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34b1768097d8e9/桌面/CPIPPI/"/>
    </mc:Choice>
  </mc:AlternateContent>
  <xr:revisionPtr revIDLastSave="24" documentId="8_{293761DB-6256-4933-BA1B-6F7992BE32D2}" xr6:coauthVersionLast="47" xr6:coauthVersionMax="47" xr10:uidLastSave="{0CB4B8CC-E61C-4E6C-8DA5-F3ABD69E3DB8}"/>
  <bookViews>
    <workbookView xWindow="-110" yWindow="-110" windowWidth="25820" windowHeight="15500" xr2:uid="{8C0A57CE-AB36-4F5D-BB70-F3ADF5A310BF}"/>
  </bookViews>
  <sheets>
    <sheet name="DASHBOARD" sheetId="9" r:id="rId1"/>
    <sheet name="图1，5" sheetId="2" r:id="rId2"/>
    <sheet name="图3，4" sheetId="4" r:id="rId3"/>
    <sheet name="图2" sheetId="3" r:id="rId4"/>
    <sheet name="图6 " sheetId="5" r:id="rId5"/>
    <sheet name="图7" sheetId="6" r:id="rId6"/>
    <sheet name="PPI-新涨价" sheetId="8" r:id="rId7"/>
    <sheet name="图8" sheetId="7" r:id="rId8"/>
  </sheets>
  <definedNames>
    <definedName name="\a">#REF!</definedName>
    <definedName name="\b">#REF!</definedName>
    <definedName name="\I">#REF!</definedName>
    <definedName name="\P">#REF!</definedName>
    <definedName name="_">#REF!,#REF!,#REF!,#REF!,#REF!,#REF!,#REF!,#REF!,#REF!,#REF!</definedName>
    <definedName name="_______ISC3">#REF!+#REF!</definedName>
    <definedName name="______ISC3">#REF!+#REF!</definedName>
    <definedName name="_____ISC3">#REF!+#REF!</definedName>
    <definedName name="____ISC3">#REF!+#REF!</definedName>
    <definedName name="___ISC3">#REF!+#REF!</definedName>
    <definedName name="__123Graph_A">#REF!</definedName>
    <definedName name="__123Graph_ABERLGRAP">#REF!</definedName>
    <definedName name="__123Graph_ACATCH1">#REF!</definedName>
    <definedName name="__123Graph_ACONVERG1">#REF!</definedName>
    <definedName name="__123Graph_AECTOT">#REF!</definedName>
    <definedName name="__123Graph_AGRAPH2">#REF!</definedName>
    <definedName name="__123Graph_AGRAPH41">#REF!</definedName>
    <definedName name="__123Graph_AGRAPH42">#REF!</definedName>
    <definedName name="__123Graph_AGRAPH44">#REF!</definedName>
    <definedName name="__123Graph_APERIB">#REF!</definedName>
    <definedName name="__123Graph_APRODABSC">#REF!</definedName>
    <definedName name="__123Graph_APRODABSD">#REF!</definedName>
    <definedName name="__123Graph_APRODTRE2">#REF!</definedName>
    <definedName name="__123Graph_APRODTRE3">#REF!</definedName>
    <definedName name="__123Graph_APRODTRE4">#REF!</definedName>
    <definedName name="__123Graph_APRODTREND">#REF!</definedName>
    <definedName name="__123Graph_AUTRECHT">#REF!</definedName>
    <definedName name="__123Graph_B">#REF!</definedName>
    <definedName name="__123Graph_BBERLGRAP">#REF!</definedName>
    <definedName name="__123Graph_BCATCH1">#REF!</definedName>
    <definedName name="__123Graph_BCONVERG1">#REF!</definedName>
    <definedName name="__123Graph_BECTOT">#REF!</definedName>
    <definedName name="__123Graph_BGRAPH2">#REF!</definedName>
    <definedName name="__123Graph_BGRAPH41">#REF!</definedName>
    <definedName name="__123Graph_BPERIB">#REF!</definedName>
    <definedName name="__123Graph_BPRODABSC">#REF!</definedName>
    <definedName name="__123Graph_BPRODABSD">#REF!</definedName>
    <definedName name="__123Graph_C">#REF!</definedName>
    <definedName name="__123Graph_CBERLGRAP">#REF!</definedName>
    <definedName name="__123Graph_CCATCH1">#REF!</definedName>
    <definedName name="__123Graph_CCONVERG1">#REF!</definedName>
    <definedName name="__123Graph_CECTOT">#REF!</definedName>
    <definedName name="__123Graph_CGRAPH41">#REF!</definedName>
    <definedName name="__123Graph_CGRAPH44">#REF!</definedName>
    <definedName name="__123Graph_CPERIA">#REF!</definedName>
    <definedName name="__123Graph_CPERIB">#REF!</definedName>
    <definedName name="__123Graph_CPRODABSC">#REF!</definedName>
    <definedName name="__123Graph_CPRODTRE2">#REF!</definedName>
    <definedName name="__123Graph_CPRODTREND">#REF!</definedName>
    <definedName name="__123Graph_CUTRECHT">#REF!</definedName>
    <definedName name="__123Graph_D">#REF!</definedName>
    <definedName name="__123Graph_DBERLGRAP">#REF!</definedName>
    <definedName name="__123Graph_DCATCH1">#REF!</definedName>
    <definedName name="__123Graph_DCONVERG1">#REF!</definedName>
    <definedName name="__123Graph_DECTOT">#REF!</definedName>
    <definedName name="__123Graph_DGRAPH41">#REF!</definedName>
    <definedName name="__123Graph_DPERIA">#REF!</definedName>
    <definedName name="__123Graph_DPERIB">#REF!</definedName>
    <definedName name="__123Graph_DPRODABSC">#REF!</definedName>
    <definedName name="__123Graph_DUTRECHT">#REF!</definedName>
    <definedName name="__123Graph_E">#REF!</definedName>
    <definedName name="__123Graph_EBERLGRAP">#REF!</definedName>
    <definedName name="__123Graph_ECATCH1">#REF!</definedName>
    <definedName name="__123Graph_ECONVERG1">#REF!</definedName>
    <definedName name="__123Graph_EECTOT">#REF!</definedName>
    <definedName name="__123Graph_EGRAPH41">#REF!</definedName>
    <definedName name="__123Graph_EPERIA">#REF!</definedName>
    <definedName name="__123Graph_EPRODABSC">#REF!</definedName>
    <definedName name="__123Graph_FBERLGRAP">#REF!</definedName>
    <definedName name="__123Graph_FGRAPH41">#REF!</definedName>
    <definedName name="__123Graph_FPRODABSC">#REF!</definedName>
    <definedName name="__123Graph_X">#REF!</definedName>
    <definedName name="__123Graph_XECTOT">#REF!</definedName>
    <definedName name="__FDS_HYPERLINK_TOGGLE_STATE__" hidden="1">"ON"</definedName>
    <definedName name="__ISC01">#REF!</definedName>
    <definedName name="__ISC2">#REF!</definedName>
    <definedName name="__ISC3">#REF!+#REF!</definedName>
    <definedName name="__ISC567">#REF!</definedName>
    <definedName name="_1__123Graph_AChart_1" hidden="1">#REF!</definedName>
    <definedName name="_10__123Graph_CSWE_EMPL">#REF!</definedName>
    <definedName name="_11__123Graph_CSWE_EMPL">#REF!</definedName>
    <definedName name="_2" hidden="1">#REF!</definedName>
    <definedName name="_2__123Graph_AChart_1">#REF!</definedName>
    <definedName name="_2__123Graph_ADEV_EMPL" hidden="1">#REF!</definedName>
    <definedName name="_22" hidden="1">#REF!</definedName>
    <definedName name="_234" hidden="1">#REF!</definedName>
    <definedName name="_3._Consists_of_utilities__wholesale_trade__retail_trade__transportation_and_warehousing__information__finance_and_insurance__real_estate_and_rental_and_leasing__professional__scientific_and_technical_services__management_of_companies_and_enterprises__adm">#REF!</definedName>
    <definedName name="_3__123Graph_AChart_1">#REF!</definedName>
    <definedName name="_3__123Graph_BDEV_EMPL" hidden="1">#REF!</definedName>
    <definedName name="_4__123Graph_ADEV_EMPL">#REF!</definedName>
    <definedName name="_4__123Graph_CDEV_EMPL" hidden="1">#REF!</definedName>
    <definedName name="_5__123Graph_ADEV_EMPL">#REF!</definedName>
    <definedName name="_5__123Graph_CSWE_EMPL" hidden="1">#REF!</definedName>
    <definedName name="_6__123Graph_BDEV_EMPL">#REF!</definedName>
    <definedName name="_6Y">#REF!,#REF!,#REF!,#REF!,#REF!,#REF!,#REF!,#REF!,#REF!,#REF!</definedName>
    <definedName name="_7__123Graph_BDEV_EMPL">#REF!</definedName>
    <definedName name="_8__123Graph_CDEV_EMPL">#REF!</definedName>
    <definedName name="_9__123Graph_CDEV_EMPL">#REF!</definedName>
    <definedName name="_aaa" hidden="1">#REF!</definedName>
    <definedName name="_DLX1.USE">#REF!</definedName>
    <definedName name="_DLX2.USE">#REF!</definedName>
    <definedName name="_DLX3.USE">#REF!</definedName>
    <definedName name="_Fill">#REF!</definedName>
    <definedName name="_xlnm._FilterDatabase" localSheetId="7" hidden="1">图8!$E$51:$J$84</definedName>
    <definedName name="_ISC01">#REF!</definedName>
    <definedName name="_ISC2">#REF!</definedName>
    <definedName name="_ISC3">#REF!+#REF!</definedName>
    <definedName name="_ISC567">#REF!</definedName>
    <definedName name="_Key1" localSheetId="2" hidden="1">#REF!</definedName>
    <definedName name="_Key1" localSheetId="4" hidden="1">#REF!</definedName>
    <definedName name="_Key1" hidden="1">#REF!</definedName>
    <definedName name="_Order1">255</definedName>
    <definedName name="_Regression_Out">#REF!</definedName>
    <definedName name="_Regression_X">#REF!</definedName>
    <definedName name="_Regression_Y">#REF!</definedName>
    <definedName name="_Sort" localSheetId="2" hidden="1">#REF!</definedName>
    <definedName name="_Sort" localSheetId="4" hidden="1">#REF!</definedName>
    <definedName name="_Sort" hidden="1">#REF!</definedName>
    <definedName name="_wageinflation">#REF!</definedName>
    <definedName name="A" localSheetId="2">#REF!</definedName>
    <definedName name="A" localSheetId="4">#REF!</definedName>
    <definedName name="A">#REF!</definedName>
    <definedName name="a1___issr_out_first_of_mkt_sector">#REF!</definedName>
    <definedName name="aa" localSheetId="2">#REF!</definedName>
    <definedName name="aa" localSheetId="4">#REF!</definedName>
    <definedName name="aa">#REF!</definedName>
    <definedName name="aaa">4</definedName>
    <definedName name="aaaa">OFFSET(#REF!,0,0,COUNTA(#REF!)-71)</definedName>
    <definedName name="AccountMethod" localSheetId="2">#REF!</definedName>
    <definedName name="AccountMethod" localSheetId="4">#REF!</definedName>
    <definedName name="AccountMethod">#REF!</definedName>
    <definedName name="acdr_average">#REF!</definedName>
    <definedName name="acdr_avg_head">#REF!</definedName>
    <definedName name="acdr_cohort_annual_default">#REF!</definedName>
    <definedName name="acdr_cohort_cum_default">#REF!</definedName>
    <definedName name="acdr_cohort_name">#REF!</definedName>
    <definedName name="acdr_cohort_year">#REF!</definedName>
    <definedName name="aj">#REF!</definedName>
    <definedName name="akldfjaljfld">#REF!</definedName>
    <definedName name="asd">#REF!</definedName>
    <definedName name="asdasdas">#REF!</definedName>
    <definedName name="Australia_5B">#REF!</definedName>
    <definedName name="Austria_5B">#REF!</definedName>
    <definedName name="B">#REF!</definedName>
    <definedName name="base">#REF!</definedName>
    <definedName name="base1">#REF!</definedName>
    <definedName name="basenew">#REF!</definedName>
    <definedName name="Belgium_5B">#REF!</definedName>
    <definedName name="biao11">OFFSET(#REF!,0,0,COUNTA(#REF!)-71)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oxPlot">"BoxPlot"</definedName>
    <definedName name="Bubble">"Bubble"</definedName>
    <definedName name="BUILD_MSPD">#REF!</definedName>
    <definedName name="CAAGR_tolerance">200</definedName>
    <definedName name="calcul">#REF!</definedName>
    <definedName name="calcul1">#REF!</definedName>
    <definedName name="Candlestick">"Candlestick"</definedName>
    <definedName name="cbo_q_data">#REF!</definedName>
    <definedName name="ccccc">#REF!</definedName>
    <definedName name="CELLTEST">#REF!</definedName>
    <definedName name="CFRSample">#REF!</definedName>
    <definedName name="Chart">"Chart"</definedName>
    <definedName name="chart12">#REF!</definedName>
    <definedName name="ChartImage">"ChartImage"</definedName>
    <definedName name="ci50rnge">#REF!</definedName>
    <definedName name="CIQWBGuid" hidden="1">"843681d8-ae83-4dd5-b5eb-9ae531d43ca6"</definedName>
    <definedName name="cmegraph1" hidden="1">#REF!</definedName>
    <definedName name="cmegraph2" hidden="1">#REF!</definedName>
    <definedName name="cmegraph3" hidden="1">#REF!</definedName>
    <definedName name="CoherenceInterval">#REF!</definedName>
    <definedName name="ColumnRange">"ColumnRange"</definedName>
    <definedName name="component">#REF!</definedName>
    <definedName name="Country">#REF!</definedName>
    <definedName name="current_month" localSheetId="2">#REF!</definedName>
    <definedName name="current_month" localSheetId="4">#REF!</definedName>
    <definedName name="current_month">#REF!</definedName>
    <definedName name="Czech_Republic_5B">#REF!</definedName>
    <definedName name="_xlnm.Database">#REF!</definedName>
    <definedName name="DATABASE_2012INP">#REF!</definedName>
    <definedName name="DataEntryBlock10">#REF!</definedName>
    <definedName name="DataEntryBlock11">#REF!</definedName>
    <definedName name="DataEntryBlock12">#REF!</definedName>
    <definedName name="DataEntryBlock13">#REF!</definedName>
    <definedName name="DataEntryBlock14">#REF!</definedName>
    <definedName name="DataEntryBlock15">#REF!</definedName>
    <definedName name="datanew">#REF!</definedName>
    <definedName name="DataUnit_T9">#REF!</definedName>
    <definedName name="date_var">#REF!</definedName>
    <definedName name="datesraw">#REF!</definedName>
    <definedName name="DebtFinancing" localSheetId="2">#REF!</definedName>
    <definedName name="DebtFinancing" localSheetId="4">#REF!</definedName>
    <definedName name="DebtFinancing">#REF!</definedName>
    <definedName name="décalage">#REF!</definedName>
    <definedName name="Denmark_5B">#REF!</definedName>
    <definedName name="DepositRate" localSheetId="2">#REF!</definedName>
    <definedName name="DepositRate" localSheetId="4">#REF!</definedName>
    <definedName name="DepositRate">#REF!</definedName>
    <definedName name="DETAILROW1">#REF!</definedName>
    <definedName name="DETAILROW3">#REF!</definedName>
    <definedName name="dfez">#REF!</definedName>
    <definedName name="dfqsdf">#REF!</definedName>
    <definedName name="dpogjr" hidden="1">#REF!</definedName>
    <definedName name="Dumbbell">"Dumbbell"</definedName>
    <definedName name="EFW">#REF!</definedName>
    <definedName name="elections_date">#REF!</definedName>
    <definedName name="end">#REF!</definedName>
    <definedName name="ENDROW">#REF!</definedName>
    <definedName name="EndYear" localSheetId="2">#REF!</definedName>
    <definedName name="EndYear" localSheetId="4">#REF!</definedName>
    <definedName name="EndYear">#REF!</definedName>
    <definedName name="EOproj">#REF!</definedName>
    <definedName name="EQUAL">#REF!</definedName>
    <definedName name="error_text">#REF!</definedName>
    <definedName name="EstiDate" localSheetId="2">#REF!</definedName>
    <definedName name="EstiDate" localSheetId="4">#REF!</definedName>
    <definedName name="EstiDate">#REF!</definedName>
    <definedName name="EV" localSheetId="2">#REF!</definedName>
    <definedName name="EV" localSheetId="4">#REF!</definedName>
    <definedName name="EV">#REF!</definedName>
    <definedName name="f1_time">#REF!</definedName>
    <definedName name="FAMERangeLUXAB4">#REF!</definedName>
    <definedName name="FAMERangeSheet1C6">#REF!</definedName>
    <definedName name="FAMERangeSheet1F6">#REF!</definedName>
    <definedName name="FAMERangeSheet1F8">#REF!</definedName>
    <definedName name="FAMERangeSheet1H8">#REF!</definedName>
    <definedName name="FAMERangeSheet1J8">#REF!</definedName>
    <definedName name="FAMERangeSHNLGAB105">#REF!</definedName>
    <definedName name="FAMERangeSHNLGAB112">#REF!</definedName>
    <definedName name="FAMERangeSHNLGAB59">#REF!</definedName>
    <definedName name="FAMERangeSHNLGAB84">#REF!</definedName>
    <definedName name="FAMERangeSHNLGAB86">#REF!</definedName>
    <definedName name="FAMERangeSHNLGCAB42">#REF!</definedName>
    <definedName name="FAMERangeSHNLGCM57">#REF!</definedName>
    <definedName name="FAMERangeSHNLGCX57">#REF!</definedName>
    <definedName name="FAMERangeSHNLGD55">#REF!</definedName>
    <definedName name="FAMERangeSHNLGMAB61">#REF!</definedName>
    <definedName name="FAMERangeSHNLGPSTU60">#REF!</definedName>
    <definedName name="FAMERangeSHYPGTAB77">#REF!</definedName>
    <definedName name="FAMERangeSHYPGTD34">#REF!</definedName>
    <definedName name="FAMERangeSHYPGTG55">#REF!</definedName>
    <definedName name="FAMERangeSHYPGTN51">#REF!</definedName>
    <definedName name="FAMERangeSHYPGTQ17">#REF!</definedName>
    <definedName name="ff" hidden="1">#REF!</definedName>
    <definedName name="ffff" hidden="1">#REF!</definedName>
    <definedName name="fg_567">#REF!</definedName>
    <definedName name="FG_ISC123">#REF!</definedName>
    <definedName name="FG_ISC567">#REF!</definedName>
    <definedName name="fgfgfgf" hidden="1">#REF!</definedName>
    <definedName name="Fig.2.2.L">#REF!,#REF!,#REF!,#REF!,#REF!,#REF!,#REF!,#REF!,#REF!,#REF!</definedName>
    <definedName name="fig13_panelc">#REF!</definedName>
    <definedName name="fig13_panelc2">#REF!</definedName>
    <definedName name="FIG2wp1">#REF!</definedName>
    <definedName name="final_emp_impact">#REF!</definedName>
    <definedName name="final_emp_impact_2">#REF!</definedName>
    <definedName name="FinancingMethod" localSheetId="2">#REF!</definedName>
    <definedName name="FinancingMethod" localSheetId="4">#REF!</definedName>
    <definedName name="FinancingMethod">#REF!</definedName>
    <definedName name="Finland_5B">#REF!</definedName>
    <definedName name="finmonth1">#REF!</definedName>
    <definedName name="fiscal_data_raw">#REF!</definedName>
    <definedName name="fiscalpack">#REF!</definedName>
    <definedName name="FOOTER" localSheetId="2">#REF!</definedName>
    <definedName name="FOOTER" localSheetId="4">#REF!</definedName>
    <definedName name="FOOTER">#REF!</definedName>
    <definedName name="France_5B">#REF!</definedName>
    <definedName name="fyb">#REF!</definedName>
    <definedName name="GASASCII">#REF!</definedName>
    <definedName name="GDP_impact">#REF!</definedName>
    <definedName name="Germany_5B">#REF!</definedName>
    <definedName name="ghfgf" hidden="1">#REF!</definedName>
    <definedName name="gjgfgk" hidden="1">#REF!</definedName>
    <definedName name="graph3">#REF!</definedName>
    <definedName name="GraphB">#REF!</definedName>
    <definedName name="Heatmap">"Heatmap"</definedName>
    <definedName name="help" hidden="1">#REF!</definedName>
    <definedName name="hh">#REF!</definedName>
    <definedName name="Histogram">"Histogram"</definedName>
    <definedName name="hjjh" hidden="1">#REF!</definedName>
    <definedName name="html_11" localSheetId="6">{"'Inversión Extranjera'!$A$1:$AG$74","'Inversión Extranjera'!$G$7:$AF$61"}</definedName>
    <definedName name="html_11" localSheetId="3">{"'Inversión Extranjera'!$A$1:$AG$74","'Inversión Extranjera'!$G$7:$AF$61"}</definedName>
    <definedName name="html_11" localSheetId="2">{"'Inversión Extranjera'!$A$1:$AG$74","'Inversión Extranjera'!$G$7:$AF$61"}</definedName>
    <definedName name="html_11" localSheetId="4">{"'Inversión Extranjera'!$A$1:$AG$74","'Inversión Extranjera'!$G$7:$AF$61"}</definedName>
    <definedName name="html_11" localSheetId="5">{"'Inversión Extranjera'!$A$1:$AG$74","'Inversión Extranjera'!$G$7:$AF$61"}</definedName>
    <definedName name="html_11" localSheetId="7">{"'Inversión Extranjera'!$A$1:$AG$74","'Inversión Extranjera'!$G$7:$AF$61"}</definedName>
    <definedName name="html_11">{"'Inversión Extranjera'!$A$1:$AG$74","'Inversión Extranjera'!$G$7:$AF$61"}</definedName>
    <definedName name="html_11_1" localSheetId="6">{"'Inversión Extranjera'!$A$1:$AG$74","'Inversión Extranjera'!$G$7:$AF$61"}</definedName>
    <definedName name="html_11_1" localSheetId="3">{"'Inversión Extranjera'!$A$1:$AG$74","'Inversión Extranjera'!$G$7:$AF$61"}</definedName>
    <definedName name="html_11_1" localSheetId="2">{"'Inversión Extranjera'!$A$1:$AG$74","'Inversión Extranjera'!$G$7:$AF$61"}</definedName>
    <definedName name="html_11_1" localSheetId="4">{"'Inversión Extranjera'!$A$1:$AG$74","'Inversión Extranjera'!$G$7:$AF$61"}</definedName>
    <definedName name="html_11_1" localSheetId="5">{"'Inversión Extranjera'!$A$1:$AG$74","'Inversión Extranjera'!$G$7:$AF$61"}</definedName>
    <definedName name="html_11_1" localSheetId="7">{"'Inversión Extranjera'!$A$1:$AG$74","'Inversión Extranjera'!$G$7:$AF$61"}</definedName>
    <definedName name="html_11_1">{"'Inversión Extranjera'!$A$1:$AG$74","'Inversión Extranjera'!$G$7:$AF$61"}</definedName>
    <definedName name="HTML_CodePage">1252</definedName>
    <definedName name="HTML_Control" localSheetId="6">{"'Inversión Extranjera'!$A$1:$AG$74","'Inversión Extranjera'!$G$7:$AF$61"}</definedName>
    <definedName name="HTML_Control" localSheetId="3">{"'Inversión Extranjera'!$A$1:$AG$74","'Inversión Extranjera'!$G$7:$AF$61"}</definedName>
    <definedName name="HTML_Control" localSheetId="2">{"'Inversión Extranjera'!$A$1:$AG$74","'Inversión Extranjera'!$G$7:$AF$61"}</definedName>
    <definedName name="HTML_Control" localSheetId="4">{"'Inversión Extranjera'!$A$1:$AG$74","'Inversión Extranjera'!$G$7:$AF$61"}</definedName>
    <definedName name="HTML_Control" localSheetId="5">{"'Inversión Extranjera'!$A$1:$AG$74","'Inversión Extranjera'!$G$7:$AF$61"}</definedName>
    <definedName name="HTML_Control" localSheetId="7">{"'Inversión Extranjera'!$A$1:$AG$74","'Inversión Extranjera'!$G$7:$AF$61"}</definedName>
    <definedName name="HTML_Control">{"'Inversión Extranjera'!$A$1:$AG$74","'Inversión Extranjera'!$G$7:$AF$61"}</definedName>
    <definedName name="HTML_Control_1" localSheetId="6">{"'Inversión Extranjera'!$A$1:$AG$74","'Inversión Extranjera'!$G$7:$AF$61"}</definedName>
    <definedName name="HTML_Control_1" localSheetId="3">{"'Inversión Extranjera'!$A$1:$AG$74","'Inversión Extranjera'!$G$7:$AF$61"}</definedName>
    <definedName name="HTML_Control_1" localSheetId="2">{"'Inversión Extranjera'!$A$1:$AG$74","'Inversión Extranjera'!$G$7:$AF$61"}</definedName>
    <definedName name="HTML_Control_1" localSheetId="4">{"'Inversión Extranjera'!$A$1:$AG$74","'Inversión Extranjera'!$G$7:$AF$61"}</definedName>
    <definedName name="HTML_Control_1" localSheetId="5">{"'Inversión Extranjera'!$A$1:$AG$74","'Inversión Extranjera'!$G$7:$AF$61"}</definedName>
    <definedName name="HTML_Control_1" localSheetId="7">{"'Inversión Extranjera'!$A$1:$AG$74","'Inversión Extranjera'!$G$7:$AF$61"}</definedName>
    <definedName name="HTML_Control_1">{"'Inversión Extranjera'!$A$1:$AG$74","'Inversión Extranjera'!$G$7:$AF$61"}</definedName>
    <definedName name="HTML_Control_1_1" localSheetId="6">{"'Inversión Extranjera'!$A$1:$AG$74","'Inversión Extranjera'!$G$7:$AF$61"}</definedName>
    <definedName name="HTML_Control_1_1" localSheetId="3">{"'Inversión Extranjera'!$A$1:$AG$74","'Inversión Extranjera'!$G$7:$AF$61"}</definedName>
    <definedName name="HTML_Control_1_1" localSheetId="2">{"'Inversión Extranjera'!$A$1:$AG$74","'Inversión Extranjera'!$G$7:$AF$61"}</definedName>
    <definedName name="HTML_Control_1_1" localSheetId="4">{"'Inversión Extranjera'!$A$1:$AG$74","'Inversión Extranjera'!$G$7:$AF$61"}</definedName>
    <definedName name="HTML_Control_1_1" localSheetId="5">{"'Inversión Extranjera'!$A$1:$AG$74","'Inversión Extranjera'!$G$7:$AF$61"}</definedName>
    <definedName name="HTML_Control_1_1" localSheetId="7">{"'Inversión Extranjera'!$A$1:$AG$74","'Inversión Extranjera'!$G$7:$AF$61"}</definedName>
    <definedName name="HTML_Control_1_1">{"'Inversión Extranjera'!$A$1:$AG$74","'Inversión Extranjera'!$G$7:$AF$61"}</definedName>
    <definedName name="HTML_Control_1_1_1" localSheetId="6">{"'Inversión Extranjera'!$A$1:$AG$74","'Inversión Extranjera'!$G$7:$AF$61"}</definedName>
    <definedName name="HTML_Control_1_1_1" localSheetId="3">{"'Inversión Extranjera'!$A$1:$AG$74","'Inversión Extranjera'!$G$7:$AF$61"}</definedName>
    <definedName name="HTML_Control_1_1_1" localSheetId="2">{"'Inversión Extranjera'!$A$1:$AG$74","'Inversión Extranjera'!$G$7:$AF$61"}</definedName>
    <definedName name="HTML_Control_1_1_1" localSheetId="4">{"'Inversión Extranjera'!$A$1:$AG$74","'Inversión Extranjera'!$G$7:$AF$61"}</definedName>
    <definedName name="HTML_Control_1_1_1" localSheetId="5">{"'Inversión Extranjera'!$A$1:$AG$74","'Inversión Extranjera'!$G$7:$AF$61"}</definedName>
    <definedName name="HTML_Control_1_1_1" localSheetId="7">{"'Inversión Extranjera'!$A$1:$AG$74","'Inversión Extranjera'!$G$7:$AF$61"}</definedName>
    <definedName name="HTML_Control_1_1_1">{"'Inversión Extranjera'!$A$1:$AG$74","'Inversión Extranjera'!$G$7:$AF$61"}</definedName>
    <definedName name="HTML_Control_1_1_1_1" localSheetId="6">{"'Inversión Extranjera'!$A$1:$AG$74","'Inversión Extranjera'!$G$7:$AF$61"}</definedName>
    <definedName name="HTML_Control_1_1_1_1" localSheetId="3">{"'Inversión Extranjera'!$A$1:$AG$74","'Inversión Extranjera'!$G$7:$AF$61"}</definedName>
    <definedName name="HTML_Control_1_1_1_1" localSheetId="2">{"'Inversión Extranjera'!$A$1:$AG$74","'Inversión Extranjera'!$G$7:$AF$61"}</definedName>
    <definedName name="HTML_Control_1_1_1_1" localSheetId="4">{"'Inversión Extranjera'!$A$1:$AG$74","'Inversión Extranjera'!$G$7:$AF$61"}</definedName>
    <definedName name="HTML_Control_1_1_1_1" localSheetId="5">{"'Inversión Extranjera'!$A$1:$AG$74","'Inversión Extranjera'!$G$7:$AF$61"}</definedName>
    <definedName name="HTML_Control_1_1_1_1" localSheetId="7">{"'Inversión Extranjera'!$A$1:$AG$74","'Inversión Extranjera'!$G$7:$AF$61"}</definedName>
    <definedName name="HTML_Control_1_1_1_1">{"'Inversión Extranjera'!$A$1:$AG$74","'Inversión Extranjera'!$G$7:$AF$61"}</definedName>
    <definedName name="HTML_Control_1_1_2" localSheetId="6">{"'Inversión Extranjera'!$A$1:$AG$74","'Inversión Extranjera'!$G$7:$AF$61"}</definedName>
    <definedName name="HTML_Control_1_1_2" localSheetId="3">{"'Inversión Extranjera'!$A$1:$AG$74","'Inversión Extranjera'!$G$7:$AF$61"}</definedName>
    <definedName name="HTML_Control_1_1_2" localSheetId="2">{"'Inversión Extranjera'!$A$1:$AG$74","'Inversión Extranjera'!$G$7:$AF$61"}</definedName>
    <definedName name="HTML_Control_1_1_2" localSheetId="4">{"'Inversión Extranjera'!$A$1:$AG$74","'Inversión Extranjera'!$G$7:$AF$61"}</definedName>
    <definedName name="HTML_Control_1_1_2" localSheetId="5">{"'Inversión Extranjera'!$A$1:$AG$74","'Inversión Extranjera'!$G$7:$AF$61"}</definedName>
    <definedName name="HTML_Control_1_1_2" localSheetId="7">{"'Inversión Extranjera'!$A$1:$AG$74","'Inversión Extranjera'!$G$7:$AF$61"}</definedName>
    <definedName name="HTML_Control_1_1_2">{"'Inversión Extranjera'!$A$1:$AG$74","'Inversión Extranjera'!$G$7:$AF$61"}</definedName>
    <definedName name="HTML_Control_1_2" localSheetId="6">{"'Inversión Extranjera'!$A$1:$AG$74","'Inversión Extranjera'!$G$7:$AF$61"}</definedName>
    <definedName name="HTML_Control_1_2" localSheetId="3">{"'Inversión Extranjera'!$A$1:$AG$74","'Inversión Extranjera'!$G$7:$AF$61"}</definedName>
    <definedName name="HTML_Control_1_2" localSheetId="2">{"'Inversión Extranjera'!$A$1:$AG$74","'Inversión Extranjera'!$G$7:$AF$61"}</definedName>
    <definedName name="HTML_Control_1_2" localSheetId="4">{"'Inversión Extranjera'!$A$1:$AG$74","'Inversión Extranjera'!$G$7:$AF$61"}</definedName>
    <definedName name="HTML_Control_1_2" localSheetId="5">{"'Inversión Extranjera'!$A$1:$AG$74","'Inversión Extranjera'!$G$7:$AF$61"}</definedName>
    <definedName name="HTML_Control_1_2" localSheetId="7">{"'Inversión Extranjera'!$A$1:$AG$74","'Inversión Extranjera'!$G$7:$AF$61"}</definedName>
    <definedName name="HTML_Control_1_2">{"'Inversión Extranjera'!$A$1:$AG$74","'Inversión Extranjera'!$G$7:$AF$61"}</definedName>
    <definedName name="HTML_Control_1_2_1" localSheetId="6">{"'Inversión Extranjera'!$A$1:$AG$74","'Inversión Extranjera'!$G$7:$AF$61"}</definedName>
    <definedName name="HTML_Control_1_2_1" localSheetId="3">{"'Inversión Extranjera'!$A$1:$AG$74","'Inversión Extranjera'!$G$7:$AF$61"}</definedName>
    <definedName name="HTML_Control_1_2_1" localSheetId="2">{"'Inversión Extranjera'!$A$1:$AG$74","'Inversión Extranjera'!$G$7:$AF$61"}</definedName>
    <definedName name="HTML_Control_1_2_1" localSheetId="4">{"'Inversión Extranjera'!$A$1:$AG$74","'Inversión Extranjera'!$G$7:$AF$61"}</definedName>
    <definedName name="HTML_Control_1_2_1" localSheetId="5">{"'Inversión Extranjera'!$A$1:$AG$74","'Inversión Extranjera'!$G$7:$AF$61"}</definedName>
    <definedName name="HTML_Control_1_2_1" localSheetId="7">{"'Inversión Extranjera'!$A$1:$AG$74","'Inversión Extranjera'!$G$7:$AF$61"}</definedName>
    <definedName name="HTML_Control_1_2_1">{"'Inversión Extranjera'!$A$1:$AG$74","'Inversión Extranjera'!$G$7:$AF$61"}</definedName>
    <definedName name="HTML_Control_1_3" localSheetId="6">{"'Inversión Extranjera'!$A$1:$AG$74","'Inversión Extranjera'!$G$7:$AF$61"}</definedName>
    <definedName name="HTML_Control_1_3" localSheetId="3">{"'Inversión Extranjera'!$A$1:$AG$74","'Inversión Extranjera'!$G$7:$AF$61"}</definedName>
    <definedName name="HTML_Control_1_3" localSheetId="2">{"'Inversión Extranjera'!$A$1:$AG$74","'Inversión Extranjera'!$G$7:$AF$61"}</definedName>
    <definedName name="HTML_Control_1_3" localSheetId="4">{"'Inversión Extranjera'!$A$1:$AG$74","'Inversión Extranjera'!$G$7:$AF$61"}</definedName>
    <definedName name="HTML_Control_1_3" localSheetId="5">{"'Inversión Extranjera'!$A$1:$AG$74","'Inversión Extranjera'!$G$7:$AF$61"}</definedName>
    <definedName name="HTML_Control_1_3" localSheetId="7">{"'Inversión Extranjera'!$A$1:$AG$74","'Inversión Extranjera'!$G$7:$AF$61"}</definedName>
    <definedName name="HTML_Control_1_3">{"'Inversión Extranjera'!$A$1:$AG$74","'Inversión Extranjera'!$G$7:$AF$61"}</definedName>
    <definedName name="HTML_Control_2" localSheetId="6">{"'Inversión Extranjera'!$A$1:$AG$74","'Inversión Extranjera'!$G$7:$AF$61"}</definedName>
    <definedName name="HTML_Control_2" localSheetId="3">{"'Inversión Extranjera'!$A$1:$AG$74","'Inversión Extranjera'!$G$7:$AF$61"}</definedName>
    <definedName name="HTML_Control_2" localSheetId="2">{"'Inversión Extranjera'!$A$1:$AG$74","'Inversión Extranjera'!$G$7:$AF$61"}</definedName>
    <definedName name="HTML_Control_2" localSheetId="4">{"'Inversión Extranjera'!$A$1:$AG$74","'Inversión Extranjera'!$G$7:$AF$61"}</definedName>
    <definedName name="HTML_Control_2" localSheetId="5">{"'Inversión Extranjera'!$A$1:$AG$74","'Inversión Extranjera'!$G$7:$AF$61"}</definedName>
    <definedName name="HTML_Control_2" localSheetId="7">{"'Inversión Extranjera'!$A$1:$AG$74","'Inversión Extranjera'!$G$7:$AF$61"}</definedName>
    <definedName name="HTML_Control_2">{"'Inversión Extranjera'!$A$1:$AG$74","'Inversión Extranjera'!$G$7:$AF$61"}</definedName>
    <definedName name="HTML_Control_2_1" localSheetId="6">{"'Inversión Extranjera'!$A$1:$AG$74","'Inversión Extranjera'!$G$7:$AF$61"}</definedName>
    <definedName name="HTML_Control_2_1" localSheetId="3">{"'Inversión Extranjera'!$A$1:$AG$74","'Inversión Extranjera'!$G$7:$AF$61"}</definedName>
    <definedName name="HTML_Control_2_1" localSheetId="2">{"'Inversión Extranjera'!$A$1:$AG$74","'Inversión Extranjera'!$G$7:$AF$61"}</definedName>
    <definedName name="HTML_Control_2_1" localSheetId="4">{"'Inversión Extranjera'!$A$1:$AG$74","'Inversión Extranjera'!$G$7:$AF$61"}</definedName>
    <definedName name="HTML_Control_2_1" localSheetId="5">{"'Inversión Extranjera'!$A$1:$AG$74","'Inversión Extranjera'!$G$7:$AF$61"}</definedName>
    <definedName name="HTML_Control_2_1" localSheetId="7">{"'Inversión Extranjera'!$A$1:$AG$74","'Inversión Extranjera'!$G$7:$AF$61"}</definedName>
    <definedName name="HTML_Control_2_1">{"'Inversión Extranjera'!$A$1:$AG$74","'Inversión Extranjera'!$G$7:$AF$61"}</definedName>
    <definedName name="HTML_Control_3" localSheetId="6">{"'Inversión Extranjera'!$A$1:$AG$74","'Inversión Extranjera'!$G$7:$AF$61"}</definedName>
    <definedName name="HTML_Control_3" localSheetId="3">{"'Inversión Extranjera'!$A$1:$AG$74","'Inversión Extranjera'!$G$7:$AF$61"}</definedName>
    <definedName name="HTML_Control_3" localSheetId="2">{"'Inversión Extranjera'!$A$1:$AG$74","'Inversión Extranjera'!$G$7:$AF$61"}</definedName>
    <definedName name="HTML_Control_3" localSheetId="4">{"'Inversión Extranjera'!$A$1:$AG$74","'Inversión Extranjera'!$G$7:$AF$61"}</definedName>
    <definedName name="HTML_Control_3" localSheetId="5">{"'Inversión Extranjera'!$A$1:$AG$74","'Inversión Extranjera'!$G$7:$AF$61"}</definedName>
    <definedName name="HTML_Control_3" localSheetId="7">{"'Inversión Extranjera'!$A$1:$AG$74","'Inversión Extranjera'!$G$7:$AF$61"}</definedName>
    <definedName name="HTML_Control_3">{"'Inversión Extranjera'!$A$1:$AG$74","'Inversión Extranjera'!$G$7:$AF$61"}</definedName>
    <definedName name="HTML_Description">""</definedName>
    <definedName name="HTML_Email">""</definedName>
    <definedName name="HTML_Header">"Inversión Extranjera"</definedName>
    <definedName name="HTML_LastUpdate">"02-02-2000"</definedName>
    <definedName name="HTML_LineAfter">TRUE</definedName>
    <definedName name="HTML_LineBefore">TRUE</definedName>
    <definedName name="HTML_Name">"Carlos Arriagada"</definedName>
    <definedName name="HTML_OBDlg2">TRUE</definedName>
    <definedName name="HTML_OBDlg4">TRUE</definedName>
    <definedName name="HTML_OS">0</definedName>
    <definedName name="HTML_PathFile">"C:\Mis documentos\HTML.htm"</definedName>
    <definedName name="HTML_Title">"Inversión extranjera2"</definedName>
    <definedName name="Hungary_5B">#REF!</definedName>
    <definedName name="Iceland_5B">#REF!</definedName>
    <definedName name="IDD_current_prices_2014_wave6">#REF!</definedName>
    <definedName name="Index">#REF!</definedName>
    <definedName name="INDF1">#REF!</definedName>
    <definedName name="indf11">#REF!</definedName>
    <definedName name="indf11_94">#REF!</definedName>
    <definedName name="INDF12">#REF!</definedName>
    <definedName name="INDF13">#REF!</definedName>
    <definedName name="Indicator_Aviation">OFFSET(#REF!,1,(#REF!-1)*2+1,ROW(#REF!)-ROW(#REF!),1)</definedName>
    <definedName name="Indicator_aviation_yoy">OFFSET(#REF!,1,#REF!*2,ROW(#REF!)-ROW(#REF!),1)</definedName>
    <definedName name="Indicator_ship">OFFSET(#REF!,1,#REF!,#REF!,1)</definedName>
    <definedName name="Indicator_ship_Time">OFFSET(#REF!,1,0,#REF!,1)</definedName>
    <definedName name="Indicator_time1">OFFSET(#REF!,1,0,ROW(#REF!)-ROW(#REF!),1)</definedName>
    <definedName name="indust">#REF!</definedName>
    <definedName name="INIT">#REF!</definedName>
    <definedName name="i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_5B">#REF!</definedName>
    <definedName name="iRepType">1</definedName>
    <definedName name="IsInitialization">0</definedName>
    <definedName name="IssuePrice" localSheetId="2">#REF!</definedName>
    <definedName name="IssuePrice" localSheetId="4">#REF!</definedName>
    <definedName name="IssuePrice">#REF!</definedName>
    <definedName name="Italy_5B">#REF!</definedName>
    <definedName name="Japan_5B">#REF!</definedName>
    <definedName name="jhhhg" hidden="1">#REF!</definedName>
    <definedName name="jj" hidden="1">#REF!</definedName>
    <definedName name="kklkl">#REF!</definedName>
    <definedName name="Korea_5B">#REF!</definedName>
    <definedName name="KrnlXYdata">"$C$9:$D$265"</definedName>
    <definedName name="LastEndYear">2018</definedName>
    <definedName name="LastEstiDate">43642</definedName>
    <definedName name="LastEstNum">5</definedName>
    <definedName name="LastHasNew">"是"</definedName>
    <definedName name="LastHisYear_FinAnaly">#REF!</definedName>
    <definedName name="lastpoint">#REF!</definedName>
    <definedName name="LastRefreshed">#REF!</definedName>
    <definedName name="LastReportList">"2014;2015;2016;2017;2018"</definedName>
    <definedName name="LastStYear">2014</definedName>
    <definedName name="LastTransitionYear">0</definedName>
    <definedName name="LastWindCode">"002821.SZ"</definedName>
    <definedName name="LDebtFinancing" localSheetId="2">#REF!</definedName>
    <definedName name="LDebtFinancing" localSheetId="4">#REF!</definedName>
    <definedName name="LDebtFinancing">#REF!</definedName>
    <definedName name="LEAP">#REF!</definedName>
    <definedName name="LevelsUS">#REF!</definedName>
    <definedName name="Linking_1">#REF!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2">#REF!</definedName>
    <definedName name="Linking_3">#REF!</definedName>
    <definedName name="Linking_4">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inking_ex1final">#REF!</definedName>
    <definedName name="List_Countries">#REF!</definedName>
    <definedName name="LongBorrowRate" localSheetId="2">#REF!</definedName>
    <definedName name="LongBorrowRate" localSheetId="4">#REF!</definedName>
    <definedName name="LongBorrowRate">#REF!</definedName>
    <definedName name="look_cd3">#REF!</definedName>
    <definedName name="look_epl1b">#REF!</definedName>
    <definedName name="look_epl2a1">#REF!</definedName>
    <definedName name="look_epl2a2">#REF!</definedName>
    <definedName name="look_epl2a3">#REF!</definedName>
    <definedName name="look_epl2b1">#REF!</definedName>
    <definedName name="look_epl2b2">#REF!</definedName>
    <definedName name="look_epl2b3">#REF!</definedName>
    <definedName name="look_epl3b">#REF!</definedName>
    <definedName name="look_epl3c">#REF!</definedName>
    <definedName name="look_epl3e">#REF!</definedName>
    <definedName name="look_ft2">#REF!</definedName>
    <definedName name="look_ft3">#REF!</definedName>
    <definedName name="look_twa3">#REF!</definedName>
    <definedName name="mal">#REF!</definedName>
    <definedName name="Map">"Map"</definedName>
    <definedName name="MAverage">#REF!</definedName>
    <definedName name="mb_data" localSheetId="2">#REF!</definedName>
    <definedName name="mb_data" localSheetId="4">#REF!</definedName>
    <definedName name="mb_data">#REF!</definedName>
    <definedName name="median">#REF!</definedName>
    <definedName name="Men">#REF!</definedName>
    <definedName name="Mexico_5B">#REF!</definedName>
    <definedName name="MinCashBalance" localSheetId="2">#REF!</definedName>
    <definedName name="MinCashBalance" localSheetId="4">#REF!</definedName>
    <definedName name="MinCashBalance">#REF!</definedName>
    <definedName name="monthly">#REF!</definedName>
    <definedName name="monthly2">#REF!</definedName>
    <definedName name="monthlyCAN5">#REF!</definedName>
    <definedName name="monthlyGBR">#REF!</definedName>
    <definedName name="monthlyita">#REF!</definedName>
    <definedName name="monthlyJPN">#REF!</definedName>
    <definedName name="monthlyjpn1">#REF!</definedName>
    <definedName name="monthlyjpn2">#REF!</definedName>
    <definedName name="monthlyjpn4">#REF!</definedName>
    <definedName name="monthlyjpn5">#REF!</definedName>
    <definedName name="monthlykor">#REF!</definedName>
    <definedName name="monthlylux">#REF!</definedName>
    <definedName name="monthlyprt">#REF!</definedName>
    <definedName name="monthlysvk">#REF!</definedName>
    <definedName name="monthlySWE">#REF!</definedName>
    <definedName name="monthlyuk">#REF!</definedName>
    <definedName name="monthlyusa">#REF!</definedName>
    <definedName name="months">#REF!</definedName>
    <definedName name="months_ext">#REF!</definedName>
    <definedName name="multipliers">#REF!</definedName>
    <definedName name="MyCountry">#REF!</definedName>
    <definedName name="myCurrentRegion">#REF!</definedName>
    <definedName name="myCurrentRegionSource">#REF!</definedName>
    <definedName name="MyYear_01jan">#REF!</definedName>
    <definedName name="MyYear_31dec">#REF!</definedName>
    <definedName name="Myyear_31dec_lag1">#REF!</definedName>
    <definedName name="NAHN房价指数和成屋销售折年数" hidden="1">#REF!</definedName>
    <definedName name="Netherlands_5B">#REF!</definedName>
    <definedName name="New_Zealand_5B">#REF!</definedName>
    <definedName name="NEWROW1">#REF!</definedName>
    <definedName name="NEWROW3">#REF!</definedName>
    <definedName name="NFBS79X89">#REF!</definedName>
    <definedName name="NFBS79X89T">#REF!</definedName>
    <definedName name="NFBS90X97">#REF!</definedName>
    <definedName name="NFBS90X97T">#REF!</definedName>
    <definedName name="NONLEAP">#REF!</definedName>
    <definedName name="Norway_5B">#REF!</definedName>
    <definedName name="OECD.average">#REF!</definedName>
    <definedName name="OHLC">"OHLC"</definedName>
    <definedName name="p">#REF!</definedName>
    <definedName name="p5_age">#REF!</definedName>
    <definedName name="p5nr">#REF!</definedName>
    <definedName name="PAGE1">#REF!</definedName>
    <definedName name="PAGE1_TO_DOS">#REF!</definedName>
    <definedName name="PeriodGrowth" localSheetId="2">#REF!</definedName>
    <definedName name="PeriodGrowth" localSheetId="4">#REF!</definedName>
    <definedName name="PeriodGrowth">#REF!</definedName>
    <definedName name="PieChart">"PieChart"</definedName>
    <definedName name="PMIdata">OFFSET(#REF!,1,IF(#REF!=1,#REF!,IF(#REF!=2,12+#REF!,26+#REF!)),IF(#REF!=4,54,#REF!*12),1)</definedName>
    <definedName name="PMIname">OFFSET(#REF!,#REF!,#REF!-1,1,1)</definedName>
    <definedName name="PMItime">OFFSET(#REF!,1,0,IF(#REF!=4,54,#REF!*12),1)</definedName>
    <definedName name="PMI控件">OFFSET(#REF!,1,#REF!-1,COUNTA(OFFSET(#REF!,0,#REF!-1,20,1)),1)</definedName>
    <definedName name="Poland_5B">#REF!</definedName>
    <definedName name="POpula">#REF!</definedName>
    <definedName name="popula1">#REF!</definedName>
    <definedName name="population">#REF!</definedName>
    <definedName name="Portugal_5B">#REF!</definedName>
    <definedName name="Price_Change">OFFSET(#REF!,1,(#REF!-1)*2,7,1)</definedName>
    <definedName name="Price_Change2">OFFSET(#REF!,1,(#REF!-1)*2,#REF!+1,1)</definedName>
    <definedName name="Price_Name2">OFFSET(#REF!,1,0,#REF!+1,1)</definedName>
    <definedName name="_xlnm.Print_Area">#REF!</definedName>
    <definedName name="Print_Area_MI">#REF!</definedName>
    <definedName name="Print_Areaaaa">#REF!</definedName>
    <definedName name="Print1">#REF!</definedName>
    <definedName name="PubPCEBridgeSum2002">#REF!</definedName>
    <definedName name="PubPCEBridgeSum2003">#REF!</definedName>
    <definedName name="PubPCEBridgeSum2004">#REF!</definedName>
    <definedName name="PubPESBridgeSum2002">#REF!</definedName>
    <definedName name="PubPESBridgeSum2003">#REF!</definedName>
    <definedName name="PubPESBridgeSum2004">#REF!</definedName>
    <definedName name="qqq" hidden="1">#REF!</definedName>
    <definedName name="qwe" hidden="1">#REF!</definedName>
    <definedName name="RepType" localSheetId="2">#REF!</definedName>
    <definedName name="RepType" localSheetId="4">#REF!</definedName>
    <definedName name="RepType">#REF!</definedName>
    <definedName name="RoundFactorLong">5</definedName>
    <definedName name="RoundFactorMed">3</definedName>
    <definedName name="RoundFactorShort">5</definedName>
    <definedName name="ROWCELL2">#REF!</definedName>
    <definedName name="ROWCELL3">#REF!</definedName>
    <definedName name="rrrrrrr">#REF!</definedName>
    <definedName name="rt">#REF!</definedName>
    <definedName name="ry">#REF!</definedName>
    <definedName name="S">OFFSET(#REF!,0,0,COUNTA(#REF!)-1)</definedName>
    <definedName name="sam">#REF!</definedName>
    <definedName name="Scatter">"Scatter"</definedName>
    <definedName name="sdakjkjsad" hidden="1">#REF!</definedName>
    <definedName name="Series">"Series"</definedName>
    <definedName name="ShortBorrowRate" localSheetId="2">#REF!</definedName>
    <definedName name="ShortBorrowRate" localSheetId="4">#REF!</definedName>
    <definedName name="ShortBorrowRate">#REF!</definedName>
    <definedName name="Slovakia_5B">#REF!</definedName>
    <definedName name="SmallestNonZeroValue">0.00001</definedName>
    <definedName name="Spain_5B">#REF!</definedName>
    <definedName name="SPSS">#REF!</definedName>
    <definedName name="ss">#REF!</definedName>
    <definedName name="sss">#REF!</definedName>
    <definedName name="Start1">#REF!</definedName>
    <definedName name="Start3">#REF!</definedName>
    <definedName name="StockCode" localSheetId="2">#REF!</definedName>
    <definedName name="StockCode" localSheetId="4">#REF!</definedName>
    <definedName name="StockCode">#REF!</definedName>
    <definedName name="Stripe">"Stripe"</definedName>
    <definedName name="STRIPS">#REF!</definedName>
    <definedName name="STRIPS_TO_DOS">#REF!</definedName>
    <definedName name="STRIPS_TO_WK4">#REF!</definedName>
    <definedName name="summary">#REF!</definedName>
    <definedName name="SumTolerance">0.005</definedName>
    <definedName name="Sweden_5B">#REF!</definedName>
    <definedName name="Switzerland_5B">#REF!</definedName>
    <definedName name="T">OFFSET(#REF!,0,0,COUNTA(#REF!)-1)</definedName>
    <definedName name="Table">"Table"</definedName>
    <definedName name="table_EAG_TerEdu">#REF!</definedName>
    <definedName name="table_ETR_1564">#REF!</definedName>
    <definedName name="table_ETR_1564_date">#REF!</definedName>
    <definedName name="table_ETR_1564_females">#REF!</definedName>
    <definedName name="table_ETR_1564_females_date">#REF!</definedName>
    <definedName name="table_ETR_1564_males">#REF!</definedName>
    <definedName name="table_ETR_1564_males_date">#REF!</definedName>
    <definedName name="table_ggflq">#REF!</definedName>
    <definedName name="table_ggflq_date">#REF!</definedName>
    <definedName name="table_gnflq">#REF!</definedName>
    <definedName name="table_gnflq_date">#REF!</definedName>
    <definedName name="table_HousInc">#REF!</definedName>
    <definedName name="table_hrs">#REF!</definedName>
    <definedName name="table_hrs_date">#REF!</definedName>
    <definedName name="table_LTUNR">#REF!</definedName>
    <definedName name="table_LTUNR_date">#REF!</definedName>
    <definedName name="table_pisa2009">#REF!</definedName>
    <definedName name="table_pisa2009_category">#REF!</definedName>
    <definedName name="table_UNR">#REF!</definedName>
    <definedName name="Table_UNR_date">#REF!</definedName>
    <definedName name="table_unr1524">#REF!</definedName>
    <definedName name="table_unr1524_date">#REF!</definedName>
    <definedName name="table_vaind_summary">#REF!</definedName>
    <definedName name="table_vaind_summary_categories">#REF!</definedName>
    <definedName name="table_ypgtq">#REF!</definedName>
    <definedName name="Table_ypgtq_date">#REF!</definedName>
    <definedName name="table_yrgtq">#REF!</definedName>
    <definedName name="table_Yrgtq_date">#REF!</definedName>
    <definedName name="table1a11">#REF!</definedName>
    <definedName name="TableName">"Dummy"</definedName>
    <definedName name="tabx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st_rank">#REF!,#REF!</definedName>
    <definedName name="ThisEndYear">2018</definedName>
    <definedName name="ThisEstiDate">43642</definedName>
    <definedName name="ThisEstNum">5</definedName>
    <definedName name="ThisHasNew">"是"</definedName>
    <definedName name="ThisReportList">"2014;2015;2016;2017;2018"</definedName>
    <definedName name="ThisStYear">2014</definedName>
    <definedName name="ThisTransitionYear">0</definedName>
    <definedName name="ThisWindCode">"002821.SZ"</definedName>
    <definedName name="TOTALROW1">#REF!</definedName>
    <definedName name="TOTALROW3">#REF!</definedName>
    <definedName name="TOTALS_MSPD2A" localSheetId="2">#REF!</definedName>
    <definedName name="TOTALS_MSPD2A" localSheetId="4">#REF!</definedName>
    <definedName name="TOTALS_MSPD2A">#REF!</definedName>
    <definedName name="toto">#REF!</definedName>
    <definedName name="toto1">#REF!</definedName>
    <definedName name="Tradelib">#REF!</definedName>
    <definedName name="Tradelib4">#REF!</definedName>
    <definedName name="TreeMap">"TreeMap"</definedName>
    <definedName name="TRNR_b7b26066809545bd8aa904385050e245_376_1" hidden="1">#REF!</definedName>
    <definedName name="TRNR_b9d8585d81d347bd9166586088838e09_527_64" hidden="1">#REF!</definedName>
    <definedName name="TRNR_fbd7d69106264deead3114ee2f4db855_3695_1" hidden="1">#REF!</definedName>
    <definedName name="TRNR_ffe78fb541714e3cbf31dd77f88c3f7c_2914_1" hidden="1">#REF!</definedName>
    <definedName name="tttt">#REF!</definedName>
    <definedName name="Turkey_5B">#REF!</definedName>
    <definedName name="uniqp12">#REF!</definedName>
    <definedName name="UniqueRange_0">#REF!</definedName>
    <definedName name="UniqueRange_1">#REF!</definedName>
    <definedName name="UniqueRange_10">#REF!</definedName>
    <definedName name="UniqueRange_100">#REF!</definedName>
    <definedName name="UniqueRange_101">#REF!</definedName>
    <definedName name="UniqueRange_102">#REF!</definedName>
    <definedName name="UniqueRange_103">#REF!</definedName>
    <definedName name="UniqueRange_104">#REF!</definedName>
    <definedName name="UniqueRange_105">#REF!</definedName>
    <definedName name="UniqueRange_106">#REF!</definedName>
    <definedName name="UniqueRange_107">#REF!</definedName>
    <definedName name="UniqueRange_108">#REF!</definedName>
    <definedName name="UniqueRange_109">#REF!</definedName>
    <definedName name="UniqueRange_11">#REF!</definedName>
    <definedName name="UniqueRange_110">#REF!</definedName>
    <definedName name="UniqueRange_111">#REF!</definedName>
    <definedName name="UniqueRange_112">#REF!</definedName>
    <definedName name="UniqueRange_113">#REF!</definedName>
    <definedName name="UniqueRange_114">#REF!</definedName>
    <definedName name="UniqueRange_115">#REF!</definedName>
    <definedName name="UniqueRange_116">#REF!</definedName>
    <definedName name="UniqueRange_117">#REF!</definedName>
    <definedName name="UniqueRange_118">#REF!</definedName>
    <definedName name="UniqueRange_119">#REF!</definedName>
    <definedName name="UniqueRange_12">#REF!</definedName>
    <definedName name="UniqueRange_120">#REF!</definedName>
    <definedName name="UniqueRange_121">#REF!</definedName>
    <definedName name="UniqueRange_122">#REF!</definedName>
    <definedName name="UniqueRange_123">#REF!</definedName>
    <definedName name="UniqueRange_124">#REF!</definedName>
    <definedName name="UniqueRange_125">#REF!</definedName>
    <definedName name="UniqueRange_126">#REF!</definedName>
    <definedName name="UniqueRange_127">#REF!</definedName>
    <definedName name="UniqueRange_128">#REF!</definedName>
    <definedName name="UniqueRange_129">#REF!</definedName>
    <definedName name="UniqueRange_13">#REF!</definedName>
    <definedName name="UniqueRange_130">#REF!</definedName>
    <definedName name="UniqueRange_131">#REF!</definedName>
    <definedName name="UniqueRange_132">#REF!</definedName>
    <definedName name="UniqueRange_133">#REF!</definedName>
    <definedName name="UniqueRange_134">#REF!</definedName>
    <definedName name="UniqueRange_135">#REF!</definedName>
    <definedName name="UniqueRange_136">#REF!</definedName>
    <definedName name="UniqueRange_137">#REF!</definedName>
    <definedName name="UniqueRange_138">#REF!</definedName>
    <definedName name="UniqueRange_139">#REF!</definedName>
    <definedName name="UniqueRange_14">#REF!</definedName>
    <definedName name="UniqueRange_140">#REF!</definedName>
    <definedName name="UniqueRange_141">#REF!</definedName>
    <definedName name="UniqueRange_142">#REF!</definedName>
    <definedName name="UniqueRange_143">#REF!</definedName>
    <definedName name="UniqueRange_144">#REF!</definedName>
    <definedName name="UniqueRange_145">#REF!</definedName>
    <definedName name="UniqueRange_146">#REF!</definedName>
    <definedName name="UniqueRange_147">#REF!</definedName>
    <definedName name="UniqueRange_148">#REF!</definedName>
    <definedName name="UniqueRange_149">#REF!</definedName>
    <definedName name="UniqueRange_15">#REF!</definedName>
    <definedName name="UniqueRange_150">#REF!</definedName>
    <definedName name="UniqueRange_151">#REF!</definedName>
    <definedName name="UniqueRange_152">#REF!</definedName>
    <definedName name="UniqueRange_153">#REF!</definedName>
    <definedName name="UniqueRange_154">#REF!</definedName>
    <definedName name="UniqueRange_155">#REF!</definedName>
    <definedName name="UniqueRange_156">#REF!</definedName>
    <definedName name="UniqueRange_157">#REF!</definedName>
    <definedName name="UniqueRange_158">#REF!</definedName>
    <definedName name="UniqueRange_159">#REF!</definedName>
    <definedName name="UniqueRange_16">#REF!</definedName>
    <definedName name="UniqueRange_160">#REF!</definedName>
    <definedName name="UniqueRange_161">#REF!</definedName>
    <definedName name="UniqueRange_162">#REF!</definedName>
    <definedName name="UniqueRange_163">#REF!</definedName>
    <definedName name="UniqueRange_164">#REF!</definedName>
    <definedName name="UniqueRange_168">#REF!</definedName>
    <definedName name="UniqueRange_17">#REF!</definedName>
    <definedName name="UniqueRange_177">#REF!</definedName>
    <definedName name="UniqueRange_18">#REF!</definedName>
    <definedName name="UniqueRange_189">#REF!</definedName>
    <definedName name="UniqueRange_19">#REF!</definedName>
    <definedName name="UniqueRange_192">#REF!</definedName>
    <definedName name="UniqueRange_2">#REF!</definedName>
    <definedName name="UniqueRange_20">#REF!</definedName>
    <definedName name="UniqueRange_201">#REF!</definedName>
    <definedName name="UniqueRange_208">#REF!</definedName>
    <definedName name="UniqueRange_21">#REF!</definedName>
    <definedName name="UniqueRange_210">#REF!</definedName>
    <definedName name="UniqueRange_2162">#REF!</definedName>
    <definedName name="UniqueRange_2163">#REF!</definedName>
    <definedName name="UniqueRange_2164">#REF!</definedName>
    <definedName name="UniqueRange_2165">#REF!</definedName>
    <definedName name="UniqueRange_2166">#REF!</definedName>
    <definedName name="UniqueRange_2167">#REF!</definedName>
    <definedName name="UniqueRange_2168">#REF!</definedName>
    <definedName name="UniqueRange_2169">#REF!</definedName>
    <definedName name="UniqueRange_217">#REF!</definedName>
    <definedName name="UniqueRange_2170">#REF!</definedName>
    <definedName name="UniqueRange_2171">#REF!</definedName>
    <definedName name="UniqueRange_2172">#REF!</definedName>
    <definedName name="UniqueRange_2173">#REF!</definedName>
    <definedName name="UniqueRange_2174">#REF!</definedName>
    <definedName name="UniqueRange_2175">#REF!</definedName>
    <definedName name="UniqueRange_2176">#REF!</definedName>
    <definedName name="UniqueRange_2177">#REF!</definedName>
    <definedName name="UniqueRange_2178">#REF!</definedName>
    <definedName name="UniqueRange_2179">#REF!</definedName>
    <definedName name="UniqueRange_2180">#REF!</definedName>
    <definedName name="UniqueRange_2181">#REF!</definedName>
    <definedName name="UniqueRange_2182">#REF!</definedName>
    <definedName name="UniqueRange_2183">#REF!</definedName>
    <definedName name="UniqueRange_2184">#REF!</definedName>
    <definedName name="UniqueRange_2185">#REF!</definedName>
    <definedName name="UniqueRange_2186">#REF!</definedName>
    <definedName name="UniqueRange_2187">#REF!</definedName>
    <definedName name="UniqueRange_2188">#REF!</definedName>
    <definedName name="UniqueRange_2189">#REF!</definedName>
    <definedName name="UniqueRange_2190">#REF!</definedName>
    <definedName name="UniqueRange_2191">#REF!</definedName>
    <definedName name="UniqueRange_2192">#REF!</definedName>
    <definedName name="UniqueRange_2193">#REF!</definedName>
    <definedName name="UniqueRange_2194">#REF!</definedName>
    <definedName name="UniqueRange_2195">#REF!</definedName>
    <definedName name="UniqueRange_2196">#REF!</definedName>
    <definedName name="UniqueRange_22">#REF!</definedName>
    <definedName name="UniqueRange_226">#REF!</definedName>
    <definedName name="UniqueRange_23">#REF!</definedName>
    <definedName name="UniqueRange_24">#REF!</definedName>
    <definedName name="UniqueRange_246">#REF!</definedName>
    <definedName name="UniqueRange_249">#REF!</definedName>
    <definedName name="UniqueRange_25">#REF!</definedName>
    <definedName name="UniqueRange_256">#REF!</definedName>
    <definedName name="UniqueRange_26">#REF!</definedName>
    <definedName name="UniqueRange_260">#REF!</definedName>
    <definedName name="UniqueRange_265">#REF!</definedName>
    <definedName name="UniqueRange_268">#REF!</definedName>
    <definedName name="UniqueRange_269">#REF!</definedName>
    <definedName name="UniqueRange_27">#REF!</definedName>
    <definedName name="UniqueRange_270">#REF!</definedName>
    <definedName name="UniqueRange_271">#REF!</definedName>
    <definedName name="UniqueRange_272">#REF!</definedName>
    <definedName name="UniqueRange_273">#REF!</definedName>
    <definedName name="UniqueRange_274">#REF!</definedName>
    <definedName name="UniqueRange_275">#REF!</definedName>
    <definedName name="UniqueRange_276">#REF!</definedName>
    <definedName name="UniqueRange_277">#REF!</definedName>
    <definedName name="UniqueRange_278">#REF!</definedName>
    <definedName name="UniqueRange_279">#REF!</definedName>
    <definedName name="UniqueRange_28">#REF!</definedName>
    <definedName name="UniqueRange_280">#REF!</definedName>
    <definedName name="UniqueRange_281">#REF!</definedName>
    <definedName name="UniqueRange_282">#REF!</definedName>
    <definedName name="UniqueRange_29">#REF!</definedName>
    <definedName name="UniqueRange_291">#REF!</definedName>
    <definedName name="UniqueRange_297">#REF!</definedName>
    <definedName name="UniqueRange_299">#REF!</definedName>
    <definedName name="UniqueRange_3">#REF!</definedName>
    <definedName name="UniqueRange_30">#REF!</definedName>
    <definedName name="UniqueRange_300">#REF!</definedName>
    <definedName name="UniqueRange_301">#REF!</definedName>
    <definedName name="UniqueRange_302">#REF!</definedName>
    <definedName name="UniqueRange_303">#REF!</definedName>
    <definedName name="UniqueRange_304">#REF!</definedName>
    <definedName name="UniqueRange_305">#REF!</definedName>
    <definedName name="UniqueRange_306">#REF!</definedName>
    <definedName name="UniqueRange_31">#REF!</definedName>
    <definedName name="UniqueRange_313">#REF!</definedName>
    <definedName name="UniqueRange_32">#REF!</definedName>
    <definedName name="UniqueRange_325">#REF!</definedName>
    <definedName name="UniqueRange_326">#REF!</definedName>
    <definedName name="UniqueRange_327">#REF!</definedName>
    <definedName name="UniqueRange_328">#REF!</definedName>
    <definedName name="UniqueRange_329">#REF!</definedName>
    <definedName name="UniqueRange_33">#REF!</definedName>
    <definedName name="UniqueRange_330">#REF!</definedName>
    <definedName name="UniqueRange_333">#REF!</definedName>
    <definedName name="UniqueRange_34">#REF!</definedName>
    <definedName name="UniqueRange_342">#REF!</definedName>
    <definedName name="UniqueRange_35">#REF!</definedName>
    <definedName name="UniqueRange_358">#REF!</definedName>
    <definedName name="UniqueRange_36">#REF!</definedName>
    <definedName name="UniqueRange_367">#REF!</definedName>
    <definedName name="UniqueRange_37">#REF!</definedName>
    <definedName name="UniqueRange_374">#REF!</definedName>
    <definedName name="UniqueRange_376">#REF!</definedName>
    <definedName name="UniqueRange_38">#REF!</definedName>
    <definedName name="UniqueRange_383">#REF!</definedName>
    <definedName name="UniqueRange_39">#REF!</definedName>
    <definedName name="UniqueRange_392">#REF!</definedName>
    <definedName name="UniqueRange_4">#REF!</definedName>
    <definedName name="UniqueRange_40">#REF!</definedName>
    <definedName name="UniqueRange_408">#REF!</definedName>
    <definedName name="UniqueRange_41">#REF!</definedName>
    <definedName name="UniqueRange_417">#REF!</definedName>
    <definedName name="UniqueRange_42">#REF!</definedName>
    <definedName name="UniqueRange_43">#REF!</definedName>
    <definedName name="UniqueRange_432">#REF!</definedName>
    <definedName name="UniqueRange_44">#REF!</definedName>
    <definedName name="UniqueRange_441">#REF!</definedName>
    <definedName name="UniqueRange_45">#REF!</definedName>
    <definedName name="UniqueRange_453">#REF!</definedName>
    <definedName name="UniqueRange_456">#REF!</definedName>
    <definedName name="UniqueRange_457">#REF!</definedName>
    <definedName name="UniqueRange_46">#REF!</definedName>
    <definedName name="UniqueRange_47">#REF!</definedName>
    <definedName name="UniqueRange_472">#REF!</definedName>
    <definedName name="UniqueRange_473">#REF!</definedName>
    <definedName name="UniqueRange_474">#REF!</definedName>
    <definedName name="UniqueRange_475">#REF!</definedName>
    <definedName name="UniqueRange_48">#REF!</definedName>
    <definedName name="UniqueRange_481">#REF!</definedName>
    <definedName name="UniqueRange_484">#REF!</definedName>
    <definedName name="UniqueRange_49">#REF!</definedName>
    <definedName name="UniqueRange_490">#REF!</definedName>
    <definedName name="UniqueRange_491">#REF!</definedName>
    <definedName name="UniqueRange_495">#REF!</definedName>
    <definedName name="UniqueRange_5">#REF!</definedName>
    <definedName name="UniqueRange_50">#REF!</definedName>
    <definedName name="UniqueRange_500">#REF!</definedName>
    <definedName name="UniqueRange_501">#REF!</definedName>
    <definedName name="UniqueRange_502">#REF!</definedName>
    <definedName name="UniqueRange_504">#REF!</definedName>
    <definedName name="UniqueRange_506">#REF!</definedName>
    <definedName name="UniqueRange_507">#REF!</definedName>
    <definedName name="UniqueRange_508">#REF!</definedName>
    <definedName name="UniqueRange_509">#REF!</definedName>
    <definedName name="UniqueRange_51">#REF!</definedName>
    <definedName name="UniqueRange_510">#REF!</definedName>
    <definedName name="UniqueRange_511">#REF!</definedName>
    <definedName name="UniqueRange_514">#REF!</definedName>
    <definedName name="UniqueRange_515">#REF!</definedName>
    <definedName name="UniqueRange_516">#REF!</definedName>
    <definedName name="UniqueRange_517">#REF!</definedName>
    <definedName name="UniqueRange_518">#REF!</definedName>
    <definedName name="UniqueRange_52">#REF!</definedName>
    <definedName name="UniqueRange_523">#REF!</definedName>
    <definedName name="UniqueRange_524">#REF!</definedName>
    <definedName name="UniqueRange_525">#REF!</definedName>
    <definedName name="UniqueRange_526">#REF!</definedName>
    <definedName name="UniqueRange_527">#REF!</definedName>
    <definedName name="UniqueRange_528">#REF!</definedName>
    <definedName name="UniqueRange_529">#REF!</definedName>
    <definedName name="UniqueRange_53">#REF!</definedName>
    <definedName name="UniqueRange_530">#REF!</definedName>
    <definedName name="UniqueRange_531">#REF!</definedName>
    <definedName name="UniqueRange_532">#REF!</definedName>
    <definedName name="UniqueRange_533">#REF!</definedName>
    <definedName name="UniqueRange_54">#REF!</definedName>
    <definedName name="UniqueRange_55">#REF!</definedName>
    <definedName name="UniqueRange_551">#REF!</definedName>
    <definedName name="UniqueRange_555">#REF!</definedName>
    <definedName name="UniqueRange_559">#REF!</definedName>
    <definedName name="UniqueRange_56">#REF!</definedName>
    <definedName name="UniqueRange_564">#REF!</definedName>
    <definedName name="UniqueRange_568">#REF!</definedName>
    <definedName name="UniqueRange_57">#REF!</definedName>
    <definedName name="UniqueRange_574">#REF!</definedName>
    <definedName name="UniqueRange_575">#REF!</definedName>
    <definedName name="UniqueRange_576">#REF!</definedName>
    <definedName name="UniqueRange_579">#REF!</definedName>
    <definedName name="UniqueRange_58">#REF!</definedName>
    <definedName name="UniqueRange_582">#REF!</definedName>
    <definedName name="UniqueRange_586">#REF!</definedName>
    <definedName name="UniqueRange_589">#REF!</definedName>
    <definedName name="UniqueRange_59">#REF!</definedName>
    <definedName name="UniqueRange_591">#REF!</definedName>
    <definedName name="UniqueRange_595">#REF!</definedName>
    <definedName name="UniqueRange_6">#REF!</definedName>
    <definedName name="UniqueRange_60">#REF!</definedName>
    <definedName name="UniqueRange_601">#REF!</definedName>
    <definedName name="UniqueRange_604">#REF!</definedName>
    <definedName name="UniqueRange_605">#REF!</definedName>
    <definedName name="UniqueRange_606">#REF!</definedName>
    <definedName name="UniqueRange_607">#REF!</definedName>
    <definedName name="UniqueRange_608">#REF!</definedName>
    <definedName name="UniqueRange_609">#REF!</definedName>
    <definedName name="UniqueRange_61">#REF!</definedName>
    <definedName name="UniqueRange_610">#REF!</definedName>
    <definedName name="UniqueRange_611">#REF!</definedName>
    <definedName name="UniqueRange_612">#REF!</definedName>
    <definedName name="UniqueRange_613">#REF!</definedName>
    <definedName name="UniqueRange_614">#REF!</definedName>
    <definedName name="UniqueRange_615">#REF!</definedName>
    <definedName name="UniqueRange_616">#REF!</definedName>
    <definedName name="UniqueRange_617">#REF!</definedName>
    <definedName name="UniqueRange_618">#REF!</definedName>
    <definedName name="UniqueRange_619">#REF!</definedName>
    <definedName name="UniqueRange_62">#REF!</definedName>
    <definedName name="UniqueRange_620">#REF!</definedName>
    <definedName name="UniqueRange_621">#REF!</definedName>
    <definedName name="UniqueRange_622">#REF!</definedName>
    <definedName name="UniqueRange_623">#REF!</definedName>
    <definedName name="UniqueRange_624">#REF!</definedName>
    <definedName name="UniqueRange_625">#REF!</definedName>
    <definedName name="UniqueRange_626">#REF!</definedName>
    <definedName name="UniqueRange_627">#REF!</definedName>
    <definedName name="UniqueRange_628">#REF!</definedName>
    <definedName name="UniqueRange_629">#REF!</definedName>
    <definedName name="UniqueRange_63">#REF!</definedName>
    <definedName name="UniqueRange_630">#REF!</definedName>
    <definedName name="UniqueRange_631">#REF!</definedName>
    <definedName name="UniqueRange_638">#REF!</definedName>
    <definedName name="UniqueRange_64">#REF!</definedName>
    <definedName name="UniqueRange_65">#REF!</definedName>
    <definedName name="UniqueRange_652">#REF!</definedName>
    <definedName name="UniqueRange_66">#REF!</definedName>
    <definedName name="UniqueRange_661">#REF!</definedName>
    <definedName name="UniqueRange_67">#REF!</definedName>
    <definedName name="UniqueRange_677">#REF!</definedName>
    <definedName name="UniqueRange_68">#REF!</definedName>
    <definedName name="UniqueRange_686">#REF!</definedName>
    <definedName name="UniqueRange_69">#REF!</definedName>
    <definedName name="UniqueRange_692">#REF!</definedName>
    <definedName name="UniqueRange_693">#REF!</definedName>
    <definedName name="UniqueRange_694">#REF!</definedName>
    <definedName name="UniqueRange_695">#REF!</definedName>
    <definedName name="UniqueRange_696">#REF!</definedName>
    <definedName name="UniqueRange_697">#REF!</definedName>
    <definedName name="UniqueRange_698">#REF!</definedName>
    <definedName name="UniqueRange_699">#REF!</definedName>
    <definedName name="UniqueRange_7">#REF!</definedName>
    <definedName name="UniqueRange_70">#REF!</definedName>
    <definedName name="UniqueRange_700">#REF!</definedName>
    <definedName name="UniqueRange_701">#REF!</definedName>
    <definedName name="UniqueRange_702">#REF!</definedName>
    <definedName name="UniqueRange_703">#REF!</definedName>
    <definedName name="UniqueRange_704">#REF!</definedName>
    <definedName name="UniqueRange_705">#REF!</definedName>
    <definedName name="UniqueRange_706">#REF!</definedName>
    <definedName name="UniqueRange_707">#REF!</definedName>
    <definedName name="UniqueRange_708">#REF!</definedName>
    <definedName name="UniqueRange_709">#REF!</definedName>
    <definedName name="UniqueRange_71">#REF!</definedName>
    <definedName name="UniqueRange_710">#REF!</definedName>
    <definedName name="UniqueRange_711">#REF!</definedName>
    <definedName name="UniqueRange_712">#REF!</definedName>
    <definedName name="UniqueRange_713">#REF!</definedName>
    <definedName name="UniqueRange_714">#REF!</definedName>
    <definedName name="UniqueRange_715">#REF!</definedName>
    <definedName name="UniqueRange_716">#REF!</definedName>
    <definedName name="UniqueRange_717">#REF!</definedName>
    <definedName name="UniqueRange_718">#REF!</definedName>
    <definedName name="UniqueRange_719">#REF!</definedName>
    <definedName name="UniqueRange_72">#REF!</definedName>
    <definedName name="UniqueRange_725">#REF!</definedName>
    <definedName name="UniqueRange_73">#REF!</definedName>
    <definedName name="UniqueRange_734">#REF!</definedName>
    <definedName name="UniqueRange_74">#REF!</definedName>
    <definedName name="UniqueRange_749">#REF!</definedName>
    <definedName name="UniqueRange_75">#REF!</definedName>
    <definedName name="UniqueRange_758">#REF!</definedName>
    <definedName name="UniqueRange_76">#REF!</definedName>
    <definedName name="UniqueRange_77">#REF!</definedName>
    <definedName name="UniqueRange_770">#REF!</definedName>
    <definedName name="UniqueRange_773">#REF!</definedName>
    <definedName name="UniqueRange_774">#REF!</definedName>
    <definedName name="UniqueRange_775">#REF!</definedName>
    <definedName name="UniqueRange_776">#REF!</definedName>
    <definedName name="UniqueRange_777">#REF!</definedName>
    <definedName name="UniqueRange_778">#REF!</definedName>
    <definedName name="UniqueRange_779">#REF!</definedName>
    <definedName name="UniqueRange_78">#REF!</definedName>
    <definedName name="UniqueRange_780">#REF!</definedName>
    <definedName name="UniqueRange_781">#REF!</definedName>
    <definedName name="UniqueRange_782">#REF!</definedName>
    <definedName name="UniqueRange_783">#REF!</definedName>
    <definedName name="UniqueRange_784">#REF!</definedName>
    <definedName name="UniqueRange_785">#REF!</definedName>
    <definedName name="UniqueRange_786">#REF!</definedName>
    <definedName name="UniqueRange_787">#REF!</definedName>
    <definedName name="UniqueRange_788">#REF!</definedName>
    <definedName name="UniqueRange_789">#REF!</definedName>
    <definedName name="UniqueRange_79">#REF!</definedName>
    <definedName name="UniqueRange_790">#REF!</definedName>
    <definedName name="UniqueRange_792">#REF!</definedName>
    <definedName name="UniqueRange_793">#REF!</definedName>
    <definedName name="UniqueRange_794">#REF!</definedName>
    <definedName name="UniqueRange_795">#REF!</definedName>
    <definedName name="UniqueRange_8">#REF!</definedName>
    <definedName name="UniqueRange_80">#REF!</definedName>
    <definedName name="UniqueRange_81">#REF!</definedName>
    <definedName name="UniqueRange_82">#REF!</definedName>
    <definedName name="UniqueRange_83">#REF!</definedName>
    <definedName name="UniqueRange_84">#REF!</definedName>
    <definedName name="UniqueRange_85">#REF!</definedName>
    <definedName name="UniqueRange_86">#REF!</definedName>
    <definedName name="UniqueRange_87">#REF!</definedName>
    <definedName name="UniqueRange_88">#REF!</definedName>
    <definedName name="UniqueRange_882">#REF!</definedName>
    <definedName name="UniqueRange_883">#REF!</definedName>
    <definedName name="UniqueRange_884">#REF!</definedName>
    <definedName name="UniqueRange_885">#REF!</definedName>
    <definedName name="UniqueRange_886">#REF!</definedName>
    <definedName name="UniqueRange_887">#REF!</definedName>
    <definedName name="UniqueRange_888">#REF!</definedName>
    <definedName name="UniqueRange_889">#REF!</definedName>
    <definedName name="UniqueRange_89">#REF!</definedName>
    <definedName name="UniqueRange_890">#REF!</definedName>
    <definedName name="UniqueRange_891">#REF!</definedName>
    <definedName name="UniqueRange_892">#REF!</definedName>
    <definedName name="UniqueRange_893">#REF!</definedName>
    <definedName name="UniqueRange_894">#REF!</definedName>
    <definedName name="UniqueRange_895">#REF!</definedName>
    <definedName name="UniqueRange_9">#REF!</definedName>
    <definedName name="UniqueRange_90">#REF!</definedName>
    <definedName name="UniqueRange_91">#REF!</definedName>
    <definedName name="UniqueRange_92">#REF!</definedName>
    <definedName name="UniqueRange_93">#REF!</definedName>
    <definedName name="UniqueRange_94">#REF!</definedName>
    <definedName name="UniqueRange_95">#REF!</definedName>
    <definedName name="UniqueRange_96">#REF!</definedName>
    <definedName name="UniqueRange_97">#REF!</definedName>
    <definedName name="UniqueRange_98">#REF!</definedName>
    <definedName name="UniqueRange_99">#REF!</definedName>
    <definedName name="unit">1000000</definedName>
    <definedName name="United_Kingdom_5B">#REF!</definedName>
    <definedName name="United_States_5B">#REF!</definedName>
    <definedName name="uu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uu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Valuation_airport">OFFSET(#REF!,1,#REF!,#REF!,1)</definedName>
    <definedName name="Valuation_aviation">OFFSET(#REF!,1,#REF!,#REF!,1)</definedName>
    <definedName name="Valuation_Industry">CHOOSE(#REF!,#REF!,#REF!)</definedName>
    <definedName name="Valuation_logistics">OFFSET(#REF!,1,#REF!,#REF!,1)</definedName>
    <definedName name="Valuation_port">OFFSET(#REF!,1,#REF!,#REF!,1)</definedName>
    <definedName name="Valuation_railway">OFFSET(#REF!,1,#REF!,#REF!,1)</definedName>
    <definedName name="Valuation_road">OFFSET(#REF!,1,#REF!,#REF!,1)</definedName>
    <definedName name="Valuation_shipping">OFFSET(#REF!,1,#REF!,#REF!,1)</definedName>
    <definedName name="Valuation_time">OFFSET(#REF!,1,0,#REF!,1)</definedName>
    <definedName name="wacc" localSheetId="2">#REF!</definedName>
    <definedName name="wacc" localSheetId="4">#REF!</definedName>
    <definedName name="wacc">#REF!</definedName>
    <definedName name="Wage_inflation">#REF!</definedName>
    <definedName name="wageinflation">#REF!</definedName>
    <definedName name="Waterfall">"Waterfall"</definedName>
    <definedName name="weight">#REF!</definedName>
    <definedName name="Women">#REF!</definedName>
    <definedName name="wrn.eecdata." localSheetId="6">{"view1",#N/A,FALSE,"EECDATA";"view2",#N/A,FALSE,"EECDATA"}</definedName>
    <definedName name="wrn.eecdata." localSheetId="3">{"view1",#N/A,FALSE,"EECDATA";"view2",#N/A,FALSE,"EECDATA"}</definedName>
    <definedName name="wrn.eecdata." localSheetId="2">{"view1",#N/A,FALSE,"EECDATA";"view2",#N/A,FALSE,"EECDATA"}</definedName>
    <definedName name="wrn.eecdata." localSheetId="4">{"view1",#N/A,FALSE,"EECDATA";"view2",#N/A,FALSE,"EECDATA"}</definedName>
    <definedName name="wrn.eecdata." localSheetId="5">{"view1",#N/A,FALSE,"EECDATA";"view2",#N/A,FALSE,"EECDATA"}</definedName>
    <definedName name="wrn.eecdata." localSheetId="7">{"view1",#N/A,FALSE,"EECDATA";"view2",#N/A,FALSE,"EECDATA"}</definedName>
    <definedName name="wrn.eecdata.">{"view1",#N/A,FALSE,"EECDATA";"view2",#N/A,FALSE,"EECDATA"}</definedName>
    <definedName name="wrn.eecdata._1" localSheetId="6">{"view1",#N/A,FALSE,"EECDATA";"view2",#N/A,FALSE,"EECDATA"}</definedName>
    <definedName name="wrn.eecdata._1" localSheetId="3">{"view1",#N/A,FALSE,"EECDATA";"view2",#N/A,FALSE,"EECDATA"}</definedName>
    <definedName name="wrn.eecdata._1" localSheetId="2">{"view1",#N/A,FALSE,"EECDATA";"view2",#N/A,FALSE,"EECDATA"}</definedName>
    <definedName name="wrn.eecdata._1" localSheetId="4">{"view1",#N/A,FALSE,"EECDATA";"view2",#N/A,FALSE,"EECDATA"}</definedName>
    <definedName name="wrn.eecdata._1" localSheetId="5">{"view1",#N/A,FALSE,"EECDATA";"view2",#N/A,FALSE,"EECDATA"}</definedName>
    <definedName name="wrn.eecdata._1" localSheetId="7">{"view1",#N/A,FALSE,"EECDATA";"view2",#N/A,FALSE,"EECDATA"}</definedName>
    <definedName name="wrn.eecdata._1">{"view1",#N/A,FALSE,"EECDATA";"view2",#N/A,FALSE,"EECDATA"}</definedName>
    <definedName name="wrn.eecdata._1_1" localSheetId="6">{"view1",#N/A,FALSE,"EECDATA";"view2",#N/A,FALSE,"EECDATA"}</definedName>
    <definedName name="wrn.eecdata._1_1" localSheetId="3">{"view1",#N/A,FALSE,"EECDATA";"view2",#N/A,FALSE,"EECDATA"}</definedName>
    <definedName name="wrn.eecdata._1_1" localSheetId="2">{"view1",#N/A,FALSE,"EECDATA";"view2",#N/A,FALSE,"EECDATA"}</definedName>
    <definedName name="wrn.eecdata._1_1" localSheetId="4">{"view1",#N/A,FALSE,"EECDATA";"view2",#N/A,FALSE,"EECDATA"}</definedName>
    <definedName name="wrn.eecdata._1_1" localSheetId="5">{"view1",#N/A,FALSE,"EECDATA";"view2",#N/A,FALSE,"EECDATA"}</definedName>
    <definedName name="wrn.eecdata._1_1" localSheetId="7">{"view1",#N/A,FALSE,"EECDATA";"view2",#N/A,FALSE,"EECDATA"}</definedName>
    <definedName name="wrn.eecdata._1_1">{"view1",#N/A,FALSE,"EECDATA";"view2",#N/A,FALSE,"EECDATA"}</definedName>
    <definedName name="wrn.eecdata._1_1_1" localSheetId="6">{"view1",#N/A,FALSE,"EECDATA";"view2",#N/A,FALSE,"EECDATA"}</definedName>
    <definedName name="wrn.eecdata._1_1_1" localSheetId="3">{"view1",#N/A,FALSE,"EECDATA";"view2",#N/A,FALSE,"EECDATA"}</definedName>
    <definedName name="wrn.eecdata._1_1_1" localSheetId="2">{"view1",#N/A,FALSE,"EECDATA";"view2",#N/A,FALSE,"EECDATA"}</definedName>
    <definedName name="wrn.eecdata._1_1_1" localSheetId="4">{"view1",#N/A,FALSE,"EECDATA";"view2",#N/A,FALSE,"EECDATA"}</definedName>
    <definedName name="wrn.eecdata._1_1_1" localSheetId="5">{"view1",#N/A,FALSE,"EECDATA";"view2",#N/A,FALSE,"EECDATA"}</definedName>
    <definedName name="wrn.eecdata._1_1_1" localSheetId="7">{"view1",#N/A,FALSE,"EECDATA";"view2",#N/A,FALSE,"EECDATA"}</definedName>
    <definedName name="wrn.eecdata._1_1_1">{"view1",#N/A,FALSE,"EECDATA";"view2",#N/A,FALSE,"EECDATA"}</definedName>
    <definedName name="wrn.eecdata._1_1_1_1" localSheetId="6">{"view1",#N/A,FALSE,"EECDATA";"view2",#N/A,FALSE,"EECDATA"}</definedName>
    <definedName name="wrn.eecdata._1_1_1_1" localSheetId="3">{"view1",#N/A,FALSE,"EECDATA";"view2",#N/A,FALSE,"EECDATA"}</definedName>
    <definedName name="wrn.eecdata._1_1_1_1" localSheetId="2">{"view1",#N/A,FALSE,"EECDATA";"view2",#N/A,FALSE,"EECDATA"}</definedName>
    <definedName name="wrn.eecdata._1_1_1_1" localSheetId="4">{"view1",#N/A,FALSE,"EECDATA";"view2",#N/A,FALSE,"EECDATA"}</definedName>
    <definedName name="wrn.eecdata._1_1_1_1" localSheetId="5">{"view1",#N/A,FALSE,"EECDATA";"view2",#N/A,FALSE,"EECDATA"}</definedName>
    <definedName name="wrn.eecdata._1_1_1_1" localSheetId="7">{"view1",#N/A,FALSE,"EECDATA";"view2",#N/A,FALSE,"EECDATA"}</definedName>
    <definedName name="wrn.eecdata._1_1_1_1">{"view1",#N/A,FALSE,"EECDATA";"view2",#N/A,FALSE,"EECDATA"}</definedName>
    <definedName name="wrn.eecdata._1_1_2" localSheetId="6">{"view1",#N/A,FALSE,"EECDATA";"view2",#N/A,FALSE,"EECDATA"}</definedName>
    <definedName name="wrn.eecdata._1_1_2" localSheetId="3">{"view1",#N/A,FALSE,"EECDATA";"view2",#N/A,FALSE,"EECDATA"}</definedName>
    <definedName name="wrn.eecdata._1_1_2" localSheetId="2">{"view1",#N/A,FALSE,"EECDATA";"view2",#N/A,FALSE,"EECDATA"}</definedName>
    <definedName name="wrn.eecdata._1_1_2" localSheetId="4">{"view1",#N/A,FALSE,"EECDATA";"view2",#N/A,FALSE,"EECDATA"}</definedName>
    <definedName name="wrn.eecdata._1_1_2" localSheetId="5">{"view1",#N/A,FALSE,"EECDATA";"view2",#N/A,FALSE,"EECDATA"}</definedName>
    <definedName name="wrn.eecdata._1_1_2" localSheetId="7">{"view1",#N/A,FALSE,"EECDATA";"view2",#N/A,FALSE,"EECDATA"}</definedName>
    <definedName name="wrn.eecdata._1_1_2">{"view1",#N/A,FALSE,"EECDATA";"view2",#N/A,FALSE,"EECDATA"}</definedName>
    <definedName name="wrn.eecdata._1_2" localSheetId="6">{"view1",#N/A,FALSE,"EECDATA";"view2",#N/A,FALSE,"EECDATA"}</definedName>
    <definedName name="wrn.eecdata._1_2" localSheetId="3">{"view1",#N/A,FALSE,"EECDATA";"view2",#N/A,FALSE,"EECDATA"}</definedName>
    <definedName name="wrn.eecdata._1_2" localSheetId="2">{"view1",#N/A,FALSE,"EECDATA";"view2",#N/A,FALSE,"EECDATA"}</definedName>
    <definedName name="wrn.eecdata._1_2" localSheetId="4">{"view1",#N/A,FALSE,"EECDATA";"view2",#N/A,FALSE,"EECDATA"}</definedName>
    <definedName name="wrn.eecdata._1_2" localSheetId="5">{"view1",#N/A,FALSE,"EECDATA";"view2",#N/A,FALSE,"EECDATA"}</definedName>
    <definedName name="wrn.eecdata._1_2" localSheetId="7">{"view1",#N/A,FALSE,"EECDATA";"view2",#N/A,FALSE,"EECDATA"}</definedName>
    <definedName name="wrn.eecdata._1_2">{"view1",#N/A,FALSE,"EECDATA";"view2",#N/A,FALSE,"EECDATA"}</definedName>
    <definedName name="wrn.eecdata._1_2_1" localSheetId="6">{"view1",#N/A,FALSE,"EECDATA";"view2",#N/A,FALSE,"EECDATA"}</definedName>
    <definedName name="wrn.eecdata._1_2_1" localSheetId="3">{"view1",#N/A,FALSE,"EECDATA";"view2",#N/A,FALSE,"EECDATA"}</definedName>
    <definedName name="wrn.eecdata._1_2_1" localSheetId="2">{"view1",#N/A,FALSE,"EECDATA";"view2",#N/A,FALSE,"EECDATA"}</definedName>
    <definedName name="wrn.eecdata._1_2_1" localSheetId="4">{"view1",#N/A,FALSE,"EECDATA";"view2",#N/A,FALSE,"EECDATA"}</definedName>
    <definedName name="wrn.eecdata._1_2_1" localSheetId="5">{"view1",#N/A,FALSE,"EECDATA";"view2",#N/A,FALSE,"EECDATA"}</definedName>
    <definedName name="wrn.eecdata._1_2_1" localSheetId="7">{"view1",#N/A,FALSE,"EECDATA";"view2",#N/A,FALSE,"EECDATA"}</definedName>
    <definedName name="wrn.eecdata._1_2_1">{"view1",#N/A,FALSE,"EECDATA";"view2",#N/A,FALSE,"EECDATA"}</definedName>
    <definedName name="wrn.eecdata._1_3" localSheetId="6">{"view1",#N/A,FALSE,"EECDATA";"view2",#N/A,FALSE,"EECDATA"}</definedName>
    <definedName name="wrn.eecdata._1_3" localSheetId="3">{"view1",#N/A,FALSE,"EECDATA";"view2",#N/A,FALSE,"EECDATA"}</definedName>
    <definedName name="wrn.eecdata._1_3" localSheetId="2">{"view1",#N/A,FALSE,"EECDATA";"view2",#N/A,FALSE,"EECDATA"}</definedName>
    <definedName name="wrn.eecdata._1_3" localSheetId="4">{"view1",#N/A,FALSE,"EECDATA";"view2",#N/A,FALSE,"EECDATA"}</definedName>
    <definedName name="wrn.eecdata._1_3" localSheetId="5">{"view1",#N/A,FALSE,"EECDATA";"view2",#N/A,FALSE,"EECDATA"}</definedName>
    <definedName name="wrn.eecdata._1_3" localSheetId="7">{"view1",#N/A,FALSE,"EECDATA";"view2",#N/A,FALSE,"EECDATA"}</definedName>
    <definedName name="wrn.eecdata._1_3">{"view1",#N/A,FALSE,"EECDATA";"view2",#N/A,FALSE,"EECDATA"}</definedName>
    <definedName name="wrn.eecdata._2" localSheetId="6">{"view1",#N/A,FALSE,"EECDATA";"view2",#N/A,FALSE,"EECDATA"}</definedName>
    <definedName name="wrn.eecdata._2" localSheetId="3">{"view1",#N/A,FALSE,"EECDATA";"view2",#N/A,FALSE,"EECDATA"}</definedName>
    <definedName name="wrn.eecdata._2" localSheetId="2">{"view1",#N/A,FALSE,"EECDATA";"view2",#N/A,FALSE,"EECDATA"}</definedName>
    <definedName name="wrn.eecdata._2" localSheetId="4">{"view1",#N/A,FALSE,"EECDATA";"view2",#N/A,FALSE,"EECDATA"}</definedName>
    <definedName name="wrn.eecdata._2" localSheetId="5">{"view1",#N/A,FALSE,"EECDATA";"view2",#N/A,FALSE,"EECDATA"}</definedName>
    <definedName name="wrn.eecdata._2" localSheetId="7">{"view1",#N/A,FALSE,"EECDATA";"view2",#N/A,FALSE,"EECDATA"}</definedName>
    <definedName name="wrn.eecdata._2">{"view1",#N/A,FALSE,"EECDATA";"view2",#N/A,FALSE,"EECDATA"}</definedName>
    <definedName name="wrn.eecdata._2_1" localSheetId="6">{"view1",#N/A,FALSE,"EECDATA";"view2",#N/A,FALSE,"EECDATA"}</definedName>
    <definedName name="wrn.eecdata._2_1" localSheetId="3">{"view1",#N/A,FALSE,"EECDATA";"view2",#N/A,FALSE,"EECDATA"}</definedName>
    <definedName name="wrn.eecdata._2_1" localSheetId="2">{"view1",#N/A,FALSE,"EECDATA";"view2",#N/A,FALSE,"EECDATA"}</definedName>
    <definedName name="wrn.eecdata._2_1" localSheetId="4">{"view1",#N/A,FALSE,"EECDATA";"view2",#N/A,FALSE,"EECDATA"}</definedName>
    <definedName name="wrn.eecdata._2_1" localSheetId="5">{"view1",#N/A,FALSE,"EECDATA";"view2",#N/A,FALSE,"EECDATA"}</definedName>
    <definedName name="wrn.eecdata._2_1" localSheetId="7">{"view1",#N/A,FALSE,"EECDATA";"view2",#N/A,FALSE,"EECDATA"}</definedName>
    <definedName name="wrn.eecdata._2_1">{"view1",#N/A,FALSE,"EECDATA";"view2",#N/A,FALSE,"EECDATA"}</definedName>
    <definedName name="wrn.eecdata._3" localSheetId="6">{"view1",#N/A,FALSE,"EECDATA";"view2",#N/A,FALSE,"EECDATA"}</definedName>
    <definedName name="wrn.eecdata._3" localSheetId="3">{"view1",#N/A,FALSE,"EECDATA";"view2",#N/A,FALSE,"EECDATA"}</definedName>
    <definedName name="wrn.eecdata._3" localSheetId="2">{"view1",#N/A,FALSE,"EECDATA";"view2",#N/A,FALSE,"EECDATA"}</definedName>
    <definedName name="wrn.eecdata._3" localSheetId="4">{"view1",#N/A,FALSE,"EECDATA";"view2",#N/A,FALSE,"EECDATA"}</definedName>
    <definedName name="wrn.eecdata._3" localSheetId="5">{"view1",#N/A,FALSE,"EECDATA";"view2",#N/A,FALSE,"EECDATA"}</definedName>
    <definedName name="wrn.eecdata._3" localSheetId="7">{"view1",#N/A,FALSE,"EECDATA";"view2",#N/A,FALSE,"EECDATA"}</definedName>
    <definedName name="wrn.eecdata._3">{"view1",#N/A,FALSE,"EECDATA";"view2",#N/A,FALSE,"EECDATA"}</definedName>
    <definedName name="wrn.Graf95_96.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6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4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5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 localSheetId="7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mspd." localSheetId="6" hidden="1">{#N/A,#N/A,FALSE,"Summary";#N/A,#N/A,FALSE,"Marketable";#N/A,#N/A,FALSE,"Nonmarketable";#N/A,#N/A,FALSE,"GAS";#N/A,#N/A,FALSE,"TableIV";#N/A,#N/A,FALSE,"Footnotes"}</definedName>
    <definedName name="wrn.mspd." localSheetId="3" hidden="1">{#N/A,#N/A,FALSE,"Summary";#N/A,#N/A,FALSE,"Marketable";#N/A,#N/A,FALSE,"Nonmarketable";#N/A,#N/A,FALSE,"GAS";#N/A,#N/A,FALSE,"TableIV";#N/A,#N/A,FALSE,"Footnotes"}</definedName>
    <definedName name="wrn.mspd." localSheetId="2" hidden="1">{#N/A,#N/A,FALSE,"Summary";#N/A,#N/A,FALSE,"Marketable";#N/A,#N/A,FALSE,"Nonmarketable";#N/A,#N/A,FALSE,"GAS";#N/A,#N/A,FALSE,"TableIV";#N/A,#N/A,FALSE,"Footnotes"}</definedName>
    <definedName name="wrn.mspd." localSheetId="4" hidden="1">{#N/A,#N/A,FALSE,"Summary";#N/A,#N/A,FALSE,"Marketable";#N/A,#N/A,FALSE,"Nonmarketable";#N/A,#N/A,FALSE,"GAS";#N/A,#N/A,FALSE,"TableIV";#N/A,#N/A,FALSE,"Footnotes"}</definedName>
    <definedName name="wrn.mspd." localSheetId="5" hidden="1">{#N/A,#N/A,FALSE,"Summary";#N/A,#N/A,FALSE,"Marketable";#N/A,#N/A,FALSE,"Nonmarketable";#N/A,#N/A,FALSE,"GAS";#N/A,#N/A,FALSE,"TableIV";#N/A,#N/A,FALSE,"Footnotes"}</definedName>
    <definedName name="wrn.mspd." localSheetId="7" hidden="1">{#N/A,#N/A,FALSE,"Summary";#N/A,#N/A,FALSE,"Marketable";#N/A,#N/A,FALSE,"Nonmarketable";#N/A,#N/A,FALSE,"GAS";#N/A,#N/A,FALSE,"TableIV";#N/A,#N/A,FALSE,"Footnotes"}</definedName>
    <definedName name="wrn.mspd." hidden="1">{#N/A,#N/A,FALSE,"Summary";#N/A,#N/A,FALSE,"Marketable";#N/A,#N/A,FALSE,"Nonmarketable";#N/A,#N/A,FALSE,"GAS";#N/A,#N/A,FALSE,"TableIV";#N/A,#N/A,FALSE,"Footnotes"}</definedName>
    <definedName name="wrn.R22_Data_Collection1997." localSheetId="6">{"_R22_General",#N/A,TRUE,"R22_General";"_R22_Questions",#N/A,TRUE,"R22_Questions";"ColA_R22",#N/A,TRUE,"R2295";"_R22_Tables",#N/A,TRUE,"R2295"}</definedName>
    <definedName name="wrn.R22_Data_Collection1997." localSheetId="3">{"_R22_General",#N/A,TRUE,"R22_General";"_R22_Questions",#N/A,TRUE,"R22_Questions";"ColA_R22",#N/A,TRUE,"R2295";"_R22_Tables",#N/A,TRUE,"R2295"}</definedName>
    <definedName name="wrn.R22_Data_Collection1997." localSheetId="2">{"_R22_General",#N/A,TRUE,"R22_General";"_R22_Questions",#N/A,TRUE,"R22_Questions";"ColA_R22",#N/A,TRUE,"R2295";"_R22_Tables",#N/A,TRUE,"R2295"}</definedName>
    <definedName name="wrn.R22_Data_Collection1997." localSheetId="4">{"_R22_General",#N/A,TRUE,"R22_General";"_R22_Questions",#N/A,TRUE,"R22_Questions";"ColA_R22",#N/A,TRUE,"R2295";"_R22_Tables",#N/A,TRUE,"R2295"}</definedName>
    <definedName name="wrn.R22_Data_Collection1997." localSheetId="5">{"_R22_General",#N/A,TRUE,"R22_General";"_R22_Questions",#N/A,TRUE,"R22_Questions";"ColA_R22",#N/A,TRUE,"R2295";"_R22_Tables",#N/A,TRUE,"R2295"}</definedName>
    <definedName name="wrn.R22_Data_Collection1997." localSheetId="7">{"_R22_General",#N/A,TRUE,"R22_General";"_R22_Questions",#N/A,TRUE,"R22_Questions";"ColA_R22",#N/A,TRUE,"R2295";"_R22_Tables",#N/A,TRUE,"R2295"}</definedName>
    <definedName name="wrn.R22_Data_Collection1997.">{"_R22_General",#N/A,TRUE,"R22_General";"_R22_Questions",#N/A,TRUE,"R22_Questions";"ColA_R22",#N/A,TRUE,"R2295";"_R22_Tables",#N/A,TRUE,"R2295"}</definedName>
    <definedName name="wrn.R22_Data_Collection1997._1" localSheetId="6">{"_R22_General",#N/A,TRUE,"R22_General";"_R22_Questions",#N/A,TRUE,"R22_Questions";"ColA_R22",#N/A,TRUE,"R2295";"_R22_Tables",#N/A,TRUE,"R2295"}</definedName>
    <definedName name="wrn.R22_Data_Collection1997._1" localSheetId="3">{"_R22_General",#N/A,TRUE,"R22_General";"_R22_Questions",#N/A,TRUE,"R22_Questions";"ColA_R22",#N/A,TRUE,"R2295";"_R22_Tables",#N/A,TRUE,"R2295"}</definedName>
    <definedName name="wrn.R22_Data_Collection1997._1" localSheetId="2">{"_R22_General",#N/A,TRUE,"R22_General";"_R22_Questions",#N/A,TRUE,"R22_Questions";"ColA_R22",#N/A,TRUE,"R2295";"_R22_Tables",#N/A,TRUE,"R2295"}</definedName>
    <definedName name="wrn.R22_Data_Collection1997._1" localSheetId="4">{"_R22_General",#N/A,TRUE,"R22_General";"_R22_Questions",#N/A,TRUE,"R22_Questions";"ColA_R22",#N/A,TRUE,"R2295";"_R22_Tables",#N/A,TRUE,"R2295"}</definedName>
    <definedName name="wrn.R22_Data_Collection1997._1" localSheetId="5">{"_R22_General",#N/A,TRUE,"R22_General";"_R22_Questions",#N/A,TRUE,"R22_Questions";"ColA_R22",#N/A,TRUE,"R2295";"_R22_Tables",#N/A,TRUE,"R2295"}</definedName>
    <definedName name="wrn.R22_Data_Collection1997._1" localSheetId="7">{"_R22_General",#N/A,TRUE,"R22_General";"_R22_Questions",#N/A,TRUE,"R22_Questions";"ColA_R22",#N/A,TRUE,"R2295";"_R22_Tables",#N/A,TRUE,"R2295"}</definedName>
    <definedName name="wrn.R22_Data_Collection1997._1">{"_R22_General",#N/A,TRUE,"R22_General";"_R22_Questions",#N/A,TRUE,"R22_Questions";"ColA_R22",#N/A,TRUE,"R2295";"_R22_Tables",#N/A,TRUE,"R2295"}</definedName>
    <definedName name="wrn.R22_Data_Collection1997._1_1" localSheetId="6">{"_R22_General",#N/A,TRUE,"R22_General";"_R22_Questions",#N/A,TRUE,"R22_Questions";"ColA_R22",#N/A,TRUE,"R2295";"_R22_Tables",#N/A,TRUE,"R2295"}</definedName>
    <definedName name="wrn.R22_Data_Collection1997._1_1" localSheetId="3">{"_R22_General",#N/A,TRUE,"R22_General";"_R22_Questions",#N/A,TRUE,"R22_Questions";"ColA_R22",#N/A,TRUE,"R2295";"_R22_Tables",#N/A,TRUE,"R2295"}</definedName>
    <definedName name="wrn.R22_Data_Collection1997._1_1" localSheetId="2">{"_R22_General",#N/A,TRUE,"R22_General";"_R22_Questions",#N/A,TRUE,"R22_Questions";"ColA_R22",#N/A,TRUE,"R2295";"_R22_Tables",#N/A,TRUE,"R2295"}</definedName>
    <definedName name="wrn.R22_Data_Collection1997._1_1" localSheetId="4">{"_R22_General",#N/A,TRUE,"R22_General";"_R22_Questions",#N/A,TRUE,"R22_Questions";"ColA_R22",#N/A,TRUE,"R2295";"_R22_Tables",#N/A,TRUE,"R2295"}</definedName>
    <definedName name="wrn.R22_Data_Collection1997._1_1" localSheetId="5">{"_R22_General",#N/A,TRUE,"R22_General";"_R22_Questions",#N/A,TRUE,"R22_Questions";"ColA_R22",#N/A,TRUE,"R2295";"_R22_Tables",#N/A,TRUE,"R2295"}</definedName>
    <definedName name="wrn.R22_Data_Collection1997._1_1" localSheetId="7">{"_R22_General",#N/A,TRUE,"R22_General";"_R22_Questions",#N/A,TRUE,"R22_Questions";"ColA_R22",#N/A,TRUE,"R2295";"_R22_Tables",#N/A,TRUE,"R2295"}</definedName>
    <definedName name="wrn.R22_Data_Collection1997._1_1">{"_R22_General",#N/A,TRUE,"R22_General";"_R22_Questions",#N/A,TRUE,"R22_Questions";"ColA_R22",#N/A,TRUE,"R2295";"_R22_Tables",#N/A,TRUE,"R2295"}</definedName>
    <definedName name="wrn.R22_Data_Collection1997._1_1_1" localSheetId="6">{"_R22_General",#N/A,TRUE,"R22_General";"_R22_Questions",#N/A,TRUE,"R22_Questions";"ColA_R22",#N/A,TRUE,"R2295";"_R22_Tables",#N/A,TRUE,"R2295"}</definedName>
    <definedName name="wrn.R22_Data_Collection1997._1_1_1" localSheetId="3">{"_R22_General",#N/A,TRUE,"R22_General";"_R22_Questions",#N/A,TRUE,"R22_Questions";"ColA_R22",#N/A,TRUE,"R2295";"_R22_Tables",#N/A,TRUE,"R2295"}</definedName>
    <definedName name="wrn.R22_Data_Collection1997._1_1_1" localSheetId="2">{"_R22_General",#N/A,TRUE,"R22_General";"_R22_Questions",#N/A,TRUE,"R22_Questions";"ColA_R22",#N/A,TRUE,"R2295";"_R22_Tables",#N/A,TRUE,"R2295"}</definedName>
    <definedName name="wrn.R22_Data_Collection1997._1_1_1" localSheetId="4">{"_R22_General",#N/A,TRUE,"R22_General";"_R22_Questions",#N/A,TRUE,"R22_Questions";"ColA_R22",#N/A,TRUE,"R2295";"_R22_Tables",#N/A,TRUE,"R2295"}</definedName>
    <definedName name="wrn.R22_Data_Collection1997._1_1_1" localSheetId="5">{"_R22_General",#N/A,TRUE,"R22_General";"_R22_Questions",#N/A,TRUE,"R22_Questions";"ColA_R22",#N/A,TRUE,"R2295";"_R22_Tables",#N/A,TRUE,"R2295"}</definedName>
    <definedName name="wrn.R22_Data_Collection1997._1_1_1" localSheetId="7">{"_R22_General",#N/A,TRUE,"R22_General";"_R22_Questions",#N/A,TRUE,"R22_Questions";"ColA_R22",#N/A,TRUE,"R2295";"_R22_Tables",#N/A,TRUE,"R2295"}</definedName>
    <definedName name="wrn.R22_Data_Collection1997._1_1_1">{"_R22_General",#N/A,TRUE,"R22_General";"_R22_Questions",#N/A,TRUE,"R22_Questions";"ColA_R22",#N/A,TRUE,"R2295";"_R22_Tables",#N/A,TRUE,"R2295"}</definedName>
    <definedName name="wrn.R22_Data_Collection1997._1_1_1_1" localSheetId="6">{"_R22_General",#N/A,TRUE,"R22_General";"_R22_Questions",#N/A,TRUE,"R22_Questions";"ColA_R22",#N/A,TRUE,"R2295";"_R22_Tables",#N/A,TRUE,"R2295"}</definedName>
    <definedName name="wrn.R22_Data_Collection1997._1_1_1_1" localSheetId="3">{"_R22_General",#N/A,TRUE,"R22_General";"_R22_Questions",#N/A,TRUE,"R22_Questions";"ColA_R22",#N/A,TRUE,"R2295";"_R22_Tables",#N/A,TRUE,"R2295"}</definedName>
    <definedName name="wrn.R22_Data_Collection1997._1_1_1_1" localSheetId="2">{"_R22_General",#N/A,TRUE,"R22_General";"_R22_Questions",#N/A,TRUE,"R22_Questions";"ColA_R22",#N/A,TRUE,"R2295";"_R22_Tables",#N/A,TRUE,"R2295"}</definedName>
    <definedName name="wrn.R22_Data_Collection1997._1_1_1_1" localSheetId="4">{"_R22_General",#N/A,TRUE,"R22_General";"_R22_Questions",#N/A,TRUE,"R22_Questions";"ColA_R22",#N/A,TRUE,"R2295";"_R22_Tables",#N/A,TRUE,"R2295"}</definedName>
    <definedName name="wrn.R22_Data_Collection1997._1_1_1_1" localSheetId="5">{"_R22_General",#N/A,TRUE,"R22_General";"_R22_Questions",#N/A,TRUE,"R22_Questions";"ColA_R22",#N/A,TRUE,"R2295";"_R22_Tables",#N/A,TRUE,"R2295"}</definedName>
    <definedName name="wrn.R22_Data_Collection1997._1_1_1_1" localSheetId="7">{"_R22_General",#N/A,TRUE,"R22_General";"_R22_Questions",#N/A,TRUE,"R22_Questions";"ColA_R22",#N/A,TRUE,"R2295";"_R22_Tables",#N/A,TRUE,"R2295"}</definedName>
    <definedName name="wrn.R22_Data_Collection1997._1_1_1_1">{"_R22_General",#N/A,TRUE,"R22_General";"_R22_Questions",#N/A,TRUE,"R22_Questions";"ColA_R22",#N/A,TRUE,"R2295";"_R22_Tables",#N/A,TRUE,"R2295"}</definedName>
    <definedName name="wrn.R22_Data_Collection1997._1_1_2" localSheetId="6">{"_R22_General",#N/A,TRUE,"R22_General";"_R22_Questions",#N/A,TRUE,"R22_Questions";"ColA_R22",#N/A,TRUE,"R2295";"_R22_Tables",#N/A,TRUE,"R2295"}</definedName>
    <definedName name="wrn.R22_Data_Collection1997._1_1_2" localSheetId="3">{"_R22_General",#N/A,TRUE,"R22_General";"_R22_Questions",#N/A,TRUE,"R22_Questions";"ColA_R22",#N/A,TRUE,"R2295";"_R22_Tables",#N/A,TRUE,"R2295"}</definedName>
    <definedName name="wrn.R22_Data_Collection1997._1_1_2" localSheetId="2">{"_R22_General",#N/A,TRUE,"R22_General";"_R22_Questions",#N/A,TRUE,"R22_Questions";"ColA_R22",#N/A,TRUE,"R2295";"_R22_Tables",#N/A,TRUE,"R2295"}</definedName>
    <definedName name="wrn.R22_Data_Collection1997._1_1_2" localSheetId="4">{"_R22_General",#N/A,TRUE,"R22_General";"_R22_Questions",#N/A,TRUE,"R22_Questions";"ColA_R22",#N/A,TRUE,"R2295";"_R22_Tables",#N/A,TRUE,"R2295"}</definedName>
    <definedName name="wrn.R22_Data_Collection1997._1_1_2" localSheetId="5">{"_R22_General",#N/A,TRUE,"R22_General";"_R22_Questions",#N/A,TRUE,"R22_Questions";"ColA_R22",#N/A,TRUE,"R2295";"_R22_Tables",#N/A,TRUE,"R2295"}</definedName>
    <definedName name="wrn.R22_Data_Collection1997._1_1_2" localSheetId="7">{"_R22_General",#N/A,TRUE,"R22_General";"_R22_Questions",#N/A,TRUE,"R22_Questions";"ColA_R22",#N/A,TRUE,"R2295";"_R22_Tables",#N/A,TRUE,"R2295"}</definedName>
    <definedName name="wrn.R22_Data_Collection1997._1_1_2">{"_R22_General",#N/A,TRUE,"R22_General";"_R22_Questions",#N/A,TRUE,"R22_Questions";"ColA_R22",#N/A,TRUE,"R2295";"_R22_Tables",#N/A,TRUE,"R2295"}</definedName>
    <definedName name="wrn.R22_Data_Collection1997._1_2" localSheetId="6">{"_R22_General",#N/A,TRUE,"R22_General";"_R22_Questions",#N/A,TRUE,"R22_Questions";"ColA_R22",#N/A,TRUE,"R2295";"_R22_Tables",#N/A,TRUE,"R2295"}</definedName>
    <definedName name="wrn.R22_Data_Collection1997._1_2" localSheetId="3">{"_R22_General",#N/A,TRUE,"R22_General";"_R22_Questions",#N/A,TRUE,"R22_Questions";"ColA_R22",#N/A,TRUE,"R2295";"_R22_Tables",#N/A,TRUE,"R2295"}</definedName>
    <definedName name="wrn.R22_Data_Collection1997._1_2" localSheetId="2">{"_R22_General",#N/A,TRUE,"R22_General";"_R22_Questions",#N/A,TRUE,"R22_Questions";"ColA_R22",#N/A,TRUE,"R2295";"_R22_Tables",#N/A,TRUE,"R2295"}</definedName>
    <definedName name="wrn.R22_Data_Collection1997._1_2" localSheetId="4">{"_R22_General",#N/A,TRUE,"R22_General";"_R22_Questions",#N/A,TRUE,"R22_Questions";"ColA_R22",#N/A,TRUE,"R2295";"_R22_Tables",#N/A,TRUE,"R2295"}</definedName>
    <definedName name="wrn.R22_Data_Collection1997._1_2" localSheetId="5">{"_R22_General",#N/A,TRUE,"R22_General";"_R22_Questions",#N/A,TRUE,"R22_Questions";"ColA_R22",#N/A,TRUE,"R2295";"_R22_Tables",#N/A,TRUE,"R2295"}</definedName>
    <definedName name="wrn.R22_Data_Collection1997._1_2" localSheetId="7">{"_R22_General",#N/A,TRUE,"R22_General";"_R22_Questions",#N/A,TRUE,"R22_Questions";"ColA_R22",#N/A,TRUE,"R2295";"_R22_Tables",#N/A,TRUE,"R2295"}</definedName>
    <definedName name="wrn.R22_Data_Collection1997._1_2">{"_R22_General",#N/A,TRUE,"R22_General";"_R22_Questions",#N/A,TRUE,"R22_Questions";"ColA_R22",#N/A,TRUE,"R2295";"_R22_Tables",#N/A,TRUE,"R2295"}</definedName>
    <definedName name="wrn.R22_Data_Collection1997._1_2_1" localSheetId="6">{"_R22_General",#N/A,TRUE,"R22_General";"_R22_Questions",#N/A,TRUE,"R22_Questions";"ColA_R22",#N/A,TRUE,"R2295";"_R22_Tables",#N/A,TRUE,"R2295"}</definedName>
    <definedName name="wrn.R22_Data_Collection1997._1_2_1" localSheetId="3">{"_R22_General",#N/A,TRUE,"R22_General";"_R22_Questions",#N/A,TRUE,"R22_Questions";"ColA_R22",#N/A,TRUE,"R2295";"_R22_Tables",#N/A,TRUE,"R2295"}</definedName>
    <definedName name="wrn.R22_Data_Collection1997._1_2_1" localSheetId="2">{"_R22_General",#N/A,TRUE,"R22_General";"_R22_Questions",#N/A,TRUE,"R22_Questions";"ColA_R22",#N/A,TRUE,"R2295";"_R22_Tables",#N/A,TRUE,"R2295"}</definedName>
    <definedName name="wrn.R22_Data_Collection1997._1_2_1" localSheetId="4">{"_R22_General",#N/A,TRUE,"R22_General";"_R22_Questions",#N/A,TRUE,"R22_Questions";"ColA_R22",#N/A,TRUE,"R2295";"_R22_Tables",#N/A,TRUE,"R2295"}</definedName>
    <definedName name="wrn.R22_Data_Collection1997._1_2_1" localSheetId="5">{"_R22_General",#N/A,TRUE,"R22_General";"_R22_Questions",#N/A,TRUE,"R22_Questions";"ColA_R22",#N/A,TRUE,"R2295";"_R22_Tables",#N/A,TRUE,"R2295"}</definedName>
    <definedName name="wrn.R22_Data_Collection1997._1_2_1" localSheetId="7">{"_R22_General",#N/A,TRUE,"R22_General";"_R22_Questions",#N/A,TRUE,"R22_Questions";"ColA_R22",#N/A,TRUE,"R2295";"_R22_Tables",#N/A,TRUE,"R2295"}</definedName>
    <definedName name="wrn.R22_Data_Collection1997._1_2_1">{"_R22_General",#N/A,TRUE,"R22_General";"_R22_Questions",#N/A,TRUE,"R22_Questions";"ColA_R22",#N/A,TRUE,"R2295";"_R22_Tables",#N/A,TRUE,"R2295"}</definedName>
    <definedName name="wrn.R22_Data_Collection1997._1_3" localSheetId="6">{"_R22_General",#N/A,TRUE,"R22_General";"_R22_Questions",#N/A,TRUE,"R22_Questions";"ColA_R22",#N/A,TRUE,"R2295";"_R22_Tables",#N/A,TRUE,"R2295"}</definedName>
    <definedName name="wrn.R22_Data_Collection1997._1_3" localSheetId="3">{"_R22_General",#N/A,TRUE,"R22_General";"_R22_Questions",#N/A,TRUE,"R22_Questions";"ColA_R22",#N/A,TRUE,"R2295";"_R22_Tables",#N/A,TRUE,"R2295"}</definedName>
    <definedName name="wrn.R22_Data_Collection1997._1_3" localSheetId="2">{"_R22_General",#N/A,TRUE,"R22_General";"_R22_Questions",#N/A,TRUE,"R22_Questions";"ColA_R22",#N/A,TRUE,"R2295";"_R22_Tables",#N/A,TRUE,"R2295"}</definedName>
    <definedName name="wrn.R22_Data_Collection1997._1_3" localSheetId="4">{"_R22_General",#N/A,TRUE,"R22_General";"_R22_Questions",#N/A,TRUE,"R22_Questions";"ColA_R22",#N/A,TRUE,"R2295";"_R22_Tables",#N/A,TRUE,"R2295"}</definedName>
    <definedName name="wrn.R22_Data_Collection1997._1_3" localSheetId="5">{"_R22_General",#N/A,TRUE,"R22_General";"_R22_Questions",#N/A,TRUE,"R22_Questions";"ColA_R22",#N/A,TRUE,"R2295";"_R22_Tables",#N/A,TRUE,"R2295"}</definedName>
    <definedName name="wrn.R22_Data_Collection1997._1_3" localSheetId="7">{"_R22_General",#N/A,TRUE,"R22_General";"_R22_Questions",#N/A,TRUE,"R22_Questions";"ColA_R22",#N/A,TRUE,"R2295";"_R22_Tables",#N/A,TRUE,"R2295"}</definedName>
    <definedName name="wrn.R22_Data_Collection1997._1_3">{"_R22_General",#N/A,TRUE,"R22_General";"_R22_Questions",#N/A,TRUE,"R22_Questions";"ColA_R22",#N/A,TRUE,"R2295";"_R22_Tables",#N/A,TRUE,"R2295"}</definedName>
    <definedName name="wrn.R22_Data_Collection1997._2" localSheetId="6">{"_R22_General",#N/A,TRUE,"R22_General";"_R22_Questions",#N/A,TRUE,"R22_Questions";"ColA_R22",#N/A,TRUE,"R2295";"_R22_Tables",#N/A,TRUE,"R2295"}</definedName>
    <definedName name="wrn.R22_Data_Collection1997._2" localSheetId="3">{"_R22_General",#N/A,TRUE,"R22_General";"_R22_Questions",#N/A,TRUE,"R22_Questions";"ColA_R22",#N/A,TRUE,"R2295";"_R22_Tables",#N/A,TRUE,"R2295"}</definedName>
    <definedName name="wrn.R22_Data_Collection1997._2" localSheetId="2">{"_R22_General",#N/A,TRUE,"R22_General";"_R22_Questions",#N/A,TRUE,"R22_Questions";"ColA_R22",#N/A,TRUE,"R2295";"_R22_Tables",#N/A,TRUE,"R2295"}</definedName>
    <definedName name="wrn.R22_Data_Collection1997._2" localSheetId="4">{"_R22_General",#N/A,TRUE,"R22_General";"_R22_Questions",#N/A,TRUE,"R22_Questions";"ColA_R22",#N/A,TRUE,"R2295";"_R22_Tables",#N/A,TRUE,"R2295"}</definedName>
    <definedName name="wrn.R22_Data_Collection1997._2" localSheetId="5">{"_R22_General",#N/A,TRUE,"R22_General";"_R22_Questions",#N/A,TRUE,"R22_Questions";"ColA_R22",#N/A,TRUE,"R2295";"_R22_Tables",#N/A,TRUE,"R2295"}</definedName>
    <definedName name="wrn.R22_Data_Collection1997._2" localSheetId="7">{"_R22_General",#N/A,TRUE,"R22_General";"_R22_Questions",#N/A,TRUE,"R22_Questions";"ColA_R22",#N/A,TRUE,"R2295";"_R22_Tables",#N/A,TRUE,"R2295"}</definedName>
    <definedName name="wrn.R22_Data_Collection1997._2">{"_R22_General",#N/A,TRUE,"R22_General";"_R22_Questions",#N/A,TRUE,"R22_Questions";"ColA_R22",#N/A,TRUE,"R2295";"_R22_Tables",#N/A,TRUE,"R2295"}</definedName>
    <definedName name="wrn.R22_Data_Collection1997._2_1" localSheetId="6">{"_R22_General",#N/A,TRUE,"R22_General";"_R22_Questions",#N/A,TRUE,"R22_Questions";"ColA_R22",#N/A,TRUE,"R2295";"_R22_Tables",#N/A,TRUE,"R2295"}</definedName>
    <definedName name="wrn.R22_Data_Collection1997._2_1" localSheetId="3">{"_R22_General",#N/A,TRUE,"R22_General";"_R22_Questions",#N/A,TRUE,"R22_Questions";"ColA_R22",#N/A,TRUE,"R2295";"_R22_Tables",#N/A,TRUE,"R2295"}</definedName>
    <definedName name="wrn.R22_Data_Collection1997._2_1" localSheetId="2">{"_R22_General",#N/A,TRUE,"R22_General";"_R22_Questions",#N/A,TRUE,"R22_Questions";"ColA_R22",#N/A,TRUE,"R2295";"_R22_Tables",#N/A,TRUE,"R2295"}</definedName>
    <definedName name="wrn.R22_Data_Collection1997._2_1" localSheetId="4">{"_R22_General",#N/A,TRUE,"R22_General";"_R22_Questions",#N/A,TRUE,"R22_Questions";"ColA_R22",#N/A,TRUE,"R2295";"_R22_Tables",#N/A,TRUE,"R2295"}</definedName>
    <definedName name="wrn.R22_Data_Collection1997._2_1" localSheetId="5">{"_R22_General",#N/A,TRUE,"R22_General";"_R22_Questions",#N/A,TRUE,"R22_Questions";"ColA_R22",#N/A,TRUE,"R2295";"_R22_Tables",#N/A,TRUE,"R2295"}</definedName>
    <definedName name="wrn.R22_Data_Collection1997._2_1" localSheetId="7">{"_R22_General",#N/A,TRUE,"R22_General";"_R22_Questions",#N/A,TRUE,"R22_Questions";"ColA_R22",#N/A,TRUE,"R2295";"_R22_Tables",#N/A,TRUE,"R2295"}</definedName>
    <definedName name="wrn.R22_Data_Collection1997._2_1">{"_R22_General",#N/A,TRUE,"R22_General";"_R22_Questions",#N/A,TRUE,"R22_Questions";"ColA_R22",#N/A,TRUE,"R2295";"_R22_Tables",#N/A,TRUE,"R2295"}</definedName>
    <definedName name="wrn.R22_Data_Collection1997._3" localSheetId="6">{"_R22_General",#N/A,TRUE,"R22_General";"_R22_Questions",#N/A,TRUE,"R22_Questions";"ColA_R22",#N/A,TRUE,"R2295";"_R22_Tables",#N/A,TRUE,"R2295"}</definedName>
    <definedName name="wrn.R22_Data_Collection1997._3" localSheetId="3">{"_R22_General",#N/A,TRUE,"R22_General";"_R22_Questions",#N/A,TRUE,"R22_Questions";"ColA_R22",#N/A,TRUE,"R2295";"_R22_Tables",#N/A,TRUE,"R2295"}</definedName>
    <definedName name="wrn.R22_Data_Collection1997._3" localSheetId="2">{"_R22_General",#N/A,TRUE,"R22_General";"_R22_Questions",#N/A,TRUE,"R22_Questions";"ColA_R22",#N/A,TRUE,"R2295";"_R22_Tables",#N/A,TRUE,"R2295"}</definedName>
    <definedName name="wrn.R22_Data_Collection1997._3" localSheetId="4">{"_R22_General",#N/A,TRUE,"R22_General";"_R22_Questions",#N/A,TRUE,"R22_Questions";"ColA_R22",#N/A,TRUE,"R2295";"_R22_Tables",#N/A,TRUE,"R2295"}</definedName>
    <definedName name="wrn.R22_Data_Collection1997._3" localSheetId="5">{"_R22_General",#N/A,TRUE,"R22_General";"_R22_Questions",#N/A,TRUE,"R22_Questions";"ColA_R22",#N/A,TRUE,"R2295";"_R22_Tables",#N/A,TRUE,"R2295"}</definedName>
    <definedName name="wrn.R22_Data_Collection1997._3" localSheetId="7">{"_R22_General",#N/A,TRUE,"R22_General";"_R22_Questions",#N/A,TRUE,"R22_Questions";"ColA_R22",#N/A,TRUE,"R2295";"_R22_Tables",#N/A,TRUE,"R2295"}</definedName>
    <definedName name="wrn.R22_Data_Collection1997._3">{"_R22_General",#N/A,TRUE,"R22_General";"_R22_Questions",#N/A,TRUE,"R22_Questions";"ColA_R22",#N/A,TRUE,"R2295";"_R22_Tables",#N/A,TRUE,"R2295"}</definedName>
    <definedName name="wrn.TabARA." localSheetId="6">{"Page1",#N/A,FALSE,"ARA M&amp;F&amp;T";"Page2",#N/A,FALSE,"ARA M&amp;F&amp;T";"Page3",#N/A,FALSE,"ARA M&amp;F&amp;T"}</definedName>
    <definedName name="wrn.TabARA." localSheetId="3">{"Page1",#N/A,FALSE,"ARA M&amp;F&amp;T";"Page2",#N/A,FALSE,"ARA M&amp;F&amp;T";"Page3",#N/A,FALSE,"ARA M&amp;F&amp;T"}</definedName>
    <definedName name="wrn.TabARA." localSheetId="2">{"Page1",#N/A,FALSE,"ARA M&amp;F&amp;T";"Page2",#N/A,FALSE,"ARA M&amp;F&amp;T";"Page3",#N/A,FALSE,"ARA M&amp;F&amp;T"}</definedName>
    <definedName name="wrn.TabARA." localSheetId="4">{"Page1",#N/A,FALSE,"ARA M&amp;F&amp;T";"Page2",#N/A,FALSE,"ARA M&amp;F&amp;T";"Page3",#N/A,FALSE,"ARA M&amp;F&amp;T"}</definedName>
    <definedName name="wrn.TabARA." localSheetId="5">{"Page1",#N/A,FALSE,"ARA M&amp;F&amp;T";"Page2",#N/A,FALSE,"ARA M&amp;F&amp;T";"Page3",#N/A,FALSE,"ARA M&amp;F&amp;T"}</definedName>
    <definedName name="wrn.TabARA." localSheetId="7">{"Page1",#N/A,FALSE,"ARA M&amp;F&amp;T";"Page2",#N/A,FALSE,"ARA M&amp;F&amp;T";"Page3",#N/A,FALSE,"ARA M&amp;F&amp;T"}</definedName>
    <definedName name="wrn.TabARA.">{"Page1",#N/A,FALSE,"ARA M&amp;F&amp;T";"Page2",#N/A,FALSE,"ARA M&amp;F&amp;T";"Page3",#N/A,FALSE,"ARA M&amp;F&amp;T"}</definedName>
    <definedName name="wrn.TabARA._1" localSheetId="6">{"Page1",#N/A,FALSE,"ARA M&amp;F&amp;T";"Page2",#N/A,FALSE,"ARA M&amp;F&amp;T";"Page3",#N/A,FALSE,"ARA M&amp;F&amp;T"}</definedName>
    <definedName name="wrn.TabARA._1" localSheetId="3">{"Page1",#N/A,FALSE,"ARA M&amp;F&amp;T";"Page2",#N/A,FALSE,"ARA M&amp;F&amp;T";"Page3",#N/A,FALSE,"ARA M&amp;F&amp;T"}</definedName>
    <definedName name="wrn.TabARA._1" localSheetId="2">{"Page1",#N/A,FALSE,"ARA M&amp;F&amp;T";"Page2",#N/A,FALSE,"ARA M&amp;F&amp;T";"Page3",#N/A,FALSE,"ARA M&amp;F&amp;T"}</definedName>
    <definedName name="wrn.TabARA._1" localSheetId="4">{"Page1",#N/A,FALSE,"ARA M&amp;F&amp;T";"Page2",#N/A,FALSE,"ARA M&amp;F&amp;T";"Page3",#N/A,FALSE,"ARA M&amp;F&amp;T"}</definedName>
    <definedName name="wrn.TabARA._1" localSheetId="5">{"Page1",#N/A,FALSE,"ARA M&amp;F&amp;T";"Page2",#N/A,FALSE,"ARA M&amp;F&amp;T";"Page3",#N/A,FALSE,"ARA M&amp;F&amp;T"}</definedName>
    <definedName name="wrn.TabARA._1" localSheetId="7">{"Page1",#N/A,FALSE,"ARA M&amp;F&amp;T";"Page2",#N/A,FALSE,"ARA M&amp;F&amp;T";"Page3",#N/A,FALSE,"ARA M&amp;F&amp;T"}</definedName>
    <definedName name="wrn.TabARA._1">{"Page1",#N/A,FALSE,"ARA M&amp;F&amp;T";"Page2",#N/A,FALSE,"ARA M&amp;F&amp;T";"Page3",#N/A,FALSE,"ARA M&amp;F&amp;T"}</definedName>
    <definedName name="wrn.TabARA._1_1" localSheetId="6">{"Page1",#N/A,FALSE,"ARA M&amp;F&amp;T";"Page2",#N/A,FALSE,"ARA M&amp;F&amp;T";"Page3",#N/A,FALSE,"ARA M&amp;F&amp;T"}</definedName>
    <definedName name="wrn.TabARA._1_1" localSheetId="3">{"Page1",#N/A,FALSE,"ARA M&amp;F&amp;T";"Page2",#N/A,FALSE,"ARA M&amp;F&amp;T";"Page3",#N/A,FALSE,"ARA M&amp;F&amp;T"}</definedName>
    <definedName name="wrn.TabARA._1_1" localSheetId="2">{"Page1",#N/A,FALSE,"ARA M&amp;F&amp;T";"Page2",#N/A,FALSE,"ARA M&amp;F&amp;T";"Page3",#N/A,FALSE,"ARA M&amp;F&amp;T"}</definedName>
    <definedName name="wrn.TabARA._1_1" localSheetId="4">{"Page1",#N/A,FALSE,"ARA M&amp;F&amp;T";"Page2",#N/A,FALSE,"ARA M&amp;F&amp;T";"Page3",#N/A,FALSE,"ARA M&amp;F&amp;T"}</definedName>
    <definedName name="wrn.TabARA._1_1" localSheetId="5">{"Page1",#N/A,FALSE,"ARA M&amp;F&amp;T";"Page2",#N/A,FALSE,"ARA M&amp;F&amp;T";"Page3",#N/A,FALSE,"ARA M&amp;F&amp;T"}</definedName>
    <definedName name="wrn.TabARA._1_1" localSheetId="7">{"Page1",#N/A,FALSE,"ARA M&amp;F&amp;T";"Page2",#N/A,FALSE,"ARA M&amp;F&amp;T";"Page3",#N/A,FALSE,"ARA M&amp;F&amp;T"}</definedName>
    <definedName name="wrn.TabARA._1_1">{"Page1",#N/A,FALSE,"ARA M&amp;F&amp;T";"Page2",#N/A,FALSE,"ARA M&amp;F&amp;T";"Page3",#N/A,FALSE,"ARA M&amp;F&amp;T"}</definedName>
    <definedName name="wrn.TabARA._1_1_1" localSheetId="6">{"Page1",#N/A,FALSE,"ARA M&amp;F&amp;T";"Page2",#N/A,FALSE,"ARA M&amp;F&amp;T";"Page3",#N/A,FALSE,"ARA M&amp;F&amp;T"}</definedName>
    <definedName name="wrn.TabARA._1_1_1" localSheetId="3">{"Page1",#N/A,FALSE,"ARA M&amp;F&amp;T";"Page2",#N/A,FALSE,"ARA M&amp;F&amp;T";"Page3",#N/A,FALSE,"ARA M&amp;F&amp;T"}</definedName>
    <definedName name="wrn.TabARA._1_1_1" localSheetId="2">{"Page1",#N/A,FALSE,"ARA M&amp;F&amp;T";"Page2",#N/A,FALSE,"ARA M&amp;F&amp;T";"Page3",#N/A,FALSE,"ARA M&amp;F&amp;T"}</definedName>
    <definedName name="wrn.TabARA._1_1_1" localSheetId="4">{"Page1",#N/A,FALSE,"ARA M&amp;F&amp;T";"Page2",#N/A,FALSE,"ARA M&amp;F&amp;T";"Page3",#N/A,FALSE,"ARA M&amp;F&amp;T"}</definedName>
    <definedName name="wrn.TabARA._1_1_1" localSheetId="5">{"Page1",#N/A,FALSE,"ARA M&amp;F&amp;T";"Page2",#N/A,FALSE,"ARA M&amp;F&amp;T";"Page3",#N/A,FALSE,"ARA M&amp;F&amp;T"}</definedName>
    <definedName name="wrn.TabARA._1_1_1" localSheetId="7">{"Page1",#N/A,FALSE,"ARA M&amp;F&amp;T";"Page2",#N/A,FALSE,"ARA M&amp;F&amp;T";"Page3",#N/A,FALSE,"ARA M&amp;F&amp;T"}</definedName>
    <definedName name="wrn.TabARA._1_1_1">{"Page1",#N/A,FALSE,"ARA M&amp;F&amp;T";"Page2",#N/A,FALSE,"ARA M&amp;F&amp;T";"Page3",#N/A,FALSE,"ARA M&amp;F&amp;T"}</definedName>
    <definedName name="wrn.TabARA._1_1_1_1" localSheetId="6">{"Page1",#N/A,FALSE,"ARA M&amp;F&amp;T";"Page2",#N/A,FALSE,"ARA M&amp;F&amp;T";"Page3",#N/A,FALSE,"ARA M&amp;F&amp;T"}</definedName>
    <definedName name="wrn.TabARA._1_1_1_1" localSheetId="3">{"Page1",#N/A,FALSE,"ARA M&amp;F&amp;T";"Page2",#N/A,FALSE,"ARA M&amp;F&amp;T";"Page3",#N/A,FALSE,"ARA M&amp;F&amp;T"}</definedName>
    <definedName name="wrn.TabARA._1_1_1_1" localSheetId="2">{"Page1",#N/A,FALSE,"ARA M&amp;F&amp;T";"Page2",#N/A,FALSE,"ARA M&amp;F&amp;T";"Page3",#N/A,FALSE,"ARA M&amp;F&amp;T"}</definedName>
    <definedName name="wrn.TabARA._1_1_1_1" localSheetId="4">{"Page1",#N/A,FALSE,"ARA M&amp;F&amp;T";"Page2",#N/A,FALSE,"ARA M&amp;F&amp;T";"Page3",#N/A,FALSE,"ARA M&amp;F&amp;T"}</definedName>
    <definedName name="wrn.TabARA._1_1_1_1" localSheetId="5">{"Page1",#N/A,FALSE,"ARA M&amp;F&amp;T";"Page2",#N/A,FALSE,"ARA M&amp;F&amp;T";"Page3",#N/A,FALSE,"ARA M&amp;F&amp;T"}</definedName>
    <definedName name="wrn.TabARA._1_1_1_1" localSheetId="7">{"Page1",#N/A,FALSE,"ARA M&amp;F&amp;T";"Page2",#N/A,FALSE,"ARA M&amp;F&amp;T";"Page3",#N/A,FALSE,"ARA M&amp;F&amp;T"}</definedName>
    <definedName name="wrn.TabARA._1_1_1_1">{"Page1",#N/A,FALSE,"ARA M&amp;F&amp;T";"Page2",#N/A,FALSE,"ARA M&amp;F&amp;T";"Page3",#N/A,FALSE,"ARA M&amp;F&amp;T"}</definedName>
    <definedName name="wrn.TabARA._1_1_2" localSheetId="6">{"Page1",#N/A,FALSE,"ARA M&amp;F&amp;T";"Page2",#N/A,FALSE,"ARA M&amp;F&amp;T";"Page3",#N/A,FALSE,"ARA M&amp;F&amp;T"}</definedName>
    <definedName name="wrn.TabARA._1_1_2" localSheetId="3">{"Page1",#N/A,FALSE,"ARA M&amp;F&amp;T";"Page2",#N/A,FALSE,"ARA M&amp;F&amp;T";"Page3",#N/A,FALSE,"ARA M&amp;F&amp;T"}</definedName>
    <definedName name="wrn.TabARA._1_1_2" localSheetId="2">{"Page1",#N/A,FALSE,"ARA M&amp;F&amp;T";"Page2",#N/A,FALSE,"ARA M&amp;F&amp;T";"Page3",#N/A,FALSE,"ARA M&amp;F&amp;T"}</definedName>
    <definedName name="wrn.TabARA._1_1_2" localSheetId="4">{"Page1",#N/A,FALSE,"ARA M&amp;F&amp;T";"Page2",#N/A,FALSE,"ARA M&amp;F&amp;T";"Page3",#N/A,FALSE,"ARA M&amp;F&amp;T"}</definedName>
    <definedName name="wrn.TabARA._1_1_2" localSheetId="5">{"Page1",#N/A,FALSE,"ARA M&amp;F&amp;T";"Page2",#N/A,FALSE,"ARA M&amp;F&amp;T";"Page3",#N/A,FALSE,"ARA M&amp;F&amp;T"}</definedName>
    <definedName name="wrn.TabARA._1_1_2" localSheetId="7">{"Page1",#N/A,FALSE,"ARA M&amp;F&amp;T";"Page2",#N/A,FALSE,"ARA M&amp;F&amp;T";"Page3",#N/A,FALSE,"ARA M&amp;F&amp;T"}</definedName>
    <definedName name="wrn.TabARA._1_1_2">{"Page1",#N/A,FALSE,"ARA M&amp;F&amp;T";"Page2",#N/A,FALSE,"ARA M&amp;F&amp;T";"Page3",#N/A,FALSE,"ARA M&amp;F&amp;T"}</definedName>
    <definedName name="wrn.TabARA._1_2" localSheetId="6">{"Page1",#N/A,FALSE,"ARA M&amp;F&amp;T";"Page2",#N/A,FALSE,"ARA M&amp;F&amp;T";"Page3",#N/A,FALSE,"ARA M&amp;F&amp;T"}</definedName>
    <definedName name="wrn.TabARA._1_2" localSheetId="3">{"Page1",#N/A,FALSE,"ARA M&amp;F&amp;T";"Page2",#N/A,FALSE,"ARA M&amp;F&amp;T";"Page3",#N/A,FALSE,"ARA M&amp;F&amp;T"}</definedName>
    <definedName name="wrn.TabARA._1_2" localSheetId="2">{"Page1",#N/A,FALSE,"ARA M&amp;F&amp;T";"Page2",#N/A,FALSE,"ARA M&amp;F&amp;T";"Page3",#N/A,FALSE,"ARA M&amp;F&amp;T"}</definedName>
    <definedName name="wrn.TabARA._1_2" localSheetId="4">{"Page1",#N/A,FALSE,"ARA M&amp;F&amp;T";"Page2",#N/A,FALSE,"ARA M&amp;F&amp;T";"Page3",#N/A,FALSE,"ARA M&amp;F&amp;T"}</definedName>
    <definedName name="wrn.TabARA._1_2" localSheetId="5">{"Page1",#N/A,FALSE,"ARA M&amp;F&amp;T";"Page2",#N/A,FALSE,"ARA M&amp;F&amp;T";"Page3",#N/A,FALSE,"ARA M&amp;F&amp;T"}</definedName>
    <definedName name="wrn.TabARA._1_2" localSheetId="7">{"Page1",#N/A,FALSE,"ARA M&amp;F&amp;T";"Page2",#N/A,FALSE,"ARA M&amp;F&amp;T";"Page3",#N/A,FALSE,"ARA M&amp;F&amp;T"}</definedName>
    <definedName name="wrn.TabARA._1_2">{"Page1",#N/A,FALSE,"ARA M&amp;F&amp;T";"Page2",#N/A,FALSE,"ARA M&amp;F&amp;T";"Page3",#N/A,FALSE,"ARA M&amp;F&amp;T"}</definedName>
    <definedName name="wrn.TabARA._1_2_1" localSheetId="6">{"Page1",#N/A,FALSE,"ARA M&amp;F&amp;T";"Page2",#N/A,FALSE,"ARA M&amp;F&amp;T";"Page3",#N/A,FALSE,"ARA M&amp;F&amp;T"}</definedName>
    <definedName name="wrn.TabARA._1_2_1" localSheetId="3">{"Page1",#N/A,FALSE,"ARA M&amp;F&amp;T";"Page2",#N/A,FALSE,"ARA M&amp;F&amp;T";"Page3",#N/A,FALSE,"ARA M&amp;F&amp;T"}</definedName>
    <definedName name="wrn.TabARA._1_2_1" localSheetId="2">{"Page1",#N/A,FALSE,"ARA M&amp;F&amp;T";"Page2",#N/A,FALSE,"ARA M&amp;F&amp;T";"Page3",#N/A,FALSE,"ARA M&amp;F&amp;T"}</definedName>
    <definedName name="wrn.TabARA._1_2_1" localSheetId="4">{"Page1",#N/A,FALSE,"ARA M&amp;F&amp;T";"Page2",#N/A,FALSE,"ARA M&amp;F&amp;T";"Page3",#N/A,FALSE,"ARA M&amp;F&amp;T"}</definedName>
    <definedName name="wrn.TabARA._1_2_1" localSheetId="5">{"Page1",#N/A,FALSE,"ARA M&amp;F&amp;T";"Page2",#N/A,FALSE,"ARA M&amp;F&amp;T";"Page3",#N/A,FALSE,"ARA M&amp;F&amp;T"}</definedName>
    <definedName name="wrn.TabARA._1_2_1" localSheetId="7">{"Page1",#N/A,FALSE,"ARA M&amp;F&amp;T";"Page2",#N/A,FALSE,"ARA M&amp;F&amp;T";"Page3",#N/A,FALSE,"ARA M&amp;F&amp;T"}</definedName>
    <definedName name="wrn.TabARA._1_2_1">{"Page1",#N/A,FALSE,"ARA M&amp;F&amp;T";"Page2",#N/A,FALSE,"ARA M&amp;F&amp;T";"Page3",#N/A,FALSE,"ARA M&amp;F&amp;T"}</definedName>
    <definedName name="wrn.TabARA._1_3" localSheetId="6">{"Page1",#N/A,FALSE,"ARA M&amp;F&amp;T";"Page2",#N/A,FALSE,"ARA M&amp;F&amp;T";"Page3",#N/A,FALSE,"ARA M&amp;F&amp;T"}</definedName>
    <definedName name="wrn.TabARA._1_3" localSheetId="3">{"Page1",#N/A,FALSE,"ARA M&amp;F&amp;T";"Page2",#N/A,FALSE,"ARA M&amp;F&amp;T";"Page3",#N/A,FALSE,"ARA M&amp;F&amp;T"}</definedName>
    <definedName name="wrn.TabARA._1_3" localSheetId="2">{"Page1",#N/A,FALSE,"ARA M&amp;F&amp;T";"Page2",#N/A,FALSE,"ARA M&amp;F&amp;T";"Page3",#N/A,FALSE,"ARA M&amp;F&amp;T"}</definedName>
    <definedName name="wrn.TabARA._1_3" localSheetId="4">{"Page1",#N/A,FALSE,"ARA M&amp;F&amp;T";"Page2",#N/A,FALSE,"ARA M&amp;F&amp;T";"Page3",#N/A,FALSE,"ARA M&amp;F&amp;T"}</definedName>
    <definedName name="wrn.TabARA._1_3" localSheetId="5">{"Page1",#N/A,FALSE,"ARA M&amp;F&amp;T";"Page2",#N/A,FALSE,"ARA M&amp;F&amp;T";"Page3",#N/A,FALSE,"ARA M&amp;F&amp;T"}</definedName>
    <definedName name="wrn.TabARA._1_3" localSheetId="7">{"Page1",#N/A,FALSE,"ARA M&amp;F&amp;T";"Page2",#N/A,FALSE,"ARA M&amp;F&amp;T";"Page3",#N/A,FALSE,"ARA M&amp;F&amp;T"}</definedName>
    <definedName name="wrn.TabARA._1_3">{"Page1",#N/A,FALSE,"ARA M&amp;F&amp;T";"Page2",#N/A,FALSE,"ARA M&amp;F&amp;T";"Page3",#N/A,FALSE,"ARA M&amp;F&amp;T"}</definedName>
    <definedName name="wrn.TabARA._2" localSheetId="6">{"Page1",#N/A,FALSE,"ARA M&amp;F&amp;T";"Page2",#N/A,FALSE,"ARA M&amp;F&amp;T";"Page3",#N/A,FALSE,"ARA M&amp;F&amp;T"}</definedName>
    <definedName name="wrn.TabARA._2" localSheetId="3">{"Page1",#N/A,FALSE,"ARA M&amp;F&amp;T";"Page2",#N/A,FALSE,"ARA M&amp;F&amp;T";"Page3",#N/A,FALSE,"ARA M&amp;F&amp;T"}</definedName>
    <definedName name="wrn.TabARA._2" localSheetId="2">{"Page1",#N/A,FALSE,"ARA M&amp;F&amp;T";"Page2",#N/A,FALSE,"ARA M&amp;F&amp;T";"Page3",#N/A,FALSE,"ARA M&amp;F&amp;T"}</definedName>
    <definedName name="wrn.TabARA._2" localSheetId="4">{"Page1",#N/A,FALSE,"ARA M&amp;F&amp;T";"Page2",#N/A,FALSE,"ARA M&amp;F&amp;T";"Page3",#N/A,FALSE,"ARA M&amp;F&amp;T"}</definedName>
    <definedName name="wrn.TabARA._2" localSheetId="5">{"Page1",#N/A,FALSE,"ARA M&amp;F&amp;T";"Page2",#N/A,FALSE,"ARA M&amp;F&amp;T";"Page3",#N/A,FALSE,"ARA M&amp;F&amp;T"}</definedName>
    <definedName name="wrn.TabARA._2" localSheetId="7">{"Page1",#N/A,FALSE,"ARA M&amp;F&amp;T";"Page2",#N/A,FALSE,"ARA M&amp;F&amp;T";"Page3",#N/A,FALSE,"ARA M&amp;F&amp;T"}</definedName>
    <definedName name="wrn.TabARA._2">{"Page1",#N/A,FALSE,"ARA M&amp;F&amp;T";"Page2",#N/A,FALSE,"ARA M&amp;F&amp;T";"Page3",#N/A,FALSE,"ARA M&amp;F&amp;T"}</definedName>
    <definedName name="wrn.TabARA._2_1" localSheetId="6">{"Page1",#N/A,FALSE,"ARA M&amp;F&amp;T";"Page2",#N/A,FALSE,"ARA M&amp;F&amp;T";"Page3",#N/A,FALSE,"ARA M&amp;F&amp;T"}</definedName>
    <definedName name="wrn.TabARA._2_1" localSheetId="3">{"Page1",#N/A,FALSE,"ARA M&amp;F&amp;T";"Page2",#N/A,FALSE,"ARA M&amp;F&amp;T";"Page3",#N/A,FALSE,"ARA M&amp;F&amp;T"}</definedName>
    <definedName name="wrn.TabARA._2_1" localSheetId="2">{"Page1",#N/A,FALSE,"ARA M&amp;F&amp;T";"Page2",#N/A,FALSE,"ARA M&amp;F&amp;T";"Page3",#N/A,FALSE,"ARA M&amp;F&amp;T"}</definedName>
    <definedName name="wrn.TabARA._2_1" localSheetId="4">{"Page1",#N/A,FALSE,"ARA M&amp;F&amp;T";"Page2",#N/A,FALSE,"ARA M&amp;F&amp;T";"Page3",#N/A,FALSE,"ARA M&amp;F&amp;T"}</definedName>
    <definedName name="wrn.TabARA._2_1" localSheetId="5">{"Page1",#N/A,FALSE,"ARA M&amp;F&amp;T";"Page2",#N/A,FALSE,"ARA M&amp;F&amp;T";"Page3",#N/A,FALSE,"ARA M&amp;F&amp;T"}</definedName>
    <definedName name="wrn.TabARA._2_1" localSheetId="7">{"Page1",#N/A,FALSE,"ARA M&amp;F&amp;T";"Page2",#N/A,FALSE,"ARA M&amp;F&amp;T";"Page3",#N/A,FALSE,"ARA M&amp;F&amp;T"}</definedName>
    <definedName name="wrn.TabARA._2_1">{"Page1",#N/A,FALSE,"ARA M&amp;F&amp;T";"Page2",#N/A,FALSE,"ARA M&amp;F&amp;T";"Page3",#N/A,FALSE,"ARA M&amp;F&amp;T"}</definedName>
    <definedName name="wrn.TabARA._3" localSheetId="6">{"Page1",#N/A,FALSE,"ARA M&amp;F&amp;T";"Page2",#N/A,FALSE,"ARA M&amp;F&amp;T";"Page3",#N/A,FALSE,"ARA M&amp;F&amp;T"}</definedName>
    <definedName name="wrn.TabARA._3" localSheetId="3">{"Page1",#N/A,FALSE,"ARA M&amp;F&amp;T";"Page2",#N/A,FALSE,"ARA M&amp;F&amp;T";"Page3",#N/A,FALSE,"ARA M&amp;F&amp;T"}</definedName>
    <definedName name="wrn.TabARA._3" localSheetId="2">{"Page1",#N/A,FALSE,"ARA M&amp;F&amp;T";"Page2",#N/A,FALSE,"ARA M&amp;F&amp;T";"Page3",#N/A,FALSE,"ARA M&amp;F&amp;T"}</definedName>
    <definedName name="wrn.TabARA._3" localSheetId="4">{"Page1",#N/A,FALSE,"ARA M&amp;F&amp;T";"Page2",#N/A,FALSE,"ARA M&amp;F&amp;T";"Page3",#N/A,FALSE,"ARA M&amp;F&amp;T"}</definedName>
    <definedName name="wrn.TabARA._3" localSheetId="5">{"Page1",#N/A,FALSE,"ARA M&amp;F&amp;T";"Page2",#N/A,FALSE,"ARA M&amp;F&amp;T";"Page3",#N/A,FALSE,"ARA M&amp;F&amp;T"}</definedName>
    <definedName name="wrn.TabARA._3" localSheetId="7">{"Page1",#N/A,FALSE,"ARA M&amp;F&amp;T";"Page2",#N/A,FALSE,"ARA M&amp;F&amp;T";"Page3",#N/A,FALSE,"ARA M&amp;F&amp;T"}</definedName>
    <definedName name="wrn.TabARA._3">{"Page1",#N/A,FALSE,"ARA M&amp;F&amp;T";"Page2",#N/A,FALSE,"ARA M&amp;F&amp;T";"Page3",#N/A,FALSE,"ARA M&amp;F&amp;T"}</definedName>
    <definedName name="wrnnew.tabARA" localSheetId="6">{"Page1",#N/A,FALSE,"ARA M&amp;F&amp;T";"Page2",#N/A,FALSE,"ARA M&amp;F&amp;T";"Page3",#N/A,FALSE,"ARA M&amp;F&amp;T"}</definedName>
    <definedName name="wrnnew.tabARA" localSheetId="3">{"Page1",#N/A,FALSE,"ARA M&amp;F&amp;T";"Page2",#N/A,FALSE,"ARA M&amp;F&amp;T";"Page3",#N/A,FALSE,"ARA M&amp;F&amp;T"}</definedName>
    <definedName name="wrnnew.tabARA" localSheetId="2">{"Page1",#N/A,FALSE,"ARA M&amp;F&amp;T";"Page2",#N/A,FALSE,"ARA M&amp;F&amp;T";"Page3",#N/A,FALSE,"ARA M&amp;F&amp;T"}</definedName>
    <definedName name="wrnnew.tabARA" localSheetId="4">{"Page1",#N/A,FALSE,"ARA M&amp;F&amp;T";"Page2",#N/A,FALSE,"ARA M&amp;F&amp;T";"Page3",#N/A,FALSE,"ARA M&amp;F&amp;T"}</definedName>
    <definedName name="wrnnew.tabARA" localSheetId="5">{"Page1",#N/A,FALSE,"ARA M&amp;F&amp;T";"Page2",#N/A,FALSE,"ARA M&amp;F&amp;T";"Page3",#N/A,FALSE,"ARA M&amp;F&amp;T"}</definedName>
    <definedName name="wrnnew.tabARA" localSheetId="7">{"Page1",#N/A,FALSE,"ARA M&amp;F&amp;T";"Page2",#N/A,FALSE,"ARA M&amp;F&amp;T";"Page3",#N/A,FALSE,"ARA M&amp;F&amp;T"}</definedName>
    <definedName name="wrnnew.tabARA">{"Page1",#N/A,FALSE,"ARA M&amp;F&amp;T";"Page2",#N/A,FALSE,"ARA M&amp;F&amp;T";"Page3",#N/A,FALSE,"ARA M&amp;F&amp;T"}</definedName>
    <definedName name="wrnnew.tabARA_1" localSheetId="6">{"Page1",#N/A,FALSE,"ARA M&amp;F&amp;T";"Page2",#N/A,FALSE,"ARA M&amp;F&amp;T";"Page3",#N/A,FALSE,"ARA M&amp;F&amp;T"}</definedName>
    <definedName name="wrnnew.tabARA_1" localSheetId="3">{"Page1",#N/A,FALSE,"ARA M&amp;F&amp;T";"Page2",#N/A,FALSE,"ARA M&amp;F&amp;T";"Page3",#N/A,FALSE,"ARA M&amp;F&amp;T"}</definedName>
    <definedName name="wrnnew.tabARA_1" localSheetId="2">{"Page1",#N/A,FALSE,"ARA M&amp;F&amp;T";"Page2",#N/A,FALSE,"ARA M&amp;F&amp;T";"Page3",#N/A,FALSE,"ARA M&amp;F&amp;T"}</definedName>
    <definedName name="wrnnew.tabARA_1" localSheetId="4">{"Page1",#N/A,FALSE,"ARA M&amp;F&amp;T";"Page2",#N/A,FALSE,"ARA M&amp;F&amp;T";"Page3",#N/A,FALSE,"ARA M&amp;F&amp;T"}</definedName>
    <definedName name="wrnnew.tabARA_1" localSheetId="5">{"Page1",#N/A,FALSE,"ARA M&amp;F&amp;T";"Page2",#N/A,FALSE,"ARA M&amp;F&amp;T";"Page3",#N/A,FALSE,"ARA M&amp;F&amp;T"}</definedName>
    <definedName name="wrnnew.tabARA_1" localSheetId="7">{"Page1",#N/A,FALSE,"ARA M&amp;F&amp;T";"Page2",#N/A,FALSE,"ARA M&amp;F&amp;T";"Page3",#N/A,FALSE,"ARA M&amp;F&amp;T"}</definedName>
    <definedName name="wrnnew.tabARA_1">{"Page1",#N/A,FALSE,"ARA M&amp;F&amp;T";"Page2",#N/A,FALSE,"ARA M&amp;F&amp;T";"Page3",#N/A,FALSE,"ARA M&amp;F&amp;T"}</definedName>
    <definedName name="wrnnew.tabARA_1_1" localSheetId="6">{"Page1",#N/A,FALSE,"ARA M&amp;F&amp;T";"Page2",#N/A,FALSE,"ARA M&amp;F&amp;T";"Page3",#N/A,FALSE,"ARA M&amp;F&amp;T"}</definedName>
    <definedName name="wrnnew.tabARA_1_1" localSheetId="3">{"Page1",#N/A,FALSE,"ARA M&amp;F&amp;T";"Page2",#N/A,FALSE,"ARA M&amp;F&amp;T";"Page3",#N/A,FALSE,"ARA M&amp;F&amp;T"}</definedName>
    <definedName name="wrnnew.tabARA_1_1" localSheetId="2">{"Page1",#N/A,FALSE,"ARA M&amp;F&amp;T";"Page2",#N/A,FALSE,"ARA M&amp;F&amp;T";"Page3",#N/A,FALSE,"ARA M&amp;F&amp;T"}</definedName>
    <definedName name="wrnnew.tabARA_1_1" localSheetId="4">{"Page1",#N/A,FALSE,"ARA M&amp;F&amp;T";"Page2",#N/A,FALSE,"ARA M&amp;F&amp;T";"Page3",#N/A,FALSE,"ARA M&amp;F&amp;T"}</definedName>
    <definedName name="wrnnew.tabARA_1_1" localSheetId="5">{"Page1",#N/A,FALSE,"ARA M&amp;F&amp;T";"Page2",#N/A,FALSE,"ARA M&amp;F&amp;T";"Page3",#N/A,FALSE,"ARA M&amp;F&amp;T"}</definedName>
    <definedName name="wrnnew.tabARA_1_1" localSheetId="7">{"Page1",#N/A,FALSE,"ARA M&amp;F&amp;T";"Page2",#N/A,FALSE,"ARA M&amp;F&amp;T";"Page3",#N/A,FALSE,"ARA M&amp;F&amp;T"}</definedName>
    <definedName name="wrnnew.tabARA_1_1">{"Page1",#N/A,FALSE,"ARA M&amp;F&amp;T";"Page2",#N/A,FALSE,"ARA M&amp;F&amp;T";"Page3",#N/A,FALSE,"ARA M&amp;F&amp;T"}</definedName>
    <definedName name="wrnnew.tabARA_1_1_1" localSheetId="6">{"Page1",#N/A,FALSE,"ARA M&amp;F&amp;T";"Page2",#N/A,FALSE,"ARA M&amp;F&amp;T";"Page3",#N/A,FALSE,"ARA M&amp;F&amp;T"}</definedName>
    <definedName name="wrnnew.tabARA_1_1_1" localSheetId="3">{"Page1",#N/A,FALSE,"ARA M&amp;F&amp;T";"Page2",#N/A,FALSE,"ARA M&amp;F&amp;T";"Page3",#N/A,FALSE,"ARA M&amp;F&amp;T"}</definedName>
    <definedName name="wrnnew.tabARA_1_1_1" localSheetId="2">{"Page1",#N/A,FALSE,"ARA M&amp;F&amp;T";"Page2",#N/A,FALSE,"ARA M&amp;F&amp;T";"Page3",#N/A,FALSE,"ARA M&amp;F&amp;T"}</definedName>
    <definedName name="wrnnew.tabARA_1_1_1" localSheetId="4">{"Page1",#N/A,FALSE,"ARA M&amp;F&amp;T";"Page2",#N/A,FALSE,"ARA M&amp;F&amp;T";"Page3",#N/A,FALSE,"ARA M&amp;F&amp;T"}</definedName>
    <definedName name="wrnnew.tabARA_1_1_1" localSheetId="5">{"Page1",#N/A,FALSE,"ARA M&amp;F&amp;T";"Page2",#N/A,FALSE,"ARA M&amp;F&amp;T";"Page3",#N/A,FALSE,"ARA M&amp;F&amp;T"}</definedName>
    <definedName name="wrnnew.tabARA_1_1_1" localSheetId="7">{"Page1",#N/A,FALSE,"ARA M&amp;F&amp;T";"Page2",#N/A,FALSE,"ARA M&amp;F&amp;T";"Page3",#N/A,FALSE,"ARA M&amp;F&amp;T"}</definedName>
    <definedName name="wrnnew.tabARA_1_1_1">{"Page1",#N/A,FALSE,"ARA M&amp;F&amp;T";"Page2",#N/A,FALSE,"ARA M&amp;F&amp;T";"Page3",#N/A,FALSE,"ARA M&amp;F&amp;T"}</definedName>
    <definedName name="wrnnew.tabARA_1_1_1_1" localSheetId="6">{"Page1",#N/A,FALSE,"ARA M&amp;F&amp;T";"Page2",#N/A,FALSE,"ARA M&amp;F&amp;T";"Page3",#N/A,FALSE,"ARA M&amp;F&amp;T"}</definedName>
    <definedName name="wrnnew.tabARA_1_1_1_1" localSheetId="3">{"Page1",#N/A,FALSE,"ARA M&amp;F&amp;T";"Page2",#N/A,FALSE,"ARA M&amp;F&amp;T";"Page3",#N/A,FALSE,"ARA M&amp;F&amp;T"}</definedName>
    <definedName name="wrnnew.tabARA_1_1_1_1" localSheetId="2">{"Page1",#N/A,FALSE,"ARA M&amp;F&amp;T";"Page2",#N/A,FALSE,"ARA M&amp;F&amp;T";"Page3",#N/A,FALSE,"ARA M&amp;F&amp;T"}</definedName>
    <definedName name="wrnnew.tabARA_1_1_1_1" localSheetId="4">{"Page1",#N/A,FALSE,"ARA M&amp;F&amp;T";"Page2",#N/A,FALSE,"ARA M&amp;F&amp;T";"Page3",#N/A,FALSE,"ARA M&amp;F&amp;T"}</definedName>
    <definedName name="wrnnew.tabARA_1_1_1_1" localSheetId="5">{"Page1",#N/A,FALSE,"ARA M&amp;F&amp;T";"Page2",#N/A,FALSE,"ARA M&amp;F&amp;T";"Page3",#N/A,FALSE,"ARA M&amp;F&amp;T"}</definedName>
    <definedName name="wrnnew.tabARA_1_1_1_1" localSheetId="7">{"Page1",#N/A,FALSE,"ARA M&amp;F&amp;T";"Page2",#N/A,FALSE,"ARA M&amp;F&amp;T";"Page3",#N/A,FALSE,"ARA M&amp;F&amp;T"}</definedName>
    <definedName name="wrnnew.tabARA_1_1_1_1">{"Page1",#N/A,FALSE,"ARA M&amp;F&amp;T";"Page2",#N/A,FALSE,"ARA M&amp;F&amp;T";"Page3",#N/A,FALSE,"ARA M&amp;F&amp;T"}</definedName>
    <definedName name="wrnnew.tabARA_1_1_2" localSheetId="6">{"Page1",#N/A,FALSE,"ARA M&amp;F&amp;T";"Page2",#N/A,FALSE,"ARA M&amp;F&amp;T";"Page3",#N/A,FALSE,"ARA M&amp;F&amp;T"}</definedName>
    <definedName name="wrnnew.tabARA_1_1_2" localSheetId="3">{"Page1",#N/A,FALSE,"ARA M&amp;F&amp;T";"Page2",#N/A,FALSE,"ARA M&amp;F&amp;T";"Page3",#N/A,FALSE,"ARA M&amp;F&amp;T"}</definedName>
    <definedName name="wrnnew.tabARA_1_1_2" localSheetId="2">{"Page1",#N/A,FALSE,"ARA M&amp;F&amp;T";"Page2",#N/A,FALSE,"ARA M&amp;F&amp;T";"Page3",#N/A,FALSE,"ARA M&amp;F&amp;T"}</definedName>
    <definedName name="wrnnew.tabARA_1_1_2" localSheetId="4">{"Page1",#N/A,FALSE,"ARA M&amp;F&amp;T";"Page2",#N/A,FALSE,"ARA M&amp;F&amp;T";"Page3",#N/A,FALSE,"ARA M&amp;F&amp;T"}</definedName>
    <definedName name="wrnnew.tabARA_1_1_2" localSheetId="5">{"Page1",#N/A,FALSE,"ARA M&amp;F&amp;T";"Page2",#N/A,FALSE,"ARA M&amp;F&amp;T";"Page3",#N/A,FALSE,"ARA M&amp;F&amp;T"}</definedName>
    <definedName name="wrnnew.tabARA_1_1_2" localSheetId="7">{"Page1",#N/A,FALSE,"ARA M&amp;F&amp;T";"Page2",#N/A,FALSE,"ARA M&amp;F&amp;T";"Page3",#N/A,FALSE,"ARA M&amp;F&amp;T"}</definedName>
    <definedName name="wrnnew.tabARA_1_1_2">{"Page1",#N/A,FALSE,"ARA M&amp;F&amp;T";"Page2",#N/A,FALSE,"ARA M&amp;F&amp;T";"Page3",#N/A,FALSE,"ARA M&amp;F&amp;T"}</definedName>
    <definedName name="wrnnew.tabARA_1_2" localSheetId="6">{"Page1",#N/A,FALSE,"ARA M&amp;F&amp;T";"Page2",#N/A,FALSE,"ARA M&amp;F&amp;T";"Page3",#N/A,FALSE,"ARA M&amp;F&amp;T"}</definedName>
    <definedName name="wrnnew.tabARA_1_2" localSheetId="3">{"Page1",#N/A,FALSE,"ARA M&amp;F&amp;T";"Page2",#N/A,FALSE,"ARA M&amp;F&amp;T";"Page3",#N/A,FALSE,"ARA M&amp;F&amp;T"}</definedName>
    <definedName name="wrnnew.tabARA_1_2" localSheetId="2">{"Page1",#N/A,FALSE,"ARA M&amp;F&amp;T";"Page2",#N/A,FALSE,"ARA M&amp;F&amp;T";"Page3",#N/A,FALSE,"ARA M&amp;F&amp;T"}</definedName>
    <definedName name="wrnnew.tabARA_1_2" localSheetId="4">{"Page1",#N/A,FALSE,"ARA M&amp;F&amp;T";"Page2",#N/A,FALSE,"ARA M&amp;F&amp;T";"Page3",#N/A,FALSE,"ARA M&amp;F&amp;T"}</definedName>
    <definedName name="wrnnew.tabARA_1_2" localSheetId="5">{"Page1",#N/A,FALSE,"ARA M&amp;F&amp;T";"Page2",#N/A,FALSE,"ARA M&amp;F&amp;T";"Page3",#N/A,FALSE,"ARA M&amp;F&amp;T"}</definedName>
    <definedName name="wrnnew.tabARA_1_2" localSheetId="7">{"Page1",#N/A,FALSE,"ARA M&amp;F&amp;T";"Page2",#N/A,FALSE,"ARA M&amp;F&amp;T";"Page3",#N/A,FALSE,"ARA M&amp;F&amp;T"}</definedName>
    <definedName name="wrnnew.tabARA_1_2">{"Page1",#N/A,FALSE,"ARA M&amp;F&amp;T";"Page2",#N/A,FALSE,"ARA M&amp;F&amp;T";"Page3",#N/A,FALSE,"ARA M&amp;F&amp;T"}</definedName>
    <definedName name="wrnnew.tabARA_1_2_1" localSheetId="6">{"Page1",#N/A,FALSE,"ARA M&amp;F&amp;T";"Page2",#N/A,FALSE,"ARA M&amp;F&amp;T";"Page3",#N/A,FALSE,"ARA M&amp;F&amp;T"}</definedName>
    <definedName name="wrnnew.tabARA_1_2_1" localSheetId="3">{"Page1",#N/A,FALSE,"ARA M&amp;F&amp;T";"Page2",#N/A,FALSE,"ARA M&amp;F&amp;T";"Page3",#N/A,FALSE,"ARA M&amp;F&amp;T"}</definedName>
    <definedName name="wrnnew.tabARA_1_2_1" localSheetId="2">{"Page1",#N/A,FALSE,"ARA M&amp;F&amp;T";"Page2",#N/A,FALSE,"ARA M&amp;F&amp;T";"Page3",#N/A,FALSE,"ARA M&amp;F&amp;T"}</definedName>
    <definedName name="wrnnew.tabARA_1_2_1" localSheetId="4">{"Page1",#N/A,FALSE,"ARA M&amp;F&amp;T";"Page2",#N/A,FALSE,"ARA M&amp;F&amp;T";"Page3",#N/A,FALSE,"ARA M&amp;F&amp;T"}</definedName>
    <definedName name="wrnnew.tabARA_1_2_1" localSheetId="5">{"Page1",#N/A,FALSE,"ARA M&amp;F&amp;T";"Page2",#N/A,FALSE,"ARA M&amp;F&amp;T";"Page3",#N/A,FALSE,"ARA M&amp;F&amp;T"}</definedName>
    <definedName name="wrnnew.tabARA_1_2_1" localSheetId="7">{"Page1",#N/A,FALSE,"ARA M&amp;F&amp;T";"Page2",#N/A,FALSE,"ARA M&amp;F&amp;T";"Page3",#N/A,FALSE,"ARA M&amp;F&amp;T"}</definedName>
    <definedName name="wrnnew.tabARA_1_2_1">{"Page1",#N/A,FALSE,"ARA M&amp;F&amp;T";"Page2",#N/A,FALSE,"ARA M&amp;F&amp;T";"Page3",#N/A,FALSE,"ARA M&amp;F&amp;T"}</definedName>
    <definedName name="wrnnew.tabARA_1_3" localSheetId="6">{"Page1",#N/A,FALSE,"ARA M&amp;F&amp;T";"Page2",#N/A,FALSE,"ARA M&amp;F&amp;T";"Page3",#N/A,FALSE,"ARA M&amp;F&amp;T"}</definedName>
    <definedName name="wrnnew.tabARA_1_3" localSheetId="3">{"Page1",#N/A,FALSE,"ARA M&amp;F&amp;T";"Page2",#N/A,FALSE,"ARA M&amp;F&amp;T";"Page3",#N/A,FALSE,"ARA M&amp;F&amp;T"}</definedName>
    <definedName name="wrnnew.tabARA_1_3" localSheetId="2">{"Page1",#N/A,FALSE,"ARA M&amp;F&amp;T";"Page2",#N/A,FALSE,"ARA M&amp;F&amp;T";"Page3",#N/A,FALSE,"ARA M&amp;F&amp;T"}</definedName>
    <definedName name="wrnnew.tabARA_1_3" localSheetId="4">{"Page1",#N/A,FALSE,"ARA M&amp;F&amp;T";"Page2",#N/A,FALSE,"ARA M&amp;F&amp;T";"Page3",#N/A,FALSE,"ARA M&amp;F&amp;T"}</definedName>
    <definedName name="wrnnew.tabARA_1_3" localSheetId="5">{"Page1",#N/A,FALSE,"ARA M&amp;F&amp;T";"Page2",#N/A,FALSE,"ARA M&amp;F&amp;T";"Page3",#N/A,FALSE,"ARA M&amp;F&amp;T"}</definedName>
    <definedName name="wrnnew.tabARA_1_3" localSheetId="7">{"Page1",#N/A,FALSE,"ARA M&amp;F&amp;T";"Page2",#N/A,FALSE,"ARA M&amp;F&amp;T";"Page3",#N/A,FALSE,"ARA M&amp;F&amp;T"}</definedName>
    <definedName name="wrnnew.tabARA_1_3">{"Page1",#N/A,FALSE,"ARA M&amp;F&amp;T";"Page2",#N/A,FALSE,"ARA M&amp;F&amp;T";"Page3",#N/A,FALSE,"ARA M&amp;F&amp;T"}</definedName>
    <definedName name="wrnnew.tabARA_2" localSheetId="6">{"Page1",#N/A,FALSE,"ARA M&amp;F&amp;T";"Page2",#N/A,FALSE,"ARA M&amp;F&amp;T";"Page3",#N/A,FALSE,"ARA M&amp;F&amp;T"}</definedName>
    <definedName name="wrnnew.tabARA_2" localSheetId="3">{"Page1",#N/A,FALSE,"ARA M&amp;F&amp;T";"Page2",#N/A,FALSE,"ARA M&amp;F&amp;T";"Page3",#N/A,FALSE,"ARA M&amp;F&amp;T"}</definedName>
    <definedName name="wrnnew.tabARA_2" localSheetId="2">{"Page1",#N/A,FALSE,"ARA M&amp;F&amp;T";"Page2",#N/A,FALSE,"ARA M&amp;F&amp;T";"Page3",#N/A,FALSE,"ARA M&amp;F&amp;T"}</definedName>
    <definedName name="wrnnew.tabARA_2" localSheetId="4">{"Page1",#N/A,FALSE,"ARA M&amp;F&amp;T";"Page2",#N/A,FALSE,"ARA M&amp;F&amp;T";"Page3",#N/A,FALSE,"ARA M&amp;F&amp;T"}</definedName>
    <definedName name="wrnnew.tabARA_2" localSheetId="5">{"Page1",#N/A,FALSE,"ARA M&amp;F&amp;T";"Page2",#N/A,FALSE,"ARA M&amp;F&amp;T";"Page3",#N/A,FALSE,"ARA M&amp;F&amp;T"}</definedName>
    <definedName name="wrnnew.tabARA_2" localSheetId="7">{"Page1",#N/A,FALSE,"ARA M&amp;F&amp;T";"Page2",#N/A,FALSE,"ARA M&amp;F&amp;T";"Page3",#N/A,FALSE,"ARA M&amp;F&amp;T"}</definedName>
    <definedName name="wrnnew.tabARA_2">{"Page1",#N/A,FALSE,"ARA M&amp;F&amp;T";"Page2",#N/A,FALSE,"ARA M&amp;F&amp;T";"Page3",#N/A,FALSE,"ARA M&amp;F&amp;T"}</definedName>
    <definedName name="wrnnew.tabARA_2_1" localSheetId="6">{"Page1",#N/A,FALSE,"ARA M&amp;F&amp;T";"Page2",#N/A,FALSE,"ARA M&amp;F&amp;T";"Page3",#N/A,FALSE,"ARA M&amp;F&amp;T"}</definedName>
    <definedName name="wrnnew.tabARA_2_1" localSheetId="3">{"Page1",#N/A,FALSE,"ARA M&amp;F&amp;T";"Page2",#N/A,FALSE,"ARA M&amp;F&amp;T";"Page3",#N/A,FALSE,"ARA M&amp;F&amp;T"}</definedName>
    <definedName name="wrnnew.tabARA_2_1" localSheetId="2">{"Page1",#N/A,FALSE,"ARA M&amp;F&amp;T";"Page2",#N/A,FALSE,"ARA M&amp;F&amp;T";"Page3",#N/A,FALSE,"ARA M&amp;F&amp;T"}</definedName>
    <definedName name="wrnnew.tabARA_2_1" localSheetId="4">{"Page1",#N/A,FALSE,"ARA M&amp;F&amp;T";"Page2",#N/A,FALSE,"ARA M&amp;F&amp;T";"Page3",#N/A,FALSE,"ARA M&amp;F&amp;T"}</definedName>
    <definedName name="wrnnew.tabARA_2_1" localSheetId="5">{"Page1",#N/A,FALSE,"ARA M&amp;F&amp;T";"Page2",#N/A,FALSE,"ARA M&amp;F&amp;T";"Page3",#N/A,FALSE,"ARA M&amp;F&amp;T"}</definedName>
    <definedName name="wrnnew.tabARA_2_1" localSheetId="7">{"Page1",#N/A,FALSE,"ARA M&amp;F&amp;T";"Page2",#N/A,FALSE,"ARA M&amp;F&amp;T";"Page3",#N/A,FALSE,"ARA M&amp;F&amp;T"}</definedName>
    <definedName name="wrnnew.tabARA_2_1">{"Page1",#N/A,FALSE,"ARA M&amp;F&amp;T";"Page2",#N/A,FALSE,"ARA M&amp;F&amp;T";"Page3",#N/A,FALSE,"ARA M&amp;F&amp;T"}</definedName>
    <definedName name="wrnnew.tabARA_3" localSheetId="6">{"Page1",#N/A,FALSE,"ARA M&amp;F&amp;T";"Page2",#N/A,FALSE,"ARA M&amp;F&amp;T";"Page3",#N/A,FALSE,"ARA M&amp;F&amp;T"}</definedName>
    <definedName name="wrnnew.tabARA_3" localSheetId="3">{"Page1",#N/A,FALSE,"ARA M&amp;F&amp;T";"Page2",#N/A,FALSE,"ARA M&amp;F&amp;T";"Page3",#N/A,FALSE,"ARA M&amp;F&amp;T"}</definedName>
    <definedName name="wrnnew.tabARA_3" localSheetId="2">{"Page1",#N/A,FALSE,"ARA M&amp;F&amp;T";"Page2",#N/A,FALSE,"ARA M&amp;F&amp;T";"Page3",#N/A,FALSE,"ARA M&amp;F&amp;T"}</definedName>
    <definedName name="wrnnew.tabARA_3" localSheetId="4">{"Page1",#N/A,FALSE,"ARA M&amp;F&amp;T";"Page2",#N/A,FALSE,"ARA M&amp;F&amp;T";"Page3",#N/A,FALSE,"ARA M&amp;F&amp;T"}</definedName>
    <definedName name="wrnnew.tabARA_3" localSheetId="5">{"Page1",#N/A,FALSE,"ARA M&amp;F&amp;T";"Page2",#N/A,FALSE,"ARA M&amp;F&amp;T";"Page3",#N/A,FALSE,"ARA M&amp;F&amp;T"}</definedName>
    <definedName name="wrnnew.tabARA_3" localSheetId="7">{"Page1",#N/A,FALSE,"ARA M&amp;F&amp;T";"Page2",#N/A,FALSE,"ARA M&amp;F&amp;T";"Page3",#N/A,FALSE,"ARA M&amp;F&amp;T"}</definedName>
    <definedName name="wrnnew.tabARA_3">{"Page1",#N/A,FALSE,"ARA M&amp;F&amp;T";"Page2",#N/A,FALSE,"ARA M&amp;F&amp;T";"Page3",#N/A,FALSE,"ARA M&amp;F&amp;T"}</definedName>
    <definedName name="wvu.page.16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.1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xCh1R" localSheetId="2">OFFSET(#REF!,0,0,COUNTA(#REF!)-1)</definedName>
    <definedName name="xCh1R" localSheetId="4">OFFSET(#REF!,0,0,COUNTA(#REF!)-1)</definedName>
    <definedName name="xCh1R">OFFSET(#REF!,0,0,COUNTA(#REF!)-1)</definedName>
    <definedName name="xCh2G" localSheetId="2">OFFSET(#REF!,0,0,COUNTA(#REF!)-1)</definedName>
    <definedName name="xCh2G" localSheetId="4">OFFSET(#REF!,0,0,COUNTA(#REF!)-1)</definedName>
    <definedName name="xCh2G">OFFSET(#REF!,0,0,COUNTA(#REF!)-1)</definedName>
    <definedName name="xCh2R" localSheetId="2">OFFSET(#REF!,0,0,COUNTA(#REF!)-1)</definedName>
    <definedName name="xCh2R" localSheetId="4">OFFSET(#REF!,0,0,COUNTA(#REF!)-1)</definedName>
    <definedName name="xCh2R">OFFSET(#REF!,0,0,COUNTA(#REF!)-1)</definedName>
    <definedName name="xCh3B" localSheetId="2">OFFSET(#REF!,0,0,COUNTA(#REF!)-1)</definedName>
    <definedName name="xCh3B" localSheetId="4">OFFSET(#REF!,0,0,COUNTA(#REF!)-1)</definedName>
    <definedName name="xCh3B">OFFSET(#REF!,0,0,COUNTA(#REF!)-1)</definedName>
    <definedName name="xCh3D" localSheetId="2">OFFSET(#REF!,0,0,COUNTA(#REF!)-9)</definedName>
    <definedName name="xCh3D" localSheetId="4">OFFSET(#REF!,0,0,COUNTA(#REF!)-9)</definedName>
    <definedName name="xCh3D">OFFSET(#REF!,0,0,COUNTA(#REF!)-9)</definedName>
    <definedName name="xCh3R" localSheetId="2">OFFSET(#REF!,0,0,COUNTA(#REF!)-1)</definedName>
    <definedName name="xCh3R" localSheetId="4">OFFSET(#REF!,0,0,COUNTA(#REF!)-1)</definedName>
    <definedName name="xCh3R">OFFSET(#REF!,0,0,COUNTA(#REF!)-1)</definedName>
    <definedName name="xCh4B" localSheetId="2">OFFSET(#REF!,0,0,COUNTA(#REF!)-1)</definedName>
    <definedName name="xCh4B" localSheetId="4">OFFSET(#REF!,0,0,COUNTA(#REF!)-1)</definedName>
    <definedName name="xCh4B">OFFSET(#REF!,0,0,COUNTA(#REF!)-1)</definedName>
    <definedName name="xCh4D" localSheetId="2">OFFSET(#REF!,0,0,COUNTA(#REF!)-1)</definedName>
    <definedName name="xCh4D" localSheetId="4">OFFSET(#REF!,0,0,COUNTA(#REF!)-1)</definedName>
    <definedName name="xCh4D">OFFSET(#REF!,0,0,COUNTA(#REF!)-1)</definedName>
    <definedName name="xCh4R" localSheetId="2">OFFSET(#REF!,0,0,COUNTA(#REF!)-1)</definedName>
    <definedName name="xCh4R" localSheetId="4">OFFSET(#REF!,0,0,COUNTA(#REF!)-1)</definedName>
    <definedName name="xCh4R">OFFSET(#REF!,0,0,COUNTA(#REF!)-1)</definedName>
    <definedName name="xCh5B" localSheetId="2">OFFSET(#REF!,0,0,COUNTA(#REF!)-1)</definedName>
    <definedName name="xCh5B" localSheetId="4">OFFSET(#REF!,0,0,COUNTA(#REF!)-1)</definedName>
    <definedName name="xCh5B">OFFSET(#REF!,0,0,COUNTA(#REF!)-1)</definedName>
    <definedName name="xCh5D" localSheetId="2">OFFSET(#REF!,0,0,COUNTA(#REF!)-1)</definedName>
    <definedName name="xCh5D" localSheetId="4">OFFSET(#REF!,0,0,COUNTA(#REF!)-1)</definedName>
    <definedName name="xCh5D">OFFSET(#REF!,0,0,COUNTA(#REF!)-1)</definedName>
    <definedName name="xCh5R" localSheetId="2">OFFSET(#REF!,0,0,COUNTA(#REF!)-1)</definedName>
    <definedName name="xCh5R" localSheetId="4">OFFSET(#REF!,0,0,COUNTA(#REF!)-1)</definedName>
    <definedName name="xCh5R">OFFSET(#REF!,0,0,COUNTA(#REF!)-1)</definedName>
    <definedName name="xCh6B" localSheetId="2">OFFSET(#REF!,0,0,COUNTA(#REF!)-1)</definedName>
    <definedName name="xCh6B" localSheetId="4">OFFSET(#REF!,0,0,COUNTA(#REF!)-1)</definedName>
    <definedName name="xCh6B">OFFSET(#REF!,0,0,COUNTA(#REF!)-1)</definedName>
    <definedName name="xCh6D" localSheetId="2">OFFSET(#REF!,0,0,COUNTA(#REF!)-1)</definedName>
    <definedName name="xCh6D" localSheetId="4">OFFSET(#REF!,0,0,COUNTA(#REF!)-1)</definedName>
    <definedName name="xCh6D">OFFSET(#REF!,0,0,COUNTA(#REF!)-1)</definedName>
    <definedName name="xCh7R" localSheetId="2">OFFSET(#REF!,0,0,COUNTA(#REF!)-1)</definedName>
    <definedName name="xCh7R" localSheetId="4">OFFSET(#REF!,0,0,COUNTA(#REF!)-1)</definedName>
    <definedName name="xCh7R">OFFSET(#REF!,0,0,COUNTA(#REF!)-1)</definedName>
    <definedName name="xCh8B" localSheetId="2">OFFSET(#REF!,0,0,COUNTA(#REF!)-1)</definedName>
    <definedName name="xCh8B" localSheetId="4">OFFSET(#REF!,0,0,COUNTA(#REF!)-1)</definedName>
    <definedName name="xCh8B">OFFSET(#REF!,0,0,COUNTA(#REF!)-1)</definedName>
    <definedName name="xCh8D" localSheetId="2">OFFSET(#REF!,0,0,COUNTA(#REF!)-1)</definedName>
    <definedName name="xCh8D" localSheetId="4">OFFSET(#REF!,0,0,COUNTA(#REF!)-1)</definedName>
    <definedName name="xCh8D">OFFSET(#REF!,0,0,COUNTA(#REF!)-1)</definedName>
    <definedName name="xDate" localSheetId="2">OFFSET(#REF!,0,0,COUNTA(#REF!)-1)</definedName>
    <definedName name="xDate" localSheetId="4">OFFSET(#REF!,0,0,COUNTA(#REF!)-1)</definedName>
    <definedName name="xDate">OFFSET(#REF!,0,0,COUNTA(#REF!)-1)</definedName>
    <definedName name="xx">#REF!</definedName>
    <definedName name="xxx">#REF!</definedName>
    <definedName name="yu" localSheetId="6" hidden="1">{#N/A,#N/A,FALSE,"Summary";#N/A,#N/A,FALSE,"Marketable";#N/A,#N/A,FALSE,"Nonmarketable";#N/A,#N/A,FALSE,"GAS";#N/A,#N/A,FALSE,"TableIV";#N/A,#N/A,FALSE,"Footnotes"}</definedName>
    <definedName name="yu" localSheetId="3" hidden="1">{#N/A,#N/A,FALSE,"Summary";#N/A,#N/A,FALSE,"Marketable";#N/A,#N/A,FALSE,"Nonmarketable";#N/A,#N/A,FALSE,"GAS";#N/A,#N/A,FALSE,"TableIV";#N/A,#N/A,FALSE,"Footnotes"}</definedName>
    <definedName name="yu" localSheetId="2" hidden="1">{#N/A,#N/A,FALSE,"Summary";#N/A,#N/A,FALSE,"Marketable";#N/A,#N/A,FALSE,"Nonmarketable";#N/A,#N/A,FALSE,"GAS";#N/A,#N/A,FALSE,"TableIV";#N/A,#N/A,FALSE,"Footnotes"}</definedName>
    <definedName name="yu" localSheetId="4" hidden="1">{#N/A,#N/A,FALSE,"Summary";#N/A,#N/A,FALSE,"Marketable";#N/A,#N/A,FALSE,"Nonmarketable";#N/A,#N/A,FALSE,"GAS";#N/A,#N/A,FALSE,"TableIV";#N/A,#N/A,FALSE,"Footnotes"}</definedName>
    <definedName name="yu" localSheetId="5" hidden="1">{#N/A,#N/A,FALSE,"Summary";#N/A,#N/A,FALSE,"Marketable";#N/A,#N/A,FALSE,"Nonmarketable";#N/A,#N/A,FALSE,"GAS";#N/A,#N/A,FALSE,"TableIV";#N/A,#N/A,FALSE,"Footnotes"}</definedName>
    <definedName name="yu" localSheetId="7" hidden="1">{#N/A,#N/A,FALSE,"Summary";#N/A,#N/A,FALSE,"Marketable";#N/A,#N/A,FALSE,"Nonmarketable";#N/A,#N/A,FALSE,"GAS";#N/A,#N/A,FALSE,"TableIV";#N/A,#N/A,FALSE,"Footnotes"}</definedName>
    <definedName name="yu" hidden="1">{#N/A,#N/A,FALSE,"Summary";#N/A,#N/A,FALSE,"Marketable";#N/A,#N/A,FALSE,"Nonmarketable";#N/A,#N/A,FALSE,"GAS";#N/A,#N/A,FALSE,"TableIV";#N/A,#N/A,FALSE,"Footnotes"}</definedName>
    <definedName name="啊">#REF!</definedName>
    <definedName name="板材总量">OFFSET(#REF!,0,0,COUNTA(#REF!)-53)</definedName>
    <definedName name="保障性住房成交面积">OFFSET(#REF!,0,0,COUNTA(#REF!)-1)</definedName>
    <definedName name="北京09周均成交">OFFSET(#REF!,0,0,COUNTA(#REF!)-157)</definedName>
    <definedName name="北京保障日期">OFFSET(#REF!,0,0,COUNTA(#REF!)-1)</definedName>
    <definedName name="北京存量">OFFSET(#REF!,0,0,COUNTA(#REF!)-1)</definedName>
    <definedName name="北京存量日期">OFFSET(#REF!,0,0,COUNTA(#REF!)-1)</definedName>
    <definedName name="北京期房">OFFSET(#REF!,0,0,COUNTA(#REF!)-18)</definedName>
    <definedName name="北京期房可售">OFFSET(#REF!,0,0,COUNTA(#REF!)-18)</definedName>
    <definedName name="北京期房日期">OFFSET(#REF!,0,0,COUNTA(#REF!)-18)</definedName>
    <definedName name="北京日期">OFFSET(#REF!,0,0,COUNTA(#REF!)-105)</definedName>
    <definedName name="北京现房">OFFSET(#REF!,0,0,COUNTA(#REF!)-18)</definedName>
    <definedName name="北京一手">OFFSET(#REF!,0,0,COUNTA(#REF!)-105)</definedName>
    <definedName name="表观消费量">OFFSET(#REF!,0,0,COUNTA(#REF!)-71)</definedName>
    <definedName name="表观消费量日期">OFFSET(#REF!,0,0,COUNTA(#REF!)-76)</definedName>
    <definedName name="表观消费量同比">OFFSET(#REF!,0,0,COUNTA(#REF!)-59)</definedName>
    <definedName name="不锈钢data">OFFSET(#REF!,3,3*#REF!+2,IF(#REF!=5,1400,#REF!*125),1)</definedName>
    <definedName name="不锈钢name">OFFSET(#REF!,#REF!,0,1,1)</definedName>
    <definedName name="不锈钢time">OFFSET(#REF!,3,3*#REF!+1,IF(#REF!=5,1400,#REF!*125),1)</definedName>
    <definedName name="财务年度" localSheetId="2">IF(#REF!=1,#REF!,#REF!)</definedName>
    <definedName name="财务年度" localSheetId="4">IF(#REF!=1,#REF!,#REF!)</definedName>
    <definedName name="财务年度">IF(#REF!=1,#REF!,#REF!)</definedName>
    <definedName name="财政部公布用途">#REF!</definedName>
    <definedName name="产业债">#REF!</definedName>
    <definedName name="成都09">OFFSET(#REF!,0,0,COUNTA(#REF!)-24)</definedName>
    <definedName name="成都日期">OFFSET(#REF!,0,0,COUNTA(#REF!)-1)</definedName>
    <definedName name="成都日期商品房住宅可售套数">OFFSET(#REF!,0,0,COUNTA(#REF!)-18)</definedName>
    <definedName name="成都商品房周成交套数">OFFSET(#REF!,0,0,COUNTA(#REF!)-1)</definedName>
    <definedName name="成都商品房住宅可售套数">OFFSET(#REF!,0,0,COUNTA(#REF!)-1)</definedName>
    <definedName name="成绩">OFFSET(#REF!,1,,COUNT(#REF!))</definedName>
    <definedName name="成交偏离情况">#REF!</definedName>
    <definedName name="城投债">#REF!</definedName>
    <definedName name="出口data1">OFFSET(#REF!,1,4*#REF!-3,IF(#REF!=4,50,#REF!*12),1)</definedName>
    <definedName name="出口data2">OFFSET(#REF!,1,4*#REF!-2,IF(#REF!=4,50,#REF!*12),1)</definedName>
    <definedName name="出口name">OFFSET(#REF!,#REF!,0,1,1)</definedName>
    <definedName name="出口time">OFFSET(#REF!,1,4*#REF!-4,IF(#REF!=4,50,#REF!*12),1)</definedName>
    <definedName name="粗钢产量">OFFSET(#REF!,0,0,COUNTA(#REF!)+3)</definedName>
    <definedName name="粗钢产量日期">OFFSET(#REF!,0,0,COUNTA(#REF!)-2)</definedName>
    <definedName name="粗钢同比">OFFSET(#REF!,0,0,COUNTA(#REF!)+3)</definedName>
    <definedName name="大宗data">OFFSET(#REF!,1,IF(#REF!&lt;5,2*#REF!-1,2*#REF!),IF(#REF!=5,1400,#REF!*125),1)</definedName>
    <definedName name="大宗name">OFFSET(#REF!,#REF!-1,0,1,1)</definedName>
    <definedName name="大宗time">OFFSET(#REF!,1,IF(#REF!&lt;5,2*#REF!-2,2*#REF!-1),IF(#REF!=5,1400,#REF!*125),1)</definedName>
    <definedName name="单位矩阵" localSheetId="2">#REF!</definedName>
    <definedName name="单位矩阵" localSheetId="4">#REF!</definedName>
    <definedName name="单位矩阵">#REF!</definedName>
    <definedName name="单位阵" localSheetId="2">#REF!</definedName>
    <definedName name="单位阵" localSheetId="4">#REF!</definedName>
    <definedName name="单位阵">#REF!</definedName>
    <definedName name="地铁2">OFFSET(#REF!,1,#REF!,#REF!,1)</definedName>
    <definedName name="电工钢data1">OFFSET(#REF!,1,5*#REF!-3,IF(#REF!=4,80,#REF!*12),1)</definedName>
    <definedName name="电工钢data2">OFFSET(#REF!,1,5*#REF!-2,IF(#REF!=4,80,#REF!*12),1)</definedName>
    <definedName name="电工钢name">OFFSET(#REF!,#REF!,0,1,1)</definedName>
    <definedName name="电工钢time">OFFSET(#REF!,1,5*#REF!-5,IF(#REF!=4,80,#REF!*12),1)</definedName>
    <definedName name="东莞09">OFFSET(#REF!,0,0,COUNTA(#REF!)-31)</definedName>
    <definedName name="东莞可售数量">OFFSET(#REF!,0,0,COUNTA(#REF!)-1)</definedName>
    <definedName name="东莞日期">OFFSET(#REF!,0,0,COUNTA(#REF!)-1)</definedName>
    <definedName name="东莞日期可售数量">OFFSET(#REF!,0,0,COUNTA(#REF!)-22)</definedName>
    <definedName name="东莞住宅周成交套数">OFFSET(#REF!,0,0,COUNTA(#REF!)-1)</definedName>
    <definedName name="二手住宅周成交套数">OFFSET(#REF!,0,0,COUNTA(#REF!)-1)</definedName>
    <definedName name="二线data">OFFSET(#REF!,1,#REF!+#REF!*6-6,IF(#REF!=5,1900,#REF!*125),1)</definedName>
    <definedName name="二线name">OFFSET(#REF!,#REF!,0,1,1)</definedName>
    <definedName name="二线time">OFFSET(#REF!,1,0,IF(#REF!=5,1300,#REF!*125),1)</definedName>
    <definedName name="封面data">OFFSET(#REF!,1,#REF!*9-4+#REF!,2000,1)</definedName>
    <definedName name="封面name">OFFSET(#REF!,#REF!,0,1,1)</definedName>
    <definedName name="封面time">OFFSET(#REF!,1,0,2000,1)</definedName>
    <definedName name="福州09">OFFSET(#REF!,0,0,COUNTA(#REF!)-23)</definedName>
    <definedName name="福州日期">OFFSET(#REF!,0,0,COUNTA(#REF!)-1)</definedName>
    <definedName name="福州住宅成交均价">OFFSET(#REF!,0,0,COUNTA(#REF!)-1)</definedName>
    <definedName name="福州住宅周成交套数">OFFSET(#REF!,0,0,COUNTA(#REF!)-1)</definedName>
    <definedName name="钢材社会库存总量">OFFSET(#REF!,0,0,COUNTA(#REF!)-53)</definedName>
    <definedName name="钢价data">OFFSET(#REF!,1,#REF!+5*#REF!-5,IF(#REF!=5,3000,#REF!*125),1)</definedName>
    <definedName name="钢价name">OFFSET(#REF!,#REF!,0,1,1)</definedName>
    <definedName name="钢价time">OFFSET(#REF!,1,0,IF(#REF!=5,3000,#REF!*125),1)</definedName>
    <definedName name="高频供需测算">OFFSET(#REF!,1,4*#REF!-3,IF(#REF!=5,3000,#REF!*182),1)</definedName>
    <definedName name="个股跟踪new">OFFSET(#REF!,0,0,COUNTA(#REF!)-2)</definedName>
    <definedName name="估算data1">OFFSET(#REF!,1,9*#REF!-4+#REF!,IF(#REF!=5,3000,#REF!*125),1)</definedName>
    <definedName name="估算name">OFFSET(#REF!,#REF!,0,1,1)</definedName>
    <definedName name="估算time">OFFSET(#REF!,1,0,IF(#REF!=5,3000,#REF!*125),1)</definedName>
    <definedName name="广州09">OFFSET(#REF!,0,0,COUNTA(#REF!)-23)</definedName>
    <definedName name="广州可售套数">OFFSET(#REF!,0,0,COUNTA(#REF!)-1)</definedName>
    <definedName name="广州去化">OFFSET(#REF!,0,0,COUNTA(#REF!)-12)</definedName>
    <definedName name="广州日期">OFFSET(#REF!,0,0,COUNTA(#REF!)-1)</definedName>
    <definedName name="广州日期可售套数">OFFSET(#REF!,0,0,COUNTA(#REF!)-14)</definedName>
    <definedName name="广州日期住宅去库存化周数">OFFSET(#REF!,0,0,COUNTA(#REF!)-1)</definedName>
    <definedName name="广州住日期宅去库存化周数">OFFSET(#REF!,0,0,COUNTA(#REF!)-1)</definedName>
    <definedName name="广州住日期住宅去库存化周数">OFFSET(#REF!,0,0,COUNTA(#REF!)-1)</definedName>
    <definedName name="广州住宅去库存化周数">OFFSET(#REF!,0,0,COUNTA(#REF!)-1)</definedName>
    <definedName name="广州住宅周成交套数">OFFSET(#REF!,0,0,COUNTA(#REF!)-1)</definedName>
    <definedName name="国产矿">OFFSET(#REF!,0,0,COUNTA(#REF!)-2)</definedName>
    <definedName name="国产矿天数">OFFSET(#REF!,0,0,COUNTA(#REF!)-1)</definedName>
    <definedName name="国际钢价data">OFFSET(#REF!,1,IF(#REF!&lt;8,#REF!,2*#REF!-5),IF(#REF!=5,240,#REF!*26),1)</definedName>
    <definedName name="国际钢价name">OFFSET(#REF!,#REF!,0,1,1)</definedName>
    <definedName name="国际钢价time">OFFSET(#REF!,1,IF(#REF!&lt;8,0,2*#REF!-6),IF(#REF!=5,240,#REF!*26),1)</definedName>
    <definedName name="国内产量data1">OFFSET(#REF!,1,IF(#REF!=4,22,6*#REF!-5),IF(#REF!=5,110,#REF!*6),1)</definedName>
    <definedName name="国内产量data2">OFFSET(#REF!,1,IF(#REF!=4,23,6*#REF!-4),IF(#REF!=5,110,#REF!*6),1)</definedName>
    <definedName name="国内产量name">OFFSET(#REF!,#REF!-1,0,1,1)</definedName>
    <definedName name="国内产量time">OFFSET(#REF!,1,0,IF(#REF!=5,110,#REF!*6),1)</definedName>
    <definedName name="海口09">OFFSET(#REF!,0,0,COUNTA(#REF!)-24)</definedName>
    <definedName name="海口成交">OFFSET(#REF!,0,0,COUNTA(#REF!)-1)</definedName>
    <definedName name="海口日期">OFFSET(#REF!,0,0,COUNTA(#REF!)-1)</definedName>
    <definedName name="海口住宅均价">OFFSET(#REF!,0,0,COUNTA(#REF!)-1)</definedName>
    <definedName name="海口住宅周成交套数">OFFSET(#REF!,0,0,COUNTA(#REF!)-1)</definedName>
    <definedName name="海外">OFFSET(#REF!,1,#REF!-1,IF(OR(#REF!=1,#REF!=2),4,IF(#REF!=3,3,1)),1)</definedName>
    <definedName name="海外data">OFFSET(#REF!,1,IF(#REF!=1,#REF!,IF(#REF!=2,6+#REF!,IF(#REF!=3,12+#REF!,17+#REF!))),IF(#REF!=4,100,#REF!*12),1)</definedName>
    <definedName name="海外name">OFFSET(#REF!,#REF!,#REF!-1,1,1)</definedName>
    <definedName name="海外time">OFFSET(#REF!,1,IF(#REF!=1,0,IF(#REF!=2,6,IF(#REF!=3+#REF!,12,17))),IF(#REF!=4,100,#REF!*12),1)</definedName>
    <definedName name="海运data">OFFSET(#REF!,1,3*#REF!-2,IF(#REF!=5,2000,#REF!*125),1)</definedName>
    <definedName name="海运name">OFFSET(#REF!,#REF!,0,1,1)</definedName>
    <definedName name="海运time">OFFSET(#REF!,1,3*#REF!-3,IF(#REF!=5,2000,#REF!*125),1)</definedName>
    <definedName name="韩美欧">OFFSET(#REF!,0,0,IF(#REF!=1,5,4),1)</definedName>
    <definedName name="韩美日data">OFFSET(#REF!,1,IF(#REF!=1,#REF!,IF(#REF!=2,2*#REF!+6,2*#REF!+15)),IF(#REF!=5,140,#REF!*26),1)</definedName>
    <definedName name="韩美日name">OFFSET(#REF!,#REF!-1,0,1,1)</definedName>
    <definedName name="韩美日time">OFFSET(#REF!,1,IF(#REF!=1,0,IF(#REF!=2,2*#REF!+5,2*#REF!+14)),IF(#REF!=5,140,#REF!*26),1)</definedName>
    <definedName name="杭州09">OFFSET(#REF!,0,0,COUNTA(#REF!)-53)</definedName>
    <definedName name="杭州存量房去库存化周数">OFFSET(#REF!,0,0,COUNTA(#REF!)-1)</definedName>
    <definedName name="杭州存量房统计">OFFSET(#REF!,0,0,COUNTA(#REF!)-1)</definedName>
    <definedName name="杭州二手房成交面积">OFFSET(#REF!,0,0,COUNTA(#REF!)-12)</definedName>
    <definedName name="杭州可售">OFFSET(#REF!,0,0,COUNTA(#REF!)-85)</definedName>
    <definedName name="杭州去化">OFFSET(#REF!,0,0,COUNTA(#REF!)-85)</definedName>
    <definedName name="杭州日期">OFFSET(#REF!,0,0,COUNTA(#REF!)-1)</definedName>
    <definedName name="杭州日期存量房">OFFSET(#REF!,0,0,COUNTA(#REF!)-36)</definedName>
    <definedName name="杭州日期可售">OFFSET(#REF!,0,0,COUNTA(#REF!)-85)</definedName>
    <definedName name="杭州商品房周预售套数">OFFSET(#REF!,0,0,COUNTA(#REF!)-1)</definedName>
    <definedName name="合肥09">OFFSET(#REF!,0,0,COUNTA(#REF!)-10)</definedName>
    <definedName name="合肥可售套数">OFFSET(#REF!,0,0,COUNTA(#REF!)-1)</definedName>
    <definedName name="合肥日期">OFFSET(#REF!,0,0,COUNTA(#REF!)-1)</definedName>
    <definedName name="合肥日期可售套数">OFFSET(#REF!,0,0,COUNTA(#REF!)-11)</definedName>
    <definedName name="合肥住宅周成交套数">OFFSET(#REF!,0,0,COUNTA(#REF!)-1)</definedName>
    <definedName name="机械投资data1">OFFSET(#REF!,1,6*#REF!-4,IF(#REF!=5,110,#REF!*11),1)</definedName>
    <definedName name="机械投资data2">OFFSET(#REF!,1,6*#REF!-3,IF(#REF!=5,110,#REF!*11),1)</definedName>
    <definedName name="机械投资name">OFFSET(#REF!,#REF!,0,1,1)</definedName>
    <definedName name="机械投资time">OFFSET(#REF!,1,0,IF(#REF!=5,110,#REF!*11),1)</definedName>
    <definedName name="机械下data1">OFFSET(#REF!,1,#REF!*6-4,IF(#REF!=4,50,#REF!*12),1)</definedName>
    <definedName name="机械下data2">OFFSET(#REF!,1,#REF!*6-2,IF(#REF!=4,50,#REF!*12),1)</definedName>
    <definedName name="机械下name">OFFSET(#REF!,#REF!,0,1,1)</definedName>
    <definedName name="机械下time">OFFSET(#REF!,1,#REF!*6-6,IF(#REF!=4,50,#REF!*12),1)</definedName>
    <definedName name="基建data1">OFFSET(#REF!,1,#REF!*6-3,IF(#REF!=5,110,#REF!*11),1)</definedName>
    <definedName name="基建data2">OFFSET(#REF!,1,#REF!*6-2,IF(#REF!=5,110,#REF!*11),1)</definedName>
    <definedName name="基建name">OFFSET(#REF!,#REF!-1,0,1,1)</definedName>
    <definedName name="基建time">OFFSET(#REF!,1,0,IF(#REF!=5,110,#REF!*11),1)</definedName>
    <definedName name="济南09">OFFSET(#REF!,0,0,COUNTA(#REF!)-3)</definedName>
    <definedName name="济南日期">OFFSET(#REF!,0,0,COUNTA(#REF!)-1)</definedName>
    <definedName name="济南住宅周成交均价">OFFSET(#REF!,0,0,COUNTA(#REF!)-1)</definedName>
    <definedName name="济南住宅周成交套数">OFFSET(#REF!,0,0,COUNTA(#REF!)-1)</definedName>
    <definedName name="交投活跃程度">#REF!</definedName>
    <definedName name="焦煤data1">OFFSET(#REF!,1,4*#REF!-3,IF(#REF!=5,1000,#REF!*125),1)</definedName>
    <definedName name="焦煤data2">OFFSET(#REF!,1,4*#REF!-2,IF(#REF!=5,1000,#REF!*125),1)</definedName>
    <definedName name="焦煤data3">OFFSET(#REF!,1,3*#REF!-2,IF(#REF!=5,300,#REF!*26),1)</definedName>
    <definedName name="焦煤name1">OFFSET(#REF!,1,#REF!-1,1,1)</definedName>
    <definedName name="焦煤name2">OFFSET(#REF!,2,#REF!-1,1,1)</definedName>
    <definedName name="焦煤name3">OFFSET(#REF!,#REF!,0,1,1)</definedName>
    <definedName name="焦煤time1">OFFSET(#REF!,1,4*#REF!-4,IF(#REF!=5,1000,#REF!*125),1)</definedName>
    <definedName name="焦煤time2">OFFSET(#REF!,1,3*#REF!-3,IF(#REF!=5,300,#REF!*26),1)</definedName>
    <definedName name="焦炭产量">OFFSET(#REF!,0,0,COUNTA(#REF!)-1)</definedName>
    <definedName name="焦炭出口价格">OFFSET(#REF!,0,0,COUNTA(#REF!)-1)</definedName>
    <definedName name="焦炭出口日期">OFFSET(#REF!,0,0,COUNTA(#REF!)-2)</definedName>
    <definedName name="焦炭出口数量">OFFSET(#REF!,0,0,COUNTA(#REF!)-1)</definedName>
    <definedName name="焦炭日期">OFFSET(#REF!,0,0,COUNTA(#REF!)-2)</definedName>
    <definedName name="焦炭同比">OFFSET(#REF!,0,0,COUNTA(#REF!)-1)</definedName>
    <definedName name="进出口data1">OFFSET(#REF!,1,2*#REF!-1+6*#REF!-6,IF(#REF!=4,50,#REF!*12),1)</definedName>
    <definedName name="进出口data2">OFFSET(#REF!,1,2*#REF!+6*#REF!-6,IF(#REF!=4,50,#REF!*12),1)</definedName>
    <definedName name="进出口name">OFFSET(#REF!,#REF!,0,1,1)</definedName>
    <definedName name="进出口time">OFFSET(#REF!,1,6*#REF!-6,IF(#REF!=4,50,#REF!*12),1)</definedName>
    <definedName name="进口data1">OFFSET(#REF!,1,4*#REF!-3,IF(#REF!=4,50,#REF!*12),1)</definedName>
    <definedName name="进口data2">OFFSET(#REF!,1,4*#REF!-2,IF(#REF!=4,50,#REF!*12),1)</definedName>
    <definedName name="进口name">OFFSET(#REF!,#REF!,0,1,1)</definedName>
    <definedName name="进口time">OFFSET(#REF!,1,4*#REF!-4,IF(#REF!=4,50,#REF!*12),1)</definedName>
    <definedName name="进口矿">OFFSET(#REF!,0,0,COUNTA(#REF!)-2)</definedName>
    <definedName name="进口矿天数">OFFSET(#REF!,0,0,COUNTA(#REF!)-1)</definedName>
    <definedName name="旧库存data1">OFFSET(#REF!,1,9*#REF!-8,52,1)</definedName>
    <definedName name="旧库存data2">OFFSET(#REF!,1,9*#REF!-7,52,1)</definedName>
    <definedName name="旧库存data3">OFFSET(#REF!,1,9*#REF!-6,52,1)</definedName>
    <definedName name="旧库存data4">OFFSET(#REF!,1,9*#REF!-5,52,1)</definedName>
    <definedName name="旧库存data5">OFFSET(#REF!,1,9*#REF!-4,52,1)</definedName>
    <definedName name="旧库存data6">OFFSET(#REF!,1,9*#REF!-3,52,1)</definedName>
    <definedName name="旧库存data7">OFFSET(#REF!,1,9*#REF!-2,52,1)</definedName>
    <definedName name="旧库存data8">OFFSET(#REF!,1,10*#REF!-2,52,1)</definedName>
    <definedName name="旧库存time">OFFSET(#REF!,1,0,52,1)</definedName>
    <definedName name="可售期房统计">OFFSET(#REF!,0,0,COUNTA(#REF!)-1)</definedName>
    <definedName name="库存钢价data1">OFFSET(#REF!,1,4*#REF!-3,IF(#REF!=5,450,#REF!*26),1)</definedName>
    <definedName name="库存钢价data2">OFFSET(#REF!,1,4*#REF!-2,IF(#REF!=5,450,#REF!*26),1)</definedName>
    <definedName name="库存钢价name1">OFFSET(#REF!,#REF!,0,1,1)</definedName>
    <definedName name="库存钢价name2">OFFSET(#REF!,#REF!,1,1,1)</definedName>
    <definedName name="库存钢价time">OFFSET(#REF!,1,0,IF(#REF!=5,450,#REF!*26),1)</definedName>
    <definedName name="库存综合使用天数">OFFSET(#REF!,0,0,COUNTA(#REF!)-1)</definedName>
    <definedName name="矿价data">OFFSET(#REF!,1,IF(#REF!=3,6,#REF!),IF(#REF!=3,300,#REF!*125),1)</definedName>
    <definedName name="矿价data1">OFFSET(#REF!,1,4*#REF!-3,IF(#REF!=5,800,#REF!*125),1)</definedName>
    <definedName name="矿价data2">OFFSET(#REF!,1,4*#REF!-2,IF(#REF!=5,800,#REF!*125),1)</definedName>
    <definedName name="矿价name1">OFFSET(#REF!,1,#REF!-1,1,1)</definedName>
    <definedName name="矿价name2">OFFSET(#REF!,2,#REF!-1,1,1)</definedName>
    <definedName name="矿价name3">OFFSET(#REF!,#REF!-1,0,1,1)</definedName>
    <definedName name="矿价time">OFFSET(#REF!,1,IF(#REF!=3,5,0),IF(#REF!=3,300,#REF!*125),1)</definedName>
    <definedName name="矿价time1">OFFSET(#REF!,1,4*#REF!-4,IF(#REF!=5,800,#REF!*125),1)</definedName>
    <definedName name="矿石产量">OFFSET(#REF!,0,0,COUNTA(#REF!)-1)</definedName>
    <definedName name="矿石进口日期">OFFSET(#REF!,0,0,COUNTA(#REF!)-2)</definedName>
    <definedName name="矿石进口数量">OFFSET(#REF!,0,0,COUNTA(#REF!)-1)</definedName>
    <definedName name="矿石进口同比">OFFSET(#REF!,0,0,COUNTA(#REF!)-1)</definedName>
    <definedName name="矿石库存日期">OFFSET(#REF!,0,0,COUNTA(#REF!)-248)</definedName>
    <definedName name="矿石日期">OFFSET(#REF!,0,0,COUNTA(#REF!)-2)</definedName>
    <definedName name="矿石同比">OFFSET(#REF!,0,0,COUNTA(#REF!)-1)</definedName>
    <definedName name="昆明09">OFFSET(#REF!,0,0,COUNTA(#REF!)-27)</definedName>
    <definedName name="昆明成交均价">OFFSET(#REF!,0,0,COUNTA(#REF!)-1)</definedName>
    <definedName name="昆明日期">OFFSET(#REF!,0,0,COUNTA(#REF!)-1)</definedName>
    <definedName name="昆明周成交套数">OFFSET(#REF!,0,0,COUNTA(#REF!)-1)</definedName>
    <definedName name="冷轧">OFFSET(#REF!,0,0,COUNTA(#REF!)-53)</definedName>
    <definedName name="里昂惕夫逆矩阵" localSheetId="2">#REF!</definedName>
    <definedName name="里昂惕夫逆矩阵" localSheetId="4">#REF!</definedName>
    <definedName name="里昂惕夫逆矩阵">#REF!</definedName>
    <definedName name="陆股通——占比自由流通">OFFSET(#REF!,0,#REF!)</definedName>
    <definedName name="陆股通—占比总股本">OFFSET(#REF!,0,#REF!)</definedName>
    <definedName name="螺纹钢">OFFSET(#REF!,0,0,COUNTA(#REF!)-53)</definedName>
    <definedName name="贸易矿">OFFSET(#REF!,0,0,COUNTA(#REF!)+6)</definedName>
    <definedName name="贸易矿占比">OFFSET(#REF!,0,0,COUNTA(#REF!)+6)</definedName>
    <definedName name="美联储" hidden="1">#REF!</definedName>
    <definedName name="美联储加息次数预测" hidden="1">#REF!</definedName>
    <definedName name="美联储加息次数预测周报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美联储加息次数预测周报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名称">OFFSET(#REF!,1,,COUNTA(#REF!))</definedName>
    <definedName name="目录">#REF!</definedName>
    <definedName name="南昌09">OFFSET(#REF!,0,0,COUNTA(#REF!)-7)</definedName>
    <definedName name="南昌二手房周成交套数">OFFSET(#REF!,0,0,COUNTA(#REF!)-1)</definedName>
    <definedName name="南昌日期">OFFSET(#REF!,0,0,COUNTA(#REF!)-1)</definedName>
    <definedName name="南昌一手房周成交套数">OFFSET(#REF!,0,0,COUNTA(#REF!)-1)</definedName>
    <definedName name="南京09">OFFSET(#REF!,0,0,COUNTA(#REF!)-24)</definedName>
    <definedName name="南京日期">OFFSET(#REF!,0,0,COUNTA(#REF!)-1)</definedName>
    <definedName name="南京日期商品房去库存化周数">OFFSET(#REF!,0,0,COUNTA(#REF!)-1)</definedName>
    <definedName name="南京日期商品住宅去库存化周数">OFFSET(#REF!,0,0,COUNTA(#REF!)-1)</definedName>
    <definedName name="南京商品房去库存化周数">OFFSET(#REF!,0,0,COUNTA(#REF!)-1)</definedName>
    <definedName name="南京商品住宅库存">OFFSET(#REF!,0,0,COUNTA(#REF!)-1)</definedName>
    <definedName name="南京商品住宅去库存化周数">OFFSET(#REF!,0,0,COUNTA(#REF!)-1)</definedName>
    <definedName name="南京商品住宅周成交套数">OFFSET(#REF!,0,0,COUNTA(#REF!)-1)</definedName>
    <definedName name="南京预售商品房周预售套数">OFFSET(#REF!,0,0,COUNTA(#REF!)-1)</definedName>
    <definedName name="逆矩阵">#REF!</definedName>
    <definedName name="逆阵">#REF!</definedName>
    <definedName name="宁波09">OFFSET(#REF!,0,0,COUNTA(#REF!)-23)</definedName>
    <definedName name="宁波可售套数">OFFSET(#REF!,0,0,COUNTA(#REF!)-1)</definedName>
    <definedName name="宁波去化">OFFSET(#REF!,0,0,COUNTA(#REF!)-1)</definedName>
    <definedName name="宁波日期">OFFSET(#REF!,0,0,COUNTA(#REF!)-1)</definedName>
    <definedName name="宁波日期可售套数">OFFSET(#REF!,0,0,COUNTA(#REF!)-24)</definedName>
    <definedName name="宁波商品房去库存化周数">OFFSET(#REF!,0,0,COUNTA(#REF!)-1)</definedName>
    <definedName name="宁波周成交套数">OFFSET(#REF!,0,0,COUNTA(#REF!)-1)</definedName>
    <definedName name="期限分析data">OFFSET(#REF!,1,IF(#REF!&gt;8,2+#REF!,#REF!),IF(#REF!=5,1400,#REF!*125),1)</definedName>
    <definedName name="期限分析name">OFFSET(#REF!,#REF!-1,0,1,1)</definedName>
    <definedName name="期限分析time">OFFSET(#REF!,1,0,IF(#REF!=5,1400,#REF!*125),1)</definedName>
    <definedName name="期限利差">#REF!</definedName>
    <definedName name="企业库存">OFFSET(#REF!,0,0,COUNTA(#REF!)-1)</definedName>
    <definedName name="企业库存日期">OFFSET(#REF!,0,0,COUNTA(#REF!)-2)</definedName>
    <definedName name="青岛09周均成交">OFFSET(#REF!,0,0,COUNTA(#REF!)-34)</definedName>
    <definedName name="青岛去库存化">OFFSET(#REF!,0,0,COUNTA(#REF!)-12)</definedName>
    <definedName name="青岛去库存化日期">OFFSET(#REF!,0,0,COUNTA(#REF!)-12)</definedName>
    <definedName name="青岛日期">OFFSET(#REF!,0,0,COUNTA(#REF!)-1)</definedName>
    <definedName name="青岛一手房房源面积">OFFSET(#REF!,0,0,COUNTA(#REF!)-1)</definedName>
    <definedName name="青岛住宅周成交套数">OFFSET(#REF!,0,0,COUNTA(#REF!)-1)</definedName>
    <definedName name="热轧">OFFSET(#REF!,0,0,COUNTA(#REF!)-53)</definedName>
    <definedName name="任务">#REF!</definedName>
    <definedName name="日期">OFFSET(#REF!,0,0,COUNTA(#REF!)-2)</definedName>
    <definedName name="日期2">OFFSET(#REF!,0,0,COUNTA(#REF!)-53)</definedName>
    <definedName name="日期保障房">OFFSET(#REF!,0,0,COUNTA(#REF!)-37)</definedName>
    <definedName name="日期二手住宅">OFFSET(#REF!,0,0,COUNTA(#REF!)-31)</definedName>
    <definedName name="日期可售期房">OFFSET(#REF!,0,0,COUNTA(#REF!)-54)</definedName>
    <definedName name="厦门09">OFFSET(#REF!,0,0,COUNTA(#REF!)-23)</definedName>
    <definedName name="厦门可售住宅套数">OFFSET(#REF!,0,0,COUNTA(#REF!)-1)</definedName>
    <definedName name="厦门去化时间">OFFSET(#REF!,0,0,COUNTA(#REF!)-12)</definedName>
    <definedName name="厦门日期">OFFSET(#REF!,0,0,COUNTA(#REF!)-1)</definedName>
    <definedName name="厦门日期住宅去库存化周数">OFFSET(#REF!,0,0,COUNTA(#REF!)-1)</definedName>
    <definedName name="厦门住宅周成交套数">OFFSET(#REF!,0,0,COUNTA(#REF!)-1)</definedName>
    <definedName name="上海09周均成交">OFFSET(#REF!,0,0,COUNTA(#REF!)-105)</definedName>
    <definedName name="上海二手房源套数">OFFSET(#REF!,0,0,COUNTA(#REF!)-83)</definedName>
    <definedName name="上海去化日期">OFFSET(#REF!,0,0,COUNTA(#REF!)-83)</definedName>
    <definedName name="上海去化时间">OFFSET(#REF!,0,0,COUNTA(#REF!)-83)</definedName>
    <definedName name="上海日期">OFFSET(#REF!,0,0,COUNTA(#REF!)-53)</definedName>
    <definedName name="上海日期二手房源套数">OFFSET(#REF!,0,0,COUNTA(#REF!)-13)</definedName>
    <definedName name="上海日期住宅周成交套数">OFFSET(#REF!,0,0,COUNTA(#REF!)-83)</definedName>
    <definedName name="上海一手房去库存化周数">OFFSET(#REF!,0,0,COUNTA(#REF!)-1)</definedName>
    <definedName name="上海一手房源套数">OFFSET(#REF!,0,0,COUNTA(#REF!)-1)</definedName>
    <definedName name="上海一手房周成交套数">OFFSET(#REF!,0,0,COUNTA(#REF!)-1)</definedName>
    <definedName name="上海住宅周成交套数">OFFSET(#REF!,0,0,COUNTA(#REF!)-53)</definedName>
    <definedName name="深圳09">OFFSET(#REF!,0,0,COUNTA(#REF!)-105)</definedName>
    <definedName name="深圳成交">OFFSET(#REF!,0,0,COUNTA(#REF!)-53)</definedName>
    <definedName name="深圳成交日期">OFFSET(#REF!,0,0,COUNTA(#REF!)-53)</definedName>
    <definedName name="深圳二手房周成交面积">OFFSET(#REF!,0,0,COUNTA(#REF!)-1)</definedName>
    <definedName name="深圳去化">OFFSET(#REF!,0,0,COUNTA(#REF!)-48)</definedName>
    <definedName name="深圳日期">OFFSET(#REF!,0,0,COUNTA(#REF!)-1)</definedName>
    <definedName name="深圳时间二手房周成交面积">OFFSET(#REF!,0,0,COUNTA(#REF!)-1)</definedName>
    <definedName name="深圳时间去库存化">OFFSET(#REF!,0,0,COUNTA(#REF!)-12)</definedName>
    <definedName name="深圳时间一手房周成交套数">OFFSET(#REF!,0,0,COUNTA(#REF!)-1)</definedName>
    <definedName name="深圳一手房可售套数">OFFSET(#REF!,0,0,COUNTA(#REF!)-1)</definedName>
    <definedName name="深圳一手房去库存化周数">OFFSET(#REF!,0,0,COUNTA(#REF!)-1)</definedName>
    <definedName name="深圳一手房周成交套数">OFFSET(#REF!,0,0,COUNTA(#REF!)-1)</definedName>
    <definedName name="数据呈现">#REF!</definedName>
    <definedName name="水泥data">OFFSET(#REF!,1,#REF!,IF(#REF!=5,350,#REF!*26),1)</definedName>
    <definedName name="水泥name">OFFSET(#REF!,#REF!,0,1,1)</definedName>
    <definedName name="水泥time">OFFSET(#REF!,1,0,IF(#REF!=5,350,#REF!*26),1)</definedName>
    <definedName name="水泥均价">OFFSET(#REF!,0,0,COUNTA(#REF!)-1)</definedName>
    <definedName name="水泥日期">OFFSET(#REF!,0,0,COUNTA(#REF!)-2)</definedName>
    <definedName name="苏州09">OFFSET(#REF!,0,0,COUNTA(#REF!)-32)</definedName>
    <definedName name="苏州二手住宅周成交套数">OFFSET(#REF!,0,0,COUNTA(#REF!)-1)</definedName>
    <definedName name="苏州日期">OFFSET(#REF!,0,0,COUNTA(#REF!)-1)</definedName>
    <definedName name="苏州日期二手住宅周成交套数">OFFSET(#REF!,0,0,COUNTA(#REF!)-30)</definedName>
    <definedName name="苏州一手住宅周成交套数">OFFSET(#REF!,0,0,COUNTA(#REF!)-1)</definedName>
    <definedName name="特殊2" localSheetId="6">{"'Inversión Extranjera'!$A$1:$AG$74","'Inversión Extranjera'!$G$7:$AF$61"}</definedName>
    <definedName name="特殊2" localSheetId="3">{"'Inversión Extranjera'!$A$1:$AG$74","'Inversión Extranjera'!$G$7:$AF$61"}</definedName>
    <definedName name="特殊2" localSheetId="2">{"'Inversión Extranjera'!$A$1:$AG$74","'Inversión Extranjera'!$G$7:$AF$61"}</definedName>
    <definedName name="特殊2" localSheetId="4">{"'Inversión Extranjera'!$A$1:$AG$74","'Inversión Extranjera'!$G$7:$AF$61"}</definedName>
    <definedName name="特殊2" localSheetId="5">{"'Inversión Extranjera'!$A$1:$AG$74","'Inversión Extranjera'!$G$7:$AF$61"}</definedName>
    <definedName name="特殊2" localSheetId="7">{"'Inversión Extranjera'!$A$1:$AG$74","'Inversión Extranjera'!$G$7:$AF$61"}</definedName>
    <definedName name="特殊2">{"'Inversión Extranjera'!$A$1:$AG$74","'Inversión Extranjera'!$G$7:$AF$61"}</definedName>
    <definedName name="特殊2_1" localSheetId="6">{"'Inversión Extranjera'!$A$1:$AG$74","'Inversión Extranjera'!$G$7:$AF$61"}</definedName>
    <definedName name="特殊2_1" localSheetId="3">{"'Inversión Extranjera'!$A$1:$AG$74","'Inversión Extranjera'!$G$7:$AF$61"}</definedName>
    <definedName name="特殊2_1" localSheetId="2">{"'Inversión Extranjera'!$A$1:$AG$74","'Inversión Extranjera'!$G$7:$AF$61"}</definedName>
    <definedName name="特殊2_1" localSheetId="4">{"'Inversión Extranjera'!$A$1:$AG$74","'Inversión Extranjera'!$G$7:$AF$61"}</definedName>
    <definedName name="特殊2_1" localSheetId="5">{"'Inversión Extranjera'!$A$1:$AG$74","'Inversión Extranjera'!$G$7:$AF$61"}</definedName>
    <definedName name="特殊2_1" localSheetId="7">{"'Inversión Extranjera'!$A$1:$AG$74","'Inversión Extranjera'!$G$7:$AF$61"}</definedName>
    <definedName name="特殊2_1">{"'Inversión Extranjera'!$A$1:$AG$74","'Inversión Extranjera'!$G$7:$AF$61"}</definedName>
    <definedName name="天津09周均成交">OFFSET(#REF!,0,0,COUNTA(#REF!)-105)</definedName>
    <definedName name="天津二手住宅成交均价">OFFSET(#REF!,0,0,COUNTA(#REF!)-1)</definedName>
    <definedName name="天津二手住宅成交套数">OFFSET(#REF!,0,0,COUNTA(#REF!)-1)</definedName>
    <definedName name="天津日期">OFFSET(#REF!,0,0,COUNTA(#REF!)-53)</definedName>
    <definedName name="天津日期二手住宅成交套数">OFFSET(#REF!,0,0,COUNTA(#REF!)-1)</definedName>
    <definedName name="天津一手住宅成交均价">OFFSET(#REF!,0,0,COUNTA(#REF!)-1)</definedName>
    <definedName name="天津一手住宅成交套数">OFFSET(#REF!,0,0,COUNTA(#REF!)-53)</definedName>
    <definedName name="铁矿石掉期data">OFFSET(#REF!,0,#REF!*3-2,IF(#REF!=5,1200,#REF!*125),1)</definedName>
    <definedName name="铁矿石掉期name">OFFSET(#REF!,#REF!-1,0,1,1)</definedName>
    <definedName name="铁矿石掉期time">OFFSET(#REF!,0,#REF!*3-3,IF(#REF!=5,1200,#REF!*125),1)</definedName>
    <definedName name="同比增长1">OFFSET(#REF!,0,0,COUNTA(#REF!)-1)</definedName>
    <definedName name="同比增长2">OFFSET(#REF!,0,0,COUNTA(#REF!)-1)</definedName>
    <definedName name="同比增长3">OFFSET(#REF!,0,0,COUNTA(#REF!)-1)</definedName>
    <definedName name="同比增长4">OFFSET(#REF!,0,0,COUNTA(#REF!)-1)</definedName>
    <definedName name="同比增长5">OFFSET(#REF!,0,0,COUNTA(#REF!)-1)</definedName>
    <definedName name="同比增长6">OFFSET(#REF!,0,0,COUNTA(#REF!)-1)</definedName>
    <definedName name="同比增长7">OFFSET(#REF!,0,0,COUNTA(#REF!)-1)</definedName>
    <definedName name="同比增长8">OFFSET(#REF!,0,0,COUNTA(#REF!)-1)</definedName>
    <definedName name="图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图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外矿配比">OFFSET(#REF!,0,0,COUNTA(#REF!)-1)</definedName>
    <definedName name="温州09">OFFSET(#REF!,0,0,COUNTA(#REF!)-9)</definedName>
    <definedName name="温州房源总量套数">OFFSET(#REF!,0,0,COUNTA(#REF!)-1)</definedName>
    <definedName name="温州日期">OFFSET(#REF!,0,0,COUNTA(#REF!)-1)</definedName>
    <definedName name="温州日期房源总量套数">OFFSET(#REF!,0,0,COUNTA(#REF!)-10)</definedName>
    <definedName name="温州住宅周成交套数">OFFSET(#REF!,0,0,COUNTA(#REF!)-1)</definedName>
    <definedName name="文字底稿1" localSheetId="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localSheetId="3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localSheetId="2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localSheetId="4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localSheetId="5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localSheetId="7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文字底稿1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武汉09">OFFSET(#REF!,0,0,COUNTA(#REF!)-11)</definedName>
    <definedName name="武汉成交面积">OFFSET(#REF!,0,0,COUNTA(#REF!)-1)</definedName>
    <definedName name="武汉日期">OFFSET(#REF!,0,0,COUNTA(#REF!)-1)</definedName>
    <definedName name="武汉商品房周成交均价">OFFSET(#REF!,0,0,COUNTA(#REF!)-1)</definedName>
    <definedName name="武汉商品房周成交套数">OFFSET(#REF!,0,0,COUNTA(#REF!)-1)</definedName>
    <definedName name="西安可售总套数">OFFSET(#REF!,0,0,COUNTA(#REF!)-1)</definedName>
    <definedName name="西安日期">OFFSET(#REF!,0,0,COUNTA(#REF!)-1)</definedName>
    <definedName name="西安周销售总套数">OFFSET(#REF!,0,0,COUNTA(#REF!)-1)</definedName>
    <definedName name="细分品种">#REF!</definedName>
    <definedName name="下游PMIdata">OFFSET(#REF!,1,7*#REF!-7+#REF!,IF(#REF!=4,90,#REF!*12),1)</definedName>
    <definedName name="下游PMIname">OFFSET(#REF!,#REF!-1,0,1,1)</definedName>
    <definedName name="下游PMItime">OFFSET(#REF!,1,0,IF(#REF!=4,90,#REF!*12),1)</definedName>
    <definedName name="线材">OFFSET(#REF!,0,0,COUNTA(#REF!)-53)</definedName>
    <definedName name="小矿库存">OFFSET(#REF!,0,0,COUNTA(#REF!)-1)</definedName>
    <definedName name="小矿库存日期">OFFSET(#REF!,0,0,COUNTA(#REF!)-1)</definedName>
    <definedName name="小品种data1">OFFSET(#REF!,1,#REF!*3+6,IF(#REF!=5,2400,#REF!*125),1)</definedName>
    <definedName name="小品种data2">OFFSET(#REF!,1,IF(#REF!=3,5,#REF!),IF(#REF!=5,500,#REF!*26),1)</definedName>
    <definedName name="小品种name1">OFFSET(#REF!,#REF!,0,1,1)</definedName>
    <definedName name="小品种name2">OFFSET(#REF!,#REF!,0,1,1)</definedName>
    <definedName name="小品种time1">OFFSET(#REF!,1,#REF!*3+5,IF(#REF!=5,2400,#REF!*125),1)</definedName>
    <definedName name="小品种time2">OFFSET(#REF!,1,IF(#REF!=3,4,0),IF(#REF!=5,500,#REF!*26),1)</definedName>
    <definedName name="新社会库存data1">OFFSET(#REF!,1,IF(#REF!=1,1,4*#REF!+1),IF(#REF!=5,400,#REF!*26),1)</definedName>
    <definedName name="新社会库存data2">OFFSET(#REF!,1,IF(#REF!=1,2,4*#REF!+2),IF(#REF!=5,400,#REF!*26),1)</definedName>
    <definedName name="新社会库存name">OFFSET(#REF!,#REF!-1,0,1,1)</definedName>
    <definedName name="新社会库存time">OFFSET(#REF!,1,0,IF(#REF!=5,400,#REF!*26),1)</definedName>
    <definedName name="信用利差">#REF!</definedName>
    <definedName name="信用债市场整体">#REF!</definedName>
    <definedName name="旬度产量">OFFSET(#REF!,0,0,COUNTA(#REF!)-1)</definedName>
    <definedName name="旬度产量日期">OFFSET(#REF!,0,0,COUNTA(#REF!)-2)</definedName>
    <definedName name="一手房去库存化周数">OFFSET(#REF!,0,0,COUNTA(#REF!)-1)</definedName>
    <definedName name="一手住宅周成交套数">OFFSET(#REF!,0,0,COUNTA(#REF!)-1)</definedName>
    <definedName name="印南巴">OFFSET(#REF!,1,#REF!-1,#REF!+1,1)</definedName>
    <definedName name="印南巴data">OFFSET(#REF!,1,IF(#REF!=1,#REF!,IF(#REF!=2,6+#REF!,11+#REF!)),IF(#REF!=3,140,#REF!*26),1)</definedName>
    <definedName name="印南巴name">OFFSET(#REF!,#REF!,#REF!-1,1,1)</definedName>
    <definedName name="印南巴time">OFFSET(#REF!,1,IF(#REF!=1,0,IF(#REF!=2,6,11)),IF(#REF!=3,140,#REF!*26),1)</definedName>
    <definedName name="用途">#REF!</definedName>
    <definedName name="长材总量">OFFSET(#REF!,0,0,COUNTA(#REF!)-53)</definedName>
    <definedName name="长春09">OFFSET(#REF!,0,0,COUNTA(#REF!)-10)</definedName>
    <definedName name="长春二手住宅周成交套数">OFFSET(#REF!,0,0,COUNTA(#REF!)-1)</definedName>
    <definedName name="长春日期">OFFSET(#REF!,0,0,COUNTA(#REF!)-1)</definedName>
    <definedName name="长春一手面积">OFFSET(#REF!,0,0,COUNTA(#REF!)-1)</definedName>
    <definedName name="长春一手住宅周成交套数">OFFSET(#REF!,0,0,COUNTA(#REF!)-1)</definedName>
    <definedName name="长沙09">OFFSET(#REF!,0,0,COUNTA(#REF!)-24)</definedName>
    <definedName name="长沙二手房周销售套数">OFFSET(#REF!,0,0,COUNTA(#REF!)-1)</definedName>
    <definedName name="长沙日期">OFFSET(#REF!,0,0,COUNTA(#REF!)-1)</definedName>
    <definedName name="长沙一手房销售套数">OFFSET(#REF!,0,0,COUNTA(#REF!)-1)</definedName>
    <definedName name="郑州二手房周成交套数">OFFSET(#REF!,0,0,COUNTA(#REF!)-1)</definedName>
    <definedName name="郑州日期">OFFSET(#REF!,0,0,COUNTA(#REF!)-1)</definedName>
    <definedName name="郑州商品住宅周成交套数">OFFSET(#REF!,0,0,COUNTA(#REF!)-1)</definedName>
    <definedName name="指标2" localSheetId="2">IF(#REF!=1,#REF!,#REF!)</definedName>
    <definedName name="指标2" localSheetId="4">IF(#REF!=1,#REF!,#REF!)</definedName>
    <definedName name="指标2">IF(#REF!=1,#REF!,#REF!)</definedName>
    <definedName name="指标3" localSheetId="2">IF(#REF!=1,#REF!,#REF!)</definedName>
    <definedName name="指标3" localSheetId="4">IF(#REF!=1,#REF!,#REF!)</definedName>
    <definedName name="指标3">IF(#REF!=1,#REF!,#REF!)</definedName>
    <definedName name="指标4" localSheetId="2">IF(#REF!=1,#REF!,#REF!)</definedName>
    <definedName name="指标4" localSheetId="4">IF(#REF!=1,#REF!,#REF!)</definedName>
    <definedName name="指标4">IF(#REF!=1,#REF!,#REF!)</definedName>
    <definedName name="指标5" localSheetId="2">IF(#REF!=1,#REF!,#REF!)</definedName>
    <definedName name="指标5" localSheetId="4">IF(#REF!=1,#REF!,#REF!)</definedName>
    <definedName name="指标5">IF(#REF!=1,#REF!,#REF!)</definedName>
    <definedName name="指标6" localSheetId="2">IF(#REF!=1,#REF!,#REF!)</definedName>
    <definedName name="指标6" localSheetId="4">IF(#REF!=1,#REF!,#REF!)</definedName>
    <definedName name="指标6">IF(#REF!=1,#REF!,#REF!)</definedName>
    <definedName name="指标7" localSheetId="2">IF(#REF!=1,#REF!,#REF!)</definedName>
    <definedName name="指标7" localSheetId="4">IF(#REF!=1,#REF!,#REF!)</definedName>
    <definedName name="指标7">IF(#REF!=1,#REF!,#REF!)</definedName>
    <definedName name="指标8" localSheetId="2">IF(#REF!=1,#REF!,#REF!)</definedName>
    <definedName name="指标8" localSheetId="4">IF(#REF!=1,#REF!,#REF!)</definedName>
    <definedName name="指标8">IF(#REF!=1,#REF!,#REF!)</definedName>
    <definedName name="指标9" localSheetId="2">IF(#REF!=1,#REF!,#REF!)</definedName>
    <definedName name="指标9" localSheetId="4">IF(#REF!=1,#REF!,#REF!)</definedName>
    <definedName name="指标9">IF(#REF!=1,#REF!,#REF!)</definedName>
    <definedName name="指数data1">OFFSET(#REF!,1,4*#REF!-3,IF(#REF!=5,3000,#REF!*182),1)</definedName>
    <definedName name="指数data2">OFFSET(#REF!,1,#REF!*4-2,IF(#REF!=5,3000,#REF!*182),1)</definedName>
    <definedName name="指数name">OFFSET(#REF!,#REF!,0,1,1)</definedName>
    <definedName name="指数time">OFFSET(#REF!,1,4*#REF!-4,IF(#REF!=5,2500,#REF!*120),1)</definedName>
    <definedName name="中板">OFFSET(#REF!,0,0,COUNTA(#REF!)-53)</definedName>
    <definedName name="重庆09">OFFSET(#REF!,0,0,COUNTA(#REF!)-24)</definedName>
    <definedName name="重庆成交均价">OFFSET(#REF!,0,0,COUNTA(#REF!)-1)</definedName>
    <definedName name="重庆日期">OFFSET(#REF!,0,0,COUNTA(#REF!)-1)</definedName>
    <definedName name="重庆周成交套数">OFFSET(#REF!,0,0,COUNTA(#REF!)-1)</definedName>
    <definedName name="周度累计采购量">OFFSET(#REF!,0,0,COUNTA(#REF!)+10)</definedName>
    <definedName name="周度累计同比">OFFSET(#REF!,0,0,COUNTA(#REF!)+62)</definedName>
    <definedName name="最新股本" localSheetId="2">#REF!</definedName>
    <definedName name="最新股本" localSheetId="4">#REF!</definedName>
    <definedName name="最新股本">#REF!</definedName>
    <definedName name="最新股价" localSheetId="2">#REF!</definedName>
    <definedName name="最新股价" localSheetId="4">#REF!</definedName>
    <definedName name="最新股价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7" l="1"/>
  <c r="C6" i="5"/>
  <c r="C7" i="5"/>
  <c r="AZ65" i="8"/>
  <c r="AY65" i="8"/>
  <c r="AV65" i="8"/>
  <c r="AV64" i="8"/>
  <c r="AV63" i="8"/>
  <c r="AV62" i="8"/>
  <c r="AV61" i="8"/>
  <c r="AV60" i="8"/>
  <c r="AV59" i="8"/>
  <c r="AV58" i="8"/>
  <c r="AV57" i="8"/>
  <c r="AV56" i="8"/>
  <c r="AV55" i="8"/>
  <c r="AV54" i="8"/>
  <c r="AZ53" i="8"/>
  <c r="AY53" i="8"/>
  <c r="AV53" i="8"/>
  <c r="AV52" i="8"/>
  <c r="AV51" i="8"/>
  <c r="AV50" i="8"/>
  <c r="AV49" i="8"/>
  <c r="AV48" i="8"/>
  <c r="AV47" i="8"/>
  <c r="AV46" i="8"/>
  <c r="AV45" i="8"/>
  <c r="AV44" i="8"/>
  <c r="AV43" i="8"/>
  <c r="AV42" i="8"/>
  <c r="AZ41" i="8"/>
  <c r="AY41" i="8"/>
  <c r="AV41" i="8"/>
  <c r="AV40" i="8"/>
  <c r="AV39" i="8"/>
  <c r="AV38" i="8"/>
  <c r="AV37" i="8"/>
  <c r="AV36" i="8"/>
  <c r="AV35" i="8"/>
  <c r="AV34" i="8"/>
  <c r="AV33" i="8"/>
  <c r="AV32" i="8"/>
  <c r="AV31" i="8"/>
  <c r="AV30" i="8"/>
  <c r="AZ29" i="8"/>
  <c r="AY29" i="8"/>
  <c r="AV29" i="8"/>
  <c r="AV28" i="8"/>
  <c r="AV27" i="8"/>
  <c r="AV26" i="8"/>
  <c r="AV25" i="8"/>
  <c r="AV24" i="8"/>
  <c r="AV23" i="8"/>
  <c r="AV22" i="8"/>
  <c r="AV21" i="8"/>
  <c r="AV20" i="8"/>
  <c r="AV19" i="8"/>
  <c r="AV18" i="8"/>
  <c r="AZ17" i="8"/>
  <c r="AY17" i="8"/>
  <c r="AV17" i="8"/>
  <c r="AV16" i="8"/>
  <c r="AV15" i="8"/>
  <c r="AV14" i="8"/>
  <c r="AV13" i="8"/>
  <c r="AV12" i="8"/>
  <c r="AV11" i="8"/>
  <c r="AV10" i="8"/>
  <c r="AV9" i="8"/>
  <c r="AV8" i="8"/>
  <c r="AV7" i="8"/>
  <c r="AV6" i="8"/>
  <c r="U1" i="8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3" i="7"/>
  <c r="I141" i="7"/>
  <c r="I140" i="7"/>
  <c r="I139" i="7"/>
  <c r="I138" i="7"/>
  <c r="I137" i="7"/>
  <c r="I136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AB9" i="4" a="1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AD2" i="2"/>
  <c r="AC2" i="2"/>
  <c r="AB2" i="2"/>
  <c r="AA2" i="2"/>
  <c r="Z2" i="2"/>
  <c r="Y2" i="2"/>
  <c r="X2" i="2"/>
  <c r="W2" i="2"/>
  <c r="V2" i="2"/>
  <c r="AD1" i="2"/>
  <c r="AC1" i="2"/>
  <c r="AB1" i="2"/>
  <c r="AA1" i="2"/>
  <c r="Z1" i="2"/>
  <c r="Y1" i="2"/>
  <c r="X1" i="2"/>
  <c r="W1" i="2"/>
  <c r="V1" i="2"/>
  <c r="AW40" i="8" l="1"/>
  <c r="AW39" i="8"/>
  <c r="G5" i="5"/>
  <c r="F5" i="5"/>
  <c r="AW52" i="8"/>
  <c r="AW51" i="8"/>
  <c r="AW50" i="8"/>
  <c r="AW47" i="8"/>
  <c r="AW48" i="8"/>
  <c r="AW49" i="8"/>
  <c r="Q105" i="8"/>
  <c r="P105" i="8"/>
  <c r="O105" i="8"/>
  <c r="N105" i="8"/>
  <c r="Q104" i="8"/>
  <c r="P104" i="8"/>
  <c r="O104" i="8"/>
  <c r="N104" i="8"/>
  <c r="Q103" i="8"/>
  <c r="P103" i="8"/>
  <c r="O103" i="8"/>
  <c r="N103" i="8"/>
  <c r="Q102" i="8"/>
  <c r="P102" i="8"/>
  <c r="O102" i="8"/>
  <c r="N102" i="8"/>
  <c r="Q101" i="8"/>
  <c r="P101" i="8"/>
  <c r="O101" i="8"/>
  <c r="N101" i="8"/>
  <c r="Q100" i="8"/>
  <c r="P100" i="8"/>
  <c r="O100" i="8"/>
  <c r="N100" i="8"/>
  <c r="Q99" i="8"/>
  <c r="P99" i="8"/>
  <c r="O99" i="8"/>
  <c r="N99" i="8"/>
  <c r="Q98" i="8"/>
  <c r="P98" i="8"/>
  <c r="O98" i="8"/>
  <c r="N98" i="8"/>
  <c r="Q97" i="8"/>
  <c r="P97" i="8"/>
  <c r="O97" i="8"/>
  <c r="N97" i="8"/>
  <c r="Q96" i="8"/>
  <c r="P96" i="8"/>
  <c r="O96" i="8"/>
  <c r="N96" i="8"/>
  <c r="Q95" i="8"/>
  <c r="P95" i="8"/>
  <c r="O95" i="8"/>
  <c r="N95" i="8"/>
  <c r="Q94" i="8"/>
  <c r="P94" i="8"/>
  <c r="O94" i="8"/>
  <c r="N94" i="8"/>
  <c r="Q93" i="8"/>
  <c r="P93" i="8"/>
  <c r="O93" i="8"/>
  <c r="N93" i="8"/>
  <c r="Q92" i="8"/>
  <c r="P92" i="8"/>
  <c r="O92" i="8"/>
  <c r="N92" i="8"/>
  <c r="Q91" i="8"/>
  <c r="P65" i="8"/>
  <c r="Q64" i="8"/>
  <c r="P64" i="8"/>
  <c r="O64" i="8"/>
  <c r="N64" i="8"/>
  <c r="AW63" i="8"/>
  <c r="O61" i="8"/>
  <c r="Q60" i="8"/>
  <c r="O60" i="8"/>
  <c r="N60" i="8"/>
  <c r="Q59" i="8"/>
  <c r="Q58" i="8"/>
  <c r="Q57" i="8"/>
  <c r="Q55" i="8"/>
  <c r="N55" i="8"/>
  <c r="AW54" i="8"/>
  <c r="P53" i="8"/>
  <c r="AY52" i="8"/>
  <c r="O52" i="8"/>
  <c r="AX51" i="8"/>
  <c r="AZ51" i="8" s="1"/>
  <c r="Q51" i="8"/>
  <c r="O51" i="8"/>
  <c r="AY50" i="8"/>
  <c r="P50" i="8"/>
  <c r="O50" i="8"/>
  <c r="AY49" i="8"/>
  <c r="AY48" i="8"/>
  <c r="AX48" i="8"/>
  <c r="AZ48" i="8" s="1"/>
  <c r="P48" i="8"/>
  <c r="N48" i="8"/>
  <c r="O12" i="8"/>
  <c r="AI11" i="8"/>
  <c r="R10" i="8"/>
  <c r="O10" i="8"/>
  <c r="AH9" i="8"/>
  <c r="AH8" i="8"/>
  <c r="O8" i="8"/>
  <c r="O5" i="8" s="1"/>
  <c r="AH6" i="8"/>
  <c r="O91" i="8"/>
  <c r="N91" i="8"/>
  <c r="R91" i="8" s="1"/>
  <c r="Q90" i="8"/>
  <c r="P90" i="8"/>
  <c r="O90" i="8"/>
  <c r="N90" i="8"/>
  <c r="Q89" i="8"/>
  <c r="P89" i="8"/>
  <c r="O89" i="8"/>
  <c r="N89" i="8"/>
  <c r="Q88" i="8"/>
  <c r="P88" i="8"/>
  <c r="O88" i="8"/>
  <c r="N88" i="8"/>
  <c r="Q87" i="8"/>
  <c r="P87" i="8"/>
  <c r="O87" i="8"/>
  <c r="N87" i="8"/>
  <c r="Q86" i="8"/>
  <c r="P86" i="8"/>
  <c r="O86" i="8"/>
  <c r="N86" i="8"/>
  <c r="Q85" i="8"/>
  <c r="P85" i="8"/>
  <c r="O85" i="8"/>
  <c r="N85" i="8"/>
  <c r="Q84" i="8"/>
  <c r="P84" i="8"/>
  <c r="O84" i="8"/>
  <c r="N84" i="8"/>
  <c r="Q83" i="8"/>
  <c r="P83" i="8"/>
  <c r="O83" i="8"/>
  <c r="N83" i="8"/>
  <c r="Q82" i="8"/>
  <c r="P82" i="8"/>
  <c r="O82" i="8"/>
  <c r="N82" i="8"/>
  <c r="Q81" i="8"/>
  <c r="P81" i="8"/>
  <c r="O81" i="8"/>
  <c r="N81" i="8"/>
  <c r="Q80" i="8"/>
  <c r="P80" i="8"/>
  <c r="O80" i="8"/>
  <c r="N80" i="8"/>
  <c r="Q79" i="8"/>
  <c r="P79" i="8"/>
  <c r="O79" i="8"/>
  <c r="N79" i="8"/>
  <c r="Q78" i="8"/>
  <c r="P78" i="8"/>
  <c r="O78" i="8"/>
  <c r="N78" i="8"/>
  <c r="Q77" i="8"/>
  <c r="P77" i="8"/>
  <c r="O77" i="8"/>
  <c r="N77" i="8"/>
  <c r="Q75" i="8"/>
  <c r="P75" i="8"/>
  <c r="N75" i="8"/>
  <c r="P73" i="8"/>
  <c r="Q72" i="8"/>
  <c r="P72" i="8"/>
  <c r="O72" i="8"/>
  <c r="N72" i="8"/>
  <c r="Q71" i="8"/>
  <c r="P71" i="8"/>
  <c r="O62" i="8"/>
  <c r="P59" i="8"/>
  <c r="N57" i="8"/>
  <c r="AW56" i="8"/>
  <c r="P55" i="8"/>
  <c r="O54" i="8"/>
  <c r="AX49" i="8"/>
  <c r="AZ49" i="8" s="1"/>
  <c r="Q49" i="8"/>
  <c r="N49" i="8"/>
  <c r="AY47" i="8"/>
  <c r="N11" i="8"/>
  <c r="AG10" i="8"/>
  <c r="P9" i="8"/>
  <c r="P6" i="8" s="1"/>
  <c r="Q8" i="8"/>
  <c r="Q5" i="8" s="1"/>
  <c r="AI7" i="8"/>
  <c r="Q76" i="8"/>
  <c r="P76" i="8"/>
  <c r="O76" i="8"/>
  <c r="N76" i="8"/>
  <c r="O75" i="8"/>
  <c r="Q74" i="8"/>
  <c r="P74" i="8"/>
  <c r="O74" i="8"/>
  <c r="N74" i="8"/>
  <c r="Q73" i="8"/>
  <c r="O73" i="8"/>
  <c r="N73" i="8"/>
  <c r="O71" i="8"/>
  <c r="N71" i="8"/>
  <c r="Q70" i="8"/>
  <c r="P70" i="8"/>
  <c r="O70" i="8"/>
  <c r="N70" i="8"/>
  <c r="Q69" i="8"/>
  <c r="P69" i="8"/>
  <c r="O69" i="8"/>
  <c r="N69" i="8"/>
  <c r="Q68" i="8"/>
  <c r="P68" i="8"/>
  <c r="O68" i="8"/>
  <c r="N68" i="8"/>
  <c r="Q67" i="8"/>
  <c r="P67" i="8"/>
  <c r="O67" i="8"/>
  <c r="N67" i="8"/>
  <c r="Q66" i="8"/>
  <c r="P66" i="8"/>
  <c r="O66" i="8"/>
  <c r="N66" i="8"/>
  <c r="Q65" i="8"/>
  <c r="O65" i="8"/>
  <c r="N65" i="8"/>
  <c r="AW64" i="8"/>
  <c r="Q63" i="8"/>
  <c r="P63" i="8"/>
  <c r="O63" i="8"/>
  <c r="AW62" i="8"/>
  <c r="P62" i="8"/>
  <c r="N62" i="8"/>
  <c r="AW61" i="8"/>
  <c r="P61" i="8"/>
  <c r="AW60" i="8"/>
  <c r="AW59" i="8"/>
  <c r="N59" i="8"/>
  <c r="AW58" i="8"/>
  <c r="N58" i="8"/>
  <c r="AW57" i="8"/>
  <c r="P56" i="8"/>
  <c r="O56" i="8"/>
  <c r="N56" i="8"/>
  <c r="AW55" i="8"/>
  <c r="O55" i="8"/>
  <c r="P54" i="8"/>
  <c r="Q53" i="8"/>
  <c r="N52" i="8"/>
  <c r="AY51" i="8"/>
  <c r="N51" i="8"/>
  <c r="AX50" i="8"/>
  <c r="AZ50" i="8" s="1"/>
  <c r="R11" i="8"/>
  <c r="O11" i="8"/>
  <c r="AI10" i="8"/>
  <c r="Q47" i="8"/>
  <c r="P47" i="8"/>
  <c r="O47" i="8"/>
  <c r="N47" i="8"/>
  <c r="AW46" i="8"/>
  <c r="Q46" i="8"/>
  <c r="P46" i="8"/>
  <c r="O46" i="8"/>
  <c r="N46" i="8"/>
  <c r="AW45" i="8"/>
  <c r="Q45" i="8"/>
  <c r="P45" i="8"/>
  <c r="O45" i="8"/>
  <c r="N45" i="8"/>
  <c r="AW44" i="8"/>
  <c r="Q44" i="8"/>
  <c r="P44" i="8"/>
  <c r="O44" i="8"/>
  <c r="N44" i="8"/>
  <c r="AW43" i="8"/>
  <c r="Q43" i="8"/>
  <c r="P43" i="8"/>
  <c r="O43" i="8"/>
  <c r="N43" i="8"/>
  <c r="AW42" i="8"/>
  <c r="Q42" i="8"/>
  <c r="P42" i="8"/>
  <c r="O42" i="8"/>
  <c r="N42" i="8"/>
  <c r="Q41" i="8"/>
  <c r="P41" i="8"/>
  <c r="O41" i="8"/>
  <c r="N41" i="8"/>
  <c r="AY40" i="8"/>
  <c r="AX40" i="8"/>
  <c r="AZ40" i="8" s="1"/>
  <c r="Q40" i="8"/>
  <c r="P40" i="8"/>
  <c r="O40" i="8"/>
  <c r="N40" i="8"/>
  <c r="AY39" i="8"/>
  <c r="AX39" i="8"/>
  <c r="AZ39" i="8" s="1"/>
  <c r="Q39" i="8"/>
  <c r="Q20" i="8"/>
  <c r="O20" i="8"/>
  <c r="AW19" i="8"/>
  <c r="O19" i="8"/>
  <c r="N19" i="8"/>
  <c r="AW18" i="8"/>
  <c r="Q18" i="8"/>
  <c r="P18" i="8"/>
  <c r="O18" i="8"/>
  <c r="N18" i="8"/>
  <c r="O17" i="8"/>
  <c r="AG14" i="8"/>
  <c r="AH13" i="8"/>
  <c r="O13" i="8"/>
  <c r="AH12" i="8"/>
  <c r="Q12" i="8"/>
  <c r="P10" i="8"/>
  <c r="R9" i="8"/>
  <c r="R6" i="8" s="1"/>
  <c r="O9" i="8"/>
  <c r="O6" i="8" s="1"/>
  <c r="R8" i="8"/>
  <c r="R5" i="8" s="1"/>
  <c r="P8" i="8"/>
  <c r="P5" i="8" s="1"/>
  <c r="N8" i="8"/>
  <c r="N5" i="8" s="1"/>
  <c r="AH7" i="8"/>
  <c r="P39" i="8"/>
  <c r="O39" i="8"/>
  <c r="N39" i="8"/>
  <c r="AW38" i="8"/>
  <c r="Q38" i="8"/>
  <c r="P38" i="8"/>
  <c r="O38" i="8"/>
  <c r="N38" i="8"/>
  <c r="AW37" i="8"/>
  <c r="Q37" i="8"/>
  <c r="P37" i="8"/>
  <c r="O37" i="8"/>
  <c r="N37" i="8"/>
  <c r="AW36" i="8"/>
  <c r="Q36" i="8"/>
  <c r="P36" i="8"/>
  <c r="O36" i="8"/>
  <c r="N36" i="8"/>
  <c r="AW35" i="8"/>
  <c r="Q35" i="8"/>
  <c r="P35" i="8"/>
  <c r="O35" i="8"/>
  <c r="N35" i="8"/>
  <c r="AW34" i="8"/>
  <c r="Q34" i="8"/>
  <c r="P34" i="8"/>
  <c r="O34" i="8"/>
  <c r="N34" i="8"/>
  <c r="AW33" i="8"/>
  <c r="Q33" i="8"/>
  <c r="P33" i="8"/>
  <c r="O33" i="8"/>
  <c r="N33" i="8"/>
  <c r="AW32" i="8"/>
  <c r="Q32" i="8"/>
  <c r="P32" i="8"/>
  <c r="O32" i="8"/>
  <c r="N32" i="8"/>
  <c r="AW31" i="8"/>
  <c r="Q31" i="8"/>
  <c r="P21" i="8"/>
  <c r="O21" i="8"/>
  <c r="N21" i="8"/>
  <c r="AW20" i="8"/>
  <c r="P20" i="8"/>
  <c r="N20" i="8"/>
  <c r="Q19" i="8"/>
  <c r="P19" i="8"/>
  <c r="P17" i="8"/>
  <c r="N17" i="8"/>
  <c r="O16" i="8"/>
  <c r="AI15" i="8"/>
  <c r="R15" i="8"/>
  <c r="P15" i="8"/>
  <c r="O15" i="8"/>
  <c r="AH14" i="8"/>
  <c r="P14" i="8"/>
  <c r="O14" i="8"/>
  <c r="AG13" i="8"/>
  <c r="P13" i="8"/>
  <c r="AG12" i="8"/>
  <c r="AH11" i="8"/>
  <c r="Q10" i="8"/>
  <c r="AI9" i="8"/>
  <c r="AI8" i="8"/>
  <c r="AG7" i="8"/>
  <c r="AI4" i="8"/>
  <c r="P31" i="8"/>
  <c r="O31" i="8"/>
  <c r="N31" i="8"/>
  <c r="AW30" i="8"/>
  <c r="Q30" i="8"/>
  <c r="P30" i="8"/>
  <c r="O30" i="8"/>
  <c r="N30" i="8"/>
  <c r="Q29" i="8"/>
  <c r="P29" i="8"/>
  <c r="O29" i="8"/>
  <c r="N29" i="8"/>
  <c r="AW28" i="8"/>
  <c r="Q28" i="8"/>
  <c r="P28" i="8"/>
  <c r="O28" i="8"/>
  <c r="N28" i="8"/>
  <c r="AW27" i="8"/>
  <c r="Q27" i="8"/>
  <c r="P27" i="8"/>
  <c r="O27" i="8"/>
  <c r="N27" i="8"/>
  <c r="AW26" i="8"/>
  <c r="Q26" i="8"/>
  <c r="P26" i="8"/>
  <c r="O26" i="8"/>
  <c r="N26" i="8"/>
  <c r="AW25" i="8"/>
  <c r="Q25" i="8"/>
  <c r="P25" i="8"/>
  <c r="O25" i="8"/>
  <c r="N25" i="8"/>
  <c r="AW24" i="8"/>
  <c r="Q24" i="8"/>
  <c r="P24" i="8"/>
  <c r="O24" i="8"/>
  <c r="N24" i="8"/>
  <c r="AW23" i="8"/>
  <c r="Q23" i="8"/>
  <c r="P23" i="8"/>
  <c r="O23" i="8"/>
  <c r="N23" i="8"/>
  <c r="AW22" i="8"/>
  <c r="Q22" i="8"/>
  <c r="P22" i="8"/>
  <c r="O22" i="8"/>
  <c r="N22" i="8"/>
  <c r="AW21" i="8"/>
  <c r="Q21" i="8"/>
  <c r="Q17" i="8"/>
  <c r="R16" i="8"/>
  <c r="P16" i="8"/>
  <c r="N16" i="8"/>
  <c r="AH15" i="8"/>
  <c r="AG15" i="8"/>
  <c r="N15" i="8"/>
  <c r="AI14" i="8"/>
  <c r="R14" i="8"/>
  <c r="N14" i="8"/>
  <c r="AI13" i="8"/>
  <c r="R13" i="8"/>
  <c r="N13" i="8"/>
  <c r="AI12" i="8"/>
  <c r="R12" i="8"/>
  <c r="P12" i="8"/>
  <c r="N12" i="8"/>
  <c r="Q11" i="8"/>
  <c r="AH10" i="8"/>
  <c r="Q9" i="8"/>
  <c r="Q6" i="8" s="1"/>
  <c r="N9" i="8"/>
  <c r="N6" i="8" s="1"/>
  <c r="AG8" i="8"/>
  <c r="AI6" i="8"/>
  <c r="P91" i="8"/>
  <c r="P58" i="8"/>
  <c r="O57" i="8"/>
  <c r="Q56" i="8"/>
  <c r="Q54" i="8"/>
  <c r="N53" i="8"/>
  <c r="AX52" i="8"/>
  <c r="AZ52" i="8" s="1"/>
  <c r="Q52" i="8"/>
  <c r="R49" i="8"/>
  <c r="O49" i="8"/>
  <c r="O48" i="8"/>
  <c r="P11" i="8"/>
  <c r="N10" i="8"/>
  <c r="AG9" i="8"/>
  <c r="AG6" i="8"/>
  <c r="AI5" i="8"/>
  <c r="AH5" i="8"/>
  <c r="AG5" i="8"/>
  <c r="AH4" i="8"/>
  <c r="N63" i="8"/>
  <c r="Q62" i="8"/>
  <c r="Q61" i="8"/>
  <c r="N61" i="8"/>
  <c r="P60" i="8"/>
  <c r="R59" i="8"/>
  <c r="O59" i="8"/>
  <c r="R58" i="8"/>
  <c r="O58" i="8"/>
  <c r="R57" i="8"/>
  <c r="P57" i="8"/>
  <c r="N54" i="8"/>
  <c r="R53" i="8"/>
  <c r="O53" i="8"/>
  <c r="P52" i="8"/>
  <c r="P51" i="8"/>
  <c r="Q50" i="8"/>
  <c r="N50" i="8"/>
  <c r="P49" i="8"/>
  <c r="Q48" i="8"/>
  <c r="AX47" i="8"/>
  <c r="AZ47" i="8" s="1"/>
  <c r="AG11" i="8"/>
  <c r="AG4" i="8"/>
  <c r="P46" i="7"/>
  <c r="O46" i="7"/>
  <c r="N46" i="7"/>
  <c r="M46" i="7"/>
  <c r="P45" i="7"/>
  <c r="O45" i="7"/>
  <c r="N45" i="7"/>
  <c r="M45" i="7"/>
  <c r="P44" i="7"/>
  <c r="O44" i="7"/>
  <c r="N44" i="7"/>
  <c r="M44" i="7"/>
  <c r="P43" i="7"/>
  <c r="O43" i="7"/>
  <c r="N43" i="7"/>
  <c r="M43" i="7"/>
  <c r="P42" i="7"/>
  <c r="O42" i="7"/>
  <c r="N42" i="7"/>
  <c r="M42" i="7"/>
  <c r="P41" i="7"/>
  <c r="O41" i="7"/>
  <c r="N41" i="7"/>
  <c r="M41" i="7"/>
  <c r="P40" i="7"/>
  <c r="O40" i="7"/>
  <c r="N40" i="7"/>
  <c r="M40" i="7"/>
  <c r="V39" i="7"/>
  <c r="U39" i="7"/>
  <c r="T39" i="7"/>
  <c r="S39" i="7"/>
  <c r="P39" i="7"/>
  <c r="O39" i="7"/>
  <c r="N39" i="7"/>
  <c r="M39" i="7"/>
  <c r="V38" i="7"/>
  <c r="U38" i="7"/>
  <c r="T38" i="7"/>
  <c r="S38" i="7"/>
  <c r="P38" i="7"/>
  <c r="O38" i="7"/>
  <c r="N38" i="7"/>
  <c r="M38" i="7"/>
  <c r="V37" i="7"/>
  <c r="U37" i="7"/>
  <c r="T37" i="7"/>
  <c r="S37" i="7"/>
  <c r="P37" i="7"/>
  <c r="O37" i="7"/>
  <c r="N37" i="7"/>
  <c r="M37" i="7"/>
  <c r="V36" i="7"/>
  <c r="U36" i="7"/>
  <c r="T36" i="7"/>
  <c r="S36" i="7"/>
  <c r="P36" i="7"/>
  <c r="O36" i="7"/>
  <c r="N36" i="7"/>
  <c r="M36" i="7"/>
  <c r="V35" i="7"/>
  <c r="U35" i="7"/>
  <c r="T35" i="7"/>
  <c r="S35" i="7"/>
  <c r="P35" i="7"/>
  <c r="O35" i="7"/>
  <c r="N35" i="7"/>
  <c r="M35" i="7"/>
  <c r="P34" i="7"/>
  <c r="M34" i="7"/>
  <c r="T33" i="7"/>
  <c r="P33" i="7"/>
  <c r="M33" i="7"/>
  <c r="T32" i="7"/>
  <c r="O32" i="7"/>
  <c r="T31" i="7"/>
  <c r="P31" i="7"/>
  <c r="N31" i="7"/>
  <c r="U30" i="7"/>
  <c r="S30" i="7"/>
  <c r="P30" i="7"/>
  <c r="N30" i="7"/>
  <c r="V29" i="7"/>
  <c r="S29" i="7"/>
  <c r="N29" i="7"/>
  <c r="U28" i="7"/>
  <c r="O28" i="7"/>
  <c r="U27" i="7"/>
  <c r="O27" i="7"/>
  <c r="V26" i="7"/>
  <c r="S26" i="7"/>
  <c r="N26" i="7"/>
  <c r="U25" i="7"/>
  <c r="O25" i="7"/>
  <c r="M25" i="7"/>
  <c r="U24" i="7"/>
  <c r="S24" i="7"/>
  <c r="O24" i="7"/>
  <c r="V23" i="7"/>
  <c r="U23" i="7"/>
  <c r="T23" i="7"/>
  <c r="S23" i="7"/>
  <c r="P23" i="7"/>
  <c r="O23" i="7"/>
  <c r="N23" i="7"/>
  <c r="M23" i="7"/>
  <c r="V22" i="7"/>
  <c r="U22" i="7"/>
  <c r="T22" i="7"/>
  <c r="S22" i="7"/>
  <c r="P22" i="7"/>
  <c r="O22" i="7"/>
  <c r="N22" i="7"/>
  <c r="M22" i="7"/>
  <c r="V21" i="7"/>
  <c r="U21" i="7"/>
  <c r="T21" i="7"/>
  <c r="S21" i="7"/>
  <c r="P21" i="7"/>
  <c r="O21" i="7"/>
  <c r="N21" i="7"/>
  <c r="M21" i="7"/>
  <c r="V20" i="7"/>
  <c r="U20" i="7"/>
  <c r="T20" i="7"/>
  <c r="S20" i="7"/>
  <c r="P20" i="7"/>
  <c r="O20" i="7"/>
  <c r="N20" i="7"/>
  <c r="M20" i="7"/>
  <c r="V19" i="7"/>
  <c r="U19" i="7"/>
  <c r="T19" i="7"/>
  <c r="S19" i="7"/>
  <c r="P19" i="7"/>
  <c r="O19" i="7"/>
  <c r="N19" i="7"/>
  <c r="M19" i="7"/>
  <c r="V18" i="7"/>
  <c r="U18" i="7"/>
  <c r="T18" i="7"/>
  <c r="S18" i="7"/>
  <c r="V15" i="7"/>
  <c r="T15" i="7"/>
  <c r="O15" i="7"/>
  <c r="M15" i="7"/>
  <c r="V14" i="7"/>
  <c r="T14" i="7"/>
  <c r="P14" i="7"/>
  <c r="N14" i="7"/>
  <c r="V13" i="7"/>
  <c r="U13" i="7"/>
  <c r="S13" i="7"/>
  <c r="O13" i="7"/>
  <c r="N13" i="7"/>
  <c r="V34" i="7"/>
  <c r="T34" i="7"/>
  <c r="O34" i="7"/>
  <c r="V33" i="7"/>
  <c r="S33" i="7"/>
  <c r="O33" i="7"/>
  <c r="U32" i="7"/>
  <c r="P32" i="7"/>
  <c r="M32" i="7"/>
  <c r="V31" i="7"/>
  <c r="T29" i="7"/>
  <c r="P29" i="7"/>
  <c r="M29" i="7"/>
  <c r="T28" i="7"/>
  <c r="P28" i="7"/>
  <c r="M28" i="7"/>
  <c r="T27" i="7"/>
  <c r="P27" i="7"/>
  <c r="Q27" i="7" s="1"/>
  <c r="M27" i="7"/>
  <c r="T26" i="7"/>
  <c r="O26" i="7"/>
  <c r="V25" i="7"/>
  <c r="S25" i="7"/>
  <c r="N25" i="7"/>
  <c r="V24" i="7"/>
  <c r="T24" i="7"/>
  <c r="P24" i="7"/>
  <c r="N24" i="7"/>
  <c r="P18" i="7"/>
  <c r="O18" i="7"/>
  <c r="N18" i="7"/>
  <c r="M18" i="7"/>
  <c r="V17" i="7"/>
  <c r="U17" i="7"/>
  <c r="T17" i="7"/>
  <c r="S17" i="7"/>
  <c r="P17" i="7"/>
  <c r="O17" i="7"/>
  <c r="N17" i="7"/>
  <c r="M17" i="7"/>
  <c r="V16" i="7"/>
  <c r="U16" i="7"/>
  <c r="T16" i="7"/>
  <c r="S16" i="7"/>
  <c r="P16" i="7"/>
  <c r="O16" i="7"/>
  <c r="N16" i="7"/>
  <c r="M16" i="7"/>
  <c r="U15" i="7"/>
  <c r="S15" i="7"/>
  <c r="P15" i="7"/>
  <c r="N15" i="7"/>
  <c r="U14" i="7"/>
  <c r="S14" i="7"/>
  <c r="O14" i="7"/>
  <c r="M14" i="7"/>
  <c r="T13" i="7"/>
  <c r="P13" i="7"/>
  <c r="M13" i="7"/>
  <c r="V12" i="7"/>
  <c r="U12" i="7"/>
  <c r="T12" i="7"/>
  <c r="S12" i="7"/>
  <c r="P12" i="7"/>
  <c r="O12" i="7"/>
  <c r="N12" i="7"/>
  <c r="M12" i="7"/>
  <c r="V11" i="7"/>
  <c r="U11" i="7"/>
  <c r="T11" i="7"/>
  <c r="S11" i="7"/>
  <c r="P11" i="7"/>
  <c r="O11" i="7"/>
  <c r="N11" i="7"/>
  <c r="M11" i="7"/>
  <c r="V10" i="7"/>
  <c r="U10" i="7"/>
  <c r="T10" i="7"/>
  <c r="S10" i="7"/>
  <c r="P10" i="7"/>
  <c r="O10" i="7"/>
  <c r="N10" i="7"/>
  <c r="M10" i="7"/>
  <c r="V9" i="7"/>
  <c r="U9" i="7"/>
  <c r="T9" i="7"/>
  <c r="S9" i="7"/>
  <c r="P9" i="7"/>
  <c r="O9" i="7"/>
  <c r="N9" i="7"/>
  <c r="M9" i="7"/>
  <c r="V8" i="7"/>
  <c r="U8" i="7"/>
  <c r="S8" i="7"/>
  <c r="P8" i="7"/>
  <c r="O8" i="7"/>
  <c r="N8" i="7"/>
  <c r="M8" i="7"/>
  <c r="U34" i="7"/>
  <c r="S34" i="7"/>
  <c r="N34" i="7"/>
  <c r="U33" i="7"/>
  <c r="N33" i="7"/>
  <c r="V32" i="7"/>
  <c r="S32" i="7"/>
  <c r="N32" i="7"/>
  <c r="U31" i="7"/>
  <c r="S31" i="7"/>
  <c r="O31" i="7"/>
  <c r="M31" i="7"/>
  <c r="V30" i="7"/>
  <c r="T30" i="7"/>
  <c r="O30" i="7"/>
  <c r="M30" i="7"/>
  <c r="U29" i="7"/>
  <c r="O29" i="7"/>
  <c r="V28" i="7"/>
  <c r="S28" i="7"/>
  <c r="N28" i="7"/>
  <c r="V27" i="7"/>
  <c r="S27" i="7"/>
  <c r="N27" i="7"/>
  <c r="U26" i="7"/>
  <c r="P26" i="7"/>
  <c r="M26" i="7"/>
  <c r="T25" i="7"/>
  <c r="P25" i="7"/>
  <c r="M24" i="7"/>
  <c r="Y105" i="6"/>
  <c r="X105" i="6"/>
  <c r="W105" i="6"/>
  <c r="V105" i="6"/>
  <c r="U105" i="6"/>
  <c r="T105" i="6"/>
  <c r="S105" i="6"/>
  <c r="R105" i="6"/>
  <c r="Q105" i="6"/>
  <c r="P105" i="6"/>
  <c r="O105" i="6"/>
  <c r="N105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Y99" i="6"/>
  <c r="X99" i="6"/>
  <c r="W99" i="6"/>
  <c r="V99" i="6"/>
  <c r="U99" i="6"/>
  <c r="T99" i="6"/>
  <c r="S99" i="6"/>
  <c r="R99" i="6"/>
  <c r="Q99" i="6"/>
  <c r="P99" i="6"/>
  <c r="O99" i="6"/>
  <c r="N99" i="6"/>
  <c r="Y98" i="6"/>
  <c r="X98" i="6"/>
  <c r="W98" i="6"/>
  <c r="V98" i="6"/>
  <c r="U98" i="6"/>
  <c r="T98" i="6"/>
  <c r="S98" i="6"/>
  <c r="R98" i="6"/>
  <c r="Q98" i="6"/>
  <c r="P98" i="6"/>
  <c r="O98" i="6"/>
  <c r="N98" i="6"/>
  <c r="Y97" i="6"/>
  <c r="Y96" i="6"/>
  <c r="X96" i="6"/>
  <c r="W96" i="6"/>
  <c r="V96" i="6"/>
  <c r="U96" i="6"/>
  <c r="T96" i="6"/>
  <c r="S96" i="6"/>
  <c r="R96" i="6"/>
  <c r="Q96" i="6"/>
  <c r="P96" i="6"/>
  <c r="O96" i="6"/>
  <c r="N96" i="6"/>
  <c r="Y95" i="6"/>
  <c r="X95" i="6"/>
  <c r="W95" i="6"/>
  <c r="V95" i="6"/>
  <c r="U95" i="6"/>
  <c r="T95" i="6"/>
  <c r="S95" i="6"/>
  <c r="R95" i="6"/>
  <c r="Q95" i="6"/>
  <c r="P95" i="6"/>
  <c r="O95" i="6"/>
  <c r="N95" i="6"/>
  <c r="Y94" i="6"/>
  <c r="X94" i="6"/>
  <c r="W94" i="6"/>
  <c r="V94" i="6"/>
  <c r="U94" i="6"/>
  <c r="T94" i="6"/>
  <c r="S94" i="6"/>
  <c r="R94" i="6"/>
  <c r="Q94" i="6"/>
  <c r="P94" i="6"/>
  <c r="O94" i="6"/>
  <c r="N94" i="6"/>
  <c r="Y93" i="6"/>
  <c r="X93" i="6"/>
  <c r="W93" i="6"/>
  <c r="V93" i="6"/>
  <c r="U93" i="6"/>
  <c r="T93" i="6"/>
  <c r="S93" i="6"/>
  <c r="R93" i="6"/>
  <c r="Q93" i="6"/>
  <c r="P93" i="6"/>
  <c r="O93" i="6"/>
  <c r="N93" i="6"/>
  <c r="Y92" i="6"/>
  <c r="X92" i="6"/>
  <c r="W92" i="6"/>
  <c r="V92" i="6"/>
  <c r="U92" i="6"/>
  <c r="T92" i="6"/>
  <c r="S92" i="6"/>
  <c r="R92" i="6"/>
  <c r="Q92" i="6"/>
  <c r="P92" i="6"/>
  <c r="O92" i="6"/>
  <c r="N92" i="6"/>
  <c r="Y91" i="6"/>
  <c r="X91" i="6"/>
  <c r="W91" i="6"/>
  <c r="V91" i="6"/>
  <c r="U91" i="6"/>
  <c r="T91" i="6"/>
  <c r="S91" i="6"/>
  <c r="R91" i="6"/>
  <c r="Q91" i="6"/>
  <c r="P91" i="6"/>
  <c r="O91" i="6"/>
  <c r="N91" i="6"/>
  <c r="Y90" i="6"/>
  <c r="X90" i="6"/>
  <c r="Y89" i="6"/>
  <c r="U89" i="6"/>
  <c r="P89" i="6"/>
  <c r="Y88" i="6"/>
  <c r="W88" i="6"/>
  <c r="R88" i="6"/>
  <c r="N88" i="6"/>
  <c r="X87" i="6"/>
  <c r="V87" i="6"/>
  <c r="T87" i="6"/>
  <c r="R87" i="6"/>
  <c r="P87" i="6"/>
  <c r="N87" i="6"/>
  <c r="Y86" i="6"/>
  <c r="W86" i="6"/>
  <c r="U86" i="6"/>
  <c r="S86" i="6"/>
  <c r="P86" i="6"/>
  <c r="U85" i="6"/>
  <c r="O85" i="6"/>
  <c r="X84" i="6"/>
  <c r="V84" i="6"/>
  <c r="S84" i="6"/>
  <c r="P84" i="6"/>
  <c r="N84" i="6"/>
  <c r="Y83" i="6"/>
  <c r="X83" i="6"/>
  <c r="V83" i="6"/>
  <c r="T83" i="6"/>
  <c r="R83" i="6"/>
  <c r="Q83" i="6"/>
  <c r="O83" i="6"/>
  <c r="Y82" i="6"/>
  <c r="W82" i="6"/>
  <c r="U82" i="6"/>
  <c r="Q82" i="6"/>
  <c r="O82" i="6"/>
  <c r="Y81" i="6"/>
  <c r="W81" i="6"/>
  <c r="V81" i="6"/>
  <c r="T81" i="6"/>
  <c r="S81" i="6"/>
  <c r="O81" i="6"/>
  <c r="W80" i="6"/>
  <c r="V80" i="6"/>
  <c r="T80" i="6"/>
  <c r="Q80" i="6"/>
  <c r="O80" i="6"/>
  <c r="Y79" i="6"/>
  <c r="V79" i="6"/>
  <c r="R79" i="6"/>
  <c r="P79" i="6"/>
  <c r="X78" i="6"/>
  <c r="V78" i="6"/>
  <c r="U78" i="6"/>
  <c r="S78" i="6"/>
  <c r="R78" i="6"/>
  <c r="O78" i="6"/>
  <c r="Y77" i="6"/>
  <c r="X77" i="6"/>
  <c r="V77" i="6"/>
  <c r="T77" i="6"/>
  <c r="Q77" i="6"/>
  <c r="N77" i="6"/>
  <c r="X76" i="6"/>
  <c r="V76" i="6"/>
  <c r="T76" i="6"/>
  <c r="R76" i="6"/>
  <c r="P76" i="6"/>
  <c r="Y75" i="6"/>
  <c r="W75" i="6"/>
  <c r="T75" i="6"/>
  <c r="R75" i="6"/>
  <c r="Q75" i="6"/>
  <c r="O75" i="6"/>
  <c r="Y74" i="6"/>
  <c r="W74" i="6"/>
  <c r="U74" i="6"/>
  <c r="T74" i="6"/>
  <c r="R74" i="6"/>
  <c r="Q74" i="6"/>
  <c r="O74" i="6"/>
  <c r="X73" i="6"/>
  <c r="V73" i="6"/>
  <c r="X46" i="6"/>
  <c r="S46" i="6"/>
  <c r="O46" i="6"/>
  <c r="Y45" i="6"/>
  <c r="V45" i="6"/>
  <c r="Q45" i="6"/>
  <c r="N45" i="6"/>
  <c r="X44" i="6"/>
  <c r="S44" i="6"/>
  <c r="O44" i="6"/>
  <c r="T43" i="6"/>
  <c r="R43" i="6"/>
  <c r="O43" i="6"/>
  <c r="X42" i="6"/>
  <c r="W42" i="6"/>
  <c r="U42" i="6"/>
  <c r="S42" i="6"/>
  <c r="Y41" i="6"/>
  <c r="U41" i="6"/>
  <c r="S41" i="6"/>
  <c r="Q14" i="6"/>
  <c r="Y13" i="6"/>
  <c r="W13" i="6"/>
  <c r="V13" i="6"/>
  <c r="T13" i="6"/>
  <c r="S13" i="6"/>
  <c r="Q13" i="6"/>
  <c r="O13" i="6"/>
  <c r="Y12" i="6"/>
  <c r="W12" i="6"/>
  <c r="T12" i="6"/>
  <c r="P12" i="6"/>
  <c r="Y11" i="6"/>
  <c r="W11" i="6"/>
  <c r="U11" i="6"/>
  <c r="S11" i="6"/>
  <c r="P11" i="6"/>
  <c r="AN10" i="6"/>
  <c r="V10" i="6"/>
  <c r="X97" i="6"/>
  <c r="W97" i="6"/>
  <c r="V97" i="6"/>
  <c r="U97" i="6"/>
  <c r="T97" i="6"/>
  <c r="S97" i="6"/>
  <c r="R97" i="6"/>
  <c r="Q97" i="6"/>
  <c r="P97" i="6"/>
  <c r="O97" i="6"/>
  <c r="N97" i="6"/>
  <c r="W90" i="6"/>
  <c r="V90" i="6"/>
  <c r="U90" i="6"/>
  <c r="T90" i="6"/>
  <c r="S90" i="6"/>
  <c r="R90" i="6"/>
  <c r="Q90" i="6"/>
  <c r="P90" i="6"/>
  <c r="O90" i="6"/>
  <c r="N90" i="6"/>
  <c r="X89" i="6"/>
  <c r="T89" i="6"/>
  <c r="S89" i="6"/>
  <c r="Q89" i="6"/>
  <c r="O89" i="6"/>
  <c r="V88" i="6"/>
  <c r="U88" i="6"/>
  <c r="S88" i="6"/>
  <c r="Q88" i="6"/>
  <c r="O88" i="6"/>
  <c r="U87" i="6"/>
  <c r="S87" i="6"/>
  <c r="O87" i="6"/>
  <c r="T86" i="6"/>
  <c r="R86" i="6"/>
  <c r="O86" i="6"/>
  <c r="Y85" i="6"/>
  <c r="W85" i="6"/>
  <c r="T85" i="6"/>
  <c r="Q85" i="6"/>
  <c r="P85" i="6"/>
  <c r="N85" i="6"/>
  <c r="Y84" i="6"/>
  <c r="W84" i="6"/>
  <c r="U84" i="6"/>
  <c r="T84" i="6"/>
  <c r="R84" i="6"/>
  <c r="Q84" i="6"/>
  <c r="O84" i="6"/>
  <c r="W83" i="6"/>
  <c r="U83" i="6"/>
  <c r="S83" i="6"/>
  <c r="P83" i="6"/>
  <c r="N83" i="6"/>
  <c r="X82" i="6"/>
  <c r="V82" i="6"/>
  <c r="T82" i="6"/>
  <c r="R82" i="6"/>
  <c r="N82" i="6"/>
  <c r="X81" i="6"/>
  <c r="R81" i="6"/>
  <c r="Q81" i="6"/>
  <c r="N81" i="6"/>
  <c r="X80" i="6"/>
  <c r="U80" i="6"/>
  <c r="R80" i="6"/>
  <c r="P80" i="6"/>
  <c r="U79" i="6"/>
  <c r="T79" i="6"/>
  <c r="Q79" i="6"/>
  <c r="O79" i="6"/>
  <c r="Q78" i="6"/>
  <c r="N78" i="6"/>
  <c r="R77" i="6"/>
  <c r="P77" i="6"/>
  <c r="Y76" i="6"/>
  <c r="W76" i="6"/>
  <c r="U76" i="6"/>
  <c r="S76" i="6"/>
  <c r="Q76" i="6"/>
  <c r="O76" i="6"/>
  <c r="V75" i="6"/>
  <c r="S75" i="6"/>
  <c r="P75" i="6"/>
  <c r="W73" i="6"/>
  <c r="Q46" i="6"/>
  <c r="T45" i="6"/>
  <c r="P45" i="6"/>
  <c r="V44" i="6"/>
  <c r="T44" i="6"/>
  <c r="Q44" i="6"/>
  <c r="N44" i="6"/>
  <c r="X43" i="6"/>
  <c r="W43" i="6"/>
  <c r="Q43" i="6"/>
  <c r="P43" i="6"/>
  <c r="Y42" i="6"/>
  <c r="V42" i="6"/>
  <c r="Q42" i="6"/>
  <c r="O42" i="6"/>
  <c r="V41" i="6"/>
  <c r="R41" i="6"/>
  <c r="AO13" i="6"/>
  <c r="AN12" i="6"/>
  <c r="U12" i="6"/>
  <c r="Q12" i="6"/>
  <c r="AP11" i="6"/>
  <c r="X11" i="6"/>
  <c r="V11" i="6"/>
  <c r="T11" i="6"/>
  <c r="R11" i="6"/>
  <c r="O11" i="6"/>
  <c r="Y10" i="6"/>
  <c r="W89" i="6"/>
  <c r="V89" i="6"/>
  <c r="R89" i="6"/>
  <c r="N89" i="6"/>
  <c r="X88" i="6"/>
  <c r="T88" i="6"/>
  <c r="P88" i="6"/>
  <c r="Y87" i="6"/>
  <c r="W87" i="6"/>
  <c r="Q87" i="6"/>
  <c r="X86" i="6"/>
  <c r="V86" i="6"/>
  <c r="Q86" i="6"/>
  <c r="N86" i="6"/>
  <c r="X85" i="6"/>
  <c r="V85" i="6"/>
  <c r="S85" i="6"/>
  <c r="R85" i="6"/>
  <c r="S82" i="6"/>
  <c r="P82" i="6"/>
  <c r="U81" i="6"/>
  <c r="P81" i="6"/>
  <c r="Y80" i="6"/>
  <c r="S80" i="6"/>
  <c r="N80" i="6"/>
  <c r="X79" i="6"/>
  <c r="W79" i="6"/>
  <c r="S79" i="6"/>
  <c r="N79" i="6"/>
  <c r="Y78" i="6"/>
  <c r="W78" i="6"/>
  <c r="T78" i="6"/>
  <c r="P78" i="6"/>
  <c r="W77" i="6"/>
  <c r="U77" i="6"/>
  <c r="S77" i="6"/>
  <c r="O77" i="6"/>
  <c r="N76" i="6"/>
  <c r="X75" i="6"/>
  <c r="U75" i="6"/>
  <c r="N75" i="6"/>
  <c r="X74" i="6"/>
  <c r="V74" i="6"/>
  <c r="S74" i="6"/>
  <c r="P74" i="6"/>
  <c r="N74" i="6"/>
  <c r="Y73" i="6"/>
  <c r="N47" i="6"/>
  <c r="W45" i="6"/>
  <c r="S45" i="6"/>
  <c r="O45" i="6"/>
  <c r="Y44" i="6"/>
  <c r="W44" i="6"/>
  <c r="U44" i="6"/>
  <c r="P44" i="6"/>
  <c r="Y43" i="6"/>
  <c r="U43" i="6"/>
  <c r="N43" i="6"/>
  <c r="T42" i="6"/>
  <c r="X41" i="6"/>
  <c r="T41" i="6"/>
  <c r="P14" i="6"/>
  <c r="N14" i="6"/>
  <c r="AN13" i="6"/>
  <c r="P13" i="6"/>
  <c r="AP12" i="6"/>
  <c r="V12" i="6"/>
  <c r="S12" i="6"/>
  <c r="O12" i="6"/>
  <c r="AN11" i="6"/>
  <c r="Q11" i="6"/>
  <c r="N11" i="6"/>
  <c r="AO10" i="6"/>
  <c r="W10" i="6"/>
  <c r="U73" i="6"/>
  <c r="T73" i="6"/>
  <c r="S73" i="6"/>
  <c r="R73" i="6"/>
  <c r="Q73" i="6"/>
  <c r="P73" i="6"/>
  <c r="O73" i="6"/>
  <c r="N73" i="6"/>
  <c r="Y72" i="6"/>
  <c r="X72" i="6"/>
  <c r="W72" i="6"/>
  <c r="V72" i="6"/>
  <c r="U72" i="6"/>
  <c r="T72" i="6"/>
  <c r="S72" i="6"/>
  <c r="R72" i="6"/>
  <c r="Q72" i="6"/>
  <c r="P72" i="6"/>
  <c r="O72" i="6"/>
  <c r="N72" i="6"/>
  <c r="Y71" i="6"/>
  <c r="X71" i="6"/>
  <c r="W71" i="6"/>
  <c r="V71" i="6"/>
  <c r="U71" i="6"/>
  <c r="T71" i="6"/>
  <c r="S71" i="6"/>
  <c r="R71" i="6"/>
  <c r="Q71" i="6"/>
  <c r="P71" i="6"/>
  <c r="O71" i="6"/>
  <c r="N71" i="6"/>
  <c r="Y70" i="6"/>
  <c r="X70" i="6"/>
  <c r="W70" i="6"/>
  <c r="V70" i="6"/>
  <c r="U70" i="6"/>
  <c r="T70" i="6"/>
  <c r="S70" i="6"/>
  <c r="R70" i="6"/>
  <c r="Q70" i="6"/>
  <c r="P70" i="6"/>
  <c r="O70" i="6"/>
  <c r="N70" i="6"/>
  <c r="Y69" i="6"/>
  <c r="X69" i="6"/>
  <c r="W69" i="6"/>
  <c r="V69" i="6"/>
  <c r="U69" i="6"/>
  <c r="T69" i="6"/>
  <c r="S69" i="6"/>
  <c r="R69" i="6"/>
  <c r="Q69" i="6"/>
  <c r="P69" i="6"/>
  <c r="O69" i="6"/>
  <c r="N69" i="6"/>
  <c r="Y68" i="6"/>
  <c r="X68" i="6"/>
  <c r="W68" i="6"/>
  <c r="V68" i="6"/>
  <c r="U68" i="6"/>
  <c r="T68" i="6"/>
  <c r="S68" i="6"/>
  <c r="R68" i="6"/>
  <c r="Q68" i="6"/>
  <c r="P68" i="6"/>
  <c r="O68" i="6"/>
  <c r="N68" i="6"/>
  <c r="Y67" i="6"/>
  <c r="X67" i="6"/>
  <c r="W67" i="6"/>
  <c r="V67" i="6"/>
  <c r="U67" i="6"/>
  <c r="T67" i="6"/>
  <c r="S67" i="6"/>
  <c r="R67" i="6"/>
  <c r="Q67" i="6"/>
  <c r="P67" i="6"/>
  <c r="O67" i="6"/>
  <c r="N67" i="6"/>
  <c r="Y66" i="6"/>
  <c r="X66" i="6"/>
  <c r="W66" i="6"/>
  <c r="V66" i="6"/>
  <c r="U66" i="6"/>
  <c r="T66" i="6"/>
  <c r="S66" i="6"/>
  <c r="R66" i="6"/>
  <c r="Q66" i="6"/>
  <c r="P66" i="6"/>
  <c r="O66" i="6"/>
  <c r="N66" i="6"/>
  <c r="Y65" i="6"/>
  <c r="X65" i="6"/>
  <c r="W65" i="6"/>
  <c r="V65" i="6"/>
  <c r="U65" i="6"/>
  <c r="T65" i="6"/>
  <c r="S65" i="6"/>
  <c r="R65" i="6"/>
  <c r="Q65" i="6"/>
  <c r="P65" i="6"/>
  <c r="O65" i="6"/>
  <c r="N65" i="6"/>
  <c r="Y64" i="6"/>
  <c r="X64" i="6"/>
  <c r="W64" i="6"/>
  <c r="V64" i="6"/>
  <c r="U64" i="6"/>
  <c r="T64" i="6"/>
  <c r="S64" i="6"/>
  <c r="R64" i="6"/>
  <c r="Q64" i="6"/>
  <c r="P64" i="6"/>
  <c r="O64" i="6"/>
  <c r="N64" i="6"/>
  <c r="Y63" i="6"/>
  <c r="X63" i="6"/>
  <c r="W63" i="6"/>
  <c r="V63" i="6"/>
  <c r="U63" i="6"/>
  <c r="T63" i="6"/>
  <c r="S63" i="6"/>
  <c r="R63" i="6"/>
  <c r="Q63" i="6"/>
  <c r="P63" i="6"/>
  <c r="O63" i="6"/>
  <c r="N63" i="6"/>
  <c r="Y62" i="6"/>
  <c r="X62" i="6"/>
  <c r="W62" i="6"/>
  <c r="V62" i="6"/>
  <c r="U62" i="6"/>
  <c r="T62" i="6"/>
  <c r="S62" i="6"/>
  <c r="R62" i="6"/>
  <c r="Q62" i="6"/>
  <c r="P62" i="6"/>
  <c r="O62" i="6"/>
  <c r="N62" i="6"/>
  <c r="Y61" i="6"/>
  <c r="X61" i="6"/>
  <c r="W61" i="6"/>
  <c r="V61" i="6"/>
  <c r="U61" i="6"/>
  <c r="T61" i="6"/>
  <c r="S61" i="6"/>
  <c r="R61" i="6"/>
  <c r="Q61" i="6"/>
  <c r="P61" i="6"/>
  <c r="O61" i="6"/>
  <c r="N61" i="6"/>
  <c r="Y60" i="6"/>
  <c r="X60" i="6"/>
  <c r="W60" i="6"/>
  <c r="V60" i="6"/>
  <c r="U60" i="6"/>
  <c r="T60" i="6"/>
  <c r="S60" i="6"/>
  <c r="R60" i="6"/>
  <c r="Q60" i="6"/>
  <c r="P60" i="6"/>
  <c r="O60" i="6"/>
  <c r="N60" i="6"/>
  <c r="Y59" i="6"/>
  <c r="X59" i="6"/>
  <c r="W59" i="6"/>
  <c r="V59" i="6"/>
  <c r="U59" i="6"/>
  <c r="T59" i="6"/>
  <c r="S59" i="6"/>
  <c r="R59" i="6"/>
  <c r="Q59" i="6"/>
  <c r="P59" i="6"/>
  <c r="O59" i="6"/>
  <c r="N59" i="6"/>
  <c r="Y58" i="6"/>
  <c r="X58" i="6"/>
  <c r="W58" i="6"/>
  <c r="V58" i="6"/>
  <c r="U58" i="6"/>
  <c r="T58" i="6"/>
  <c r="S58" i="6"/>
  <c r="R58" i="6"/>
  <c r="Q58" i="6"/>
  <c r="P58" i="6"/>
  <c r="O58" i="6"/>
  <c r="N58" i="6"/>
  <c r="Y57" i="6"/>
  <c r="X57" i="6"/>
  <c r="W57" i="6"/>
  <c r="V57" i="6"/>
  <c r="U57" i="6"/>
  <c r="T57" i="6"/>
  <c r="S57" i="6"/>
  <c r="R57" i="6"/>
  <c r="Q57" i="6"/>
  <c r="P57" i="6"/>
  <c r="O57" i="6"/>
  <c r="N57" i="6"/>
  <c r="Y56" i="6"/>
  <c r="X56" i="6"/>
  <c r="W56" i="6"/>
  <c r="V56" i="6"/>
  <c r="U56" i="6"/>
  <c r="T56" i="6"/>
  <c r="S56" i="6"/>
  <c r="R56" i="6"/>
  <c r="Q56" i="6"/>
  <c r="P56" i="6"/>
  <c r="O56" i="6"/>
  <c r="N56" i="6"/>
  <c r="Y55" i="6"/>
  <c r="X55" i="6"/>
  <c r="W55" i="6"/>
  <c r="V55" i="6"/>
  <c r="U55" i="6"/>
  <c r="T55" i="6"/>
  <c r="S55" i="6"/>
  <c r="R55" i="6"/>
  <c r="Q55" i="6"/>
  <c r="P55" i="6"/>
  <c r="O55" i="6"/>
  <c r="N55" i="6"/>
  <c r="Y54" i="6"/>
  <c r="X54" i="6"/>
  <c r="W54" i="6"/>
  <c r="V54" i="6"/>
  <c r="U54" i="6"/>
  <c r="T54" i="6"/>
  <c r="S54" i="6"/>
  <c r="R54" i="6"/>
  <c r="Q54" i="6"/>
  <c r="P54" i="6"/>
  <c r="O54" i="6"/>
  <c r="N54" i="6"/>
  <c r="Y53" i="6"/>
  <c r="X53" i="6"/>
  <c r="W53" i="6"/>
  <c r="V53" i="6"/>
  <c r="U53" i="6"/>
  <c r="T53" i="6"/>
  <c r="S53" i="6"/>
  <c r="R53" i="6"/>
  <c r="Q53" i="6"/>
  <c r="P53" i="6"/>
  <c r="O53" i="6"/>
  <c r="N53" i="6"/>
  <c r="Y52" i="6"/>
  <c r="X52" i="6"/>
  <c r="W52" i="6"/>
  <c r="V52" i="6"/>
  <c r="U52" i="6"/>
  <c r="T52" i="6"/>
  <c r="S52" i="6"/>
  <c r="R52" i="6"/>
  <c r="Q52" i="6"/>
  <c r="P52" i="6"/>
  <c r="O52" i="6"/>
  <c r="N52" i="6"/>
  <c r="Y51" i="6"/>
  <c r="X51" i="6"/>
  <c r="W51" i="6"/>
  <c r="V51" i="6"/>
  <c r="U51" i="6"/>
  <c r="T51" i="6"/>
  <c r="S51" i="6"/>
  <c r="R51" i="6"/>
  <c r="Q51" i="6"/>
  <c r="P51" i="6"/>
  <c r="O51" i="6"/>
  <c r="N51" i="6"/>
  <c r="Y50" i="6"/>
  <c r="X50" i="6"/>
  <c r="W50" i="6"/>
  <c r="V50" i="6"/>
  <c r="U50" i="6"/>
  <c r="T50" i="6"/>
  <c r="S50" i="6"/>
  <c r="R50" i="6"/>
  <c r="Q50" i="6"/>
  <c r="P50" i="6"/>
  <c r="O50" i="6"/>
  <c r="N50" i="6"/>
  <c r="Y49" i="6"/>
  <c r="X49" i="6"/>
  <c r="W49" i="6"/>
  <c r="V49" i="6"/>
  <c r="U49" i="6"/>
  <c r="T49" i="6"/>
  <c r="S49" i="6"/>
  <c r="R49" i="6"/>
  <c r="Q49" i="6"/>
  <c r="P49" i="6"/>
  <c r="O49" i="6"/>
  <c r="N49" i="6"/>
  <c r="Y48" i="6"/>
  <c r="X48" i="6"/>
  <c r="W48" i="6"/>
  <c r="V48" i="6"/>
  <c r="U48" i="6"/>
  <c r="T48" i="6"/>
  <c r="S48" i="6"/>
  <c r="R48" i="6"/>
  <c r="Q48" i="6"/>
  <c r="P48" i="6"/>
  <c r="O48" i="6"/>
  <c r="N48" i="6"/>
  <c r="Y47" i="6"/>
  <c r="X47" i="6"/>
  <c r="W47" i="6"/>
  <c r="V47" i="6"/>
  <c r="U47" i="6"/>
  <c r="T47" i="6"/>
  <c r="S47" i="6"/>
  <c r="R47" i="6"/>
  <c r="Q47" i="6"/>
  <c r="P47" i="6"/>
  <c r="O47" i="6"/>
  <c r="Y46" i="6"/>
  <c r="W46" i="6"/>
  <c r="V46" i="6"/>
  <c r="U46" i="6"/>
  <c r="T46" i="6"/>
  <c r="R46" i="6"/>
  <c r="P46" i="6"/>
  <c r="N46" i="6"/>
  <c r="X45" i="6"/>
  <c r="U45" i="6"/>
  <c r="R45" i="6"/>
  <c r="R44" i="6"/>
  <c r="V43" i="6"/>
  <c r="S43" i="6"/>
  <c r="R42" i="6"/>
  <c r="P42" i="6"/>
  <c r="N42" i="6"/>
  <c r="W41" i="6"/>
  <c r="N12" i="6"/>
  <c r="AO11" i="6"/>
  <c r="AP10" i="6"/>
  <c r="X10" i="6"/>
  <c r="Q41" i="6"/>
  <c r="P41" i="6"/>
  <c r="O41" i="6"/>
  <c r="N41" i="6"/>
  <c r="Y40" i="6"/>
  <c r="X40" i="6"/>
  <c r="W40" i="6"/>
  <c r="V40" i="6"/>
  <c r="U40" i="6"/>
  <c r="T40" i="6"/>
  <c r="S40" i="6"/>
  <c r="R40" i="6"/>
  <c r="Q40" i="6"/>
  <c r="P40" i="6"/>
  <c r="O40" i="6"/>
  <c r="N40" i="6"/>
  <c r="Y39" i="6"/>
  <c r="X39" i="6"/>
  <c r="W39" i="6"/>
  <c r="V39" i="6"/>
  <c r="U39" i="6"/>
  <c r="T39" i="6"/>
  <c r="S39" i="6"/>
  <c r="R39" i="6"/>
  <c r="Q39" i="6"/>
  <c r="P39" i="6"/>
  <c r="O39" i="6"/>
  <c r="N39" i="6"/>
  <c r="Y38" i="6"/>
  <c r="X38" i="6"/>
  <c r="W38" i="6"/>
  <c r="V38" i="6"/>
  <c r="U38" i="6"/>
  <c r="T38" i="6"/>
  <c r="S38" i="6"/>
  <c r="R38" i="6"/>
  <c r="Q38" i="6"/>
  <c r="P38" i="6"/>
  <c r="O38" i="6"/>
  <c r="N38" i="6"/>
  <c r="Y37" i="6"/>
  <c r="X37" i="6"/>
  <c r="W37" i="6"/>
  <c r="V37" i="6"/>
  <c r="U37" i="6"/>
  <c r="T37" i="6"/>
  <c r="S37" i="6"/>
  <c r="R37" i="6"/>
  <c r="Q37" i="6"/>
  <c r="P37" i="6"/>
  <c r="O37" i="6"/>
  <c r="N37" i="6"/>
  <c r="Y36" i="6"/>
  <c r="X36" i="6"/>
  <c r="W36" i="6"/>
  <c r="V36" i="6"/>
  <c r="U36" i="6"/>
  <c r="T36" i="6"/>
  <c r="S36" i="6"/>
  <c r="R36" i="6"/>
  <c r="Q36" i="6"/>
  <c r="P36" i="6"/>
  <c r="O36" i="6"/>
  <c r="N36" i="6"/>
  <c r="Y35" i="6"/>
  <c r="X35" i="6"/>
  <c r="W35" i="6"/>
  <c r="V35" i="6"/>
  <c r="U35" i="6"/>
  <c r="T35" i="6"/>
  <c r="S35" i="6"/>
  <c r="R35" i="6"/>
  <c r="Q35" i="6"/>
  <c r="P35" i="6"/>
  <c r="O35" i="6"/>
  <c r="N35" i="6"/>
  <c r="Y34" i="6"/>
  <c r="X34" i="6"/>
  <c r="W34" i="6"/>
  <c r="V34" i="6"/>
  <c r="U34" i="6"/>
  <c r="T34" i="6"/>
  <c r="S34" i="6"/>
  <c r="R34" i="6"/>
  <c r="Q34" i="6"/>
  <c r="P34" i="6"/>
  <c r="O34" i="6"/>
  <c r="N34" i="6"/>
  <c r="Y33" i="6"/>
  <c r="X33" i="6"/>
  <c r="W33" i="6"/>
  <c r="V33" i="6"/>
  <c r="U33" i="6"/>
  <c r="T33" i="6"/>
  <c r="S33" i="6"/>
  <c r="R33" i="6"/>
  <c r="Q33" i="6"/>
  <c r="P33" i="6"/>
  <c r="O33" i="6"/>
  <c r="N33" i="6"/>
  <c r="Y32" i="6"/>
  <c r="X32" i="6"/>
  <c r="W32" i="6"/>
  <c r="V32" i="6"/>
  <c r="U32" i="6"/>
  <c r="T32" i="6"/>
  <c r="S32" i="6"/>
  <c r="R32" i="6"/>
  <c r="Q32" i="6"/>
  <c r="P32" i="6"/>
  <c r="O32" i="6"/>
  <c r="N32" i="6"/>
  <c r="Y31" i="6"/>
  <c r="X31" i="6"/>
  <c r="W31" i="6"/>
  <c r="V31" i="6"/>
  <c r="U31" i="6"/>
  <c r="T31" i="6"/>
  <c r="S31" i="6"/>
  <c r="R31" i="6"/>
  <c r="Q31" i="6"/>
  <c r="P31" i="6"/>
  <c r="O31" i="6"/>
  <c r="N31" i="6"/>
  <c r="Y30" i="6"/>
  <c r="X30" i="6"/>
  <c r="W30" i="6"/>
  <c r="V30" i="6"/>
  <c r="U30" i="6"/>
  <c r="T30" i="6"/>
  <c r="S30" i="6"/>
  <c r="R30" i="6"/>
  <c r="Q30" i="6"/>
  <c r="P30" i="6"/>
  <c r="O30" i="6"/>
  <c r="N30" i="6"/>
  <c r="Y29" i="6"/>
  <c r="X29" i="6"/>
  <c r="W29" i="6"/>
  <c r="V29" i="6"/>
  <c r="U29" i="6"/>
  <c r="T29" i="6"/>
  <c r="S29" i="6"/>
  <c r="R29" i="6"/>
  <c r="Q29" i="6"/>
  <c r="P29" i="6"/>
  <c r="O29" i="6"/>
  <c r="N29" i="6"/>
  <c r="Y28" i="6"/>
  <c r="X28" i="6"/>
  <c r="W28" i="6"/>
  <c r="V28" i="6"/>
  <c r="U28" i="6"/>
  <c r="T28" i="6"/>
  <c r="S28" i="6"/>
  <c r="R28" i="6"/>
  <c r="Q28" i="6"/>
  <c r="P28" i="6"/>
  <c r="O28" i="6"/>
  <c r="N28" i="6"/>
  <c r="Y27" i="6"/>
  <c r="X27" i="6"/>
  <c r="W27" i="6"/>
  <c r="V27" i="6"/>
  <c r="U27" i="6"/>
  <c r="T27" i="6"/>
  <c r="S27" i="6"/>
  <c r="R27" i="6"/>
  <c r="Q27" i="6"/>
  <c r="P27" i="6"/>
  <c r="O27" i="6"/>
  <c r="N27" i="6"/>
  <c r="Y26" i="6"/>
  <c r="X26" i="6"/>
  <c r="W26" i="6"/>
  <c r="V26" i="6"/>
  <c r="U26" i="6"/>
  <c r="T26" i="6"/>
  <c r="S26" i="6"/>
  <c r="R26" i="6"/>
  <c r="Q26" i="6"/>
  <c r="P26" i="6"/>
  <c r="O26" i="6"/>
  <c r="N26" i="6"/>
  <c r="Y25" i="6"/>
  <c r="X25" i="6"/>
  <c r="W25" i="6"/>
  <c r="V25" i="6"/>
  <c r="U25" i="6"/>
  <c r="T25" i="6"/>
  <c r="S25" i="6"/>
  <c r="R25" i="6"/>
  <c r="Q25" i="6"/>
  <c r="P25" i="6"/>
  <c r="O25" i="6"/>
  <c r="N25" i="6"/>
  <c r="Y24" i="6"/>
  <c r="X24" i="6"/>
  <c r="W24" i="6"/>
  <c r="V24" i="6"/>
  <c r="U24" i="6"/>
  <c r="T24" i="6"/>
  <c r="S24" i="6"/>
  <c r="R24" i="6"/>
  <c r="Q24" i="6"/>
  <c r="P24" i="6"/>
  <c r="O24" i="6"/>
  <c r="N24" i="6"/>
  <c r="Y23" i="6"/>
  <c r="X23" i="6"/>
  <c r="W23" i="6"/>
  <c r="V23" i="6"/>
  <c r="U23" i="6"/>
  <c r="T23" i="6"/>
  <c r="S23" i="6"/>
  <c r="R23" i="6"/>
  <c r="Q23" i="6"/>
  <c r="P23" i="6"/>
  <c r="O23" i="6"/>
  <c r="N23" i="6"/>
  <c r="Y22" i="6"/>
  <c r="X22" i="6"/>
  <c r="W22" i="6"/>
  <c r="V22" i="6"/>
  <c r="U22" i="6"/>
  <c r="T22" i="6"/>
  <c r="S22" i="6"/>
  <c r="R22" i="6"/>
  <c r="Q22" i="6"/>
  <c r="P22" i="6"/>
  <c r="O22" i="6"/>
  <c r="N22" i="6"/>
  <c r="Y21" i="6"/>
  <c r="X21" i="6"/>
  <c r="W21" i="6"/>
  <c r="V21" i="6"/>
  <c r="U21" i="6"/>
  <c r="T21" i="6"/>
  <c r="S21" i="6"/>
  <c r="R21" i="6"/>
  <c r="Q21" i="6"/>
  <c r="P21" i="6"/>
  <c r="O21" i="6"/>
  <c r="N21" i="6"/>
  <c r="Y20" i="6"/>
  <c r="X20" i="6"/>
  <c r="W20" i="6"/>
  <c r="V20" i="6"/>
  <c r="U20" i="6"/>
  <c r="T20" i="6"/>
  <c r="S20" i="6"/>
  <c r="R20" i="6"/>
  <c r="Q20" i="6"/>
  <c r="P20" i="6"/>
  <c r="O20" i="6"/>
  <c r="N20" i="6"/>
  <c r="Y19" i="6"/>
  <c r="X19" i="6"/>
  <c r="W19" i="6"/>
  <c r="V19" i="6"/>
  <c r="U19" i="6"/>
  <c r="T19" i="6"/>
  <c r="S19" i="6"/>
  <c r="R19" i="6"/>
  <c r="Q19" i="6"/>
  <c r="P19" i="6"/>
  <c r="O19" i="6"/>
  <c r="N19" i="6"/>
  <c r="Y18" i="6"/>
  <c r="X18" i="6"/>
  <c r="W18" i="6"/>
  <c r="V18" i="6"/>
  <c r="U18" i="6"/>
  <c r="T18" i="6"/>
  <c r="S18" i="6"/>
  <c r="R18" i="6"/>
  <c r="Q18" i="6"/>
  <c r="P18" i="6"/>
  <c r="O18" i="6"/>
  <c r="N18" i="6"/>
  <c r="Y17" i="6"/>
  <c r="X17" i="6"/>
  <c r="W17" i="6"/>
  <c r="V17" i="6"/>
  <c r="U17" i="6"/>
  <c r="T17" i="6"/>
  <c r="S17" i="6"/>
  <c r="R17" i="6"/>
  <c r="Q17" i="6"/>
  <c r="P17" i="6"/>
  <c r="O17" i="6"/>
  <c r="N17" i="6"/>
  <c r="AP16" i="6"/>
  <c r="AO16" i="6"/>
  <c r="AN16" i="6"/>
  <c r="Y16" i="6"/>
  <c r="X16" i="6"/>
  <c r="W16" i="6"/>
  <c r="V16" i="6"/>
  <c r="U16" i="6"/>
  <c r="T16" i="6"/>
  <c r="S16" i="6"/>
  <c r="R16" i="6"/>
  <c r="Q16" i="6"/>
  <c r="P16" i="6"/>
  <c r="O16" i="6"/>
  <c r="N16" i="6"/>
  <c r="AP15" i="6"/>
  <c r="AO15" i="6"/>
  <c r="AN15" i="6"/>
  <c r="Y15" i="6"/>
  <c r="X15" i="6"/>
  <c r="W15" i="6"/>
  <c r="V15" i="6"/>
  <c r="U15" i="6"/>
  <c r="T15" i="6"/>
  <c r="S15" i="6"/>
  <c r="R15" i="6"/>
  <c r="Q15" i="6"/>
  <c r="P15" i="6"/>
  <c r="O15" i="6"/>
  <c r="N15" i="6"/>
  <c r="AP14" i="6"/>
  <c r="AO14" i="6"/>
  <c r="AN14" i="6"/>
  <c r="Y14" i="6"/>
  <c r="X14" i="6"/>
  <c r="W14" i="6"/>
  <c r="V14" i="6"/>
  <c r="U14" i="6"/>
  <c r="T14" i="6"/>
  <c r="S14" i="6"/>
  <c r="R14" i="6"/>
  <c r="O14" i="6"/>
  <c r="AP13" i="6"/>
  <c r="X13" i="6"/>
  <c r="U13" i="6"/>
  <c r="R13" i="6"/>
  <c r="N13" i="6"/>
  <c r="AO12" i="6"/>
  <c r="X12" i="6"/>
  <c r="R12" i="6"/>
  <c r="U10" i="6"/>
  <c r="T10" i="6"/>
  <c r="S10" i="6"/>
  <c r="R10" i="6"/>
  <c r="Q10" i="6"/>
  <c r="P10" i="6"/>
  <c r="O10" i="6"/>
  <c r="N10" i="6"/>
  <c r="AP9" i="6"/>
  <c r="AO9" i="6"/>
  <c r="AN9" i="6"/>
  <c r="Y9" i="6"/>
  <c r="Y6" i="6" s="1"/>
  <c r="X9" i="6"/>
  <c r="X6" i="6" s="1"/>
  <c r="W9" i="6"/>
  <c r="W6" i="6" s="1"/>
  <c r="V9" i="6"/>
  <c r="V6" i="6" s="1"/>
  <c r="U9" i="6"/>
  <c r="U6" i="6" s="1"/>
  <c r="T9" i="6"/>
  <c r="T6" i="6" s="1"/>
  <c r="S9" i="6"/>
  <c r="S6" i="6" s="1"/>
  <c r="R9" i="6"/>
  <c r="R6" i="6" s="1"/>
  <c r="Q9" i="6"/>
  <c r="Q6" i="6" s="1"/>
  <c r="P9" i="6"/>
  <c r="P6" i="6" s="1"/>
  <c r="O9" i="6"/>
  <c r="O6" i="6" s="1"/>
  <c r="N9" i="6"/>
  <c r="N6" i="6" s="1"/>
  <c r="AP8" i="6"/>
  <c r="AO8" i="6"/>
  <c r="AN8" i="6"/>
  <c r="Y8" i="6"/>
  <c r="Y5" i="6" s="1"/>
  <c r="X8" i="6"/>
  <c r="X5" i="6" s="1"/>
  <c r="W8" i="6"/>
  <c r="W5" i="6" s="1"/>
  <c r="V8" i="6"/>
  <c r="V5" i="6" s="1"/>
  <c r="U8" i="6"/>
  <c r="U5" i="6" s="1"/>
  <c r="T8" i="6"/>
  <c r="T5" i="6" s="1"/>
  <c r="S8" i="6"/>
  <c r="S5" i="6" s="1"/>
  <c r="R8" i="6"/>
  <c r="R5" i="6" s="1"/>
  <c r="Q8" i="6"/>
  <c r="Q5" i="6" s="1"/>
  <c r="P8" i="6"/>
  <c r="P5" i="6" s="1"/>
  <c r="O8" i="6"/>
  <c r="O5" i="6" s="1"/>
  <c r="N8" i="6"/>
  <c r="N5" i="6" s="1"/>
  <c r="AP7" i="6"/>
  <c r="AO7" i="6"/>
  <c r="AN7" i="6"/>
  <c r="AP6" i="6"/>
  <c r="AO6" i="6"/>
  <c r="AN6" i="6"/>
  <c r="AP5" i="6"/>
  <c r="AO5" i="6"/>
  <c r="AN5" i="6"/>
  <c r="H5" i="5"/>
  <c r="E5" i="5"/>
  <c r="D5" i="5"/>
  <c r="C5" i="5"/>
  <c r="AB9" i="4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AC98" i="3"/>
  <c r="AB91" i="3"/>
  <c r="S72" i="3"/>
  <c r="O72" i="3"/>
  <c r="Z71" i="3"/>
  <c r="W71" i="3"/>
  <c r="U71" i="3"/>
  <c r="S71" i="3"/>
  <c r="Q71" i="3"/>
  <c r="N71" i="3"/>
  <c r="AC70" i="3"/>
  <c r="AB70" i="3"/>
  <c r="AA70" i="3"/>
  <c r="Z70" i="3"/>
  <c r="P70" i="3"/>
  <c r="Z69" i="3"/>
  <c r="U69" i="3"/>
  <c r="R69" i="3"/>
  <c r="P69" i="3"/>
  <c r="U68" i="3"/>
  <c r="R68" i="3"/>
  <c r="O68" i="3"/>
  <c r="AC67" i="3"/>
  <c r="AA67" i="3"/>
  <c r="Y67" i="3"/>
  <c r="W67" i="3"/>
  <c r="V67" i="3"/>
  <c r="U67" i="3"/>
  <c r="T67" i="3"/>
  <c r="R67" i="3"/>
  <c r="P67" i="3"/>
  <c r="N67" i="3"/>
  <c r="AA66" i="3"/>
  <c r="Y66" i="3"/>
  <c r="X66" i="3"/>
  <c r="U66" i="3"/>
  <c r="S66" i="3"/>
  <c r="Q66" i="3"/>
  <c r="O66" i="3"/>
  <c r="AA65" i="3"/>
  <c r="Z65" i="3"/>
  <c r="Y65" i="3"/>
  <c r="X65" i="3"/>
  <c r="W65" i="3"/>
  <c r="V65" i="3"/>
  <c r="U65" i="3"/>
  <c r="S65" i="3"/>
  <c r="R65" i="3"/>
  <c r="P65" i="3"/>
  <c r="N65" i="3"/>
  <c r="AC64" i="3"/>
  <c r="AB64" i="3"/>
  <c r="Z64" i="3"/>
  <c r="X64" i="3"/>
  <c r="U64" i="3"/>
  <c r="T64" i="3"/>
  <c r="R64" i="3"/>
  <c r="P64" i="3"/>
  <c r="N64" i="3"/>
  <c r="N46" i="3"/>
  <c r="V42" i="3"/>
  <c r="Q13" i="3"/>
  <c r="X11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AC91" i="3"/>
  <c r="T50" i="3"/>
  <c r="Z49" i="3"/>
  <c r="X49" i="3"/>
  <c r="U49" i="3"/>
  <c r="R49" i="3"/>
  <c r="S48" i="3"/>
  <c r="N47" i="3"/>
  <c r="U46" i="3"/>
  <c r="X45" i="3"/>
  <c r="Q45" i="3"/>
  <c r="N45" i="3"/>
  <c r="U44" i="3"/>
  <c r="S44" i="3"/>
  <c r="AA43" i="3"/>
  <c r="W43" i="3"/>
  <c r="P43" i="3"/>
  <c r="Y42" i="3"/>
  <c r="S16" i="3"/>
  <c r="S15" i="3"/>
  <c r="P15" i="3"/>
  <c r="AC14" i="3"/>
  <c r="W14" i="3"/>
  <c r="AA13" i="3"/>
  <c r="W13" i="3"/>
  <c r="R13" i="3"/>
  <c r="P13" i="3"/>
  <c r="AA11" i="3"/>
  <c r="S11" i="3"/>
  <c r="P11" i="3"/>
  <c r="Y10" i="3"/>
  <c r="Q10" i="3"/>
  <c r="U9" i="3"/>
  <c r="U6" i="3" s="1"/>
  <c r="AA8" i="3"/>
  <c r="AA5" i="3" s="1"/>
  <c r="S8" i="3"/>
  <c r="S5" i="3" s="1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AC84" i="3"/>
  <c r="AB84" i="3"/>
  <c r="AA84" i="3"/>
  <c r="Y84" i="3"/>
  <c r="X84" i="3"/>
  <c r="W84" i="3"/>
  <c r="V84" i="3"/>
  <c r="U84" i="3"/>
  <c r="T84" i="3"/>
  <c r="S84" i="3"/>
  <c r="R84" i="3"/>
  <c r="Q84" i="3"/>
  <c r="P84" i="3"/>
  <c r="O84" i="3"/>
  <c r="N84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AC72" i="3"/>
  <c r="AB72" i="3"/>
  <c r="AA72" i="3"/>
  <c r="Z72" i="3"/>
  <c r="Y72" i="3"/>
  <c r="X72" i="3"/>
  <c r="W72" i="3"/>
  <c r="V72" i="3"/>
  <c r="U72" i="3"/>
  <c r="T72" i="3"/>
  <c r="R72" i="3"/>
  <c r="Q72" i="3"/>
  <c r="P72" i="3"/>
  <c r="N72" i="3"/>
  <c r="AC71" i="3"/>
  <c r="AB71" i="3"/>
  <c r="AA71" i="3"/>
  <c r="Y71" i="3"/>
  <c r="X71" i="3"/>
  <c r="V71" i="3"/>
  <c r="T71" i="3"/>
  <c r="R71" i="3"/>
  <c r="P71" i="3"/>
  <c r="O71" i="3"/>
  <c r="Y70" i="3"/>
  <c r="O70" i="3"/>
  <c r="AB69" i="3"/>
  <c r="Y69" i="3"/>
  <c r="W69" i="3"/>
  <c r="T69" i="3"/>
  <c r="O69" i="3"/>
  <c r="AB68" i="3"/>
  <c r="Z68" i="3"/>
  <c r="X68" i="3"/>
  <c r="V68" i="3"/>
  <c r="S68" i="3"/>
  <c r="Q68" i="3"/>
  <c r="N68" i="3"/>
  <c r="AB67" i="3"/>
  <c r="Z67" i="3"/>
  <c r="X67" i="3"/>
  <c r="AA63" i="3"/>
  <c r="X63" i="3"/>
  <c r="N58" i="3"/>
  <c r="AC57" i="3"/>
  <c r="AB57" i="3"/>
  <c r="Z57" i="3"/>
  <c r="Y57" i="3"/>
  <c r="W57" i="3"/>
  <c r="T57" i="3"/>
  <c r="S57" i="3"/>
  <c r="P57" i="3"/>
  <c r="AB56" i="3"/>
  <c r="Z56" i="3"/>
  <c r="X56" i="3"/>
  <c r="N53" i="3"/>
  <c r="AB52" i="3"/>
  <c r="Y52" i="3"/>
  <c r="V52" i="3"/>
  <c r="R52" i="3"/>
  <c r="O52" i="3"/>
  <c r="W51" i="3"/>
  <c r="R51" i="3"/>
  <c r="W50" i="3"/>
  <c r="R50" i="3"/>
  <c r="P50" i="3"/>
  <c r="Y49" i="3"/>
  <c r="V49" i="3"/>
  <c r="P49" i="3"/>
  <c r="AB47" i="3"/>
  <c r="V47" i="3"/>
  <c r="AA46" i="3"/>
  <c r="X46" i="3"/>
  <c r="V46" i="3"/>
  <c r="R46" i="3"/>
  <c r="AB45" i="3"/>
  <c r="U45" i="3"/>
  <c r="P45" i="3"/>
  <c r="AB44" i="3"/>
  <c r="R44" i="3"/>
  <c r="X43" i="3"/>
  <c r="X42" i="3"/>
  <c r="U17" i="3"/>
  <c r="Q17" i="3"/>
  <c r="AA16" i="3"/>
  <c r="X16" i="3"/>
  <c r="N16" i="3"/>
  <c r="Y15" i="3"/>
  <c r="N15" i="3"/>
  <c r="AC13" i="3"/>
  <c r="AC12" i="3"/>
  <c r="P12" i="3"/>
  <c r="U11" i="3"/>
  <c r="AB10" i="3"/>
  <c r="V10" i="3"/>
  <c r="O10" i="3"/>
  <c r="AB9" i="3"/>
  <c r="AB6" i="3" s="1"/>
  <c r="S9" i="3"/>
  <c r="S6" i="3" s="1"/>
  <c r="Z84" i="3"/>
  <c r="P48" i="3"/>
  <c r="T47" i="3"/>
  <c r="P47" i="3"/>
  <c r="Q46" i="3"/>
  <c r="AA45" i="3"/>
  <c r="W44" i="3"/>
  <c r="Y43" i="3"/>
  <c r="R43" i="3"/>
  <c r="W42" i="3"/>
  <c r="P17" i="3"/>
  <c r="U16" i="3"/>
  <c r="Q16" i="3"/>
  <c r="AC15" i="3"/>
  <c r="W15" i="3"/>
  <c r="U15" i="3"/>
  <c r="P14" i="3"/>
  <c r="AB13" i="3"/>
  <c r="Y13" i="3"/>
  <c r="V13" i="3"/>
  <c r="AB12" i="3"/>
  <c r="R12" i="3"/>
  <c r="AB11" i="3"/>
  <c r="N11" i="3"/>
  <c r="R9" i="3"/>
  <c r="R6" i="3" s="1"/>
  <c r="Y8" i="3"/>
  <c r="Y5" i="3" s="1"/>
  <c r="AA52" i="3"/>
  <c r="AC51" i="3"/>
  <c r="Y51" i="3"/>
  <c r="T51" i="3"/>
  <c r="AC50" i="3"/>
  <c r="Y50" i="3"/>
  <c r="V50" i="3"/>
  <c r="N50" i="3"/>
  <c r="AA49" i="3"/>
  <c r="S49" i="3"/>
  <c r="O49" i="3"/>
  <c r="X48" i="3"/>
  <c r="T48" i="3"/>
  <c r="Q48" i="3"/>
  <c r="O48" i="3"/>
  <c r="Z47" i="3"/>
  <c r="S47" i="3"/>
  <c r="AC45" i="3"/>
  <c r="AA44" i="3"/>
  <c r="Y44" i="3"/>
  <c r="V44" i="3"/>
  <c r="N44" i="3"/>
  <c r="U43" i="3"/>
  <c r="AA42" i="3"/>
  <c r="T15" i="3"/>
  <c r="O15" i="3"/>
  <c r="V14" i="3"/>
  <c r="R14" i="3"/>
  <c r="N14" i="3"/>
  <c r="S13" i="3"/>
  <c r="X12" i="3"/>
  <c r="Q12" i="3"/>
  <c r="AC11" i="3"/>
  <c r="Q11" i="3"/>
  <c r="X9" i="3"/>
  <c r="X6" i="3" s="1"/>
  <c r="X8" i="3"/>
  <c r="X5" i="3" s="1"/>
  <c r="P8" i="3"/>
  <c r="P5" i="3" s="1"/>
  <c r="X70" i="3"/>
  <c r="W70" i="3"/>
  <c r="V70" i="3"/>
  <c r="U70" i="3"/>
  <c r="T70" i="3"/>
  <c r="S70" i="3"/>
  <c r="R70" i="3"/>
  <c r="Q70" i="3"/>
  <c r="N70" i="3"/>
  <c r="AC69" i="3"/>
  <c r="AA69" i="3"/>
  <c r="X69" i="3"/>
  <c r="V69" i="3"/>
  <c r="S69" i="3"/>
  <c r="Q69" i="3"/>
  <c r="N69" i="3"/>
  <c r="AC68" i="3"/>
  <c r="AA68" i="3"/>
  <c r="Y68" i="3"/>
  <c r="W68" i="3"/>
  <c r="T68" i="3"/>
  <c r="P68" i="3"/>
  <c r="S67" i="3"/>
  <c r="Q67" i="3"/>
  <c r="O67" i="3"/>
  <c r="AC66" i="3"/>
  <c r="AB66" i="3"/>
  <c r="Z66" i="3"/>
  <c r="W66" i="3"/>
  <c r="V66" i="3"/>
  <c r="T66" i="3"/>
  <c r="R66" i="3"/>
  <c r="P66" i="3"/>
  <c r="N66" i="3"/>
  <c r="AC65" i="3"/>
  <c r="AB65" i="3"/>
  <c r="T65" i="3"/>
  <c r="Q65" i="3"/>
  <c r="O65" i="3"/>
  <c r="AA64" i="3"/>
  <c r="Y64" i="3"/>
  <c r="W64" i="3"/>
  <c r="V64" i="3"/>
  <c r="S64" i="3"/>
  <c r="Q64" i="3"/>
  <c r="O64" i="3"/>
  <c r="AC63" i="3"/>
  <c r="AB63" i="3"/>
  <c r="Z63" i="3"/>
  <c r="S58" i="3"/>
  <c r="Q58" i="3"/>
  <c r="O58" i="3"/>
  <c r="AA57" i="3"/>
  <c r="X57" i="3"/>
  <c r="V57" i="3"/>
  <c r="U57" i="3"/>
  <c r="R57" i="3"/>
  <c r="Q57" i="3"/>
  <c r="O57" i="3"/>
  <c r="N57" i="3"/>
  <c r="AC56" i="3"/>
  <c r="AA56" i="3"/>
  <c r="Y56" i="3"/>
  <c r="W56" i="3"/>
  <c r="AC52" i="3"/>
  <c r="Z52" i="3"/>
  <c r="W52" i="3"/>
  <c r="U52" i="3"/>
  <c r="S52" i="3"/>
  <c r="Q52" i="3"/>
  <c r="P52" i="3"/>
  <c r="N52" i="3"/>
  <c r="AB51" i="3"/>
  <c r="Z51" i="3"/>
  <c r="P51" i="3"/>
  <c r="AB50" i="3"/>
  <c r="X50" i="3"/>
  <c r="S50" i="3"/>
  <c r="O50" i="3"/>
  <c r="AB49" i="3"/>
  <c r="Z48" i="3"/>
  <c r="V48" i="3"/>
  <c r="AC47" i="3"/>
  <c r="W47" i="3"/>
  <c r="O47" i="3"/>
  <c r="T46" i="3"/>
  <c r="AB43" i="3"/>
  <c r="V43" i="3"/>
  <c r="S43" i="3"/>
  <c r="AB42" i="3"/>
  <c r="U42" i="3"/>
  <c r="S17" i="3"/>
  <c r="AC16" i="3"/>
  <c r="V16" i="3"/>
  <c r="R16" i="3"/>
  <c r="X14" i="3"/>
  <c r="X13" i="3"/>
  <c r="Z12" i="3"/>
  <c r="W12" i="3"/>
  <c r="S12" i="3"/>
  <c r="Y11" i="3"/>
  <c r="V9" i="3"/>
  <c r="V6" i="3" s="1"/>
  <c r="P9" i="3"/>
  <c r="P6" i="3" s="1"/>
  <c r="AB8" i="3"/>
  <c r="AB5" i="3" s="1"/>
  <c r="U8" i="3"/>
  <c r="U5" i="3" s="1"/>
  <c r="Q8" i="3"/>
  <c r="Q5" i="3" s="1"/>
  <c r="N8" i="3"/>
  <c r="N5" i="3" s="1"/>
  <c r="W63" i="3"/>
  <c r="V63" i="3"/>
  <c r="U63" i="3"/>
  <c r="T63" i="3"/>
  <c r="S63" i="3"/>
  <c r="R63" i="3"/>
  <c r="Q63" i="3"/>
  <c r="P63" i="3"/>
  <c r="O63" i="3"/>
  <c r="N63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AC58" i="3"/>
  <c r="AB58" i="3"/>
  <c r="AA58" i="3"/>
  <c r="Z58" i="3"/>
  <c r="Y58" i="3"/>
  <c r="X58" i="3"/>
  <c r="W58" i="3"/>
  <c r="V58" i="3"/>
  <c r="U58" i="3"/>
  <c r="T58" i="3"/>
  <c r="R58" i="3"/>
  <c r="P58" i="3"/>
  <c r="U51" i="3"/>
  <c r="O51" i="3"/>
  <c r="AA50" i="3"/>
  <c r="U50" i="3"/>
  <c r="Q50" i="3"/>
  <c r="W49" i="3"/>
  <c r="AB48" i="3"/>
  <c r="N48" i="3"/>
  <c r="AA47" i="3"/>
  <c r="X47" i="3"/>
  <c r="Q47" i="3"/>
  <c r="AB46" i="3"/>
  <c r="Y46" i="3"/>
  <c r="W46" i="3"/>
  <c r="O46" i="3"/>
  <c r="Y45" i="3"/>
  <c r="S45" i="3"/>
  <c r="AC44" i="3"/>
  <c r="T44" i="3"/>
  <c r="O44" i="3"/>
  <c r="AC43" i="3"/>
  <c r="T43" i="3"/>
  <c r="N43" i="3"/>
  <c r="Z42" i="3"/>
  <c r="O17" i="3"/>
  <c r="Z16" i="3"/>
  <c r="T16" i="3"/>
  <c r="O16" i="3"/>
  <c r="AB14" i="3"/>
  <c r="Y14" i="3"/>
  <c r="S14" i="3"/>
  <c r="O12" i="3"/>
  <c r="U10" i="3"/>
  <c r="N10" i="3"/>
  <c r="V56" i="3"/>
  <c r="U56" i="3"/>
  <c r="T56" i="3"/>
  <c r="S56" i="3"/>
  <c r="R56" i="3"/>
  <c r="Q56" i="3"/>
  <c r="P56" i="3"/>
  <c r="O56" i="3"/>
  <c r="N56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X52" i="3"/>
  <c r="T52" i="3"/>
  <c r="AA51" i="3"/>
  <c r="X51" i="3"/>
  <c r="V51" i="3"/>
  <c r="S51" i="3"/>
  <c r="Q51" i="3"/>
  <c r="N51" i="3"/>
  <c r="Z50" i="3"/>
  <c r="AC49" i="3"/>
  <c r="Q49" i="3"/>
  <c r="AC48" i="3"/>
  <c r="Y48" i="3"/>
  <c r="W48" i="3"/>
  <c r="Y47" i="3"/>
  <c r="U47" i="3"/>
  <c r="R47" i="3"/>
  <c r="AC46" i="3"/>
  <c r="Z46" i="3"/>
  <c r="P46" i="3"/>
  <c r="Z45" i="3"/>
  <c r="V45" i="3"/>
  <c r="X44" i="3"/>
  <c r="P44" i="3"/>
  <c r="Z43" i="3"/>
  <c r="Q43" i="3"/>
  <c r="O43" i="3"/>
  <c r="AC42" i="3"/>
  <c r="R15" i="3"/>
  <c r="Z14" i="3"/>
  <c r="T13" i="3"/>
  <c r="N13" i="3"/>
  <c r="T12" i="3"/>
  <c r="W11" i="3"/>
  <c r="O11" i="3"/>
  <c r="AA10" i="3"/>
  <c r="S10" i="3"/>
  <c r="AC9" i="3"/>
  <c r="AC6" i="3" s="1"/>
  <c r="Z9" i="3"/>
  <c r="Z6" i="3" s="1"/>
  <c r="W9" i="3"/>
  <c r="W6" i="3" s="1"/>
  <c r="T9" i="3"/>
  <c r="T6" i="3" s="1"/>
  <c r="V17" i="3"/>
  <c r="T42" i="3"/>
  <c r="S42" i="3"/>
  <c r="R42" i="3"/>
  <c r="Q42" i="3"/>
  <c r="P42" i="3"/>
  <c r="O42" i="3"/>
  <c r="N42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AC28" i="3"/>
  <c r="AB28" i="3"/>
  <c r="AA28" i="3"/>
  <c r="Z28" i="3"/>
  <c r="Y28" i="3"/>
  <c r="X28" i="3"/>
  <c r="W28" i="3"/>
  <c r="V28" i="3"/>
  <c r="U28" i="3"/>
  <c r="T28" i="3"/>
  <c r="W17" i="3"/>
  <c r="R17" i="3"/>
  <c r="W16" i="3"/>
  <c r="AB15" i="3"/>
  <c r="X15" i="3"/>
  <c r="V15" i="3"/>
  <c r="Q15" i="3"/>
  <c r="U14" i="3"/>
  <c r="O14" i="3"/>
  <c r="U12" i="3"/>
  <c r="N12" i="3"/>
  <c r="V11" i="3"/>
  <c r="AC10" i="3"/>
  <c r="W10" i="3"/>
  <c r="Y9" i="3"/>
  <c r="Y6" i="3" s="1"/>
  <c r="V8" i="3"/>
  <c r="V5" i="3" s="1"/>
  <c r="S28" i="3"/>
  <c r="U13" i="3"/>
  <c r="R10" i="3"/>
  <c r="R28" i="3"/>
  <c r="Q28" i="3"/>
  <c r="P28" i="3"/>
  <c r="O28" i="3"/>
  <c r="N28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AC17" i="3"/>
  <c r="AB17" i="3"/>
  <c r="AA17" i="3"/>
  <c r="Z17" i="3"/>
  <c r="Y17" i="3"/>
  <c r="X17" i="3"/>
  <c r="AB16" i="3"/>
  <c r="Z15" i="3"/>
  <c r="AA14" i="3"/>
  <c r="T14" i="3"/>
  <c r="Q14" i="3"/>
  <c r="O13" i="3"/>
  <c r="Z11" i="3"/>
  <c r="T11" i="3"/>
  <c r="Z10" i="3"/>
  <c r="T10" i="3"/>
  <c r="AA9" i="3"/>
  <c r="AA6" i="3" s="1"/>
  <c r="O9" i="3"/>
  <c r="O6" i="3" s="1"/>
  <c r="AC8" i="3"/>
  <c r="AC5" i="3" s="1"/>
  <c r="T8" i="3"/>
  <c r="T5" i="3" s="1"/>
  <c r="P16" i="3"/>
  <c r="Z13" i="3"/>
  <c r="AA12" i="3"/>
  <c r="Y12" i="3"/>
  <c r="V12" i="3"/>
  <c r="R11" i="3"/>
  <c r="X10" i="3"/>
  <c r="P10" i="3"/>
  <c r="Q9" i="3"/>
  <c r="Q6" i="3" s="1"/>
  <c r="N9" i="3"/>
  <c r="N6" i="3" s="1"/>
  <c r="Z8" i="3"/>
  <c r="Z5" i="3" s="1"/>
  <c r="W8" i="3"/>
  <c r="W5" i="3" s="1"/>
  <c r="R8" i="3"/>
  <c r="R5" i="3" s="1"/>
  <c r="O8" i="3"/>
  <c r="O5" i="3" s="1"/>
  <c r="Y63" i="3"/>
  <c r="T49" i="3"/>
  <c r="N49" i="3"/>
  <c r="AA48" i="3"/>
  <c r="U48" i="3"/>
  <c r="R48" i="3"/>
  <c r="S46" i="3"/>
  <c r="W45" i="3"/>
  <c r="T45" i="3"/>
  <c r="R45" i="3"/>
  <c r="O45" i="3"/>
  <c r="Z44" i="3"/>
  <c r="Q44" i="3"/>
  <c r="T17" i="3"/>
  <c r="N17" i="3"/>
  <c r="Y16" i="3"/>
  <c r="AA15" i="3"/>
  <c r="S105" i="2"/>
  <c r="R105" i="2"/>
  <c r="Q105" i="2"/>
  <c r="P105" i="2"/>
  <c r="O105" i="2"/>
  <c r="N105" i="2"/>
  <c r="S104" i="2"/>
  <c r="R104" i="2"/>
  <c r="Q104" i="2"/>
  <c r="P104" i="2"/>
  <c r="O104" i="2"/>
  <c r="N104" i="2"/>
  <c r="S103" i="2"/>
  <c r="R103" i="2"/>
  <c r="Q103" i="2"/>
  <c r="P103" i="2"/>
  <c r="O103" i="2"/>
  <c r="N103" i="2"/>
  <c r="S102" i="2"/>
  <c r="R102" i="2"/>
  <c r="Q102" i="2"/>
  <c r="P102" i="2"/>
  <c r="O102" i="2"/>
  <c r="N102" i="2"/>
  <c r="S101" i="2"/>
  <c r="R101" i="2"/>
  <c r="Q101" i="2"/>
  <c r="P101" i="2"/>
  <c r="O101" i="2"/>
  <c r="N101" i="2"/>
  <c r="S100" i="2"/>
  <c r="R100" i="2"/>
  <c r="Q100" i="2"/>
  <c r="P100" i="2"/>
  <c r="O100" i="2"/>
  <c r="N100" i="2"/>
  <c r="S99" i="2"/>
  <c r="R99" i="2"/>
  <c r="Q99" i="2"/>
  <c r="P99" i="2"/>
  <c r="O99" i="2"/>
  <c r="N99" i="2"/>
  <c r="S98" i="2"/>
  <c r="R98" i="2"/>
  <c r="Q98" i="2"/>
  <c r="P98" i="2"/>
  <c r="O98" i="2"/>
  <c r="N98" i="2"/>
  <c r="AE30" i="2"/>
  <c r="R29" i="2"/>
  <c r="N29" i="2"/>
  <c r="AF28" i="2"/>
  <c r="AF27" i="2"/>
  <c r="P27" i="2"/>
  <c r="N27" i="2"/>
  <c r="S26" i="2"/>
  <c r="O26" i="2"/>
  <c r="AF25" i="2"/>
  <c r="AG24" i="2"/>
  <c r="AF23" i="2"/>
  <c r="O23" i="2"/>
  <c r="AG22" i="2"/>
  <c r="O22" i="2"/>
  <c r="AF21" i="2"/>
  <c r="P21" i="2"/>
  <c r="N21" i="2"/>
  <c r="AF20" i="2"/>
  <c r="P20" i="2"/>
  <c r="R19" i="2"/>
  <c r="O19" i="2"/>
  <c r="P18" i="2"/>
  <c r="AF15" i="2"/>
  <c r="AF14" i="2"/>
  <c r="N14" i="2"/>
  <c r="Q13" i="2"/>
  <c r="S12" i="2"/>
  <c r="O12" i="2"/>
  <c r="S11" i="2"/>
  <c r="P11" i="2"/>
  <c r="S10" i="2"/>
  <c r="S6" i="2" s="1"/>
  <c r="Q10" i="2"/>
  <c r="Q6" i="2" s="1"/>
  <c r="AF9" i="2"/>
  <c r="AG7" i="2"/>
  <c r="AF4" i="2"/>
  <c r="S97" i="2"/>
  <c r="R97" i="2"/>
  <c r="Q97" i="2"/>
  <c r="P97" i="2"/>
  <c r="O97" i="2"/>
  <c r="N97" i="2"/>
  <c r="S96" i="2"/>
  <c r="R96" i="2"/>
  <c r="Q96" i="2"/>
  <c r="P96" i="2"/>
  <c r="O96" i="2"/>
  <c r="N96" i="2"/>
  <c r="S95" i="2"/>
  <c r="R95" i="2"/>
  <c r="Q95" i="2"/>
  <c r="P95" i="2"/>
  <c r="O95" i="2"/>
  <c r="N95" i="2"/>
  <c r="S94" i="2"/>
  <c r="R94" i="2"/>
  <c r="Q94" i="2"/>
  <c r="P94" i="2"/>
  <c r="O94" i="2"/>
  <c r="N94" i="2"/>
  <c r="S93" i="2"/>
  <c r="R93" i="2"/>
  <c r="Q93" i="2"/>
  <c r="P93" i="2"/>
  <c r="O93" i="2"/>
  <c r="N93" i="2"/>
  <c r="S92" i="2"/>
  <c r="R92" i="2"/>
  <c r="Q92" i="2"/>
  <c r="P92" i="2"/>
  <c r="O92" i="2"/>
  <c r="N92" i="2"/>
  <c r="S91" i="2"/>
  <c r="R91" i="2"/>
  <c r="Q91" i="2"/>
  <c r="P91" i="2"/>
  <c r="O91" i="2"/>
  <c r="N91" i="2"/>
  <c r="S90" i="2"/>
  <c r="R90" i="2"/>
  <c r="Q90" i="2"/>
  <c r="P90" i="2"/>
  <c r="O90" i="2"/>
  <c r="N90" i="2"/>
  <c r="O82" i="2"/>
  <c r="R30" i="2"/>
  <c r="AG29" i="2"/>
  <c r="P29" i="2"/>
  <c r="R28" i="2"/>
  <c r="O28" i="2"/>
  <c r="S27" i="2"/>
  <c r="Q26" i="2"/>
  <c r="N26" i="2"/>
  <c r="S24" i="2"/>
  <c r="S23" i="2"/>
  <c r="S22" i="2"/>
  <c r="AG21" i="2"/>
  <c r="AG20" i="2"/>
  <c r="Q20" i="2"/>
  <c r="N19" i="2"/>
  <c r="R18" i="2"/>
  <c r="R17" i="2"/>
  <c r="N17" i="2"/>
  <c r="AE15" i="2"/>
  <c r="AE14" i="2"/>
  <c r="O14" i="2"/>
  <c r="AF13" i="2"/>
  <c r="O13" i="2"/>
  <c r="Q12" i="2"/>
  <c r="AE11" i="2"/>
  <c r="AG10" i="2"/>
  <c r="R10" i="2"/>
  <c r="R6" i="2" s="1"/>
  <c r="N10" i="2"/>
  <c r="N6" i="2" s="1"/>
  <c r="Q9" i="2"/>
  <c r="Q5" i="2" s="1"/>
  <c r="O9" i="2"/>
  <c r="O5" i="2" s="1"/>
  <c r="N9" i="2"/>
  <c r="N5" i="2" s="1"/>
  <c r="AE8" i="2"/>
  <c r="AE6" i="2"/>
  <c r="S89" i="2"/>
  <c r="R89" i="2"/>
  <c r="Q89" i="2"/>
  <c r="P89" i="2"/>
  <c r="O89" i="2"/>
  <c r="N89" i="2"/>
  <c r="S88" i="2"/>
  <c r="R88" i="2"/>
  <c r="Q88" i="2"/>
  <c r="P88" i="2"/>
  <c r="O88" i="2"/>
  <c r="N88" i="2"/>
  <c r="S87" i="2"/>
  <c r="R87" i="2"/>
  <c r="Q87" i="2"/>
  <c r="P87" i="2"/>
  <c r="O87" i="2"/>
  <c r="N87" i="2"/>
  <c r="S86" i="2"/>
  <c r="R86" i="2"/>
  <c r="Q86" i="2"/>
  <c r="P86" i="2"/>
  <c r="O86" i="2"/>
  <c r="N86" i="2"/>
  <c r="S85" i="2"/>
  <c r="R85" i="2"/>
  <c r="Q85" i="2"/>
  <c r="P85" i="2"/>
  <c r="O85" i="2"/>
  <c r="N85" i="2"/>
  <c r="S84" i="2"/>
  <c r="R84" i="2"/>
  <c r="Q84" i="2"/>
  <c r="P84" i="2"/>
  <c r="O84" i="2"/>
  <c r="N84" i="2"/>
  <c r="S83" i="2"/>
  <c r="R83" i="2"/>
  <c r="Q83" i="2"/>
  <c r="P83" i="2"/>
  <c r="O83" i="2"/>
  <c r="N83" i="2"/>
  <c r="S82" i="2"/>
  <c r="R82" i="2"/>
  <c r="Q82" i="2"/>
  <c r="P82" i="2"/>
  <c r="N82" i="2"/>
  <c r="Q30" i="2"/>
  <c r="AE29" i="2"/>
  <c r="AG28" i="2"/>
  <c r="P28" i="2"/>
  <c r="Q27" i="2"/>
  <c r="AG26" i="2"/>
  <c r="R26" i="2"/>
  <c r="P25" i="2"/>
  <c r="P24" i="2"/>
  <c r="N24" i="2"/>
  <c r="R22" i="2"/>
  <c r="N22" i="2"/>
  <c r="S21" i="2"/>
  <c r="AE20" i="2"/>
  <c r="Q19" i="2"/>
  <c r="N18" i="2"/>
  <c r="P16" i="2"/>
  <c r="S15" i="2"/>
  <c r="Q15" i="2"/>
  <c r="S14" i="2"/>
  <c r="AE13" i="2"/>
  <c r="N13" i="2"/>
  <c r="AG12" i="2"/>
  <c r="P12" i="2"/>
  <c r="N12" i="2"/>
  <c r="AG11" i="2"/>
  <c r="P10" i="2"/>
  <c r="P6" i="2" s="1"/>
  <c r="R9" i="2"/>
  <c r="R5" i="2" s="1"/>
  <c r="AF8" i="2"/>
  <c r="AG6" i="2"/>
  <c r="S81" i="2"/>
  <c r="R81" i="2"/>
  <c r="Q81" i="2"/>
  <c r="P81" i="2"/>
  <c r="O81" i="2"/>
  <c r="N81" i="2"/>
  <c r="S80" i="2"/>
  <c r="R80" i="2"/>
  <c r="Q80" i="2"/>
  <c r="P80" i="2"/>
  <c r="O80" i="2"/>
  <c r="N80" i="2"/>
  <c r="S79" i="2"/>
  <c r="R79" i="2"/>
  <c r="Q79" i="2"/>
  <c r="P79" i="2"/>
  <c r="O79" i="2"/>
  <c r="N79" i="2"/>
  <c r="S78" i="2"/>
  <c r="R78" i="2"/>
  <c r="Q78" i="2"/>
  <c r="P78" i="2"/>
  <c r="O78" i="2"/>
  <c r="N78" i="2"/>
  <c r="S77" i="2"/>
  <c r="R77" i="2"/>
  <c r="Q77" i="2"/>
  <c r="P77" i="2"/>
  <c r="O77" i="2"/>
  <c r="N77" i="2"/>
  <c r="S76" i="2"/>
  <c r="R76" i="2"/>
  <c r="Q76" i="2"/>
  <c r="P76" i="2"/>
  <c r="O76" i="2"/>
  <c r="N76" i="2"/>
  <c r="S75" i="2"/>
  <c r="R75" i="2"/>
  <c r="Q75" i="2"/>
  <c r="P75" i="2"/>
  <c r="O75" i="2"/>
  <c r="N75" i="2"/>
  <c r="S74" i="2"/>
  <c r="R74" i="2"/>
  <c r="Q74" i="2"/>
  <c r="P74" i="2"/>
  <c r="O74" i="2"/>
  <c r="N74" i="2"/>
  <c r="R31" i="2"/>
  <c r="O31" i="2"/>
  <c r="AF30" i="2"/>
  <c r="P30" i="2"/>
  <c r="AF29" i="2"/>
  <c r="R27" i="2"/>
  <c r="O27" i="2"/>
  <c r="AE26" i="2"/>
  <c r="R25" i="2"/>
  <c r="N25" i="2"/>
  <c r="AE24" i="2"/>
  <c r="Q23" i="2"/>
  <c r="Q22" i="2"/>
  <c r="AE21" i="2"/>
  <c r="N20" i="2"/>
  <c r="O17" i="2"/>
  <c r="R16" i="2"/>
  <c r="AG15" i="2"/>
  <c r="O15" i="2"/>
  <c r="AG14" i="2"/>
  <c r="R13" i="2"/>
  <c r="AE12" i="2"/>
  <c r="O11" i="2"/>
  <c r="O10" i="2"/>
  <c r="O6" i="2" s="1"/>
  <c r="S9" i="2"/>
  <c r="S5" i="2" s="1"/>
  <c r="S73" i="2"/>
  <c r="R73" i="2"/>
  <c r="Q73" i="2"/>
  <c r="P73" i="2"/>
  <c r="O73" i="2"/>
  <c r="N73" i="2"/>
  <c r="S72" i="2"/>
  <c r="R72" i="2"/>
  <c r="Q72" i="2"/>
  <c r="P72" i="2"/>
  <c r="O72" i="2"/>
  <c r="N72" i="2"/>
  <c r="S71" i="2"/>
  <c r="R71" i="2"/>
  <c r="Q71" i="2"/>
  <c r="P71" i="2"/>
  <c r="O71" i="2"/>
  <c r="N71" i="2"/>
  <c r="S70" i="2"/>
  <c r="R70" i="2"/>
  <c r="Q70" i="2"/>
  <c r="P70" i="2"/>
  <c r="O70" i="2"/>
  <c r="N70" i="2"/>
  <c r="S69" i="2"/>
  <c r="R69" i="2"/>
  <c r="Q69" i="2"/>
  <c r="P69" i="2"/>
  <c r="O69" i="2"/>
  <c r="N69" i="2"/>
  <c r="S68" i="2"/>
  <c r="R68" i="2"/>
  <c r="Q68" i="2"/>
  <c r="P68" i="2"/>
  <c r="O68" i="2"/>
  <c r="N68" i="2"/>
  <c r="S67" i="2"/>
  <c r="R67" i="2"/>
  <c r="Q67" i="2"/>
  <c r="P67" i="2"/>
  <c r="O67" i="2"/>
  <c r="N67" i="2"/>
  <c r="S66" i="2"/>
  <c r="R66" i="2"/>
  <c r="Q66" i="2"/>
  <c r="P66" i="2"/>
  <c r="O66" i="2"/>
  <c r="N66" i="2"/>
  <c r="S65" i="2"/>
  <c r="R65" i="2"/>
  <c r="Q65" i="2"/>
  <c r="P65" i="2"/>
  <c r="O65" i="2"/>
  <c r="N65" i="2"/>
  <c r="S64" i="2"/>
  <c r="R64" i="2"/>
  <c r="Q64" i="2"/>
  <c r="P64" i="2"/>
  <c r="O64" i="2"/>
  <c r="N64" i="2"/>
  <c r="S63" i="2"/>
  <c r="R63" i="2"/>
  <c r="Q63" i="2"/>
  <c r="P63" i="2"/>
  <c r="O63" i="2"/>
  <c r="N63" i="2"/>
  <c r="S62" i="2"/>
  <c r="R62" i="2"/>
  <c r="Q62" i="2"/>
  <c r="P62" i="2"/>
  <c r="O62" i="2"/>
  <c r="N62" i="2"/>
  <c r="S61" i="2"/>
  <c r="R61" i="2"/>
  <c r="Q61" i="2"/>
  <c r="P61" i="2"/>
  <c r="O61" i="2"/>
  <c r="N61" i="2"/>
  <c r="S60" i="2"/>
  <c r="R60" i="2"/>
  <c r="Q60" i="2"/>
  <c r="P60" i="2"/>
  <c r="O60" i="2"/>
  <c r="N60" i="2"/>
  <c r="S59" i="2"/>
  <c r="R59" i="2"/>
  <c r="Q59" i="2"/>
  <c r="P59" i="2"/>
  <c r="O59" i="2"/>
  <c r="N59" i="2"/>
  <c r="S58" i="2"/>
  <c r="R58" i="2"/>
  <c r="Q58" i="2"/>
  <c r="P58" i="2"/>
  <c r="O58" i="2"/>
  <c r="N58" i="2"/>
  <c r="AE31" i="2"/>
  <c r="N30" i="2"/>
  <c r="Q28" i="2"/>
  <c r="P26" i="2"/>
  <c r="AE25" i="2"/>
  <c r="R24" i="2"/>
  <c r="AG23" i="2"/>
  <c r="O21" i="2"/>
  <c r="S19" i="2"/>
  <c r="S18" i="2"/>
  <c r="P17" i="2"/>
  <c r="N16" i="2"/>
  <c r="R15" i="2"/>
  <c r="N15" i="2"/>
  <c r="R12" i="2"/>
  <c r="Q11" i="2"/>
  <c r="AE9" i="2"/>
  <c r="AG8" i="2"/>
  <c r="AF6" i="2"/>
  <c r="AG5" i="2"/>
  <c r="AF5" i="2"/>
  <c r="AE5" i="2"/>
  <c r="AG4" i="2"/>
  <c r="S57" i="2"/>
  <c r="R57" i="2"/>
  <c r="Q57" i="2"/>
  <c r="P57" i="2"/>
  <c r="O57" i="2"/>
  <c r="N57" i="2"/>
  <c r="S56" i="2"/>
  <c r="R56" i="2"/>
  <c r="Q56" i="2"/>
  <c r="P56" i="2"/>
  <c r="O56" i="2"/>
  <c r="N56" i="2"/>
  <c r="S55" i="2"/>
  <c r="R55" i="2"/>
  <c r="Q55" i="2"/>
  <c r="P55" i="2"/>
  <c r="O55" i="2"/>
  <c r="N55" i="2"/>
  <c r="S54" i="2"/>
  <c r="R54" i="2"/>
  <c r="Q54" i="2"/>
  <c r="P54" i="2"/>
  <c r="O54" i="2"/>
  <c r="N54" i="2"/>
  <c r="S53" i="2"/>
  <c r="R53" i="2"/>
  <c r="Q53" i="2"/>
  <c r="P53" i="2"/>
  <c r="O53" i="2"/>
  <c r="N53" i="2"/>
  <c r="S52" i="2"/>
  <c r="R52" i="2"/>
  <c r="Q52" i="2"/>
  <c r="P52" i="2"/>
  <c r="O52" i="2"/>
  <c r="N52" i="2"/>
  <c r="S51" i="2"/>
  <c r="R51" i="2"/>
  <c r="Q51" i="2"/>
  <c r="P51" i="2"/>
  <c r="O51" i="2"/>
  <c r="N51" i="2"/>
  <c r="S50" i="2"/>
  <c r="R50" i="2"/>
  <c r="Q50" i="2"/>
  <c r="P50" i="2"/>
  <c r="O50" i="2"/>
  <c r="N50" i="2"/>
  <c r="AF31" i="2"/>
  <c r="S31" i="2"/>
  <c r="Q31" i="2"/>
  <c r="P31" i="2"/>
  <c r="N31" i="2"/>
  <c r="AG30" i="2"/>
  <c r="S30" i="2"/>
  <c r="Q29" i="2"/>
  <c r="AE28" i="2"/>
  <c r="N28" i="2"/>
  <c r="AE27" i="2"/>
  <c r="AF26" i="2"/>
  <c r="AG25" i="2"/>
  <c r="O25" i="2"/>
  <c r="AF24" i="2"/>
  <c r="O24" i="2"/>
  <c r="R23" i="2"/>
  <c r="P23" i="2"/>
  <c r="AF22" i="2"/>
  <c r="P22" i="2"/>
  <c r="R21" i="2"/>
  <c r="S20" i="2"/>
  <c r="O18" i="2"/>
  <c r="S17" i="2"/>
  <c r="Q17" i="2"/>
  <c r="S16" i="2"/>
  <c r="O16" i="2"/>
  <c r="P15" i="2"/>
  <c r="Q14" i="2"/>
  <c r="AG13" i="2"/>
  <c r="P13" i="2"/>
  <c r="R11" i="2"/>
  <c r="N11" i="2"/>
  <c r="AE10" i="2"/>
  <c r="AG9" i="2"/>
  <c r="AF7" i="2"/>
  <c r="S49" i="2"/>
  <c r="R49" i="2"/>
  <c r="Q49" i="2"/>
  <c r="P49" i="2"/>
  <c r="O49" i="2"/>
  <c r="N49" i="2"/>
  <c r="S48" i="2"/>
  <c r="R48" i="2"/>
  <c r="Q48" i="2"/>
  <c r="P48" i="2"/>
  <c r="O48" i="2"/>
  <c r="N48" i="2"/>
  <c r="S47" i="2"/>
  <c r="R47" i="2"/>
  <c r="Q47" i="2"/>
  <c r="P47" i="2"/>
  <c r="O47" i="2"/>
  <c r="N47" i="2"/>
  <c r="S46" i="2"/>
  <c r="R46" i="2"/>
  <c r="Q46" i="2"/>
  <c r="P46" i="2"/>
  <c r="O46" i="2"/>
  <c r="N46" i="2"/>
  <c r="S45" i="2"/>
  <c r="R45" i="2"/>
  <c r="Q45" i="2"/>
  <c r="P45" i="2"/>
  <c r="O45" i="2"/>
  <c r="N45" i="2"/>
  <c r="S44" i="2"/>
  <c r="R44" i="2"/>
  <c r="Q44" i="2"/>
  <c r="P44" i="2"/>
  <c r="O44" i="2"/>
  <c r="N44" i="2"/>
  <c r="S43" i="2"/>
  <c r="R43" i="2"/>
  <c r="Q43" i="2"/>
  <c r="P43" i="2"/>
  <c r="O43" i="2"/>
  <c r="N43" i="2"/>
  <c r="S42" i="2"/>
  <c r="R42" i="2"/>
  <c r="Q42" i="2"/>
  <c r="P42" i="2"/>
  <c r="O42" i="2"/>
  <c r="N42" i="2"/>
  <c r="S41" i="2"/>
  <c r="R41" i="2"/>
  <c r="Q41" i="2"/>
  <c r="P41" i="2"/>
  <c r="O41" i="2"/>
  <c r="N41" i="2"/>
  <c r="S40" i="2"/>
  <c r="R40" i="2"/>
  <c r="Q40" i="2"/>
  <c r="P40" i="2"/>
  <c r="O40" i="2"/>
  <c r="N40" i="2"/>
  <c r="S39" i="2"/>
  <c r="R39" i="2"/>
  <c r="Q39" i="2"/>
  <c r="P39" i="2"/>
  <c r="O39" i="2"/>
  <c r="N39" i="2"/>
  <c r="S38" i="2"/>
  <c r="R38" i="2"/>
  <c r="Q38" i="2"/>
  <c r="P38" i="2"/>
  <c r="O38" i="2"/>
  <c r="N38" i="2"/>
  <c r="S37" i="2"/>
  <c r="R37" i="2"/>
  <c r="Q37" i="2"/>
  <c r="P37" i="2"/>
  <c r="O37" i="2"/>
  <c r="N37" i="2"/>
  <c r="S36" i="2"/>
  <c r="R36" i="2"/>
  <c r="Q36" i="2"/>
  <c r="P36" i="2"/>
  <c r="O36" i="2"/>
  <c r="N36" i="2"/>
  <c r="S35" i="2"/>
  <c r="R35" i="2"/>
  <c r="Q35" i="2"/>
  <c r="P35" i="2"/>
  <c r="O35" i="2"/>
  <c r="N35" i="2"/>
  <c r="S34" i="2"/>
  <c r="R34" i="2"/>
  <c r="Q34" i="2"/>
  <c r="P34" i="2"/>
  <c r="O34" i="2"/>
  <c r="N34" i="2"/>
  <c r="S33" i="2"/>
  <c r="R33" i="2"/>
  <c r="Q33" i="2"/>
  <c r="P33" i="2"/>
  <c r="O33" i="2"/>
  <c r="N33" i="2"/>
  <c r="S32" i="2"/>
  <c r="R32" i="2"/>
  <c r="Q32" i="2"/>
  <c r="P32" i="2"/>
  <c r="O32" i="2"/>
  <c r="N32" i="2"/>
  <c r="AG31" i="2"/>
  <c r="O30" i="2"/>
  <c r="S29" i="2"/>
  <c r="O29" i="2"/>
  <c r="S28" i="2"/>
  <c r="AG27" i="2"/>
  <c r="S25" i="2"/>
  <c r="Q25" i="2"/>
  <c r="Q24" i="2"/>
  <c r="AE23" i="2"/>
  <c r="N23" i="2"/>
  <c r="AE22" i="2"/>
  <c r="Q21" i="2"/>
  <c r="R20" i="2"/>
  <c r="O20" i="2"/>
  <c r="P19" i="2"/>
  <c r="Q18" i="2"/>
  <c r="Q16" i="2"/>
  <c r="R14" i="2"/>
  <c r="P14" i="2"/>
  <c r="S13" i="2"/>
  <c r="AF12" i="2"/>
  <c r="AF11" i="2"/>
  <c r="AF10" i="2"/>
  <c r="P9" i="2"/>
  <c r="P5" i="2" s="1"/>
  <c r="AE7" i="2"/>
  <c r="AE4" i="2"/>
  <c r="AE1" i="2" s="1"/>
  <c r="W25" i="7" l="1"/>
  <c r="Q13" i="7"/>
  <c r="Q28" i="7"/>
  <c r="Q15" i="7"/>
  <c r="Q32" i="7"/>
  <c r="Q24" i="7"/>
  <c r="J144" i="7"/>
  <c r="R96" i="8"/>
  <c r="R60" i="8"/>
  <c r="R84" i="8"/>
  <c r="R36" i="8"/>
  <c r="R24" i="8"/>
  <c r="R48" i="8"/>
  <c r="R72" i="8"/>
  <c r="W24" i="7"/>
  <c r="W32" i="7"/>
  <c r="R50" i="8"/>
  <c r="Q42" i="7"/>
  <c r="R31" i="8"/>
  <c r="Q36" i="7"/>
  <c r="Q21" i="7"/>
  <c r="Q18" i="7"/>
  <c r="Q17" i="7"/>
  <c r="Q8" i="7"/>
  <c r="R39" i="8"/>
  <c r="AX63" i="8"/>
  <c r="AY63" i="8"/>
  <c r="AY54" i="8"/>
  <c r="AX54" i="8"/>
  <c r="AZ54" i="8" s="1"/>
  <c r="AY56" i="8"/>
  <c r="AX56" i="8"/>
  <c r="AZ56" i="8" s="1"/>
  <c r="AY64" i="8"/>
  <c r="AX64" i="8"/>
  <c r="AX62" i="8"/>
  <c r="AY62" i="8"/>
  <c r="AX61" i="8"/>
  <c r="AY61" i="8"/>
  <c r="AY60" i="8"/>
  <c r="AX60" i="8"/>
  <c r="AZ60" i="8" s="1"/>
  <c r="AY59" i="8"/>
  <c r="AX59" i="8"/>
  <c r="AZ59" i="8" s="1"/>
  <c r="AY58" i="8"/>
  <c r="AX58" i="8"/>
  <c r="AZ58" i="8" s="1"/>
  <c r="AY57" i="8"/>
  <c r="AX57" i="8"/>
  <c r="AZ57" i="8" s="1"/>
  <c r="AX55" i="8"/>
  <c r="AZ55" i="8" s="1"/>
  <c r="AY55" i="8"/>
  <c r="AX46" i="8"/>
  <c r="AZ46" i="8" s="1"/>
  <c r="AY46" i="8"/>
  <c r="AX45" i="8"/>
  <c r="AZ45" i="8" s="1"/>
  <c r="AY45" i="8"/>
  <c r="AX44" i="8"/>
  <c r="AZ44" i="8" s="1"/>
  <c r="AY44" i="8"/>
  <c r="AX43" i="8"/>
  <c r="AZ43" i="8" s="1"/>
  <c r="AY43" i="8"/>
  <c r="AX42" i="8"/>
  <c r="AZ42" i="8" s="1"/>
  <c r="AY42" i="8"/>
  <c r="AY19" i="8"/>
  <c r="AX19" i="8"/>
  <c r="AZ19" i="8" s="1"/>
  <c r="AX18" i="8"/>
  <c r="AZ18" i="8" s="1"/>
  <c r="AY18" i="8"/>
  <c r="AX38" i="8"/>
  <c r="AZ38" i="8" s="1"/>
  <c r="AY38" i="8"/>
  <c r="AX37" i="8"/>
  <c r="AZ37" i="8" s="1"/>
  <c r="AY37" i="8"/>
  <c r="AX36" i="8"/>
  <c r="AZ36" i="8" s="1"/>
  <c r="AY36" i="8"/>
  <c r="AX35" i="8"/>
  <c r="AZ35" i="8" s="1"/>
  <c r="AY35" i="8"/>
  <c r="AX34" i="8"/>
  <c r="AZ34" i="8" s="1"/>
  <c r="AY34" i="8"/>
  <c r="AX33" i="8"/>
  <c r="AZ33" i="8" s="1"/>
  <c r="AY33" i="8"/>
  <c r="AX32" i="8"/>
  <c r="AZ32" i="8" s="1"/>
  <c r="AY32" i="8"/>
  <c r="AX31" i="8"/>
  <c r="AZ31" i="8" s="1"/>
  <c r="AY31" i="8"/>
  <c r="AY20" i="8"/>
  <c r="AX20" i="8"/>
  <c r="AZ20" i="8" s="1"/>
  <c r="AX30" i="8"/>
  <c r="AZ30" i="8" s="1"/>
  <c r="AY30" i="8"/>
  <c r="AX28" i="8"/>
  <c r="AZ28" i="8" s="1"/>
  <c r="AY28" i="8"/>
  <c r="AX27" i="8"/>
  <c r="AZ27" i="8" s="1"/>
  <c r="AY27" i="8"/>
  <c r="AX26" i="8"/>
  <c r="AZ26" i="8" s="1"/>
  <c r="AY26" i="8"/>
  <c r="AX25" i="8"/>
  <c r="AZ25" i="8" s="1"/>
  <c r="AY25" i="8"/>
  <c r="AX24" i="8"/>
  <c r="AZ24" i="8" s="1"/>
  <c r="AY24" i="8"/>
  <c r="AX23" i="8"/>
  <c r="AZ23" i="8" s="1"/>
  <c r="AY23" i="8"/>
  <c r="AX22" i="8"/>
  <c r="AZ22" i="8" s="1"/>
  <c r="AY22" i="8"/>
  <c r="AX21" i="8"/>
  <c r="AZ21" i="8" s="1"/>
  <c r="AY21" i="8"/>
  <c r="R105" i="8"/>
  <c r="R103" i="8"/>
  <c r="R100" i="8"/>
  <c r="R55" i="8"/>
  <c r="R83" i="8"/>
  <c r="R79" i="8"/>
  <c r="R69" i="8"/>
  <c r="R43" i="8"/>
  <c r="R42" i="8"/>
  <c r="R41" i="8"/>
  <c r="R40" i="8"/>
  <c r="R19" i="8"/>
  <c r="R38" i="8"/>
  <c r="R85" i="8"/>
  <c r="R76" i="8"/>
  <c r="R35" i="8"/>
  <c r="R68" i="8"/>
  <c r="R28" i="8"/>
  <c r="R21" i="8"/>
  <c r="R102" i="8"/>
  <c r="R101" i="8"/>
  <c r="R98" i="8"/>
  <c r="R90" i="8"/>
  <c r="R89" i="8"/>
  <c r="R77" i="8"/>
  <c r="R47" i="8"/>
  <c r="R46" i="8"/>
  <c r="R65" i="8"/>
  <c r="R87" i="8"/>
  <c r="R70" i="8"/>
  <c r="R63" i="8"/>
  <c r="R45" i="8"/>
  <c r="R18" i="8"/>
  <c r="R17" i="8"/>
  <c r="R34" i="8"/>
  <c r="R23" i="8"/>
  <c r="R104" i="8"/>
  <c r="R94" i="8"/>
  <c r="R52" i="8"/>
  <c r="R82" i="8"/>
  <c r="R74" i="8"/>
  <c r="R44" i="8"/>
  <c r="R33" i="8"/>
  <c r="R27" i="8"/>
  <c r="R22" i="8"/>
  <c r="R61" i="8"/>
  <c r="R86" i="8"/>
  <c r="R67" i="8"/>
  <c r="R66" i="8"/>
  <c r="R56" i="8"/>
  <c r="R54" i="8"/>
  <c r="R93" i="8"/>
  <c r="R64" i="8"/>
  <c r="R78" i="8"/>
  <c r="R73" i="8"/>
  <c r="R29" i="8"/>
  <c r="R25" i="8"/>
  <c r="R20" i="8"/>
  <c r="R97" i="8"/>
  <c r="R92" i="8"/>
  <c r="R75" i="8"/>
  <c r="R51" i="8"/>
  <c r="R99" i="8"/>
  <c r="R80" i="8"/>
  <c r="R37" i="8"/>
  <c r="R32" i="8"/>
  <c r="R30" i="8"/>
  <c r="R26" i="8"/>
  <c r="R95" i="8"/>
  <c r="R88" i="8"/>
  <c r="R81" i="8"/>
  <c r="R71" i="8"/>
  <c r="R62" i="8"/>
  <c r="W8" i="7"/>
  <c r="W22" i="7"/>
  <c r="W38" i="7"/>
  <c r="W36" i="7"/>
  <c r="W21" i="7"/>
  <c r="W39" i="7"/>
  <c r="W11" i="7"/>
  <c r="W30" i="7"/>
  <c r="W28" i="7"/>
  <c r="W27" i="7"/>
  <c r="W10" i="7"/>
  <c r="Q39" i="7"/>
  <c r="Q35" i="7"/>
  <c r="Q19" i="7"/>
  <c r="Q26" i="7"/>
  <c r="Q25" i="7"/>
  <c r="Q20" i="7"/>
  <c r="Q37" i="7"/>
  <c r="Q11" i="7"/>
  <c r="Q46" i="7"/>
  <c r="Q45" i="7"/>
  <c r="Q44" i="7"/>
  <c r="Q43" i="7"/>
  <c r="Q41" i="7"/>
  <c r="W37" i="7"/>
  <c r="W23" i="7"/>
  <c r="Q23" i="7"/>
  <c r="Q22" i="7"/>
  <c r="W18" i="7"/>
  <c r="W17" i="7"/>
  <c r="Q10" i="7"/>
  <c r="W9" i="7"/>
  <c r="W16" i="7"/>
  <c r="W29" i="7"/>
  <c r="W20" i="7"/>
  <c r="W15" i="7"/>
  <c r="Q14" i="7"/>
  <c r="Q9" i="7"/>
  <c r="Q34" i="7"/>
  <c r="W13" i="7"/>
  <c r="W33" i="7"/>
  <c r="W31" i="7"/>
  <c r="W34" i="7"/>
  <c r="Q31" i="7"/>
  <c r="W14" i="7"/>
  <c r="Q40" i="7"/>
  <c r="Q38" i="7"/>
  <c r="W35" i="7"/>
  <c r="Q33" i="7"/>
  <c r="Q30" i="7"/>
  <c r="W26" i="7"/>
  <c r="W19" i="7"/>
  <c r="Q29" i="7"/>
  <c r="Q16" i="7"/>
  <c r="W12" i="7"/>
  <c r="Q12" i="7"/>
  <c r="AG2" i="2"/>
  <c r="AG1" i="2"/>
  <c r="AE2" i="2"/>
  <c r="AF2" i="2"/>
  <c r="AF1" i="2"/>
  <c r="Q14" i="8" l="1"/>
  <c r="AZ63" i="8"/>
  <c r="Q13" i="8"/>
  <c r="AZ64" i="8"/>
  <c r="Q15" i="8"/>
  <c r="AZ62" i="8"/>
  <c r="Q16" i="8"/>
  <c r="AZ6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S1" authorId="0" shapeId="0" xr:uid="{5A7F631E-DAFD-46BA-9C96-7368A92B4E5A}">
      <text>
        <r>
          <rPr>
            <sz val="9"/>
            <rFont val="宋体"/>
            <family val="3"/>
            <charset val="134"/>
          </rPr>
          <t>UEsDBBQACAgIAM6NMVYAAAAAAAAAAAAAAAABAAAAMMWWXYscRRSG99pfMRQIEaagP6q6u+Yu2Q9c3E0WMwghBKmuOjXbbE/3WF2tOyx7IUEIZJVgxCtBxRsvxPVCNCjBP5MZ47/wdM/sjOtKsi4TMjDT1Ft16px66u2a2ty4sfbG2traEYHDUWndelmYbEB6R0SDkXXudmQxqOUASI+ognSJzqpRLse7pW4kPdwudKaky8qmM6uuV4r0nK2habydabiRy+LgTKor2KkLaUnPyLyC4+48az9zOdwatbNgapnnrbKZwxAKV82Hd4kq68LZ8aKtoVI2m8fNUhgLH9RQqPGiDI1TZCYDuwir5HCUw7IJOSgHus35Dox3ssqR3l1ioXKlhZtyCGQ2MT7qInP4qMraqkauR1o62MAvubeQ56mdTPNZ+FmqJrpa0FiGtgriGIKzGRK8e0Tex065kQ3agKBLUhhkxWww8UUSe37oY361jxsE74Iqrca4ew2kdmt2PfxEfoBjoJgVQdb3tnudO+Ud0oKXhQa9KA0OnZXK9eVgIbVL7rEuGdiyHv2z5wCQL2EJ05EBj8Z+aCgLhE9TlobUeBxSkCCE9DBVsUw+efp4+tWDyaOT6ekX2DOSFjdnG4vwume4z7HCsDfJcffFNAJEcQkaCRfhRRqbhyqvdVYMOltlqTvIpLNZgB2MO9fWsZoODnprlcyMhpAZ7lEVG4XMfENTHisquDC4X1wKGZxn9uzJp5OTT6YPf/jru68njz+efH7y/P7T6W+Prk2/eTL5435b4CvhemmXxYH4L5fhT39jRdi4CTwDLKU6iCRlIQ9p4kNCeRoJLw24FhCfx/bnz6fPf/z29VhNRAm7stX6G6v0GyTGx4I4VYlkCM5nVISJoLESKTqRGxn4/99vrwSuLwS/nN88fgHubrm7ImLKk3GcRJqmgidILMRTDRKPGrRaFHHh+9r8y2qfnb6m84xd0WSro2U4KCbClEaR4ZSBp2kiQ49y5scevqJxyMQV/LVyoi8/ySLGRRxGF4j296FzEz7q7OE/M7yM2vIS8kKLhSEPjIqpTkJAizFNZYqOE34kjEiDlBt9Htr0y5+mv3z/7PdfL88El+ayIWxZnOU2OIeeaC5Xah/UwXsyz5YLyGXlbqUNNjZr9MejJnHeqGA/bK93FWYu02rLlsOWaOB5LOAz8baT1l13re4lS71fzoYGc2kENiv1fPaR26rzfK+VyPHx31BLBwjTRhuvhwMAAIoKAAA=</t>
        </r>
      </text>
    </comment>
    <comment ref="AI2" authorId="0" shapeId="0" xr:uid="{73B0E002-4AD5-45B5-B8DC-F48CA05F6569}">
      <text>
        <r>
          <rPr>
            <sz val="9"/>
            <rFont val="宋体"/>
            <family val="3"/>
            <charset val="134"/>
          </rPr>
          <t>UEsDBBQACAgIADxWLVYAAAAAAAAAAAAAAAABAAAAMFVSzWobMRD2uU9RBL3ZsLt2YndvSRxT06QJjSmEEMqsNLsR1kpbaVRijO899FBoj32HPkEfJ3mOan+8bhYWMd/MN9/oG53PTwevBoPBluFjZSydGZ3LgqVbJjAHr+gCdOGhQJYyrtmQCekqBZtLI2pIlEstJAeSpk5Kd+I4S3NQDuvonRR4qkCvWUrWB8g7vPAabFezG3ayK0kKr6qmTdAGpRrkXGGJmlzfkhuvyW76WKDjVna8ViK3+MWj5ps9EGbQJHOJtqc5KCuFhxAVckLRaL7HzYV0xNI7ZtGRsfgBSmRt43B4LSkcznjLa9hXAgjn4Wf3PdxJE2Sqpe+larbr3ThQGyTYUSJZGSy827LPIQlzWTSEZMgyLKRui1n8djaN4nEc9PlD2BB+RG6sCLz72qRmN5dR+I7jJNSgbodgZ9fL9PWtuWWN8aAFin40fCQLnFZQ/G8lSydDVljjqybR1a4x2Msgm824SMajTBzjaDJLZiOY5NEoOorGU4QjPoVpUNIH7ae/P59/f3v68f35z6+QqcCG3SzDDNFw7/YLqwLtDduFO5EscWFDoxskkrp5ofwB+foTKHm4gwJHV1nt16QNVpuq1lY1ivZr81BdUDaZW1hThlRS2xRHcQveEFg6oQZPkgO+Mi9LK7TSiK57RQuv1HUDsd3uH1BLBwijgq8J+wEAAFQDAAA=</t>
        </r>
      </text>
    </comment>
    <comment ref="AL2" authorId="0" shapeId="0" xr:uid="{E06F49F9-2871-4BAF-9AED-B461C071BFF6}">
      <text>
        <r>
          <rPr>
            <sz val="9"/>
            <rFont val="宋体"/>
            <family val="3"/>
            <charset val="134"/>
          </rPr>
          <t>UEsDBBQACAgIALt+MVYAAAAAAAAAAAAAAAABAAAAMMWW32obRxTGfd2nEAOFFDSw/2Z3R3eJZVNTOwmNCIQQyuzMGWXwanc7O1ssjC9KKBTilNDkMpCW3pb6phehEPoylZq+Rc+uZKluSnGMQgTSMt+cM+fs73xadmd4Y+ujra2tYwJHVWnddlloMyaDY6JAiyZ3+6IYN2IMZEBkQfpEmbrKxfSgVK2kJnuFMlI4U7abpr5eSzJwtoF28alRcCMXxeG51NSw3xTCkoEWeQ0n/WXVkXE53Kq6U7C0yPNO2clhAoWrl+F9IsumcHa6WiuopTXLvEUJbeHLBgo5XbWh8AijDdhVWi0mVQ7rJeQgHaiu5mcw3Te1I4P7xELtSgs3xQTI4mC8NIVxeKnLxspWbiolHAzxSx6s5GVpJ7J8kX5eqs2uVzTWqZ2COCbgrEGC94/JF7gphmbcJQR9ksHYFItg4vM08fzQx/ryIQ4IPgdZWoV5D1pI3WgOPPzEfoAxUCyaINu39wa9e+U90oEXhQK1ag2OnBXSjcT4nyjJIOqTsS2bqttYxh4C4iVRGqlYg0cTP9Q0CrhPsygLqfYYZCCAc+FhpWJde/b62fzFt7Onp/Oz57hTCYuz2cMevP457QuoMO1jctL/fxgBkrgEjJTx8G0YO0cyb5Qpxr3dslQ9RNLbKcCOp71r29hND4M+2SAyrSCMNPOoTLREZL6mGUsk5YxrnBYTXAQXkf3x6sns9Jv545//+unl7NnXs+9P3zx6Pf/t6bX5D69mvz/q+nsvWC/tsSTg/+Ux/BkNN0ON6cDTEGVUBbGgUchCmvqQUpbF3MsCpjgkF6n9+evZm19+/DBG43EaXdloo+EG3Qap9rEfRmUqIuTmR5SHKaeJ5Bn6kGkR+O/utvfC1uecXc5tHnuL7UF5sBlg0hNJksaKZpylCCzEJxqkHtVotDhm3PeV/pfRvjv7QM+y6IoW2xgszUBGPMxoHGtGI/AUTUXoURb5iYf/zySM+BXc9Y5AkYszE9i1WOYOOIe3375CyIcgD++K3KzvMBe1u5W1zKPFYjSt2s7yVgX7VfcSU2PlMqt3bTnpxhF4XhSwhXjHCeuuu0730rU+KhehwVKqwJpSLU+v3G6T57c7iZyc/A1QSwcIU3yZmkADAABwCQ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ying chen</author>
  </authors>
  <commentList>
    <comment ref="B1" authorId="0" shapeId="0" xr:uid="{C001722A-1115-401D-A9DC-4B19C3B5C680}">
      <text>
        <r>
          <rPr>
            <b/>
            <sz val="9"/>
            <rFont val="宋体"/>
            <family val="3"/>
            <charset val="134"/>
          </rPr>
          <t>UEsDBBQACAgIANpjKVoAAAAAAAAAAAAAAAABAAAAMNVWTW/jRBjumV8RjbS3WOuvpIlvaeykUVOnJE5RtFpFY/t1Oqpjm/F4d6MqEtIKAQJVe9gbIMQFjnwKqFj4NZvu/gxmbCcpW5BaCgdOzjzzfjzzvM9EY5l7O2/t7OycIXiSxJS14yggM2ScIR8CnIWsj6NZhmeADORFqIp8kiYhXhzGvoD8eS/yiYcZicUmiYL4ACAZJz5mfF/mUNpKPWQwmoFY7BMf9kIcna6hLIV+FmGKjACHKSyrJRGHsBAGSV6Ys8FhmCNWCHOIWFqGV5EXZxGji83ah9SjpMwrWgQU3s0g8hYbGj4vQQICdJOW4nkSwnYJIXgM/LznASz6JGXIeIAopCymYOM5oKIw/2QRYfyTxhn1BJzlpzeFAg83cNmaYTcs0tetRHa6UWObmiNcjjkwSriCD87QlG9ik8zyBLWKXJiRqAhGqiwriqrWeX/vhM8MhuDF1Od5D4VI+bRGNUVRmnKNx0BUkECjJGaVI94BjEqbZj5UBiQ0KnuUS1QxHbNaGR/k8WNxSgONR+Z9F1MKIcpHhSMf/M1h4Amj2GMOnm2gXCRDqaIZjbPk6s4p8Imguhx4oGNN0uryrqQ3gobkug1NUmquUg/UQKmByltFBd1X59++/vHrl7/+bKzOv7j8/sJ4/fF3q09/W/3y9OWLr159dGEynwcnWNDv+bkDy5lt2lJ2TX9R+Pfz1ftP719++RNaVm8itaZcl/qMKz2fc0mEZUvGnaH19tQcvGMXvDjIgKYi4NAadq2pMzmyeFjruMsDRDBfHA5sZ79cTkfDNofMlmNxpNe1B0Nrao/7fQ7K65iyiKDUs9v9sdmzu1PLNqd5mthYLpdbI6TKbS1g5JT6E6N1bA1bXeufWWJ7H5Gh/70jQNN1PnhJ29U9SdeaTQl7dVdqKhDoNdXVGs3mrRxhXH72obG6+GH1+Qer915c8wd+3L52PzjYWRuX/z64jVX/C8Op/0fDVf+KHg9oTdv7LTs30Z8JXtlbdziyhm3LdnjoZDDhNA7Lrm8QH7ac3mCdwyPf8Lt6V78blUk8uWr6e/+O111X15Rm3ZMaLlYl3dddyQ1cXarrgat6WqBjkO/gdWP17JPLb57fwfI3u4s3s/w9JGZCgYuSnjiLpHghMDKHjnDBCBgjUf748E7AOz3GIdlqG+KUDVxxOfRiURRAoUCBPsrfICnnErtph8bz/N4oDVmRlQIcMUxZixV4fYs7cQ6p/D9d3hVKASWxX1ZPWCcLw6Mc4p76A1BLBwgH1ydHsQMAAC8JAAA=</t>
        </r>
      </text>
    </comment>
    <comment ref="I1" authorId="0" shapeId="0" xr:uid="{6BF6EEA0-F0BB-4F26-AC8C-5B9D994C1E8E}">
      <text>
        <r>
          <rPr>
            <b/>
            <sz val="11"/>
            <color indexed="81"/>
            <rFont val="宋体"/>
            <family val="3"/>
            <charset val="134"/>
          </rPr>
          <t>eJzVVUtrFEEQvudXDA27JJAxPa99sRNJdhMTiDFoogaRpWe6Z23s6YkzPUlW8Q+Jgh5yEKNIhKBIUDTk4k0P/gIPerLm4RolgY03m6Gp/qq6uuqrKmY+isNUENdduN5bnF9c7vbmurPjeKK6wql74x6SEWU9TlELOTY2HauBJtEGiZlUBWo2HMeomej+5Blsb1Y7URgC7rbPb4dC22RxwiPpIuMcRhqTfkS57Luo791G56fbjHqZ6+kxDVY7EzU/SqWKBy46ev/0B9IoUSSJ0thnLnrz48PnN1/Hd/fffpnINcxjfZ45bzabuGEZBcgkdZEJYeKaBY9S5vOQCIBA5smGIAMgAK3VmmatThqeTqjv6bYROLpnUVO3HRrUGx7xKG5AyNs+EwFQSZSL8DmMexrSgpjdSSEZiPIi0s7gLYxoKiATiFSSEIR3R8++7X5qXVtdPHz08aB1uNfaf/7i+9EO0mLFM4MiD1xDWio5hPDq5eGDqYPHEENR3iu3oi2I4tLy6sLS+vgVjMsCTc5cnZtAU9Nj/86qiWGdlVXLYTUb1z3dMBuBbjeppRPDtnTsO82gVrcCn5HRWR3N28istg4ePnl9KrWVv0hdmbvcmVte7SxcGF8zJtej9ZzPvFO3RUKjLSkiQmEMSHh6MwZc8uTWH8wBmigSq+OmMAhbzHORilMGp3BDDQIuCnoFSVQXLrmokNVgA2TwJCOVWxaHNMyUcMNGmiKeYFlZClsHEEg5JrLPEiZye8WVYFz6IqUZddgsq5IHXVZmAEsPw7yN8uIkaoknanpLubltNU1In7kh8eOoetfrJSp2y/6rmJ1SyhQF4xhAXP3dLSMNDdwZqQ2qZe3cijNbqc9WTLMEVoECOFWsGdiNTDI7sEMF+kzNQ1pDZRjJoZonM0IUGqO8AH56xtB4aBmk0h+iZJMNFVCRApdp5iq3Pf4cJYNMrncrTrdi2tn3/4UOulMjtk5+yCMJT36rTkgjp6Q9dbzlYO7aU79+F9V5LthyNurFpJeDfrhXjPnO6145282eYdiGaf8EorA5dg==</t>
        </r>
      </text>
    </comment>
    <comment ref="U1" authorId="0" shapeId="0" xr:uid="{B94C3332-0C76-4B8C-A676-046C6B47C22D}">
      <text>
        <r>
          <rPr>
            <b/>
            <sz val="11"/>
            <color indexed="81"/>
            <rFont val="宋体"/>
            <family val="3"/>
            <charset val="134"/>
          </rPr>
          <t>eJzVVU9PE0EUv/spNpO0KQkLM9ttuzRdCLQgJIhEwEiMaWZ3p2Xi7GzdnQWq8QsZOXjAxIgeOBCIIRpDuHjTg5/Ag5x8+8dSDSQlnpw0mze/9+b9+b330oUg9GNBbXvxQXtpYWml1Z5vzZXwWHGVe/bDZ0gGHmtzD9WRaZhGuYbROOrRkEk1hFan0PPxG9g+KjYD3wfcbszs+kLbZmHEA2kjMoGRxqQbeFx2bdR1HqOZ6QbznMT19C0NTiMRNTeIpQr7Njr/9OYCaR5VNAri0GU2Orn4/PXke+ng6MO3sVTDHNbl4NzAhGBSJhnIpJdARgVbKcRc7lMBEMg86gnaBwLQhjlF4eCaTlxS0023WtMdamK941bKLrEcXKEdSHnXZaIDVFJlIzyBcVtDWidkT2IoBrK8g7QbePMDLxZQCaQlqQ/Cx/O3Pw6+1E/36meH9aN373+e7yMtVDzRZSXgGtJiySH62YvJ1+cQPOvr2lawA+HvrqwvLm+W1jDOOzM+e39+DE1O3/onOo0b01klzLLKuKJbNcvTzarr6BbBlt6h2JliVWxVqTU6naN5G4XO+unLV8fXclr4i8/V+XvN+ZX15uLt0gYZ3ww2UyrT6dwVkRfsSBFQD0af+tcPYIdLHm39QRqgkaKhGjaF4d9hjo1UGDO4+T3V73CRMStopFrwyEaZrPo9kGGFZKBSy+wS+4kSXphIU9QRLOlIZlsBBEoOqeyyiInUXnElGJeuiL2ENWzkDUmTzpvSh6P7fjpBaV8itcwjNb2j7NS2GEe0y2yfumFQfOq0IxXa+egVjGYuJYqM8QTExctBGWlR4M1IE1DMe2cXKnOF2lzBMHJgHSiAW6E8C1+SSEYTvtCBLlMLUNZA6QdyoObRrBCZhuQPwE+bDIwHlp1YugOUbrOBAjqS4TJOXKW2w+E82k/kWqtQaRUMM/n9f6mD7tqMy1cHcmjEo0vVFWWklDQmh0cO9q4x+fsvorjABVtJtjxb8tO9s8Nsw/eP2/laT7UJqZSJ9QvlSS4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1" authorId="0" shapeId="0" xr:uid="{848AD728-EDBE-4F7E-BB7A-8B8A381D038F}">
      <text>
        <r>
          <rPr>
            <sz val="9"/>
            <rFont val="宋体"/>
            <family val="3"/>
            <charset val="134"/>
          </rPr>
          <t>UEsDBBQACAgIAA2dMlYAAAAAAAAAAAAAAAABAAAAMMWY72sURxjHfd2/4ljouxvYmZ3dnbl3Gk2VJlU0FESkzI9nL4t7u+f+KA0S0BZpkbSK2pQWRcQWfCeWUmhF/Gdyif4XfXbvzK9Lo2lX7iC3mWdn5pl85nme+U5OnTxx7KNjx45dc+CrYZaXc1kaxX2nd82xEKkqKRdU2q9UH5yeY1Kn69i4GCZqZTGztckOzqQ2NqqMs/plXBwvjNMr8wrqxunYwolEpVfemqoCFqpU5U4vUkkBq92J16W4TODssJkFXaskaSynEhhAWhaT7l3HZFVa5ivbbQuFyePJuLGLKIerFaRmZXsZFqeIoxjy7WGFGgwT2GlCAqYE2/j8FFYW4qJ0epecHIoyy+EzNQBnPDE+qjQu8VFkVW5qczW0qoST+ONc3jZPXJdKJ+Phb13Vo4ttGjtDGwviGECZx0jw0jXnC3ypTsb9ZgDrOhr6cTru7DCXBi71KPo3y7hBcB5Mllscd7mG1GzNouuxULoe9oF0vAhn7tyZXmc+y2x3KdPKmKyjUttZiK9WWd7rXMwuOs2OoBHs9prhqzJXplxS/d2MnR7vOv08q4bNi0nfK4DcHVCMcQgM8XzDCI/wNxlGPrFUWsqNZyIl0VO6s6g3Tx6N7t3Y+ubRm5t3e6OX9zYffDe6s7b57D52G6ocd/AMLsjtvt2TPUBxjo+d1e7hyKiU/N3I8BMwMYVsLsnK5Tjtt8iIgieEaxRRgQwJ16EkSisgrg8BY6HPeBNeuxi9fvxk6+H1WdPx3Sk656Gok8xAm3hCzw9sqIhVEBHuSyBa+B7Rvu95fsQF88K9eEbPb268vD1rPN40ntMZlr3lLLGdeWXiJC5jKLqd43kZmwSKJgMvQP5lbKBoEWAoAh80x/iywOscZEQwMESAr7hhArQI9gLcuv9o848XW/efYiaObt/afPD96NbjmfMMp3gu5Sot6lOjQTeXDQbod3wEtQmQutS6AWKjVhnCAxoQocDHSia01L7n+8LbC3Dj71/fXP9ldHcNvzdezRwd51PoTtlqDKrbmcOzvcqhYYhT5NDYW+SnuA9G+pYwaTAAIWKYwQZLHdPWhMY3wjd7+W3++PPrr3/fXP92tLaOFEdPn2/8dWfWFL3pA/Q0qKRc7szhSlrkxaVwmeKaeNYLMGE9PDRd3yduaJSiYKNQs30Vb+3F1vpPG68ejm789mEwHUFnTAfbYlwYSFD+ARbAzieoOj5csQsgxCPUJdJKzFXOLBY7iRSNK0QoLBVqX6yNbv658WJ9Uuzurn3IYncEiNPF7l/F2mK22A47xgPJhA2JF1JkpwNOtPIoarcIiQI3lLmHiLWtH561C8ul75WYoXuYTGuPjkd9qBMylFjAuEE6UmKMuT62tbKuR+mBMm1mXOh0wdol0FoDw4X0bKQEoQbPSI54iBJWksjIQIXclb7cB2Yi0GYXMPL/SbPW0EUulZpbRVzpAeHW50RIqUkUCIrFP7KRfS9pNrsQo0cUZa2hE57rSkXxRhBFoi7vLt4I8OqkfRVpwbWxUh8uymYHjf0XOdYauUB7Uoc6JMblKMeoFEQzlBd407QsUBGE/r58PViOzY7fATer3UKsvfRUSoZUIJ8owEDztCLa1tcn7epAaeph3T9EiLUO6L3Vw/SB+G4J1ho1zQzzotAQ6mpJuEBgGHGUMMYt5RwA9L6idrAEOyo+pFDGA5jPceILUJZ4/Nf/QjTLYK58rpJ4529KVFGe1TVhPm4srQzrtSS1FYGMixV6znQxn2eDBj7GJ2f+2HihVHl5vBxHrdixL2XjrmxiGkIeZ3Yy+7Ccr5LkXGNyVlf/AVBLBwivVQQHUgUAAHAVAAA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刘雅丽</author>
  </authors>
  <commentList>
    <comment ref="B8" authorId="0" shapeId="0" xr:uid="{99DA3EBB-161B-4C97-B54E-9141658A7A34}">
      <text>
        <r>
          <rPr>
            <b/>
            <sz val="9"/>
            <rFont val="宋体"/>
            <family val="3"/>
            <charset val="134"/>
          </rPr>
          <t>UEsDBBQAAgAIAC1XMVXsLpfNLAMAAKQ9AAAKABEAemlwcGVkZmlsZVVUDQAHlTclY5U3JWOVNyVjc3VxYmBlYGDg4GEAgxMepwRPdMb6N4lpCz7neDyBAQ38BwIQfWzvvp9Hf21ftOe21cVPJx4xDF2QWS4BphlhAkdXbvp1bDvEczs+Xttx6q/G0ZWXtm7arzmwDmUMNjUwMzU0sMAhX7NIZD3jtQs7f+ExA+IRIiw7cfrwx42XwMwrq/R3rt77nrAepmGULETWD+EkPQpolgdFLsX+7a+/6d/3PPnGrAnTl6CXlyyQkoQRLSNYXTk0VL1MjfLR198vxMMnUgNWgunUOYa5Bjm6u+ooeOYl5+cW5KSWpFJavDIWGzLgKx+zFymtZxktH6kDUMtHRkbkBDIKRi6YlB7jV7az3ntrqqfdIf1lM9HlsbQfjy4e0u3HjKHWfjTHIT/I2o9DO1mMth9HAbY86KerpzzrxjvfrYZJRhfr96ail5dY2o+gjDCE248Z1G8/mtOo/WjEgK98HGTtx+FUPo62H0cBBGzRu6oc0fbXc7v3edZ/wTe00OWxtB/3LNu6YQj7OGuotR8tccgPsvbj0E4Wo+3HUYAtDx7katz0XGOmz9aXKpNTbDZ1oZeXWNqPoIwwhNuPWdRvP1rSqP1ozICvfBxk7cfhVD6Oth9HAQToL36kczD0uu+ahTnpyVFXfqPLY2k/Gllcu3btxtbHex5senTq/qbTQ8zHOUOs/WhoiEN+kLUfh3ayGG0/jgJsebBWZfZPrQ8HPLqPPWLVX15ggl5eYmk/omeEIdaWzKF6+9HQkEbtRxMGfOXjIGs/DqfycbT9OAogYHK2jHDEr8/eC1SaRH6bfHZDl8fSfjRH5IPT63b+Hmo+zh1q7UcjHPKDrP04tJPFaPtxFGDLg3s1Tnb1/GX0aS6QnLg2JHUHenmJpf2IlhGG2lBkLvXbj0Y0aj+aMuArHwdZ+3E4lY+j7cdRAAHyjOpnPb4ae3W7vbh5feusZHR5LO3Ha2+H9PrH9KE2f22GQ36QtR+HdrIYbT+OAqx50PMI60lOB59JJztNlcJVStDLSyztR1BGGMLz1+nUn782o1H70YwBX/k4yNqPw6l8HG0/jgJo/DOC0gIQgwuNz3PaZjMwAABQSwECFwsUAAIACAAtVzFV7C6XzSwDAACkPQAACgAJAAAAAAAAAAAAAIAAAAAAemlwcGVkZmlsZVVUBQAHlTclY1BLBQYAAAAAAQABAEEAAABlAwAAAAA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Q1" authorId="0" shapeId="0" xr:uid="{CE6F0A93-0C81-4EE4-B47A-8FB37A473404}">
      <text>
        <r>
          <rPr>
            <sz val="9"/>
            <rFont val="宋体"/>
            <family val="3"/>
            <charset val="134"/>
          </rPr>
          <t>UEsDBBQACAgIAEB6MlYAAAAAAAAAAAAAAAABAAAAMM2Yz4scRRTH9+xfMRToaQqqqqu6q+aWuFlc3DVrsgghBKkfrybN9nSP/cNkWPYmRESWgEFUlOhBvLkXRRH8b7Kb+F9YPTM76yKZdHCW8TDTXa+r6r3+1Ovvq+4bm9c33tjY2DhE8HBclPXbRe7TIRocIgdeN1m9o/Nho4eABsjmqI9cWo0zPdktXGtyo+3cpVbXadFeTKtrlUWDumygbbyTOrie6fzg3NRUsNPkukQDr7MKjvpzr/tpncHN8XSW4Fpn2dRyI4MR5HU1795Htmjyupws2g4qW6bzcTMXvoSPGsjtZBGGC1OkPoVyMazSo3EGF03IwNbgpj7fhclOWtVocBeVUNVFCe/pEaDZxOHQ5GkdDlXRlLY1N2Ona9gMP3RvYZ67rrXJZsPPXbWjqwWNi6FTS8AxgrpMA8G7h+jDcFFvpsPpANZHBoZpPuuMqFIxJREN/u39sEBwC2xRujDuXgtpujS7hBDKmAx9IJ8Fgfb2tge9XdB51St8b68sXGNbeIPeneIOmq6Gzh24RbzwsC61rff18J980YD30bAsmvH0wrzvAQTmKGGGGOIt9iLRmCsJ2MSEYKZBGZIYHsUseMovAnr+5OmzP3568esnZ19+PTj984uzbz89ffz52cmT0G2sy7B62yEg0j9fj0swwxxvoqP+ynCpbrh20zzNh723eu83uiwn7Xl4EJoqJOcKWapIJdR6jr2LE8w9JNgoobDmViZGxRIUXcLyr0ePzo6/Ov3tx2e/f7NusBHpBvaWftDbDZOXaQjlKpiCFJJyw7EllmAuTII1jQW2kdfeABABZFl+Hj89++5xOPufYKXdsIZzC1V1RXkaQUKZIApb5T3msdVYmUhhn1jlIhF7rpJlTD/7PtC8SqCMkIjQVwKN5SzQbnoZ/vY3VyWa0nGiLFZMRJgzSrGOtMTE09haTmQcLQP4/JeTFz//sD5mHWvMq0RzhUBNxCzjFLDwNCgnI4ClBIO5ljpJTMKJX/aUX1LOddPtWJKWKOcKwQbNMRwsC0yDcnJFGDaCS8yIlT6JGEAiXkM+18tWkI5V6WXyuUKwnJpICkGxVEaEWq8klkEVsLSEcu2ZiDV01dArokppF6px1HkTVeyuhp21hglgpGWnQk1XBCvFQlJS4IrFNCFELpPP45P1gOq6KVoqnCujqFtRFCrBLnYhA0ngqQVTmAgfQ0SpUMZ01sy1Ie24IXqZWq6MJvPMMQYKJ5SGku4SG96DOMfAQlayOLwHLS3p/xLKtQFl/0EiV0ZTaGGc9AKH3btod5gOG9M+8M4IZoQ0sV/2JnRZHV8TZSBSpyPYKsPkt6Guwy22HynsfbAHH+gsvbivTFf1TdPS5rPG/mTcxpO1Vig/nn4mqYLnwlRbZTGaLkSoVpyJmfF2rcv6Wj2rYfLCvl/MurK5aRzytnDz2cf1VpNle1MTOjr6G1BLBwihmUXoPgQAANIRAAA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ying chen</author>
  </authors>
  <commentList>
    <comment ref="AJ1" authorId="0" shapeId="0" xr:uid="{C5F53CAC-1E64-4539-A472-80187845469B}">
      <text>
        <r>
          <rPr>
            <sz val="9"/>
            <rFont val="宋体"/>
            <family val="3"/>
            <charset val="134"/>
          </rPr>
          <t>UEsDBBQACAgIAAl1MlYAAAAAAAAAAAAAAAABAAAAMK2VTWvUQBjHe/ZTLAPeNpDJ2ya5aV+w2NZFF6EUkcnMk+3Q2UycmahL6UFE8CAiKB7EiwehJ+tBVBC/Tbfqt3CSbHftpa2whyTMf57n+T/5PXlZXbm+dGVpaWkfweNSKrMsi5wPUbqPGOSkEmaDFMOKDAGliBaoixjXpSDjTclqiY3WC8YpMVzWm1xf0xSlRlVQL25wBtcFKfZOpUrDRlUQhdKcCA0H3anrgBsBt8qmirUmQjTKqoARFEZPw7uIyqowajxbM9BU8Wlea5EreFBBQcezNpgtwXMOapamyagUMF+CAGqANZ43YbzBtUHpDlKgjVSwRUaA2sL2UhXc2IuWlaK1XJWMGFixB7o3k6fWhmSiTT+1qrP1jMY8tVEsjhEYxS3BnX10326SFT5sErwuymDIizYY4SSJsOtj60937YDgNlCpmM27V0NqRrPpui72vJ6NgaJtAvX762lnIA0RHTu3SluWnb6SrKJGp51tuY2aiZCCAZv1DI+NItQMyPBfxigNumioZFU2G9PYPbDcUY+xOIkz7CReL3cCSHInjojr4DDxQuz7CdC6rWLe1OTZ4Z+nh5NvH4+/v5u8fpJOfr4+ef988urFydEbG1kSZYe4bntyu6djOcPUlrmKDrrnU/Nc13fxZagFwX9Rs6fBymLQUTtZGieh4yWh5wR5lDiEBOAwFnksygEw9c5H9+vL0e9PHxaPzrsEuiDBkXt5dJtyc0HUIj/IoihzKImwpQaJE/ssd1gvxjjESe4DuYDay6PF8sK9C3lFQZj0/DMv6HLDaxc6W/DIguLNJ2YBgOIoCnCWuU4Qh4kThJ7nZFngOgzjnBI3DH2CzwI6efv55Ovh8Y9vl2dib83wEawpW+UOGMOL5kdCd4Hu3SWCz29AEG1uZTW2oF0MxmVtLGoV1MPmf6Kts8z0mpKjhqh9BgMvbMU7hihzzbRPZjzXB7IN9aZSCYpLNq1emrVKiH4joYODv1BLBwiaYsvE5QIAAPsGAAA=</t>
        </r>
      </text>
    </comment>
    <comment ref="AQ1" authorId="1" shapeId="0" xr:uid="{A4DFD232-3277-4AD0-8422-3CE2DB3866D3}">
      <text>
        <r>
          <rPr>
            <b/>
            <sz val="11"/>
            <color indexed="81"/>
            <rFont val="宋体"/>
            <family val="3"/>
            <charset val="134"/>
          </rPr>
          <t>eJy1Vd9LG0EQfvevOBY8WrC6u4nRk2yEakWhSh4LpRybu026dHcvvdurSUv/o77YIkUa+uBDFVqLSCuF/hd99KlzP2JMqhUFLzlu9rtvhv1mZufWolinijO2/sTfWNvYWvUfrT68h++7TRmyp2+QiULhyxAtIbpYpbUaQTOoy2Nh7AV0nqC3M+NcWluszf/DBarnTXArmNCKNxk3Rxcv59KruM/clUhrwFl9uaeV80rEiYwMQ2QWI0eYIAql6TDUab1Ay426CFtZ6MaUA1c9M50gSo2N+wydHu+dISfklidRGgeCob2zwcnRh8GXz6c5LlqiIyE0xZhiUiEFKEyYQXQeV3JIBFJzBRDYMukq3oe0ok3wKbPpiF4gVBuqwC1DeBZj30FOOxYvU9gvbGQTOZMuOgpTBTsCTYZrMJrNjaVPH3cOkRNbmQH5DqoECKmREHcazTWmbquQeF6N4FsoLHrgRgpLl0sV7u782D96d1cqszpCG02qLKErVQ679wYqz13+q3Lp4Nv39yd/vv4al0uxd5dyy06+Ri69uVx6ndzj/Z8Hg9/XC87Pak8lYbRtVMRDGARcjyujBMOvUNaWRibPx2oJaGJ5bC92NoyCbdFiyMapgJXu2n5bqiIDiid2FZwYKmzb75YqIpszi0Wqs5fgUUWO5S0lsswV3AVAQFHMTUckoohqpVVCmkClITAIHuY033SZ1z5cD7TO65ynNrGPZWIb25blXDdNeEcwzYM4cl+3/MTGrJwS03SlPE1glR13btGMXCQZA3h+u6Nij+YNvBgdzWIxijeqr9suvyQQqQr/iUd97qIAqGJ9bjh+3TWpxFbWEdAQ2RjbPfSHR9snXnWBVP4CuX4m2Q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刘雅丽</author>
  </authors>
  <commentList>
    <comment ref="Z2" authorId="0" shapeId="0" xr:uid="{B9D20640-F0A6-4D1C-8126-0DDCDC0EFE43}">
      <text>
        <r>
          <rPr>
            <b/>
            <sz val="9"/>
            <rFont val="宋体"/>
            <family val="3"/>
            <charset val="134"/>
          </rPr>
          <t>UEsDBBQAAAAIAGGGLVSv8rML1QgAAATIAAAKAAAAemlwcGVkZmlsZe2deVAUVx7He4y6HgFFo8madWNZlYrGzQYvQLObZSIsgojkXBONWZMoJhtNGdR13drokpgoLhpMuTpeZTe3HA4Dw9HMcNscM8MMM8OwkRhD4h2igAoIHjsDKarn5bWV/3jv1e9jFep8PYap3/vUr/sdHRryAjeC47hRT3H9JMaftrZ+ros8+tSZxsdbnbc5hPtu3D+poqPDF1aJ5rKyk7o60WLNb+Tt+oX6XGelJSu3Fv1LRNO+GXnB861p84uT7Xqbza4vdA1+WzOclTOH5C0OoFrq7+8/e+7seQr52Hi/nOEuW3HvA/6N4l6D3ZJnkEpdv/z/ffKX/sFhKo6ZspiaM9TvACCRypF/bQt8b3X43g+mbjLa39yA5nI/1p9yWESLua22ROrxDAg6h0IHbX6cr5APvR8HPjsmygL8CODY3jD9xJXpx8J1wsj48S3WdDSX+1E8U5dpbK+/WXZDV0dto8B10ubHAIWcFD8yURbgRwDHmLFhh1++9OTixPiDexc/sWETmsv96LAxMBC4G7T5MVAhJ8WPTJQF+BHAkXI15uLof42N0vwxP618dIwGzeV+LKyhfhi4uUmbH4MU8upEMvzIRFmAHwEcRa/ob6xMmbXsUEDLb7bMWz0NzeV+PJ1RlFufJxUaHB6ZUDoQuC7K/DjHXyH/nhA/MlEW4EcAR+3FW8cenVkQsXvx1hPGyWNeQnOv+Rn3IHBJzjZqB0E/3bT5cbZCTsr1NRNlAX4EcOyoCI8+2R4XEv8Pvfoz44wmNJf7sVTiBXtfhVW0lGa6JN1lOgdFD21+nKOQk+JHJsoC/AjgOOKwzeoO+zri0KuJT99b+74azeV+bDTrzrokqZC64vfiNm1+nKuQk+JHJsoC/Ajg2H9+XudX3GeRR+42/eEvGyOL0NxrfqbadYrqQdBPL21+JHd9+E/zMyyUBfgRwOEXe0ZMzPKL3FNQP3O1qjkWzVE/Ft5r1vJC4b36BlqHRB9tflRaH07K/AwTZQF+BHBcu17y1uWEaRGaPeKd9frVP8vlfpSSi67zQlWmlMwLjvaqTINWOu+5sBItLsmWRcvAuEObH5XXh3dmk7C/kImyUIEfAQziM4dTnM0das2RT95dFx4UjeZyP1aX6qo9izgM2upSXnB18IL5K15o/h8v0HQD6i5tfiR9fTgTZQH9I4BjfcI3dc8lPrYsYZdh2NKOglY0l/vRYC89R+XkpBf3aPOj0vrwoe8fBz47JsoC+kcAh7Np77JYDbdo35fTf9j56y12NJf70dnmMhq0LiM1TQGW+7T5cYFCTkr/yERZQP8I4Nj2q4CqlM6u8H3Br/6nKOfjB55v5uBNgl0vWgw1lYYqo/GKvroo3yVRNyC2IL8n3I9zSd8/w0RZgB8BHNPNZTc3xvqGHU7d8LeFkzYeQHO5HxuqjWZeKE6uKucF8wXHXdHiuFLuclTRtX1CRZsflffPDPX19cD8DBNlcT97qN8BQCJX1VtHGifWR2l+177uw6urxqM5ev4jL3iOQ/VMUZr6ag0VVvo23Q6jzY9K+2fUCWT0j0yUBfSPAI7UFFPcihc+CD0ef/a7JQ9HZaG53I8lpxrTnNnu4td6fuW53URRgzDIQ7T5UWn/DCnX10yUBfgRwPGW6VxYVFJryK441fFvhcvb0VzuR7vRnkFh6SMMp82PpO+fYaIswI8AjkDLqM3l9hnBJw/lT1i+VQxDc7R/tJoasugeDCNo8yPpz1dgoizAjwCOGW+H7O8yJAQfMF3/6Frg3L+judyP1najKFpMX1dYaV7K8eFkX+8XSPbjgoAgxevrcQIZfmSiLMCPAA7L2uCAibuzospqPh3zaHlMBprjzg9vuE7xQOBG0dY/Kq0PJ+X+IxNlAX4EcMQltc4/O8o/LPPZzIjhmh0/2+uLez6XPbeiwKBtLG50UDdN6WY0bX4kfX04E2UBfgRwJOXHxFe8vnNpVuuG1/7J50pojns+F9UDgRtDmR/nKa0PJ8WPTJQF+BHAcSv2kZK0nT6LhPeWT91TILWjudyPnkFA8SXUT4ylzY+kP1+BibIAPwI4OkNrdV8EzVn05YrSuF0Rb7yC5nI/WtIdVXWXc4uonqjkHqbNj0rrw0m5/8hEWYAfARyz8o7t/uFCsXpfSNKNsOf/pEdzuR+bWRgInA9tflReHz7U+wsHPjsmygLO7wFw3Jnl6xc3ZdWf01880cQVjtiL5l7n4/bl6akeBP1spm19j9L8DCnre5goC+gfARxd326e2WlfGZq3rSQqYvvvD6K53I/m3spCXsjP0ml5QTSWNYlGc5to8Wy5dZrqz9PSQvjS1j+Svn+GibIAPwI4fKP71CO2+YTrP/332v+29JxFc7kf9ZeknpJem96glbp11RQUPZZxtPlRef8MGdfXTJQFXF8DOE7d17T7b/JfsiMm9I0165KnoLnX+eGS6fuSXl6wpNtODzQI+kvNDkoahEHG0+ZH5efPkNE/MlEW0D8CONZaGl7sXtEUcujuBUNacm0SmnudT1Ejddtrcn+kqOwx+NHmR+Xnzwx1/zhw/iMTZQHnPwI4SrUn1z9fKKg/rwvMML352yg095qfcbcGVA+CfibQ5kel/YXqBDL8yERZnAM/AhhWmZcEa1KHRXwx+bl3PuaOlqK51/5rq9TbXO/Mb24RreV9jio6B8RE2vyoNH/dtZ8MPzJRFuBHAEflsw5+TeBDkUnXhK4pm1KeRnPc/hle8NyOFy2eW0y2b8p/pGtATB03yfsFgv04J2D+AsXze9KFofaj9/4ZqssC5mcAHEGfZKvbWm4tOnow5KNWH80FNPeev65I5YXa2opUfXVdr65XtBRnOFKpGgZuHqGsf5xP+v5rJsoC5mcAHEGujpoO7YHFua3TfLLTlj+wf6w1SD3UDoBBJtHmR6X916TsL2SiLMCPAI4Dax5f9s7xiyEZ3729MvGl1sNoLvejKYfiBmGQybT5UWn/NSn9IxNlAX4EEFTuH+6vKpXnC/eY56UJObezOe7/UEsBAhQAFAAAAAgAYYYtVK/yswvVCAAABMgAAAoAAAAAAAAAAAAgAAAAAAAAAHppcHBlZGZpbGVQSwUGAAAAAAEAAQA4AAAA/QgAAAAA</t>
        </r>
      </text>
    </comment>
    <comment ref="BO2" authorId="0" shapeId="0" xr:uid="{CDA5B66C-4EBC-424B-8A25-9F67FCCE81DB}">
      <text>
        <r>
          <rPr>
            <b/>
            <sz val="9"/>
            <rFont val="宋体"/>
            <family val="3"/>
            <charset val="134"/>
          </rPr>
          <t>UEsDBBQAAAAIALSMLVTWO89H+QYAACSkAAAKAAAAemlwcGVkZmlsZe2ceUxURxzH3xI1aFqPprFarVqsrRqpHApCW6nIIQouguJR8UJbbwrRth6NUqoRpdYTEVD6VqocAsvCurAHBFifsAewu7hYxKuaohGLWlNxKdJdNOQxzhr/Y2YyHxI0fEEX8v19mJc3b/z9fJm+DMM4jmG6aIq59eyzhgi/fbc2Hxy8pXoiA9BpxfqHIDQ0yLtSrisry5ZUy/W1RQbWKPVWyAqqwC9AnsChA3t+wPatiYtKMozSujqjVGbu+rbG11dM6J3X140gxMXFy8PTy91OPkg0JK+Pua7E8pp/o8SiNOoLlVyp+c3/33Fv+okOAoaYWnyQ19uvgIIiRWZPbQIzz7+webRDiuZjPZjz/ajJN+nlel1LlYJrsw0EnqMwCzc/TrGT974fX/zsiKgF9SMFxtOiKQns6Ou+0pQJ144Mj44Hc74f5Y3VOaqHmidl/0iqsV0oMEG4+XGqnRwVPxJRC+pHCozm5cKlf8brv9xtGhal+GX+ZDDn+9FUR8AgMLNx86OHnRwVPxJRC+pHCgxx3pkrT+uPBR1pj/Z2XC1eAeZ8P8ouYT8GVubg5kdPOzkqfiSiFtSPFBgngp/MDY37SHiu/+CO3McT28Gc78eLWcUFmkJOpjTZZILpIDAhuPnRy06Oih+JqAX1IwVGY6zS6Dlm7OzE7578fumo8D8w73F/xjoEZq6+Bdsh6GIuXn6c5uJiJ0fFj0TUgvqRAuPyraJ7sZFeIacy72+YvDXADcz5fizlWJGxvbxWri/NMXOSu3gOhRA3P7rayVHxIxG1oH6kwBgrcRnhlNE296R3S/SDAzeHgDnfjwad5JqZ42TYlb8Hobj58ZXfWS9BxY9E1IL6kQLD/7Dz/L41E4MPbI8IOupaEA7mPe7PqM35WA9BF/Nw8yO6+8Nf3p8hoRbUjxQYmqvBDlPjR/j/mp49ho1UXwFz0I+y5w1iViR7rqnBdSTCcPMj6vvDiagF9SMFxg/9E+OGB/oEZrWN+/fDPY57wZzvR3WpRG27SakUq0tZkfkRK9L9wYoarrAinC6w5uPmR9T3PxJRC+pHCozaQS6BCw9tDPgpvLFBlWYJBXO+H+tbzCql2KzCpvRQInDz4zQ7OSp+JKIW1I8UGCcm6e44bwwLOtkY6Hyhs7USzHs8P8NqRUapXK+8VKGsVKnuSdXFRWYOt4FYiJsfUd//SEQtqB8pMGYWrh04Ymeo357FaYFr+2XHgDl4PgUrsh3XohRzd7TtVcryWvw2BS/GzI+uqO/vIaIW1I8UGHFrSw41xW4JSU4fGXx6+6gLYM73oyLfcK4+11p+se1vtsspHLe6LcHNj6jv7yGiFtSPFBgnOyrSZpvOzBAf3z9dmPTja5+fMaqMWRhWH+Ar3PyI+v4eImpB/UiBsSp7kafIzTInKdktabR741tgDq4fa7U15/EehqW4+RH1/T1E1IL6kQJjwPitwxw3+cxUvl2x0MnZ45V7AXw/1j5UyeV6bVN5Lc63KmMw86M76uc/ElEL6kcKjKGrLZmS8F2z8o/d/iLHYRsL5rDzzWpaMR4EJhIzP7qi7kciakH9SIHxzWlfznWdZkaG8LEgNaV4GZjDzg83FpRfUIoNJQYTdrcprSzDzY+o7w8nohbUjxQYTs6bF3yduDIwvdJdODk5KgPMYeeHYz0IzHLc/Ij6+bhE1IL6kQKjdVJWv/EJhTNymt67F/covQPM+X60DQHGl1AvWYGbH1F/foaIWlA/UmA8utqYMGqbS5BU4ZT6l49iC5jz/ajPNFVW3y0oxvpGJbMSNz+i/vwMEbWgfqTAWDEo3HPHifXCUo9newMio++COd+PDSQMArMKMz+62Ts/3DPncS4KfiSiFp25vf0KKCgy8KLjJxm7pwUfL5uQ+tt9ySu/Rfl+5NoLpVgPQRffY+bHKag/X0hELej6kQLj/f2zBoTdbPVVRVgMk1bNPA/mfD/qLBUyVlR0XiJmRXJV2WW5Stci19seua3Xau7gsoSIwsyPbqj7kYhaUD9SYJxZ8K7h5yE3AnLawuPDxOW7wJzvR2kz16aw1EmVYu6pRI1B6aGsxs2P9p6/RuX6moha0OtrCgxpsaF/hzgqSHV85P5zn05/7fmPSk57W2FhRfrMuosvFgjS5gYTJguEbtbg5kfUn78mohZ0/UiBMUd2P/XUzjVC9tvOB5IbyQfBvOf6sfwsK6qqKj8rVVdbJBa5viTLdBaTAehmHW5+RH3/IxG1oH6kwNBu2nd9nWOyX6q0z9/az70Ogznfj1VKrg3bAehmPW5+RH3/IxG1oH6kwEhZtCNRELPENynBpyLNpGsEc74ftXkYLxC62YCbH1Hf/0hELagfKQAC65v1vUBge8cMs33onbxnuQzzP1BLAQIUABQAAAAIALSMLVTWO89H+QYAACSkAAAKAAAAAAAAAAAAIAAAAAAAAAB6aXBwZWRmaWxlUEsFBgAAAAABAAEAOAAAACEHAAAAAA==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<sst xmlns="http://schemas.openxmlformats.org/spreadsheetml/2006/main" count="1410" uniqueCount="338">
  <si>
    <t>日期列</t>
  </si>
  <si>
    <t>当月同比</t>
  </si>
  <si>
    <t>累计同比</t>
  </si>
  <si>
    <t>环比</t>
  </si>
  <si>
    <t>指标名称</t>
    <phoneticPr fontId="13" type="noConversion"/>
  </si>
  <si>
    <t>CPI:新涨价</t>
    <phoneticPr fontId="13" type="noConversion"/>
  </si>
  <si>
    <r>
      <rPr>
        <b/>
        <sz val="9"/>
        <color theme="1"/>
        <rFont val="Arial"/>
        <family val="2"/>
      </rPr>
      <t>CPI</t>
    </r>
    <r>
      <rPr>
        <b/>
        <sz val="9"/>
        <color theme="1"/>
        <rFont val="楷体_GB2312"/>
        <family val="3"/>
        <charset val="134"/>
      </rPr>
      <t>当月同比</t>
    </r>
  </si>
  <si>
    <r>
      <rPr>
        <b/>
        <sz val="9"/>
        <color theme="1"/>
        <rFont val="楷体_GB2312"/>
        <family val="3"/>
        <charset val="134"/>
      </rPr>
      <t>核心</t>
    </r>
    <r>
      <rPr>
        <b/>
        <sz val="9"/>
        <color theme="1"/>
        <rFont val="Arial"/>
        <family val="2"/>
      </rPr>
      <t>CPI</t>
    </r>
    <r>
      <rPr>
        <b/>
        <sz val="9"/>
        <color theme="1"/>
        <rFont val="楷体_GB2312"/>
        <family val="3"/>
        <charset val="134"/>
      </rPr>
      <t>当月同比</t>
    </r>
  </si>
  <si>
    <t>CPI</t>
  </si>
  <si>
    <r>
      <rPr>
        <b/>
        <sz val="9"/>
        <color theme="1"/>
        <rFont val="楷体_GB2312"/>
        <family val="3"/>
        <charset val="134"/>
      </rPr>
      <t>核心</t>
    </r>
    <r>
      <rPr>
        <b/>
        <sz val="9"/>
        <color theme="1"/>
        <rFont val="Arial"/>
        <family val="2"/>
      </rPr>
      <t>CPI</t>
    </r>
  </si>
  <si>
    <t>CPI环比</t>
  </si>
  <si>
    <t>CPI:当月同比</t>
    <phoneticPr fontId="13" type="noConversion"/>
  </si>
  <si>
    <t>CPI:不包括食品和能源(核心CPI):当月同比</t>
    <phoneticPr fontId="13" type="noConversion"/>
  </si>
  <si>
    <t>CPI:累计同比</t>
    <phoneticPr fontId="13" type="noConversion"/>
  </si>
  <si>
    <t>CPI:不包括食品和能源(核心CPI):累计同比</t>
    <phoneticPr fontId="13" type="noConversion"/>
  </si>
  <si>
    <t>CPI:环比</t>
    <phoneticPr fontId="13" type="noConversion"/>
  </si>
  <si>
    <t>CPI:不包括食品和能源(核心CPI):环比</t>
    <phoneticPr fontId="13" type="noConversion"/>
  </si>
  <si>
    <t>频率</t>
    <phoneticPr fontId="13" type="noConversion"/>
  </si>
  <si>
    <t>月</t>
    <phoneticPr fontId="13" type="noConversion"/>
  </si>
  <si>
    <r>
      <rPr>
        <b/>
        <sz val="18"/>
        <color theme="1"/>
        <rFont val="Arial"/>
        <family val="2"/>
      </rPr>
      <t>CPI&amp;</t>
    </r>
    <r>
      <rPr>
        <b/>
        <sz val="18"/>
        <color theme="1"/>
        <rFont val="楷体_GB2312"/>
        <family val="3"/>
        <charset val="134"/>
      </rPr>
      <t>核心</t>
    </r>
    <r>
      <rPr>
        <b/>
        <sz val="18"/>
        <color theme="1"/>
        <rFont val="Arial"/>
        <family val="2"/>
      </rPr>
      <t>CPI</t>
    </r>
  </si>
  <si>
    <t>单位</t>
    <phoneticPr fontId="13" type="noConversion"/>
  </si>
  <si>
    <t>%</t>
    <phoneticPr fontId="13" type="noConversion"/>
  </si>
  <si>
    <t>本月增速</t>
  </si>
  <si>
    <t>来源</t>
    <phoneticPr fontId="13" type="noConversion"/>
  </si>
  <si>
    <t>国家统计局</t>
    <phoneticPr fontId="13" type="noConversion"/>
  </si>
  <si>
    <r>
      <rPr>
        <sz val="9"/>
        <color theme="1"/>
        <rFont val="楷体_GB2312"/>
        <family val="3"/>
        <charset val="134"/>
      </rPr>
      <t>资料来源：</t>
    </r>
    <r>
      <rPr>
        <sz val="9"/>
        <color theme="1"/>
        <rFont val="Arial"/>
        <family val="2"/>
      </rPr>
      <t>Wind</t>
    </r>
  </si>
  <si>
    <t>上月增速</t>
  </si>
  <si>
    <t>更新时间</t>
    <phoneticPr fontId="13" type="noConversion"/>
  </si>
  <si>
    <t>2025-10-15</t>
    <phoneticPr fontId="13" type="noConversion"/>
  </si>
  <si>
    <r>
      <rPr>
        <b/>
        <sz val="10"/>
        <color theme="1"/>
        <rFont val="Arial"/>
        <family val="2"/>
      </rPr>
      <t>CPI</t>
    </r>
    <r>
      <rPr>
        <b/>
        <sz val="10"/>
        <color theme="1"/>
        <rFont val="楷体_GB2312"/>
        <family val="3"/>
        <charset val="134"/>
      </rPr>
      <t>同比与核心</t>
    </r>
    <r>
      <rPr>
        <b/>
        <sz val="10"/>
        <color theme="1"/>
        <rFont val="Arial"/>
        <family val="2"/>
      </rPr>
      <t>CPI</t>
    </r>
    <r>
      <rPr>
        <b/>
        <sz val="10"/>
        <color theme="1"/>
        <rFont val="楷体_GB2312"/>
        <family val="3"/>
        <charset val="134"/>
      </rPr>
      <t>同比</t>
    </r>
  </si>
  <si>
    <t>核心CPI环比</t>
  </si>
  <si>
    <r>
      <rPr>
        <b/>
        <sz val="10"/>
        <color theme="1"/>
        <rFont val="Arial"/>
        <family val="2"/>
      </rPr>
      <t>CPI</t>
    </r>
    <r>
      <rPr>
        <b/>
        <sz val="10"/>
        <color theme="1"/>
        <rFont val="楷体_GB2312"/>
        <family val="3"/>
        <charset val="134"/>
      </rPr>
      <t>环比历年同期图</t>
    </r>
  </si>
  <si>
    <r>
      <rPr>
        <b/>
        <sz val="10"/>
        <color theme="1"/>
        <rFont val="楷体_GB2312"/>
        <family val="3"/>
        <charset val="134"/>
      </rPr>
      <t>核心</t>
    </r>
    <r>
      <rPr>
        <b/>
        <sz val="10"/>
        <color theme="1"/>
        <rFont val="Arial"/>
        <family val="2"/>
      </rPr>
      <t>CPI</t>
    </r>
    <r>
      <rPr>
        <b/>
        <sz val="10"/>
        <color theme="1"/>
        <rFont val="楷体_GB2312"/>
        <family val="3"/>
        <charset val="134"/>
      </rPr>
      <t>环比历年同期图</t>
    </r>
  </si>
  <si>
    <r>
      <rPr>
        <sz val="9"/>
        <color theme="0"/>
        <rFont val="楷体_GB2312"/>
        <family val="3"/>
        <charset val="134"/>
      </rPr>
      <t>全国</t>
    </r>
  </si>
  <si>
    <r>
      <rPr>
        <sz val="9"/>
        <color theme="0"/>
        <rFont val="楷体_GB2312"/>
        <family val="3"/>
        <charset val="134"/>
      </rPr>
      <t>华北</t>
    </r>
  </si>
  <si>
    <r>
      <rPr>
        <sz val="9"/>
        <color theme="0"/>
        <rFont val="楷体_GB2312"/>
        <family val="3"/>
        <charset val="134"/>
      </rPr>
      <t>东北</t>
    </r>
  </si>
  <si>
    <r>
      <rPr>
        <sz val="9"/>
        <color theme="0"/>
        <rFont val="楷体_GB2312"/>
        <family val="3"/>
        <charset val="134"/>
      </rPr>
      <t>华东</t>
    </r>
  </si>
  <si>
    <r>
      <rPr>
        <sz val="9"/>
        <color theme="0"/>
        <rFont val="楷体_GB2312"/>
        <family val="3"/>
        <charset val="134"/>
      </rPr>
      <t>中南</t>
    </r>
  </si>
  <si>
    <r>
      <rPr>
        <sz val="9"/>
        <color theme="0"/>
        <rFont val="楷体_GB2312"/>
        <family val="3"/>
        <charset val="134"/>
      </rPr>
      <t>西南</t>
    </r>
  </si>
  <si>
    <r>
      <rPr>
        <sz val="9"/>
        <color theme="0"/>
        <rFont val="楷体_GB2312"/>
        <family val="3"/>
        <charset val="134"/>
      </rPr>
      <t>西北</t>
    </r>
  </si>
  <si>
    <r>
      <rPr>
        <sz val="9"/>
        <color theme="0"/>
        <rFont val="楷体_GB2312"/>
        <family val="3"/>
        <charset val="134"/>
      </rPr>
      <t>北京</t>
    </r>
  </si>
  <si>
    <r>
      <rPr>
        <sz val="9"/>
        <color theme="0"/>
        <rFont val="楷体_GB2312"/>
        <family val="3"/>
        <charset val="134"/>
      </rPr>
      <t>天津</t>
    </r>
  </si>
  <si>
    <r>
      <rPr>
        <sz val="9"/>
        <color theme="0"/>
        <rFont val="楷体_GB2312"/>
        <family val="3"/>
        <charset val="134"/>
      </rPr>
      <t>河北</t>
    </r>
  </si>
  <si>
    <r>
      <rPr>
        <sz val="9"/>
        <color theme="0"/>
        <rFont val="楷体_GB2312"/>
        <family val="3"/>
        <charset val="134"/>
      </rPr>
      <t>山西</t>
    </r>
  </si>
  <si>
    <r>
      <rPr>
        <sz val="9"/>
        <color theme="0"/>
        <rFont val="楷体_GB2312"/>
        <family val="3"/>
        <charset val="134"/>
      </rPr>
      <t>内蒙古</t>
    </r>
  </si>
  <si>
    <r>
      <rPr>
        <sz val="9"/>
        <color theme="0"/>
        <rFont val="楷体_GB2312"/>
        <family val="3"/>
        <charset val="134"/>
      </rPr>
      <t>辽宁</t>
    </r>
  </si>
  <si>
    <r>
      <rPr>
        <sz val="9"/>
        <color theme="0"/>
        <rFont val="楷体_GB2312"/>
        <family val="3"/>
        <charset val="134"/>
      </rPr>
      <t>吉林</t>
    </r>
  </si>
  <si>
    <r>
      <rPr>
        <sz val="9"/>
        <color theme="0"/>
        <rFont val="楷体_GB2312"/>
        <family val="3"/>
        <charset val="134"/>
      </rPr>
      <t>黑龙江</t>
    </r>
  </si>
  <si>
    <r>
      <rPr>
        <sz val="9"/>
        <color theme="0"/>
        <rFont val="楷体_GB2312"/>
        <family val="3"/>
        <charset val="134"/>
      </rPr>
      <t>上海</t>
    </r>
  </si>
  <si>
    <r>
      <rPr>
        <sz val="9"/>
        <color theme="0"/>
        <rFont val="楷体_GB2312"/>
        <family val="3"/>
        <charset val="134"/>
      </rPr>
      <t>江苏</t>
    </r>
  </si>
  <si>
    <r>
      <rPr>
        <sz val="9"/>
        <color theme="0"/>
        <rFont val="楷体_GB2312"/>
        <family val="3"/>
        <charset val="134"/>
      </rPr>
      <t>浙江</t>
    </r>
  </si>
  <si>
    <r>
      <rPr>
        <sz val="9"/>
        <color theme="0"/>
        <rFont val="楷体_GB2312"/>
        <family val="3"/>
        <charset val="134"/>
      </rPr>
      <t>安徽</t>
    </r>
  </si>
  <si>
    <r>
      <rPr>
        <sz val="9"/>
        <color theme="0"/>
        <rFont val="楷体_GB2312"/>
        <family val="3"/>
        <charset val="134"/>
      </rPr>
      <t>福建</t>
    </r>
  </si>
  <si>
    <r>
      <rPr>
        <sz val="9"/>
        <color theme="0"/>
        <rFont val="楷体_GB2312"/>
        <family val="3"/>
        <charset val="134"/>
      </rPr>
      <t>江西</t>
    </r>
  </si>
  <si>
    <r>
      <rPr>
        <sz val="9"/>
        <color theme="0"/>
        <rFont val="楷体_GB2312"/>
        <family val="3"/>
        <charset val="134"/>
      </rPr>
      <t>山东</t>
    </r>
  </si>
  <si>
    <r>
      <rPr>
        <sz val="9"/>
        <color theme="0"/>
        <rFont val="楷体_GB2312"/>
        <family val="3"/>
        <charset val="134"/>
      </rPr>
      <t>河南</t>
    </r>
  </si>
  <si>
    <r>
      <rPr>
        <sz val="9"/>
        <color theme="0"/>
        <rFont val="楷体_GB2312"/>
        <family val="3"/>
        <charset val="134"/>
      </rPr>
      <t>湖北</t>
    </r>
  </si>
  <si>
    <r>
      <rPr>
        <sz val="9"/>
        <color theme="0"/>
        <rFont val="楷体_GB2312"/>
        <family val="3"/>
        <charset val="134"/>
      </rPr>
      <t>湖南</t>
    </r>
  </si>
  <si>
    <r>
      <rPr>
        <sz val="9"/>
        <color theme="0"/>
        <rFont val="楷体_GB2312"/>
        <family val="3"/>
        <charset val="134"/>
      </rPr>
      <t>广东</t>
    </r>
  </si>
  <si>
    <r>
      <rPr>
        <sz val="9"/>
        <color theme="0"/>
        <rFont val="楷体_GB2312"/>
        <family val="3"/>
        <charset val="134"/>
      </rPr>
      <t>广西</t>
    </r>
  </si>
  <si>
    <r>
      <rPr>
        <sz val="9"/>
        <color theme="0"/>
        <rFont val="楷体_GB2312"/>
        <family val="3"/>
        <charset val="134"/>
      </rPr>
      <t>海南</t>
    </r>
  </si>
  <si>
    <r>
      <rPr>
        <sz val="9"/>
        <color theme="0"/>
        <rFont val="楷体_GB2312"/>
        <family val="3"/>
        <charset val="134"/>
      </rPr>
      <t>重庆</t>
    </r>
  </si>
  <si>
    <r>
      <rPr>
        <sz val="9"/>
        <color theme="0"/>
        <rFont val="楷体_GB2312"/>
        <family val="3"/>
        <charset val="134"/>
      </rPr>
      <t>四川</t>
    </r>
  </si>
  <si>
    <r>
      <rPr>
        <sz val="9"/>
        <color theme="0"/>
        <rFont val="楷体_GB2312"/>
        <family val="3"/>
        <charset val="134"/>
      </rPr>
      <t>贵州</t>
    </r>
  </si>
  <si>
    <r>
      <rPr>
        <sz val="9"/>
        <color theme="0"/>
        <rFont val="楷体_GB2312"/>
        <family val="3"/>
        <charset val="134"/>
      </rPr>
      <t>云南</t>
    </r>
  </si>
  <si>
    <r>
      <rPr>
        <sz val="9"/>
        <color theme="0"/>
        <rFont val="楷体_GB2312"/>
        <family val="3"/>
        <charset val="134"/>
      </rPr>
      <t>西藏</t>
    </r>
  </si>
  <si>
    <r>
      <rPr>
        <sz val="9"/>
        <color theme="0"/>
        <rFont val="楷体_GB2312"/>
        <family val="3"/>
        <charset val="134"/>
      </rPr>
      <t>陕西</t>
    </r>
  </si>
  <si>
    <r>
      <rPr>
        <sz val="9"/>
        <color theme="0"/>
        <rFont val="楷体_GB2312"/>
        <family val="3"/>
        <charset val="134"/>
      </rPr>
      <t>甘肃</t>
    </r>
  </si>
  <si>
    <r>
      <rPr>
        <sz val="9"/>
        <color theme="0"/>
        <rFont val="楷体_GB2312"/>
        <family val="3"/>
        <charset val="134"/>
      </rPr>
      <t>青海</t>
    </r>
  </si>
  <si>
    <r>
      <rPr>
        <sz val="9"/>
        <color theme="0"/>
        <rFont val="楷体_GB2312"/>
        <family val="3"/>
        <charset val="134"/>
      </rPr>
      <t>宁夏</t>
    </r>
  </si>
  <si>
    <r>
      <rPr>
        <sz val="9"/>
        <color theme="0"/>
        <rFont val="楷体_GB2312"/>
        <family val="3"/>
        <charset val="134"/>
      </rPr>
      <t>新疆</t>
    </r>
  </si>
  <si>
    <t>指标名称</t>
  </si>
  <si>
    <t>频率</t>
  </si>
  <si>
    <t>单位</t>
  </si>
  <si>
    <t>来源</t>
  </si>
  <si>
    <t>更新时间</t>
  </si>
  <si>
    <r>
      <rPr>
        <b/>
        <sz val="14"/>
        <color theme="1"/>
        <rFont val="Arial"/>
        <family val="2"/>
      </rPr>
      <t>CPI</t>
    </r>
    <r>
      <rPr>
        <b/>
        <sz val="14"/>
        <color theme="1"/>
        <rFont val="楷体_GB2312"/>
        <family val="3"/>
        <charset val="134"/>
      </rPr>
      <t>八大分项当月同比</t>
    </r>
  </si>
  <si>
    <r>
      <rPr>
        <b/>
        <sz val="14"/>
        <color theme="1"/>
        <rFont val="Arial"/>
        <family val="2"/>
      </rPr>
      <t>CPI</t>
    </r>
    <r>
      <rPr>
        <b/>
        <sz val="14"/>
        <color theme="1"/>
        <rFont val="楷体_GB2312"/>
        <family val="3"/>
        <charset val="134"/>
      </rPr>
      <t>八大分项当月环比</t>
    </r>
  </si>
  <si>
    <t>CPI:食品烟酒:当月同比</t>
    <phoneticPr fontId="13" type="noConversion"/>
  </si>
  <si>
    <t>CPI:衣着:当月同比</t>
    <phoneticPr fontId="13" type="noConversion"/>
  </si>
  <si>
    <t>CPI:居住:当月同比</t>
    <phoneticPr fontId="13" type="noConversion"/>
  </si>
  <si>
    <t>CPI:生活用品及服务:当月同比</t>
    <phoneticPr fontId="13" type="noConversion"/>
  </si>
  <si>
    <t>CPI:交通和通信:当月同比</t>
    <phoneticPr fontId="13" type="noConversion"/>
  </si>
  <si>
    <t>CPI:教育文化和娱乐:当月同比</t>
    <phoneticPr fontId="13" type="noConversion"/>
  </si>
  <si>
    <t>CPI:医疗保健:当月同比</t>
    <phoneticPr fontId="13" type="noConversion"/>
  </si>
  <si>
    <t>CPI:其他用品和服务:当月同比</t>
    <phoneticPr fontId="13" type="noConversion"/>
  </si>
  <si>
    <t>CPI:食品烟酒:环比</t>
    <phoneticPr fontId="13" type="noConversion"/>
  </si>
  <si>
    <t>CPI:衣着:环比</t>
    <phoneticPr fontId="13" type="noConversion"/>
  </si>
  <si>
    <t>CPI:居住:环比</t>
    <phoneticPr fontId="13" type="noConversion"/>
  </si>
  <si>
    <t>CPI:生活用品及服务:环比</t>
    <phoneticPr fontId="13" type="noConversion"/>
  </si>
  <si>
    <t>CPI:交通和通信:环比</t>
    <phoneticPr fontId="13" type="noConversion"/>
  </si>
  <si>
    <t>CPI:教育文化和娱乐:环比</t>
    <phoneticPr fontId="13" type="noConversion"/>
  </si>
  <si>
    <t>CPI:医疗保健:环比</t>
    <phoneticPr fontId="13" type="noConversion"/>
  </si>
  <si>
    <t>CPI:其他用品和服务:环比</t>
    <phoneticPr fontId="13" type="noConversion"/>
  </si>
  <si>
    <t>食品烟酒</t>
  </si>
  <si>
    <t>衣着</t>
  </si>
  <si>
    <t>居住</t>
  </si>
  <si>
    <t>生活用品</t>
  </si>
  <si>
    <t>交通通信</t>
  </si>
  <si>
    <t>文教娱乐</t>
  </si>
  <si>
    <t>医疗</t>
  </si>
  <si>
    <t>其他</t>
  </si>
  <si>
    <r>
      <rPr>
        <b/>
        <sz val="18"/>
        <color theme="1"/>
        <rFont val="Arial"/>
        <family val="2"/>
      </rPr>
      <t>CPI-</t>
    </r>
    <r>
      <rPr>
        <b/>
        <sz val="18"/>
        <color theme="1"/>
        <rFont val="楷体_GB2312"/>
        <family val="3"/>
        <charset val="134"/>
      </rPr>
      <t>各分项</t>
    </r>
  </si>
  <si>
    <r>
      <rPr>
        <b/>
        <sz val="10"/>
        <color theme="1"/>
        <rFont val="Arial"/>
        <family val="2"/>
      </rPr>
      <t>CPI</t>
    </r>
    <r>
      <rPr>
        <b/>
        <sz val="10"/>
        <color theme="1"/>
        <rFont val="楷体_GB2312"/>
        <family val="3"/>
        <charset val="134"/>
      </rPr>
      <t>各分项当月同比</t>
    </r>
  </si>
  <si>
    <r>
      <rPr>
        <b/>
        <sz val="9"/>
        <color theme="0"/>
        <rFont val="楷体_GB2312"/>
        <family val="3"/>
        <charset val="134"/>
      </rPr>
      <t>全国</t>
    </r>
  </si>
  <si>
    <r>
      <rPr>
        <b/>
        <sz val="9"/>
        <color theme="0"/>
        <rFont val="楷体_GB2312"/>
        <family val="3"/>
        <charset val="134"/>
      </rPr>
      <t>华北</t>
    </r>
  </si>
  <si>
    <r>
      <rPr>
        <b/>
        <sz val="9"/>
        <color theme="0"/>
        <rFont val="楷体_GB2312"/>
        <family val="3"/>
        <charset val="134"/>
      </rPr>
      <t>东北</t>
    </r>
  </si>
  <si>
    <r>
      <rPr>
        <b/>
        <sz val="9"/>
        <color theme="0"/>
        <rFont val="楷体_GB2312"/>
        <family val="3"/>
        <charset val="134"/>
      </rPr>
      <t>华东</t>
    </r>
  </si>
  <si>
    <r>
      <rPr>
        <b/>
        <sz val="9"/>
        <color theme="0"/>
        <rFont val="楷体_GB2312"/>
        <family val="3"/>
        <charset val="134"/>
      </rPr>
      <t>中南</t>
    </r>
  </si>
  <si>
    <r>
      <rPr>
        <b/>
        <sz val="9"/>
        <color theme="0"/>
        <rFont val="楷体_GB2312"/>
        <family val="3"/>
        <charset val="134"/>
      </rPr>
      <t>西南</t>
    </r>
  </si>
  <si>
    <r>
      <rPr>
        <b/>
        <sz val="9"/>
        <color theme="0"/>
        <rFont val="楷体_GB2312"/>
        <family val="3"/>
        <charset val="134"/>
      </rPr>
      <t>西北</t>
    </r>
  </si>
  <si>
    <t>同比（%，右）</t>
    <phoneticPr fontId="13" type="noConversion"/>
  </si>
  <si>
    <t>现货价:原油:美国西德克萨斯中级轻质原油(WTI)</t>
  </si>
  <si>
    <t>全球:现货价:原油(英国布伦特Dtd)</t>
  </si>
  <si>
    <t>铜现货价（元/吨）</t>
    <phoneticPr fontId="13" type="noConversion"/>
  </si>
  <si>
    <t>元/吨</t>
    <phoneticPr fontId="13" type="noConversion"/>
  </si>
  <si>
    <t>国家</t>
  </si>
  <si>
    <t>中国</t>
  </si>
  <si>
    <t>现货价:原油:英国布伦特Dtd:月:平均值</t>
    <phoneticPr fontId="13" type="noConversion"/>
  </si>
  <si>
    <t>现货价:原油:英国布伦特Dtd:月:平均值:同比</t>
    <phoneticPr fontId="13" type="noConversion"/>
  </si>
  <si>
    <t>现货价:WTI原油:月:平均值</t>
    <phoneticPr fontId="13" type="noConversion"/>
  </si>
  <si>
    <t>现货价:WTI原油:月:平均值:同比</t>
    <phoneticPr fontId="13" type="noConversion"/>
  </si>
  <si>
    <t>日</t>
  </si>
  <si>
    <t>现货价:铜:月:平均值</t>
    <phoneticPr fontId="13" type="noConversion"/>
  </si>
  <si>
    <t>现货价:铜:月:平均值:同比</t>
    <phoneticPr fontId="13" type="noConversion"/>
  </si>
  <si>
    <t>煤炭价格:焦煤</t>
    <phoneticPr fontId="13" type="noConversion"/>
  </si>
  <si>
    <t>煤炭价格:动力煤</t>
    <phoneticPr fontId="13" type="noConversion"/>
  </si>
  <si>
    <t>元/吨</t>
  </si>
  <si>
    <t>美元/桶</t>
  </si>
  <si>
    <t>日</t>
    <phoneticPr fontId="13" type="noConversion"/>
  </si>
  <si>
    <t>同花顺金融</t>
  </si>
  <si>
    <t>美元/桶</t>
    <phoneticPr fontId="13" type="noConversion"/>
  </si>
  <si>
    <t>Wind</t>
  </si>
  <si>
    <t>金联创</t>
  </si>
  <si>
    <t>指标ID</t>
    <phoneticPr fontId="13" type="noConversion"/>
  </si>
  <si>
    <t>S009760047</t>
    <phoneticPr fontId="13" type="noConversion"/>
  </si>
  <si>
    <t>S009760051</t>
    <phoneticPr fontId="13" type="noConversion"/>
  </si>
  <si>
    <t>煤炭价格:动力煤</t>
  </si>
  <si>
    <t>煤炭价格:焦煤</t>
  </si>
  <si>
    <t>金联创</t>
    <phoneticPr fontId="13" type="noConversion"/>
  </si>
  <si>
    <t>U69267a8b-adcb-41f5-b3d2-45df78babd08</t>
    <phoneticPr fontId="13" type="noConversion"/>
  </si>
  <si>
    <t>U35e6407b-128f-49d3-a143-0c59f673fcea</t>
    <phoneticPr fontId="13" type="noConversion"/>
  </si>
  <si>
    <t>2025-07-09</t>
  </si>
  <si>
    <t>U49aaaa07-1c17-4c67-ba40-fc53c18b05af</t>
    <phoneticPr fontId="13" type="noConversion"/>
  </si>
  <si>
    <t>U61e88305-878d-46cb-8108-fa0b9e6086a8</t>
    <phoneticPr fontId="13" type="noConversion"/>
  </si>
  <si>
    <t>2026-06-09</t>
    <phoneticPr fontId="13" type="noConversion"/>
  </si>
  <si>
    <t>指标ID</t>
  </si>
  <si>
    <t>S009760051</t>
  </si>
  <si>
    <t>S009760047</t>
  </si>
  <si>
    <t>时间区间</t>
  </si>
  <si>
    <t>20110209:20260409</t>
  </si>
  <si>
    <t>数据来源: 同花顺iFinD</t>
  </si>
  <si>
    <t>羊肉</t>
  </si>
  <si>
    <t>牛肉</t>
  </si>
  <si>
    <t>鸡蛋</t>
  </si>
  <si>
    <t>鲜菜</t>
  </si>
  <si>
    <t>鲜果</t>
  </si>
  <si>
    <t>猪肉（右）</t>
  </si>
  <si>
    <r>
      <rPr>
        <b/>
        <sz val="9"/>
        <color theme="1"/>
        <rFont val="宋体"/>
        <family val="3"/>
        <charset val="134"/>
      </rPr>
      <t>环比增速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宋体"/>
        <family val="3"/>
        <charset val="134"/>
      </rPr>
      <t>月</t>
    </r>
    <r>
      <rPr>
        <b/>
        <sz val="9"/>
        <color theme="1"/>
        <rFont val="Arial"/>
        <family val="2"/>
      </rPr>
      <t>)</t>
    </r>
  </si>
  <si>
    <t>平均批发价:羊肉:月</t>
    <phoneticPr fontId="13" type="noConversion"/>
  </si>
  <si>
    <t>平均批发价:牛肉:月</t>
    <phoneticPr fontId="13" type="noConversion"/>
  </si>
  <si>
    <t>平均批发价:鸡蛋:月</t>
    <phoneticPr fontId="13" type="noConversion"/>
  </si>
  <si>
    <t>平均批发价:28种重点监测蔬菜:月</t>
    <phoneticPr fontId="13" type="noConversion"/>
  </si>
  <si>
    <t>平均批发价:7种重点监测水果:月</t>
    <phoneticPr fontId="13" type="noConversion"/>
  </si>
  <si>
    <t>平均批发价:猪肉:月</t>
    <phoneticPr fontId="13" type="noConversion"/>
  </si>
  <si>
    <t>元/公斤</t>
    <phoneticPr fontId="13" type="noConversion"/>
  </si>
  <si>
    <t>农业农村部</t>
    <phoneticPr fontId="13" type="noConversion"/>
  </si>
  <si>
    <t>PPI:生产资料:当月同比</t>
    <phoneticPr fontId="13" type="noConversion"/>
  </si>
  <si>
    <t>PPI:生产资料:采掘工业:当月同比</t>
    <phoneticPr fontId="13" type="noConversion"/>
  </si>
  <si>
    <t>PPI:生产资料:原材料工业:当月同比</t>
    <phoneticPr fontId="13" type="noConversion"/>
  </si>
  <si>
    <t>PPI:生产资料:加工工业:当月同比</t>
    <phoneticPr fontId="13" type="noConversion"/>
  </si>
  <si>
    <t>PPI:生产资料:累计同比</t>
    <phoneticPr fontId="13" type="noConversion"/>
  </si>
  <si>
    <t>PPI:生产资料:采掘工业:累计同比</t>
    <phoneticPr fontId="13" type="noConversion"/>
  </si>
  <si>
    <t>PPI:生产资料:原材料工业:累计同比</t>
    <phoneticPr fontId="13" type="noConversion"/>
  </si>
  <si>
    <t>PPI:生产资料:加工工业:累计同比</t>
    <phoneticPr fontId="13" type="noConversion"/>
  </si>
  <si>
    <t>PPI:生产资料:环比</t>
    <phoneticPr fontId="13" type="noConversion"/>
  </si>
  <si>
    <t>PPI:生产资料:采掘工业:环比</t>
    <phoneticPr fontId="13" type="noConversion"/>
  </si>
  <si>
    <t>PPI:生产资料:原材料工业:环比</t>
    <phoneticPr fontId="13" type="noConversion"/>
  </si>
  <si>
    <t>PPI:生产资料:加工工业:环比</t>
    <phoneticPr fontId="13" type="noConversion"/>
  </si>
  <si>
    <t>生产资料</t>
  </si>
  <si>
    <t>采掘</t>
  </si>
  <si>
    <t>原材料</t>
  </si>
  <si>
    <t>加工</t>
  </si>
  <si>
    <r>
      <rPr>
        <b/>
        <sz val="18"/>
        <color theme="1"/>
        <rFont val="Arial"/>
        <family val="2"/>
      </rPr>
      <t>PPI-</t>
    </r>
    <r>
      <rPr>
        <b/>
        <sz val="18"/>
        <color theme="1"/>
        <rFont val="楷体_GB2312"/>
        <family val="3"/>
        <charset val="134"/>
      </rPr>
      <t>生产资料</t>
    </r>
  </si>
  <si>
    <t>生产资料同比</t>
  </si>
  <si>
    <t>煤炭采选</t>
  </si>
  <si>
    <t>石油天然气开采</t>
  </si>
  <si>
    <t>钢铁采选</t>
  </si>
  <si>
    <t>有色采选</t>
  </si>
  <si>
    <t>非金属采选</t>
  </si>
  <si>
    <t>农副食品</t>
  </si>
  <si>
    <t>食品制造</t>
  </si>
  <si>
    <t>酒饮料茶</t>
  </si>
  <si>
    <t>烟草制品</t>
  </si>
  <si>
    <t>纺织</t>
  </si>
  <si>
    <t>纺织服装</t>
  </si>
  <si>
    <t>皮革</t>
  </si>
  <si>
    <t>木材</t>
  </si>
  <si>
    <t>家具</t>
  </si>
  <si>
    <t>造纸</t>
  </si>
  <si>
    <t>印刷</t>
  </si>
  <si>
    <t>文教工美</t>
  </si>
  <si>
    <t>燃料加工</t>
  </si>
  <si>
    <t>化工</t>
  </si>
  <si>
    <t>医药</t>
  </si>
  <si>
    <t>化纤</t>
  </si>
  <si>
    <t>橡胶</t>
  </si>
  <si>
    <t>非金属</t>
  </si>
  <si>
    <t>钢铁</t>
  </si>
  <si>
    <t>有色</t>
  </si>
  <si>
    <t>金属制品</t>
  </si>
  <si>
    <t>通用设备</t>
  </si>
  <si>
    <t>专用设备</t>
  </si>
  <si>
    <t>汽车</t>
  </si>
  <si>
    <t>铁路船舶</t>
  </si>
  <si>
    <t>电气机械</t>
  </si>
  <si>
    <t>计算机电子</t>
  </si>
  <si>
    <t>仪器仪表</t>
  </si>
  <si>
    <t>其他制造</t>
  </si>
  <si>
    <t>废弃资源利用</t>
  </si>
  <si>
    <t>维修</t>
  </si>
  <si>
    <t>电力热力</t>
  </si>
  <si>
    <t>燃气</t>
  </si>
  <si>
    <t>水</t>
  </si>
  <si>
    <r>
      <rPr>
        <b/>
        <sz val="14"/>
        <color theme="1"/>
        <rFont val="Arial"/>
        <family val="2"/>
      </rPr>
      <t>PPI</t>
    </r>
    <r>
      <rPr>
        <b/>
        <sz val="14"/>
        <color theme="1"/>
        <rFont val="楷体_GB2312"/>
        <family val="3"/>
        <charset val="134"/>
      </rPr>
      <t>分行业</t>
    </r>
  </si>
  <si>
    <t>PPI:煤炭开采和洗选业:当月同比</t>
    <phoneticPr fontId="13" type="noConversion"/>
  </si>
  <si>
    <t>PPI:石油和天然气开采业:当月同比</t>
    <phoneticPr fontId="13" type="noConversion"/>
  </si>
  <si>
    <t>PPI:黑色金属矿采选业:当月同比</t>
    <phoneticPr fontId="13" type="noConversion"/>
  </si>
  <si>
    <t>PPI:有色金属矿采选业:当月同比</t>
    <phoneticPr fontId="13" type="noConversion"/>
  </si>
  <si>
    <t>PPI:非金属矿采选业:当月同比</t>
    <phoneticPr fontId="13" type="noConversion"/>
  </si>
  <si>
    <t>PPI:农副食品加工业:当月同比</t>
    <phoneticPr fontId="13" type="noConversion"/>
  </si>
  <si>
    <t>PPI:食品制造业:当月同比</t>
    <phoneticPr fontId="13" type="noConversion"/>
  </si>
  <si>
    <t>PPI:酒、饮料和精制茶制造业:当月同比</t>
    <phoneticPr fontId="13" type="noConversion"/>
  </si>
  <si>
    <t>PPI:烟草制品业:当月同比</t>
    <phoneticPr fontId="13" type="noConversion"/>
  </si>
  <si>
    <t>PPI:纺织业:当月同比</t>
    <phoneticPr fontId="13" type="noConversion"/>
  </si>
  <si>
    <t>PPI:纺织服装、服饰业:当月同比</t>
    <phoneticPr fontId="13" type="noConversion"/>
  </si>
  <si>
    <t>PPI:皮革、毛皮、羽毛及其制品和制鞋业:当月同比</t>
    <phoneticPr fontId="13" type="noConversion"/>
  </si>
  <si>
    <t>PPI:木材加工及木、竹、藤、棕、草制品业:当月同比</t>
    <phoneticPr fontId="13" type="noConversion"/>
  </si>
  <si>
    <t>PPI:家具制造业:当月同比</t>
    <phoneticPr fontId="13" type="noConversion"/>
  </si>
  <si>
    <t>PPI:造纸及纸制品业:当月同比</t>
    <phoneticPr fontId="13" type="noConversion"/>
  </si>
  <si>
    <t>PPI:印刷业和记录媒介的复制:当月同比</t>
    <phoneticPr fontId="13" type="noConversion"/>
  </si>
  <si>
    <t>PPI:文教、工美、体育和娱乐用品制造业:当月同比</t>
    <phoneticPr fontId="13" type="noConversion"/>
  </si>
  <si>
    <t>PPI:石油、煤炭及其他燃料加工业:当月同比</t>
    <phoneticPr fontId="13" type="noConversion"/>
  </si>
  <si>
    <t>PPI:化学原料及化学制品制造业:当月同比</t>
    <phoneticPr fontId="13" type="noConversion"/>
  </si>
  <si>
    <t>PPI:医药制造业:当月同比</t>
    <phoneticPr fontId="13" type="noConversion"/>
  </si>
  <si>
    <t>PPI:化学纤维制造业:当月同比</t>
    <phoneticPr fontId="13" type="noConversion"/>
  </si>
  <si>
    <t>PPI:橡胶和塑料制品业:当月同比</t>
    <phoneticPr fontId="13" type="noConversion"/>
  </si>
  <si>
    <t>PPI:非金属矿物制品业:当月同比</t>
    <phoneticPr fontId="13" type="noConversion"/>
  </si>
  <si>
    <t>PPI:黑色金属冶炼及压延加工业:当月同比</t>
    <phoneticPr fontId="13" type="noConversion"/>
  </si>
  <si>
    <t>PPI:有色金属冶炼及压延加工业:当月同比</t>
    <phoneticPr fontId="13" type="noConversion"/>
  </si>
  <si>
    <t>PPI:金属制品业:当月同比</t>
    <phoneticPr fontId="13" type="noConversion"/>
  </si>
  <si>
    <t>PPI:通用设备制造业:当月同比</t>
    <phoneticPr fontId="13" type="noConversion"/>
  </si>
  <si>
    <t>PPI:专用设备制造业:当月同比</t>
    <phoneticPr fontId="13" type="noConversion"/>
  </si>
  <si>
    <t>PPI:汽车制造业:当月同比</t>
    <phoneticPr fontId="13" type="noConversion"/>
  </si>
  <si>
    <t>PPI:铁路、船舶、航空航天和其他运输设备制造业:当月同比</t>
    <phoneticPr fontId="13" type="noConversion"/>
  </si>
  <si>
    <t>PPI:电气机械及器材制造业:当月同比</t>
    <phoneticPr fontId="13" type="noConversion"/>
  </si>
  <si>
    <t>PPI:计算机、通信和其他电子设备制造业:当月同比</t>
    <phoneticPr fontId="13" type="noConversion"/>
  </si>
  <si>
    <t>PPI:仪器仪表制造业:当月同比</t>
    <phoneticPr fontId="13" type="noConversion"/>
  </si>
  <si>
    <t>PPI:其他制造业:当月同比</t>
    <phoneticPr fontId="13" type="noConversion"/>
  </si>
  <si>
    <t>PPI:废弃资源综合利用业:当月同比</t>
    <phoneticPr fontId="13" type="noConversion"/>
  </si>
  <si>
    <t>PPI:金属制品、机械和设备修理业:当月同比</t>
    <phoneticPr fontId="13" type="noConversion"/>
  </si>
  <si>
    <t>PPI:电力、热力的生产和供应业:当月同比</t>
    <phoneticPr fontId="13" type="noConversion"/>
  </si>
  <si>
    <t>PPI:燃气生产和供应业:当月同比</t>
    <phoneticPr fontId="13" type="noConversion"/>
  </si>
  <si>
    <t>PPI:水的生产和供应业:当月同比</t>
    <phoneticPr fontId="13" type="noConversion"/>
  </si>
  <si>
    <t>PPI:煤炭开采和洗选业:环比</t>
    <phoneticPr fontId="13" type="noConversion"/>
  </si>
  <si>
    <t>PPI:石油和天然气开采业:环比</t>
    <phoneticPr fontId="13" type="noConversion"/>
  </si>
  <si>
    <t>PPI:黑色金属矿采选业:环比</t>
    <phoneticPr fontId="13" type="noConversion"/>
  </si>
  <si>
    <t>PPI:有色金属矿采选业:环比</t>
    <phoneticPr fontId="13" type="noConversion"/>
  </si>
  <si>
    <t>PPI:非金属矿采选业:环比</t>
    <phoneticPr fontId="13" type="noConversion"/>
  </si>
  <si>
    <t>PPI:农副食品加工业:环比</t>
    <phoneticPr fontId="13" type="noConversion"/>
  </si>
  <si>
    <t>PPI:食品制造业:环比</t>
    <phoneticPr fontId="13" type="noConversion"/>
  </si>
  <si>
    <t>PPI:酒、饮料和精制茶制造业:环比</t>
    <phoneticPr fontId="13" type="noConversion"/>
  </si>
  <si>
    <t>PPI:烟草制品业:环比</t>
    <phoneticPr fontId="13" type="noConversion"/>
  </si>
  <si>
    <t>PPI:纺织业:环比</t>
    <phoneticPr fontId="13" type="noConversion"/>
  </si>
  <si>
    <t>PPI:纺织服装、服饰业:环比</t>
    <phoneticPr fontId="13" type="noConversion"/>
  </si>
  <si>
    <t>PPI:木材加工及木、竹、藤、棕、草制品业:环比</t>
    <phoneticPr fontId="13" type="noConversion"/>
  </si>
  <si>
    <t>PPI:造纸及纸制品业:环比</t>
    <phoneticPr fontId="13" type="noConversion"/>
  </si>
  <si>
    <t>PPI:印刷业和记录媒介的复制:环比</t>
    <phoneticPr fontId="13" type="noConversion"/>
  </si>
  <si>
    <t>PPI:石油、煤炭及其他燃料加工业:环比</t>
    <phoneticPr fontId="13" type="noConversion"/>
  </si>
  <si>
    <t>PPI:化学原料及化学制品制造业:环比</t>
    <phoneticPr fontId="13" type="noConversion"/>
  </si>
  <si>
    <t>PPI:医药制造业:环比</t>
    <phoneticPr fontId="13" type="noConversion"/>
  </si>
  <si>
    <t>PPI:化学纤维制造业:环比</t>
    <phoneticPr fontId="13" type="noConversion"/>
  </si>
  <si>
    <t>PPI:橡胶和塑料制品业:环比</t>
    <phoneticPr fontId="13" type="noConversion"/>
  </si>
  <si>
    <t>PPI:非金属矿物制品业:环比</t>
    <phoneticPr fontId="13" type="noConversion"/>
  </si>
  <si>
    <t>PPI:黑色金属冶炼及压延加工业:环比</t>
    <phoneticPr fontId="13" type="noConversion"/>
  </si>
  <si>
    <t>PPI:有色金属冶炼及压延加工业:环比</t>
    <phoneticPr fontId="13" type="noConversion"/>
  </si>
  <si>
    <t>PPI:金属制品业:环比</t>
    <phoneticPr fontId="13" type="noConversion"/>
  </si>
  <si>
    <t>PPI:通用设备制造业:环比</t>
    <phoneticPr fontId="13" type="noConversion"/>
  </si>
  <si>
    <t>PPI:专用设备制造业:环比</t>
    <phoneticPr fontId="13" type="noConversion"/>
  </si>
  <si>
    <t>PPI:汽车制造业:环比</t>
    <phoneticPr fontId="13" type="noConversion"/>
  </si>
  <si>
    <t>PPI:铁路、船舶、航空航天和其他运输设备制造业:环比</t>
    <phoneticPr fontId="13" type="noConversion"/>
  </si>
  <si>
    <t>PPI:电气机械及器材制造业:环比</t>
    <phoneticPr fontId="13" type="noConversion"/>
  </si>
  <si>
    <t>PPI:计算机、通信和其他电子设备制造业:环比</t>
    <phoneticPr fontId="13" type="noConversion"/>
  </si>
  <si>
    <t>PPI:电力、热力的生产和供应业:环比</t>
    <phoneticPr fontId="13" type="noConversion"/>
  </si>
  <si>
    <t>PPI:燃气生产和供应业:环比</t>
    <phoneticPr fontId="13" type="noConversion"/>
  </si>
  <si>
    <t>PPI:水的生产和供应业:环比</t>
    <phoneticPr fontId="13" type="noConversion"/>
  </si>
  <si>
    <r>
      <rPr>
        <b/>
        <sz val="18"/>
        <color theme="1"/>
        <rFont val="Arial"/>
        <family val="2"/>
      </rPr>
      <t>PPI-</t>
    </r>
    <r>
      <rPr>
        <b/>
        <sz val="18"/>
        <color theme="1"/>
        <rFont val="楷体_GB2312"/>
        <family val="3"/>
        <charset val="134"/>
      </rPr>
      <t>分行业</t>
    </r>
  </si>
  <si>
    <t>环比增速变化</t>
  </si>
  <si>
    <t>2026-05-13</t>
    <phoneticPr fontId="13" type="noConversion"/>
  </si>
  <si>
    <t>各行业PPI环比增速较上月变化（百分点）</t>
    <phoneticPr fontId="13" type="noConversion"/>
  </si>
  <si>
    <t>木材加工</t>
  </si>
  <si>
    <t>石油煤炭燃料加工</t>
  </si>
  <si>
    <t>橡胶塑料</t>
  </si>
  <si>
    <t>非金属矿</t>
  </si>
  <si>
    <t>计算机电子设备</t>
  </si>
  <si>
    <t>各行业PPI同比增速（百分点）</t>
    <phoneticPr fontId="13" type="noConversion"/>
  </si>
  <si>
    <t>差异</t>
    <phoneticPr fontId="13" type="noConversion"/>
  </si>
  <si>
    <t>PPI环比</t>
    <phoneticPr fontId="13" type="noConversion"/>
  </si>
  <si>
    <t>PPI环比</t>
  </si>
  <si>
    <t>error:errcode:770003</t>
    <phoneticPr fontId="13" type="noConversion"/>
  </si>
  <si>
    <t>公布数据</t>
    <phoneticPr fontId="13" type="noConversion"/>
  </si>
  <si>
    <t>计算数据</t>
    <phoneticPr fontId="13" type="noConversion"/>
  </si>
  <si>
    <t>误差</t>
    <phoneticPr fontId="13" type="noConversion"/>
  </si>
  <si>
    <t>PPI</t>
  </si>
  <si>
    <t>PPI:全部工业品:当月同比</t>
    <phoneticPr fontId="13" type="noConversion"/>
  </si>
  <si>
    <t>PPI:全部工业品:累计同比</t>
    <phoneticPr fontId="13" type="noConversion"/>
  </si>
  <si>
    <t>PPI:全部工业品:环比</t>
    <phoneticPr fontId="13" type="noConversion"/>
  </si>
  <si>
    <t>PPI:新涨价</t>
    <phoneticPr fontId="13" type="noConversion"/>
  </si>
  <si>
    <t>PPI:环比</t>
    <phoneticPr fontId="13" type="noConversion"/>
  </si>
  <si>
    <t>PPI:当月同比</t>
    <phoneticPr fontId="13" type="noConversion"/>
  </si>
  <si>
    <t>PPI:当月同比:翘尾因素</t>
    <phoneticPr fontId="13" type="noConversion"/>
  </si>
  <si>
    <t>PPI:当月同比:新涨价因素</t>
    <phoneticPr fontId="13" type="noConversion"/>
  </si>
  <si>
    <t>翘尾因素</t>
    <phoneticPr fontId="13" type="noConversion"/>
  </si>
  <si>
    <t>新涨价影响</t>
    <phoneticPr fontId="13" type="noConversion"/>
  </si>
  <si>
    <t>新涨价</t>
  </si>
  <si>
    <t>翘尾</t>
  </si>
  <si>
    <r>
      <rPr>
        <b/>
        <sz val="18"/>
        <color theme="1"/>
        <rFont val="Arial"/>
        <family val="2"/>
      </rPr>
      <t>PPI-</t>
    </r>
    <r>
      <rPr>
        <b/>
        <sz val="18"/>
        <color theme="1"/>
        <rFont val="楷体_GB2312"/>
        <family val="3"/>
        <charset val="134"/>
      </rPr>
      <t>新涨价</t>
    </r>
  </si>
  <si>
    <t>M002842661</t>
    <phoneticPr fontId="13" type="noConversion"/>
  </si>
  <si>
    <t>M002826865</t>
    <phoneticPr fontId="13" type="noConversion"/>
  </si>
  <si>
    <t>M003012391</t>
    <phoneticPr fontId="13" type="noConversion"/>
  </si>
  <si>
    <t>M003012392</t>
    <phoneticPr fontId="13" type="noConversion"/>
  </si>
  <si>
    <t>2025-02-09</t>
    <phoneticPr fontId="13" type="noConversion"/>
  </si>
  <si>
    <t>翘尾因素和新涨价因素</t>
  </si>
  <si>
    <r>
      <rPr>
        <b/>
        <sz val="10"/>
        <color theme="1"/>
        <rFont val="Arial"/>
        <family val="2"/>
      </rPr>
      <t>PPI</t>
    </r>
    <r>
      <rPr>
        <b/>
        <sz val="10"/>
        <color theme="1"/>
        <rFont val="楷体_GB2312"/>
        <family val="3"/>
        <charset val="134"/>
      </rPr>
      <t>环比历年同期</t>
    </r>
  </si>
  <si>
    <t>2026-06-10</t>
    <phoneticPr fontId="13" type="noConversion"/>
  </si>
  <si>
    <t>布伦特月均现货价</t>
    <phoneticPr fontId="3" type="noConversion"/>
  </si>
  <si>
    <t>Dif</t>
    <phoneticPr fontId="3" type="noConversion"/>
  </si>
  <si>
    <t>动力煤/焦煤价格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</si>
</sst>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_ "/>
    <numFmt numFmtId="177" formatCode="0.00_ "/>
    <numFmt numFmtId="178" formatCode="0.0%"/>
    <numFmt numFmtId="179" formatCode="yyyy\-mm"/>
    <numFmt numFmtId="180" formatCode="#,##0.00_ "/>
    <numFmt numFmtId="181" formatCode="yyyy/mm"/>
    <numFmt numFmtId="182" formatCode="0.00_);[Red]\(0.00\)"/>
    <numFmt numFmtId="183" formatCode=";;;"/>
    <numFmt numFmtId="184" formatCode="yyyy\-mm\-dd"/>
    <numFmt numFmtId="185" formatCode="yyyy\-mm;@"/>
    <numFmt numFmtId="186" formatCode="yyyy\-mm\-dd;@"/>
    <numFmt numFmtId="187" formatCode="0_ "/>
  </numFmts>
  <fonts count="5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C00000"/>
      <name val="楷体_GB2312"/>
      <family val="3"/>
      <charset val="134"/>
    </font>
    <font>
      <sz val="9"/>
      <name val="等线"/>
      <family val="2"/>
      <charset val="134"/>
      <scheme val="minor"/>
    </font>
    <font>
      <sz val="9"/>
      <color rgb="FFC00000"/>
      <name val="楷体_GB2312"/>
      <family val="3"/>
      <charset val="134"/>
    </font>
    <font>
      <sz val="10"/>
      <color rgb="FFC00000"/>
      <name val="楷体_GB2312"/>
      <family val="3"/>
      <charset val="134"/>
    </font>
    <font>
      <sz val="11"/>
      <color theme="1"/>
      <name val="楷体_GB2312"/>
      <family val="3"/>
      <charset val="134"/>
    </font>
    <font>
      <sz val="9"/>
      <name val="楷体_GB2312"/>
      <family val="3"/>
      <charset val="134"/>
    </font>
    <font>
      <sz val="9"/>
      <color theme="0"/>
      <name val="楷体_GB2312"/>
      <family val="3"/>
      <charset val="134"/>
    </font>
    <font>
      <sz val="9"/>
      <color theme="1"/>
      <name val="楷体_GB2312"/>
      <family val="3"/>
      <charset val="134"/>
    </font>
    <font>
      <sz val="11"/>
      <color theme="0"/>
      <name val="楷体_GB2312"/>
      <family val="3"/>
      <charset val="134"/>
    </font>
    <font>
      <sz val="10"/>
      <color theme="1"/>
      <name val="楷体_GB2312"/>
      <family val="3"/>
      <charset val="134"/>
    </font>
    <font>
      <b/>
      <sz val="14"/>
      <color theme="1"/>
      <name val="楷体_GB2312"/>
      <family val="3"/>
      <charset val="134"/>
    </font>
    <font>
      <sz val="9"/>
      <name val="等线"/>
      <family val="3"/>
      <charset val="134"/>
      <scheme val="minor"/>
    </font>
    <font>
      <b/>
      <sz val="9"/>
      <color theme="1"/>
      <name val="楷体_GB2312"/>
      <family val="3"/>
      <charset val="134"/>
    </font>
    <font>
      <sz val="12"/>
      <name val="宋体"/>
      <family val="3"/>
      <charset val="134"/>
    </font>
    <font>
      <b/>
      <sz val="9"/>
      <color theme="1"/>
      <name val="Arial"/>
      <family val="2"/>
    </font>
    <font>
      <b/>
      <sz val="18"/>
      <color theme="1"/>
      <name val="楷体_GB2312"/>
      <family val="3"/>
      <charset val="134"/>
    </font>
    <font>
      <b/>
      <sz val="18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1"/>
      <name val="楷体_GB2312"/>
      <family val="3"/>
      <charset val="134"/>
    </font>
    <font>
      <b/>
      <sz val="10"/>
      <color theme="1"/>
      <name val="楷体_GB2312"/>
      <family val="3"/>
      <charset val="134"/>
    </font>
    <font>
      <b/>
      <sz val="10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rgb="FFFF0000"/>
      <name val="楷体_GB2312"/>
      <family val="3"/>
      <charset val="134"/>
    </font>
    <font>
      <sz val="9"/>
      <name val="宋体"/>
      <family val="3"/>
      <charset val="134"/>
    </font>
    <font>
      <sz val="9"/>
      <color rgb="FFC00000"/>
      <name val="Arial"/>
      <family val="2"/>
    </font>
    <font>
      <sz val="12"/>
      <color rgb="FFC00000"/>
      <name val="Arial"/>
      <family val="2"/>
    </font>
    <font>
      <sz val="12"/>
      <color rgb="FFC00000"/>
      <name val="楷体_GB2312"/>
      <family val="3"/>
      <charset val="134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楷体_GB2312"/>
      <family val="3"/>
      <charset val="134"/>
    </font>
    <font>
      <sz val="11"/>
      <color theme="1"/>
      <name val="Arial"/>
      <family val="2"/>
    </font>
    <font>
      <sz val="11"/>
      <color indexed="8"/>
      <name val="等线"/>
      <family val="3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9"/>
      <name val="宋体"/>
      <family val="3"/>
      <charset val="134"/>
    </font>
    <font>
      <b/>
      <sz val="11"/>
      <color indexed="8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indexed="10"/>
      <name val="Arial"/>
      <family val="2"/>
    </font>
    <font>
      <sz val="9"/>
      <color rgb="FF000000"/>
      <name val="Arial"/>
      <family val="2"/>
    </font>
    <font>
      <b/>
      <sz val="9"/>
      <color rgb="FFC00000"/>
      <name val="楷体_GB2312"/>
      <family val="3"/>
      <charset val="134"/>
    </font>
    <font>
      <b/>
      <sz val="12"/>
      <color rgb="FFC00000"/>
      <name val="楷体_GB2312"/>
      <family val="3"/>
      <charset val="134"/>
    </font>
    <font>
      <b/>
      <sz val="9"/>
      <name val="楷体_GB2312"/>
      <family val="3"/>
      <charset val="134"/>
    </font>
    <font>
      <b/>
      <sz val="9"/>
      <color rgb="FFFF0000"/>
      <name val="楷体_GB2312"/>
      <family val="3"/>
      <charset val="134"/>
    </font>
    <font>
      <sz val="12"/>
      <color rgb="FFFF0000"/>
      <name val="楷体_GB2312"/>
      <family val="3"/>
      <charset val="134"/>
    </font>
    <font>
      <b/>
      <sz val="9"/>
      <name val="Arial"/>
      <family val="2"/>
    </font>
    <font>
      <sz val="12"/>
      <color theme="0"/>
      <name val="楷体_GB2312"/>
      <family val="3"/>
      <charset val="134"/>
    </font>
    <font>
      <sz val="12"/>
      <name val="楷体_GB2312"/>
      <family val="3"/>
      <charset val="134"/>
    </font>
    <font>
      <b/>
      <sz val="9"/>
      <name val="宋体"/>
      <family val="2"/>
      <charset val="134"/>
    </font>
    <font>
      <sz val="11"/>
      <name val="宋体"/>
      <family val="3"/>
      <charset val="134"/>
    </font>
    <font>
      <sz val="11"/>
      <color rgb="FFFF0000"/>
      <name val="楷体_GB2312"/>
      <family val="3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8"/>
      <color theme="1"/>
      <name val="楷体_GB2312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5" fillId="0" borderId="0"/>
    <xf numFmtId="9" fontId="15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>
      <alignment vertical="center"/>
    </xf>
  </cellStyleXfs>
  <cellXfs count="347">
    <xf numFmtId="0" fontId="0" fillId="0" borderId="0" xfId="0">
      <alignment vertical="center"/>
    </xf>
    <xf numFmtId="0" fontId="2" fillId="2" borderId="0" xfId="1" applyFont="1" applyFill="1">
      <alignment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4" fillId="2" borderId="1" xfId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176" fontId="4" fillId="2" borderId="1" xfId="1" applyNumberFormat="1" applyFont="1" applyFill="1" applyBorder="1" applyAlignment="1">
      <alignment horizontal="right" vertical="center"/>
    </xf>
    <xf numFmtId="176" fontId="4" fillId="2" borderId="3" xfId="1" applyNumberFormat="1" applyFont="1" applyFill="1" applyBorder="1" applyAlignment="1">
      <alignment horizontal="right" vertical="center"/>
    </xf>
    <xf numFmtId="0" fontId="6" fillId="2" borderId="0" xfId="1" applyFont="1" applyFill="1">
      <alignment vertical="center"/>
    </xf>
    <xf numFmtId="0" fontId="7" fillId="3" borderId="0" xfId="1" applyFont="1" applyFill="1">
      <alignment vertical="center"/>
    </xf>
    <xf numFmtId="176" fontId="7" fillId="4" borderId="0" xfId="1" applyNumberFormat="1" applyFont="1" applyFill="1">
      <alignment vertical="center"/>
    </xf>
    <xf numFmtId="0" fontId="7" fillId="4" borderId="0" xfId="1" applyFont="1" applyFill="1" applyAlignment="1">
      <alignment horizontal="center" vertical="center"/>
    </xf>
    <xf numFmtId="0" fontId="7" fillId="4" borderId="4" xfId="1" applyFont="1" applyFill="1" applyBorder="1" applyAlignment="1">
      <alignment horizontal="left" vertical="center"/>
    </xf>
    <xf numFmtId="0" fontId="7" fillId="4" borderId="4" xfId="1" applyFont="1" applyFill="1" applyBorder="1">
      <alignment vertical="center"/>
    </xf>
    <xf numFmtId="0" fontId="7" fillId="4" borderId="4" xfId="2" applyFont="1" applyFill="1" applyBorder="1"/>
    <xf numFmtId="0" fontId="1" fillId="0" borderId="0" xfId="2"/>
    <xf numFmtId="0" fontId="7" fillId="4" borderId="0" xfId="1" applyFont="1" applyFill="1">
      <alignment vertical="center"/>
    </xf>
    <xf numFmtId="0" fontId="8" fillId="3" borderId="0" xfId="1" applyFont="1" applyFill="1">
      <alignment vertical="center"/>
    </xf>
    <xf numFmtId="0" fontId="9" fillId="3" borderId="0" xfId="1" applyFont="1" applyFill="1">
      <alignment vertical="center"/>
    </xf>
    <xf numFmtId="0" fontId="10" fillId="0" borderId="0" xfId="2" applyFont="1"/>
    <xf numFmtId="0" fontId="6" fillId="3" borderId="5" xfId="1" applyFont="1" applyFill="1" applyBorder="1">
      <alignment vertical="center"/>
    </xf>
    <xf numFmtId="0" fontId="6" fillId="3" borderId="0" xfId="1" applyFont="1" applyFill="1">
      <alignment vertical="center"/>
    </xf>
    <xf numFmtId="0" fontId="6" fillId="2" borderId="5" xfId="1" applyFont="1" applyFill="1" applyBorder="1">
      <alignment vertical="center"/>
    </xf>
    <xf numFmtId="9" fontId="9" fillId="5" borderId="0" xfId="1" applyNumberFormat="1" applyFont="1" applyFill="1" applyAlignment="1">
      <alignment horizontal="left" vertical="center"/>
    </xf>
    <xf numFmtId="9" fontId="11" fillId="2" borderId="0" xfId="1" applyNumberFormat="1" applyFont="1" applyFill="1" applyAlignment="1">
      <alignment horizontal="left" vertical="center"/>
    </xf>
    <xf numFmtId="177" fontId="7" fillId="4" borderId="0" xfId="1" applyNumberFormat="1" applyFont="1" applyFill="1">
      <alignment vertical="center"/>
    </xf>
    <xf numFmtId="0" fontId="7" fillId="4" borderId="4" xfId="2" applyFont="1" applyFill="1" applyBorder="1" applyAlignment="1">
      <alignment horizontal="left" vertical="center"/>
    </xf>
    <xf numFmtId="0" fontId="7" fillId="4" borderId="4" xfId="2" applyFont="1" applyFill="1" applyBorder="1" applyAlignment="1">
      <alignment vertical="center"/>
    </xf>
    <xf numFmtId="0" fontId="7" fillId="4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9" fontId="14" fillId="5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right" vertical="center"/>
    </xf>
    <xf numFmtId="0" fontId="9" fillId="3" borderId="5" xfId="1" applyFont="1" applyFill="1" applyBorder="1" applyAlignment="1">
      <alignment horizontal="right" vertical="center"/>
    </xf>
    <xf numFmtId="0" fontId="9" fillId="3" borderId="0" xfId="1" applyFont="1" applyFill="1" applyAlignment="1">
      <alignment horizontal="right" vertical="center"/>
    </xf>
    <xf numFmtId="0" fontId="9" fillId="2" borderId="5" xfId="1" applyFont="1" applyFill="1" applyBorder="1" applyAlignment="1">
      <alignment horizontal="right" vertical="center"/>
    </xf>
    <xf numFmtId="0" fontId="14" fillId="5" borderId="9" xfId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left" vertical="center" wrapText="1"/>
    </xf>
    <xf numFmtId="178" fontId="7" fillId="4" borderId="0" xfId="1" applyNumberFormat="1" applyFont="1" applyFill="1">
      <alignment vertical="center"/>
    </xf>
    <xf numFmtId="0" fontId="14" fillId="5" borderId="12" xfId="1" applyFont="1" applyFill="1" applyBorder="1" applyAlignment="1">
      <alignment horizontal="center" vertical="center" wrapText="1"/>
    </xf>
    <xf numFmtId="176" fontId="19" fillId="5" borderId="6" xfId="4" applyNumberFormat="1" applyFont="1" applyFill="1" applyBorder="1" applyAlignment="1">
      <alignment horizontal="center" vertical="center" wrapText="1"/>
    </xf>
    <xf numFmtId="176" fontId="19" fillId="5" borderId="7" xfId="4" applyNumberFormat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left" vertical="center"/>
    </xf>
    <xf numFmtId="0" fontId="14" fillId="5" borderId="0" xfId="1" applyFont="1" applyFill="1" applyAlignment="1">
      <alignment horizontal="center" vertical="center" wrapText="1"/>
    </xf>
    <xf numFmtId="176" fontId="19" fillId="5" borderId="0" xfId="4" applyNumberFormat="1" applyFont="1" applyFill="1" applyBorder="1" applyAlignment="1">
      <alignment horizontal="center" vertical="center" wrapText="1"/>
    </xf>
    <xf numFmtId="176" fontId="19" fillId="5" borderId="13" xfId="4" applyNumberFormat="1" applyFont="1" applyFill="1" applyBorder="1" applyAlignment="1">
      <alignment horizontal="center" vertical="center" wrapText="1"/>
    </xf>
    <xf numFmtId="0" fontId="2" fillId="2" borderId="5" xfId="1" applyFont="1" applyFill="1" applyBorder="1">
      <alignment vertical="center"/>
    </xf>
    <xf numFmtId="178" fontId="4" fillId="2" borderId="0" xfId="1" applyNumberFormat="1" applyFont="1" applyFill="1" applyAlignment="1">
      <alignment horizontal="left" vertical="center"/>
    </xf>
    <xf numFmtId="178" fontId="5" fillId="2" borderId="0" xfId="1" applyNumberFormat="1" applyFont="1" applyFill="1" applyAlignment="1">
      <alignment horizontal="left" vertical="center"/>
    </xf>
    <xf numFmtId="176" fontId="20" fillId="2" borderId="0" xfId="1" applyNumberFormat="1" applyFont="1" applyFill="1" applyAlignment="1">
      <alignment horizontal="center" vertical="center"/>
    </xf>
    <xf numFmtId="176" fontId="20" fillId="2" borderId="13" xfId="1" applyNumberFormat="1" applyFont="1" applyFill="1" applyBorder="1" applyAlignment="1">
      <alignment horizontal="center" vertical="center"/>
    </xf>
    <xf numFmtId="179" fontId="7" fillId="4" borderId="4" xfId="2" applyNumberFormat="1" applyFont="1" applyFill="1" applyBorder="1" applyAlignment="1">
      <alignment horizontal="right" vertical="center"/>
    </xf>
    <xf numFmtId="180" fontId="7" fillId="4" borderId="4" xfId="2" applyNumberFormat="1" applyFont="1" applyFill="1" applyBorder="1" applyAlignment="1">
      <alignment horizontal="right" vertical="center"/>
    </xf>
    <xf numFmtId="180" fontId="21" fillId="4" borderId="0" xfId="2" applyNumberFormat="1" applyFont="1" applyFill="1" applyAlignment="1">
      <alignment horizontal="right"/>
    </xf>
    <xf numFmtId="0" fontId="21" fillId="4" borderId="0" xfId="2" applyFont="1" applyFill="1"/>
    <xf numFmtId="179" fontId="21" fillId="4" borderId="0" xfId="2" applyNumberFormat="1" applyFont="1" applyFill="1" applyAlignment="1">
      <alignment horizontal="right"/>
    </xf>
    <xf numFmtId="0" fontId="6" fillId="5" borderId="5" xfId="1" applyFont="1" applyFill="1" applyBorder="1">
      <alignment vertical="center"/>
    </xf>
    <xf numFmtId="0" fontId="6" fillId="5" borderId="0" xfId="1" applyFont="1" applyFill="1">
      <alignment vertical="center"/>
    </xf>
    <xf numFmtId="0" fontId="22" fillId="5" borderId="0" xfId="1" applyFont="1" applyFill="1">
      <alignment vertical="center"/>
    </xf>
    <xf numFmtId="181" fontId="24" fillId="3" borderId="0" xfId="2" applyNumberFormat="1" applyFont="1" applyFill="1" applyAlignment="1">
      <alignment horizontal="center" vertical="center"/>
    </xf>
    <xf numFmtId="182" fontId="5" fillId="2" borderId="0" xfId="1" applyNumberFormat="1" applyFont="1" applyFill="1" applyAlignment="1">
      <alignment horizontal="left" vertical="center"/>
    </xf>
    <xf numFmtId="176" fontId="24" fillId="3" borderId="0" xfId="1" applyNumberFormat="1" applyFont="1" applyFill="1" applyAlignment="1">
      <alignment horizontal="center" vertical="center"/>
    </xf>
    <xf numFmtId="180" fontId="7" fillId="4" borderId="0" xfId="1" applyNumberFormat="1" applyFont="1" applyFill="1" applyAlignment="1">
      <alignment horizontal="right" vertical="center"/>
    </xf>
    <xf numFmtId="180" fontId="8" fillId="3" borderId="0" xfId="1" applyNumberFormat="1" applyFont="1" applyFill="1" applyAlignment="1">
      <alignment horizontal="right" vertical="center"/>
    </xf>
    <xf numFmtId="180" fontId="9" fillId="3" borderId="0" xfId="1" applyNumberFormat="1" applyFont="1" applyFill="1" applyAlignment="1">
      <alignment horizontal="right" vertical="center"/>
    </xf>
    <xf numFmtId="0" fontId="6" fillId="5" borderId="14" xfId="1" applyFont="1" applyFill="1" applyBorder="1">
      <alignment vertical="center"/>
    </xf>
    <xf numFmtId="0" fontId="6" fillId="5" borderId="15" xfId="1" applyFont="1" applyFill="1" applyBorder="1">
      <alignment vertical="center"/>
    </xf>
    <xf numFmtId="0" fontId="22" fillId="5" borderId="15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1" xfId="1" applyFont="1" applyFill="1" applyBorder="1">
      <alignment vertical="center"/>
    </xf>
    <xf numFmtId="14" fontId="7" fillId="4" borderId="0" xfId="1" applyNumberFormat="1" applyFont="1" applyFill="1">
      <alignment vertical="center"/>
    </xf>
    <xf numFmtId="183" fontId="21" fillId="4" borderId="0" xfId="2" applyNumberFormat="1" applyFont="1" applyFill="1" applyAlignment="1">
      <alignment horizontal="right" vertical="center"/>
    </xf>
    <xf numFmtId="183" fontId="10" fillId="0" borderId="0" xfId="2" applyNumberFormat="1" applyFont="1" applyAlignment="1">
      <alignment horizontal="right" vertical="center"/>
    </xf>
    <xf numFmtId="183" fontId="6" fillId="0" borderId="0" xfId="2" applyNumberFormat="1" applyFont="1" applyAlignment="1">
      <alignment horizontal="right" vertical="center"/>
    </xf>
    <xf numFmtId="179" fontId="7" fillId="4" borderId="4" xfId="1" applyNumberFormat="1" applyFont="1" applyFill="1" applyBorder="1" applyAlignment="1">
      <alignment horizontal="right" vertical="center"/>
    </xf>
    <xf numFmtId="180" fontId="7" fillId="4" borderId="4" xfId="1" applyNumberFormat="1" applyFont="1" applyFill="1" applyBorder="1" applyAlignment="1">
      <alignment horizontal="right" vertical="center"/>
    </xf>
    <xf numFmtId="183" fontId="7" fillId="4" borderId="4" xfId="2" applyNumberFormat="1" applyFont="1" applyFill="1" applyBorder="1" applyAlignment="1">
      <alignment horizontal="right" vertical="center"/>
    </xf>
    <xf numFmtId="0" fontId="9" fillId="2" borderId="0" xfId="1" applyFont="1" applyFill="1">
      <alignment vertical="center"/>
    </xf>
    <xf numFmtId="0" fontId="11" fillId="2" borderId="0" xfId="1" applyFont="1" applyFill="1">
      <alignment vertical="center"/>
    </xf>
    <xf numFmtId="0" fontId="19" fillId="2" borderId="0" xfId="1" applyFont="1" applyFill="1" applyAlignment="1">
      <alignment horizontal="center" vertical="center"/>
    </xf>
    <xf numFmtId="181" fontId="7" fillId="3" borderId="0" xfId="1" applyNumberFormat="1" applyFont="1" applyFill="1" applyAlignment="1">
      <alignment horizontal="left" vertical="center"/>
    </xf>
    <xf numFmtId="182" fontId="5" fillId="3" borderId="0" xfId="1" applyNumberFormat="1" applyFont="1" applyFill="1" applyAlignment="1">
      <alignment horizontal="left" vertical="center"/>
    </xf>
    <xf numFmtId="0" fontId="10" fillId="3" borderId="0" xfId="1" applyFont="1" applyFill="1">
      <alignment vertical="center"/>
    </xf>
    <xf numFmtId="176" fontId="25" fillId="3" borderId="0" xfId="1" applyNumberFormat="1" applyFont="1" applyFill="1" applyAlignment="1">
      <alignment horizontal="center" vertical="center"/>
    </xf>
    <xf numFmtId="176" fontId="24" fillId="3" borderId="0" xfId="1" applyNumberFormat="1" applyFont="1" applyFill="1" applyAlignment="1">
      <alignment horizontal="right" vertical="center"/>
    </xf>
    <xf numFmtId="176" fontId="7" fillId="3" borderId="0" xfId="1" applyNumberFormat="1" applyFont="1" applyFill="1" applyAlignment="1">
      <alignment horizontal="right" vertical="center"/>
    </xf>
    <xf numFmtId="176" fontId="26" fillId="3" borderId="0" xfId="1" applyNumberFormat="1" applyFont="1" applyFill="1" applyAlignment="1">
      <alignment horizontal="right" vertical="center"/>
    </xf>
    <xf numFmtId="183" fontId="8" fillId="3" borderId="0" xfId="1" applyNumberFormat="1" applyFont="1" applyFill="1">
      <alignment vertical="center"/>
    </xf>
    <xf numFmtId="183" fontId="9" fillId="3" borderId="0" xfId="1" applyNumberFormat="1" applyFont="1" applyFill="1">
      <alignment vertical="center"/>
    </xf>
    <xf numFmtId="183" fontId="7" fillId="4" borderId="0" xfId="1" applyNumberFormat="1" applyFont="1" applyFill="1">
      <alignment vertical="center"/>
    </xf>
    <xf numFmtId="183" fontId="7" fillId="4" borderId="4" xfId="1" applyNumberFormat="1" applyFont="1" applyFill="1" applyBorder="1">
      <alignment vertical="center"/>
    </xf>
    <xf numFmtId="0" fontId="11" fillId="3" borderId="0" xfId="1" applyFont="1" applyFill="1" applyAlignment="1">
      <alignment horizontal="left" vertical="center"/>
    </xf>
    <xf numFmtId="176" fontId="9" fillId="3" borderId="0" xfId="1" applyNumberFormat="1" applyFont="1" applyFill="1" applyAlignment="1">
      <alignment horizontal="right" vertical="center"/>
    </xf>
    <xf numFmtId="0" fontId="7" fillId="4" borderId="4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0" fontId="26" fillId="3" borderId="0" xfId="1" applyFont="1" applyFill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4" xfId="1" applyFont="1" applyFill="1" applyBorder="1">
      <alignment vertical="center"/>
    </xf>
    <xf numFmtId="183" fontId="8" fillId="3" borderId="4" xfId="1" applyNumberFormat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8" fillId="2" borderId="0" xfId="1" applyFont="1" applyFill="1" applyAlignment="1">
      <alignment horizontal="center" vertical="center"/>
    </xf>
    <xf numFmtId="0" fontId="29" fillId="2" borderId="0" xfId="1" applyFont="1" applyFill="1" applyAlignment="1">
      <alignment horizontal="center" vertical="center"/>
    </xf>
    <xf numFmtId="176" fontId="29" fillId="2" borderId="0" xfId="1" applyNumberFormat="1" applyFont="1" applyFill="1" applyAlignment="1">
      <alignment horizontal="center" vertical="center"/>
    </xf>
    <xf numFmtId="176" fontId="30" fillId="2" borderId="0" xfId="1" applyNumberFormat="1" applyFont="1" applyFill="1">
      <alignment vertical="center"/>
    </xf>
    <xf numFmtId="0" fontId="21" fillId="3" borderId="0" xfId="2" applyFont="1" applyFill="1"/>
    <xf numFmtId="0" fontId="7" fillId="3" borderId="0" xfId="2" applyFont="1" applyFill="1"/>
    <xf numFmtId="0" fontId="7" fillId="3" borderId="0" xfId="2" applyFont="1" applyFill="1" applyAlignment="1">
      <alignment vertical="center"/>
    </xf>
    <xf numFmtId="0" fontId="6" fillId="2" borderId="13" xfId="1" applyFont="1" applyFill="1" applyBorder="1">
      <alignment vertical="center"/>
    </xf>
    <xf numFmtId="9" fontId="19" fillId="5" borderId="16" xfId="1" applyNumberFormat="1" applyFont="1" applyFill="1" applyBorder="1" applyAlignment="1">
      <alignment horizontal="center" vertical="center"/>
    </xf>
    <xf numFmtId="9" fontId="31" fillId="2" borderId="0" xfId="1" applyNumberFormat="1" applyFont="1" applyFill="1" applyAlignment="1">
      <alignment horizontal="center" vertical="center"/>
    </xf>
    <xf numFmtId="0" fontId="21" fillId="3" borderId="0" xfId="2" applyFont="1" applyFill="1" applyAlignment="1">
      <alignment wrapText="1"/>
    </xf>
    <xf numFmtId="9" fontId="19" fillId="5" borderId="18" xfId="1" applyNumberFormat="1" applyFont="1" applyFill="1" applyBorder="1" applyAlignment="1">
      <alignment horizontal="center" vertical="center"/>
    </xf>
    <xf numFmtId="9" fontId="33" fillId="2" borderId="0" xfId="1" applyNumberFormat="1" applyFont="1" applyFill="1" applyAlignment="1">
      <alignment horizontal="center" vertical="center"/>
    </xf>
    <xf numFmtId="0" fontId="9" fillId="2" borderId="13" xfId="1" applyFont="1" applyFill="1" applyBorder="1" applyAlignment="1">
      <alignment horizontal="right" vertical="center"/>
    </xf>
    <xf numFmtId="0" fontId="19" fillId="5" borderId="19" xfId="1" applyFont="1" applyFill="1" applyBorder="1" applyAlignment="1">
      <alignment horizontal="center" vertical="center" wrapText="1"/>
    </xf>
    <xf numFmtId="0" fontId="33" fillId="2" borderId="9" xfId="1" applyFont="1" applyFill="1" applyBorder="1" applyAlignment="1">
      <alignment horizontal="center" vertical="center" wrapText="1"/>
    </xf>
    <xf numFmtId="0" fontId="14" fillId="5" borderId="21" xfId="1" applyFont="1" applyFill="1" applyBorder="1" applyAlignment="1">
      <alignment horizontal="center" vertical="center" wrapText="1"/>
    </xf>
    <xf numFmtId="0" fontId="33" fillId="2" borderId="0" xfId="1" applyFont="1" applyFill="1" applyAlignment="1">
      <alignment horizontal="center" vertical="center" wrapText="1"/>
    </xf>
    <xf numFmtId="176" fontId="25" fillId="5" borderId="6" xfId="4" applyNumberFormat="1" applyFont="1" applyFill="1" applyBorder="1" applyAlignment="1">
      <alignment horizontal="center" vertical="center" wrapText="1"/>
    </xf>
    <xf numFmtId="176" fontId="25" fillId="5" borderId="15" xfId="4" applyNumberFormat="1" applyFont="1" applyFill="1" applyBorder="1" applyAlignment="1">
      <alignment horizontal="center" vertical="center" wrapText="1"/>
    </xf>
    <xf numFmtId="0" fontId="2" fillId="2" borderId="15" xfId="1" applyFont="1" applyFill="1" applyBorder="1">
      <alignment vertical="center"/>
    </xf>
    <xf numFmtId="178" fontId="28" fillId="2" borderId="0" xfId="1" applyNumberFormat="1" applyFont="1" applyFill="1" applyAlignment="1">
      <alignment horizontal="center" vertical="center"/>
    </xf>
    <xf numFmtId="176" fontId="28" fillId="2" borderId="0" xfId="1" applyNumberFormat="1" applyFont="1" applyFill="1" applyAlignment="1">
      <alignment horizontal="center" vertical="center"/>
    </xf>
    <xf numFmtId="179" fontId="7" fillId="3" borderId="0" xfId="2" applyNumberFormat="1" applyFont="1" applyFill="1" applyAlignment="1">
      <alignment horizontal="right" vertical="center"/>
    </xf>
    <xf numFmtId="180" fontId="7" fillId="3" borderId="0" xfId="2" applyNumberFormat="1" applyFont="1" applyFill="1" applyAlignment="1">
      <alignment horizontal="right" vertical="center"/>
    </xf>
    <xf numFmtId="0" fontId="6" fillId="2" borderId="18" xfId="1" applyFont="1" applyFill="1" applyBorder="1">
      <alignment vertical="center"/>
    </xf>
    <xf numFmtId="181" fontId="24" fillId="3" borderId="0" xfId="1" applyNumberFormat="1" applyFont="1" applyFill="1" applyAlignment="1">
      <alignment horizontal="center" vertical="center"/>
    </xf>
    <xf numFmtId="182" fontId="28" fillId="2" borderId="0" xfId="1" applyNumberFormat="1" applyFont="1" applyFill="1" applyAlignment="1">
      <alignment horizontal="center" vertical="center"/>
    </xf>
    <xf numFmtId="0" fontId="6" fillId="3" borderId="3" xfId="1" applyFont="1" applyFill="1" applyBorder="1">
      <alignment vertical="center"/>
    </xf>
    <xf numFmtId="182" fontId="28" fillId="3" borderId="0" xfId="1" applyNumberFormat="1" applyFont="1" applyFill="1" applyAlignment="1">
      <alignment horizontal="center" vertical="center"/>
    </xf>
    <xf numFmtId="0" fontId="10" fillId="3" borderId="0" xfId="2" applyFont="1" applyFill="1"/>
    <xf numFmtId="180" fontId="21" fillId="3" borderId="0" xfId="2" applyNumberFormat="1" applyFont="1" applyFill="1" applyAlignment="1">
      <alignment horizontal="right"/>
    </xf>
    <xf numFmtId="179" fontId="21" fillId="3" borderId="0" xfId="2" applyNumberFormat="1" applyFont="1" applyFill="1" applyAlignment="1">
      <alignment horizontal="right"/>
    </xf>
    <xf numFmtId="0" fontId="19" fillId="3" borderId="0" xfId="1" applyFont="1" applyFill="1" applyAlignment="1">
      <alignment horizontal="center" vertical="center"/>
    </xf>
    <xf numFmtId="0" fontId="35" fillId="2" borderId="0" xfId="1" applyFont="1" applyFill="1" applyAlignment="1">
      <alignment horizontal="center" vertical="center"/>
    </xf>
    <xf numFmtId="176" fontId="35" fillId="3" borderId="0" xfId="1" applyNumberFormat="1" applyFont="1" applyFill="1" applyAlignment="1">
      <alignment horizontal="center" vertical="center"/>
    </xf>
    <xf numFmtId="0" fontId="21" fillId="0" borderId="0" xfId="2" applyFont="1"/>
    <xf numFmtId="0" fontId="37" fillId="0" borderId="0" xfId="5" applyFont="1">
      <alignment vertical="center"/>
    </xf>
    <xf numFmtId="0" fontId="36" fillId="0" borderId="0" xfId="5">
      <alignment vertical="center"/>
    </xf>
    <xf numFmtId="0" fontId="38" fillId="0" borderId="0" xfId="5" applyFont="1">
      <alignment vertical="center"/>
    </xf>
    <xf numFmtId="0" fontId="39" fillId="0" borderId="0" xfId="6">
      <alignment vertical="center"/>
    </xf>
    <xf numFmtId="0" fontId="36" fillId="0" borderId="0" xfId="5" applyAlignment="1">
      <alignment horizontal="right" vertical="center"/>
    </xf>
    <xf numFmtId="184" fontId="39" fillId="0" borderId="0" xfId="6" applyNumberFormat="1" applyAlignment="1"/>
    <xf numFmtId="184" fontId="36" fillId="0" borderId="0" xfId="5" applyNumberFormat="1" applyAlignment="1">
      <alignment horizontal="right" vertical="center"/>
    </xf>
    <xf numFmtId="180" fontId="36" fillId="0" borderId="0" xfId="5" applyNumberFormat="1" applyAlignment="1">
      <alignment horizontal="right" vertical="center"/>
    </xf>
    <xf numFmtId="185" fontId="36" fillId="0" borderId="0" xfId="5" applyNumberFormat="1">
      <alignment vertical="center"/>
    </xf>
    <xf numFmtId="177" fontId="36" fillId="0" borderId="0" xfId="5" applyNumberFormat="1">
      <alignment vertical="center"/>
    </xf>
    <xf numFmtId="180" fontId="39" fillId="0" borderId="0" xfId="6" applyNumberFormat="1" applyAlignment="1">
      <alignment horizontal="right"/>
    </xf>
    <xf numFmtId="179" fontId="36" fillId="0" borderId="0" xfId="5" applyNumberFormat="1" applyAlignment="1">
      <alignment horizontal="right" vertical="center"/>
    </xf>
    <xf numFmtId="186" fontId="36" fillId="0" borderId="0" xfId="5" applyNumberFormat="1" applyAlignment="1">
      <alignment horizontal="right" vertical="center"/>
    </xf>
    <xf numFmtId="0" fontId="36" fillId="6" borderId="0" xfId="5" applyFill="1">
      <alignment vertical="center"/>
    </xf>
    <xf numFmtId="0" fontId="16" fillId="0" borderId="0" xfId="7" applyFont="1" applyAlignment="1">
      <alignment horizontal="center" vertical="center"/>
    </xf>
    <xf numFmtId="0" fontId="42" fillId="0" borderId="0" xfId="7" applyFont="1" applyAlignment="1">
      <alignment horizontal="center" vertical="center"/>
    </xf>
    <xf numFmtId="0" fontId="1" fillId="0" borderId="0" xfId="7">
      <alignment vertical="center"/>
    </xf>
    <xf numFmtId="0" fontId="19" fillId="0" borderId="0" xfId="7" applyFont="1">
      <alignment vertical="center"/>
    </xf>
    <xf numFmtId="0" fontId="16" fillId="0" borderId="0" xfId="7" applyFont="1">
      <alignment vertical="center"/>
    </xf>
    <xf numFmtId="178" fontId="16" fillId="0" borderId="0" xfId="8" applyNumberFormat="1" applyFont="1" applyFill="1">
      <alignment vertical="center"/>
    </xf>
    <xf numFmtId="178" fontId="16" fillId="7" borderId="0" xfId="8" applyNumberFormat="1" applyFont="1" applyFill="1">
      <alignment vertical="center"/>
    </xf>
    <xf numFmtId="0" fontId="19" fillId="0" borderId="0" xfId="7" applyFont="1" applyAlignment="1">
      <alignment vertical="center" wrapText="1"/>
    </xf>
    <xf numFmtId="0" fontId="43" fillId="0" borderId="0" xfId="7" applyFont="1">
      <alignment vertical="center"/>
    </xf>
    <xf numFmtId="179" fontId="19" fillId="0" borderId="0" xfId="7" applyNumberFormat="1" applyFont="1" applyAlignment="1">
      <alignment horizontal="right" vertical="center"/>
    </xf>
    <xf numFmtId="180" fontId="19" fillId="0" borderId="0" xfId="7" applyNumberFormat="1" applyFont="1" applyAlignment="1">
      <alignment horizontal="right" vertical="center"/>
    </xf>
    <xf numFmtId="179" fontId="1" fillId="0" borderId="0" xfId="7" applyNumberFormat="1" applyAlignment="1">
      <alignment horizontal="right" vertical="center"/>
    </xf>
    <xf numFmtId="180" fontId="1" fillId="0" borderId="0" xfId="7" applyNumberFormat="1" applyAlignment="1">
      <alignment horizontal="right" vertical="center"/>
    </xf>
    <xf numFmtId="0" fontId="1" fillId="6" borderId="0" xfId="7" applyFill="1">
      <alignment vertical="center"/>
    </xf>
    <xf numFmtId="0" fontId="45" fillId="2" borderId="0" xfId="1" applyFont="1" applyFill="1" applyAlignment="1">
      <alignment horizontal="center" vertical="center"/>
    </xf>
    <xf numFmtId="0" fontId="46" fillId="2" borderId="0" xfId="1" applyFont="1" applyFill="1" applyAlignment="1">
      <alignment horizontal="left" vertical="center"/>
    </xf>
    <xf numFmtId="176" fontId="30" fillId="2" borderId="0" xfId="1" applyNumberFormat="1" applyFont="1" applyFill="1" applyAlignment="1">
      <alignment horizontal="right" vertical="center"/>
    </xf>
    <xf numFmtId="0" fontId="21" fillId="3" borderId="0" xfId="1" applyFont="1" applyFill="1">
      <alignment vertical="center"/>
    </xf>
    <xf numFmtId="0" fontId="7" fillId="3" borderId="0" xfId="9" applyFont="1" applyFill="1" applyAlignment="1">
      <alignment horizontal="center" vertical="center"/>
    </xf>
    <xf numFmtId="9" fontId="14" fillId="5" borderId="16" xfId="1" applyNumberFormat="1" applyFont="1" applyFill="1" applyBorder="1" applyAlignment="1">
      <alignment horizontal="center" vertical="center"/>
    </xf>
    <xf numFmtId="9" fontId="12" fillId="2" borderId="0" xfId="1" applyNumberFormat="1" applyFont="1" applyFill="1" applyAlignment="1">
      <alignment horizontal="left" vertical="center"/>
    </xf>
    <xf numFmtId="9" fontId="14" fillId="5" borderId="18" xfId="1" applyNumberFormat="1" applyFont="1" applyFill="1" applyBorder="1" applyAlignment="1">
      <alignment horizontal="center" vertical="center"/>
    </xf>
    <xf numFmtId="9" fontId="22" fillId="2" borderId="0" xfId="1" applyNumberFormat="1" applyFont="1" applyFill="1" applyAlignment="1">
      <alignment horizontal="left" vertical="center"/>
    </xf>
    <xf numFmtId="0" fontId="14" fillId="5" borderId="19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left" vertical="center" wrapText="1"/>
    </xf>
    <xf numFmtId="0" fontId="14" fillId="5" borderId="27" xfId="1" applyFont="1" applyFill="1" applyBorder="1" applyAlignment="1">
      <alignment horizontal="center" vertical="center" wrapText="1"/>
    </xf>
    <xf numFmtId="176" fontId="19" fillId="5" borderId="8" xfId="4" applyNumberFormat="1" applyFont="1" applyFill="1" applyBorder="1" applyAlignment="1">
      <alignment horizontal="center" vertical="center" wrapText="1"/>
    </xf>
    <xf numFmtId="176" fontId="19" fillId="5" borderId="12" xfId="4" applyNumberFormat="1" applyFont="1" applyFill="1" applyBorder="1" applyAlignment="1">
      <alignment horizontal="center" vertical="center" wrapText="1"/>
    </xf>
    <xf numFmtId="176" fontId="7" fillId="3" borderId="0" xfId="9" applyNumberFormat="1" applyFont="1" applyFill="1" applyAlignment="1">
      <alignment horizontal="center" vertical="center"/>
    </xf>
    <xf numFmtId="176" fontId="19" fillId="5" borderId="15" xfId="4" applyNumberFormat="1" applyFont="1" applyFill="1" applyBorder="1" applyAlignment="1">
      <alignment horizontal="center" vertical="center" wrapText="1"/>
    </xf>
    <xf numFmtId="178" fontId="45" fillId="2" borderId="0" xfId="1" applyNumberFormat="1" applyFont="1" applyFill="1" applyAlignment="1">
      <alignment horizontal="center" vertical="center"/>
    </xf>
    <xf numFmtId="178" fontId="45" fillId="2" borderId="0" xfId="1" applyNumberFormat="1" applyFont="1" applyFill="1" applyAlignment="1">
      <alignment horizontal="left" vertical="center"/>
    </xf>
    <xf numFmtId="182" fontId="45" fillId="2" borderId="0" xfId="1" applyNumberFormat="1" applyFont="1" applyFill="1" applyAlignment="1">
      <alignment horizontal="left" vertical="center"/>
    </xf>
    <xf numFmtId="176" fontId="21" fillId="3" borderId="0" xfId="2" applyNumberFormat="1" applyFont="1" applyFill="1"/>
    <xf numFmtId="180" fontId="7" fillId="3" borderId="0" xfId="9" applyNumberFormat="1" applyFont="1" applyFill="1" applyAlignment="1">
      <alignment horizontal="center" vertical="center"/>
    </xf>
    <xf numFmtId="14" fontId="7" fillId="3" borderId="0" xfId="1" applyNumberFormat="1" applyFont="1" applyFill="1">
      <alignment vertical="center"/>
    </xf>
    <xf numFmtId="181" fontId="47" fillId="3" borderId="0" xfId="1" applyNumberFormat="1" applyFont="1" applyFill="1" applyAlignment="1">
      <alignment horizontal="center" vertical="center"/>
    </xf>
    <xf numFmtId="182" fontId="45" fillId="3" borderId="0" xfId="1" applyNumberFormat="1" applyFont="1" applyFill="1" applyAlignment="1">
      <alignment horizontal="left" vertical="center"/>
    </xf>
    <xf numFmtId="0" fontId="6" fillId="3" borderId="0" xfId="2" applyFont="1" applyFill="1"/>
    <xf numFmtId="176" fontId="47" fillId="3" borderId="0" xfId="1" applyNumberFormat="1" applyFont="1" applyFill="1" applyAlignment="1">
      <alignment horizontal="right" vertical="center"/>
    </xf>
    <xf numFmtId="176" fontId="48" fillId="3" borderId="0" xfId="1" applyNumberFormat="1" applyFont="1" applyFill="1" applyAlignment="1">
      <alignment horizontal="right" vertical="center"/>
    </xf>
    <xf numFmtId="0" fontId="9" fillId="3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176" fontId="6" fillId="3" borderId="0" xfId="1" applyNumberFormat="1" applyFont="1" applyFill="1" applyAlignment="1">
      <alignment horizontal="right" vertical="center"/>
    </xf>
    <xf numFmtId="0" fontId="2" fillId="2" borderId="0" xfId="9" applyFont="1" applyFill="1">
      <alignment vertical="center"/>
    </xf>
    <xf numFmtId="0" fontId="2" fillId="2" borderId="6" xfId="9" applyFont="1" applyFill="1" applyBorder="1">
      <alignment vertical="center"/>
    </xf>
    <xf numFmtId="178" fontId="30" fillId="2" borderId="0" xfId="9" applyNumberFormat="1" applyFont="1" applyFill="1">
      <alignment vertical="center"/>
    </xf>
    <xf numFmtId="178" fontId="49" fillId="2" borderId="0" xfId="9" applyNumberFormat="1" applyFont="1" applyFill="1">
      <alignment vertical="center"/>
    </xf>
    <xf numFmtId="176" fontId="47" fillId="3" borderId="0" xfId="9" applyNumberFormat="1" applyFont="1" applyFill="1">
      <alignment vertical="center"/>
    </xf>
    <xf numFmtId="0" fontId="7" fillId="3" borderId="0" xfId="9" applyFont="1" applyFill="1" applyAlignment="1">
      <alignment vertical="center" wrapText="1"/>
    </xf>
    <xf numFmtId="0" fontId="7" fillId="3" borderId="0" xfId="10" applyFont="1" applyFill="1" applyAlignment="1">
      <alignment vertical="center" wrapText="1"/>
    </xf>
    <xf numFmtId="0" fontId="7" fillId="3" borderId="0" xfId="10" applyFont="1" applyFill="1">
      <alignment vertical="center"/>
    </xf>
    <xf numFmtId="0" fontId="6" fillId="2" borderId="13" xfId="9" applyFont="1" applyFill="1" applyBorder="1">
      <alignment vertical="center"/>
    </xf>
    <xf numFmtId="0" fontId="6" fillId="3" borderId="0" xfId="9" applyFont="1" applyFill="1">
      <alignment vertical="center"/>
    </xf>
    <xf numFmtId="0" fontId="6" fillId="2" borderId="5" xfId="9" applyFont="1" applyFill="1" applyBorder="1">
      <alignment vertical="center"/>
    </xf>
    <xf numFmtId="0" fontId="47" fillId="3" borderId="0" xfId="10" applyFont="1" applyFill="1">
      <alignment vertical="center"/>
    </xf>
    <xf numFmtId="0" fontId="7" fillId="3" borderId="0" xfId="9" applyFont="1" applyFill="1">
      <alignment vertical="center"/>
    </xf>
    <xf numFmtId="0" fontId="21" fillId="3" borderId="0" xfId="9" applyFont="1" applyFill="1">
      <alignment vertical="center"/>
    </xf>
    <xf numFmtId="0" fontId="9" fillId="2" borderId="13" xfId="9" applyFont="1" applyFill="1" applyBorder="1" applyAlignment="1">
      <alignment horizontal="right" vertical="center"/>
    </xf>
    <xf numFmtId="0" fontId="9" fillId="3" borderId="0" xfId="9" applyFont="1" applyFill="1" applyAlignment="1">
      <alignment horizontal="right" vertical="center"/>
    </xf>
    <xf numFmtId="0" fontId="9" fillId="2" borderId="5" xfId="9" applyFont="1" applyFill="1" applyBorder="1" applyAlignment="1">
      <alignment horizontal="right" vertical="center"/>
    </xf>
    <xf numFmtId="181" fontId="50" fillId="8" borderId="0" xfId="9" applyNumberFormat="1" applyFont="1" applyFill="1" applyAlignment="1">
      <alignment horizontal="center" vertical="center"/>
    </xf>
    <xf numFmtId="181" fontId="48" fillId="8" borderId="0" xfId="9" applyNumberFormat="1" applyFont="1" applyFill="1" applyAlignment="1">
      <alignment horizontal="right" vertical="center"/>
    </xf>
    <xf numFmtId="178" fontId="26" fillId="8" borderId="0" xfId="4" applyNumberFormat="1" applyFont="1" applyFill="1" applyBorder="1" applyAlignment="1">
      <alignment horizontal="right" vertical="center" wrapText="1"/>
    </xf>
    <xf numFmtId="0" fontId="9" fillId="3" borderId="0" xfId="9" applyFont="1" applyFill="1" applyAlignment="1">
      <alignment horizontal="left" vertical="center"/>
    </xf>
    <xf numFmtId="181" fontId="50" fillId="8" borderId="6" xfId="9" applyNumberFormat="1" applyFont="1" applyFill="1" applyBorder="1" applyAlignment="1">
      <alignment horizontal="center" vertical="center"/>
    </xf>
    <xf numFmtId="0" fontId="2" fillId="2" borderId="15" xfId="9" applyFont="1" applyFill="1" applyBorder="1">
      <alignment vertical="center"/>
    </xf>
    <xf numFmtId="178" fontId="45" fillId="2" borderId="0" xfId="9" applyNumberFormat="1" applyFont="1" applyFill="1">
      <alignment vertical="center"/>
    </xf>
    <xf numFmtId="178" fontId="48" fillId="2" borderId="0" xfId="9" applyNumberFormat="1" applyFont="1" applyFill="1">
      <alignment vertical="center"/>
    </xf>
    <xf numFmtId="0" fontId="9" fillId="3" borderId="0" xfId="9" applyFont="1" applyFill="1" applyAlignment="1">
      <alignment horizontal="center" vertical="center"/>
    </xf>
    <xf numFmtId="176" fontId="24" fillId="3" borderId="0" xfId="9" applyNumberFormat="1" applyFont="1" applyFill="1" applyAlignment="1">
      <alignment horizontal="center" vertical="center"/>
    </xf>
    <xf numFmtId="177" fontId="7" fillId="3" borderId="0" xfId="9" applyNumberFormat="1" applyFont="1" applyFill="1" applyAlignment="1">
      <alignment horizontal="center" vertical="center"/>
    </xf>
    <xf numFmtId="176" fontId="50" fillId="3" borderId="0" xfId="9" applyNumberFormat="1" applyFont="1" applyFill="1" applyAlignment="1">
      <alignment horizontal="center" vertical="center"/>
    </xf>
    <xf numFmtId="187" fontId="7" fillId="3" borderId="0" xfId="9" applyNumberFormat="1" applyFont="1" applyFill="1">
      <alignment vertical="center"/>
    </xf>
    <xf numFmtId="179" fontId="7" fillId="3" borderId="0" xfId="10" applyNumberFormat="1" applyFont="1" applyFill="1" applyAlignment="1">
      <alignment horizontal="right" vertical="center"/>
    </xf>
    <xf numFmtId="180" fontId="7" fillId="3" borderId="0" xfId="10" applyNumberFormat="1" applyFont="1" applyFill="1" applyAlignment="1">
      <alignment horizontal="right" vertical="center"/>
    </xf>
    <xf numFmtId="177" fontId="7" fillId="3" borderId="0" xfId="9" applyNumberFormat="1" applyFont="1" applyFill="1" applyAlignment="1">
      <alignment horizontal="right" vertical="center"/>
    </xf>
    <xf numFmtId="0" fontId="6" fillId="3" borderId="1" xfId="9" applyFont="1" applyFill="1" applyBorder="1">
      <alignment vertical="center"/>
    </xf>
    <xf numFmtId="0" fontId="6" fillId="2" borderId="0" xfId="9" applyFont="1" applyFill="1">
      <alignment vertical="center"/>
    </xf>
    <xf numFmtId="0" fontId="6" fillId="3" borderId="8" xfId="9" applyFont="1" applyFill="1" applyBorder="1">
      <alignment vertical="center"/>
    </xf>
    <xf numFmtId="0" fontId="6" fillId="3" borderId="6" xfId="9" applyFont="1" applyFill="1" applyBorder="1">
      <alignment vertical="center"/>
    </xf>
    <xf numFmtId="0" fontId="22" fillId="3" borderId="6" xfId="9" applyFont="1" applyFill="1" applyBorder="1">
      <alignment vertical="center"/>
    </xf>
    <xf numFmtId="178" fontId="7" fillId="3" borderId="0" xfId="9" applyNumberFormat="1" applyFont="1" applyFill="1" applyAlignment="1">
      <alignment horizontal="center" vertical="center"/>
    </xf>
    <xf numFmtId="178" fontId="24" fillId="3" borderId="0" xfId="9" applyNumberFormat="1" applyFont="1" applyFill="1" applyAlignment="1">
      <alignment horizontal="center" vertical="center"/>
    </xf>
    <xf numFmtId="178" fontId="8" fillId="3" borderId="0" xfId="9" applyNumberFormat="1" applyFont="1" applyFill="1" applyAlignment="1">
      <alignment horizontal="center" vertical="center"/>
    </xf>
    <xf numFmtId="182" fontId="26" fillId="2" borderId="0" xfId="9" applyNumberFormat="1" applyFont="1" applyFill="1" applyAlignment="1">
      <alignment horizontal="center" vertical="center"/>
    </xf>
    <xf numFmtId="178" fontId="51" fillId="2" borderId="0" xfId="9" applyNumberFormat="1" applyFont="1" applyFill="1">
      <alignment vertical="center"/>
    </xf>
    <xf numFmtId="182" fontId="51" fillId="2" borderId="0" xfId="9" applyNumberFormat="1" applyFont="1" applyFill="1">
      <alignment vertical="center"/>
    </xf>
    <xf numFmtId="182" fontId="49" fillId="2" borderId="0" xfId="9" applyNumberFormat="1" applyFont="1" applyFill="1">
      <alignment vertical="center"/>
    </xf>
    <xf numFmtId="178" fontId="47" fillId="3" borderId="0" xfId="9" applyNumberFormat="1" applyFont="1" applyFill="1">
      <alignment vertical="center"/>
    </xf>
    <xf numFmtId="182" fontId="47" fillId="3" borderId="0" xfId="9" applyNumberFormat="1" applyFont="1" applyFill="1">
      <alignment vertical="center"/>
    </xf>
    <xf numFmtId="182" fontId="7" fillId="3" borderId="0" xfId="9" applyNumberFormat="1" applyFont="1" applyFill="1" applyAlignment="1">
      <alignment horizontal="center" vertical="center"/>
    </xf>
    <xf numFmtId="0" fontId="47" fillId="3" borderId="0" xfId="9" applyFont="1" applyFill="1">
      <alignment vertical="center"/>
    </xf>
    <xf numFmtId="177" fontId="47" fillId="3" borderId="0" xfId="9" applyNumberFormat="1" applyFont="1" applyFill="1">
      <alignment vertical="center"/>
    </xf>
    <xf numFmtId="177" fontId="52" fillId="3" borderId="0" xfId="9" applyNumberFormat="1" applyFont="1" applyFill="1">
      <alignment vertical="center"/>
    </xf>
    <xf numFmtId="182" fontId="52" fillId="3" borderId="0" xfId="9" applyNumberFormat="1" applyFont="1" applyFill="1">
      <alignment vertical="center"/>
    </xf>
    <xf numFmtId="182" fontId="26" fillId="3" borderId="0" xfId="9" applyNumberFormat="1" applyFont="1" applyFill="1" applyAlignment="1">
      <alignment horizontal="center" vertical="center"/>
    </xf>
    <xf numFmtId="178" fontId="48" fillId="3" borderId="0" xfId="9" applyNumberFormat="1" applyFont="1" applyFill="1">
      <alignment vertical="center"/>
    </xf>
    <xf numFmtId="178" fontId="34" fillId="3" borderId="0" xfId="9" applyNumberFormat="1" applyFont="1" applyFill="1">
      <alignment vertical="center"/>
    </xf>
    <xf numFmtId="178" fontId="7" fillId="3" borderId="0" xfId="9" applyNumberFormat="1" applyFont="1" applyFill="1">
      <alignment vertical="center"/>
    </xf>
    <xf numFmtId="182" fontId="7" fillId="3" borderId="0" xfId="9" applyNumberFormat="1" applyFont="1" applyFill="1">
      <alignment vertical="center"/>
    </xf>
    <xf numFmtId="178" fontId="26" fillId="3" borderId="0" xfId="9" applyNumberFormat="1" applyFont="1" applyFill="1">
      <alignment vertical="center"/>
    </xf>
    <xf numFmtId="180" fontId="21" fillId="3" borderId="0" xfId="9" applyNumberFormat="1" applyFont="1" applyFill="1" applyAlignment="1">
      <alignment horizontal="right" vertical="center"/>
    </xf>
    <xf numFmtId="0" fontId="54" fillId="3" borderId="0" xfId="2" applyFont="1" applyFill="1"/>
    <xf numFmtId="0" fontId="10" fillId="3" borderId="0" xfId="9" applyFont="1" applyFill="1">
      <alignment vertical="center"/>
    </xf>
    <xf numFmtId="177" fontId="7" fillId="3" borderId="0" xfId="9" applyNumberFormat="1" applyFont="1" applyFill="1">
      <alignment vertical="center"/>
    </xf>
    <xf numFmtId="180" fontId="7" fillId="3" borderId="0" xfId="9" applyNumberFormat="1" applyFont="1" applyFill="1" applyAlignment="1">
      <alignment horizontal="right" vertical="center"/>
    </xf>
    <xf numFmtId="179" fontId="7" fillId="3" borderId="0" xfId="9" applyNumberFormat="1" applyFont="1" applyFill="1" applyAlignment="1">
      <alignment horizontal="right" vertical="center"/>
    </xf>
    <xf numFmtId="180" fontId="21" fillId="3" borderId="0" xfId="2" applyNumberFormat="1" applyFont="1" applyFill="1" applyAlignment="1">
      <alignment horizontal="right" vertical="center"/>
    </xf>
    <xf numFmtId="0" fontId="6" fillId="2" borderId="18" xfId="9" applyFont="1" applyFill="1" applyBorder="1">
      <alignment vertical="center"/>
    </xf>
    <xf numFmtId="178" fontId="6" fillId="3" borderId="0" xfId="9" applyNumberFormat="1" applyFont="1" applyFill="1">
      <alignment vertical="center"/>
    </xf>
    <xf numFmtId="178" fontId="55" fillId="3" borderId="0" xfId="9" applyNumberFormat="1" applyFont="1" applyFill="1">
      <alignment vertical="center"/>
    </xf>
    <xf numFmtId="178" fontId="21" fillId="3" borderId="0" xfId="9" applyNumberFormat="1" applyFont="1" applyFill="1">
      <alignment vertical="center"/>
    </xf>
    <xf numFmtId="9" fontId="7" fillId="3" borderId="0" xfId="8" applyFont="1" applyFill="1" applyAlignment="1">
      <alignment horizontal="center" vertical="center"/>
    </xf>
    <xf numFmtId="0" fontId="56" fillId="3" borderId="0" xfId="2" applyFont="1" applyFill="1" applyAlignment="1">
      <alignment vertical="center"/>
    </xf>
    <xf numFmtId="0" fontId="57" fillId="3" borderId="0" xfId="2" applyFont="1" applyFill="1" applyAlignment="1">
      <alignment vertical="center"/>
    </xf>
    <xf numFmtId="9" fontId="31" fillId="5" borderId="16" xfId="1" applyNumberFormat="1" applyFont="1" applyFill="1" applyBorder="1" applyAlignment="1">
      <alignment horizontal="center" vertical="center"/>
    </xf>
    <xf numFmtId="177" fontId="57" fillId="3" borderId="0" xfId="2" applyNumberFormat="1" applyFont="1" applyFill="1" applyAlignment="1">
      <alignment vertical="center"/>
    </xf>
    <xf numFmtId="9" fontId="33" fillId="5" borderId="18" xfId="1" applyNumberFormat="1" applyFont="1" applyFill="1" applyBorder="1" applyAlignment="1">
      <alignment horizontal="center" vertical="center"/>
    </xf>
    <xf numFmtId="0" fontId="58" fillId="3" borderId="0" xfId="1" applyFont="1" applyFill="1" applyAlignment="1">
      <alignment horizontal="center" vertical="center"/>
    </xf>
    <xf numFmtId="0" fontId="33" fillId="5" borderId="19" xfId="1" applyFont="1" applyFill="1" applyBorder="1" applyAlignment="1">
      <alignment horizontal="center" vertical="center" wrapText="1"/>
    </xf>
    <xf numFmtId="185" fontId="57" fillId="3" borderId="0" xfId="2" applyNumberFormat="1" applyFont="1" applyFill="1" applyAlignment="1">
      <alignment vertical="center"/>
    </xf>
    <xf numFmtId="181" fontId="47" fillId="3" borderId="0" xfId="1" applyNumberFormat="1" applyFont="1" applyFill="1" applyAlignment="1">
      <alignment horizontal="left" vertical="center"/>
    </xf>
    <xf numFmtId="177" fontId="56" fillId="3" borderId="0" xfId="2" applyNumberFormat="1" applyFont="1" applyFill="1" applyAlignment="1">
      <alignment vertical="center"/>
    </xf>
    <xf numFmtId="179" fontId="7" fillId="3" borderId="0" xfId="2" applyNumberFormat="1" applyFont="1" applyFill="1" applyAlignment="1">
      <alignment horizontal="right"/>
    </xf>
    <xf numFmtId="180" fontId="7" fillId="3" borderId="0" xfId="2" applyNumberFormat="1" applyFont="1" applyFill="1" applyAlignment="1">
      <alignment horizontal="right"/>
    </xf>
    <xf numFmtId="0" fontId="35" fillId="3" borderId="0" xfId="1" applyFont="1" applyFill="1" applyAlignment="1">
      <alignment horizontal="center" vertical="center"/>
    </xf>
    <xf numFmtId="0" fontId="7" fillId="4" borderId="4" xfId="2" quotePrefix="1" applyFont="1" applyFill="1" applyBorder="1" applyAlignment="1">
      <alignment horizontal="left" vertical="center"/>
    </xf>
    <xf numFmtId="0" fontId="19" fillId="0" borderId="0" xfId="7" applyFont="1" applyAlignment="1">
      <alignment horizontal="left" vertical="center" wrapText="1"/>
    </xf>
    <xf numFmtId="0" fontId="44" fillId="0" borderId="0" xfId="7" applyFont="1" applyAlignment="1">
      <alignment horizontal="left" vertical="center" wrapText="1"/>
    </xf>
    <xf numFmtId="0" fontId="19" fillId="0" borderId="0" xfId="7" applyFont="1" applyAlignment="1">
      <alignment horizontal="left" vertical="center"/>
    </xf>
    <xf numFmtId="0" fontId="19" fillId="0" borderId="0" xfId="7" quotePrefix="1" applyFont="1" applyAlignment="1">
      <alignment horizontal="left" vertical="center"/>
    </xf>
    <xf numFmtId="0" fontId="7" fillId="4" borderId="4" xfId="2" applyFont="1" applyFill="1" applyBorder="1" applyAlignment="1">
      <alignment horizontal="left" vertical="center" wrapText="1"/>
    </xf>
    <xf numFmtId="0" fontId="7" fillId="3" borderId="0" xfId="2" applyFont="1" applyFill="1" applyAlignment="1">
      <alignment horizontal="left" vertical="center" wrapText="1"/>
    </xf>
    <xf numFmtId="0" fontId="7" fillId="3" borderId="0" xfId="2" applyFont="1" applyFill="1" applyAlignment="1">
      <alignment horizontal="left" vertical="center"/>
    </xf>
    <xf numFmtId="0" fontId="7" fillId="3" borderId="0" xfId="2" quotePrefix="1" applyFont="1" applyFill="1" applyAlignment="1">
      <alignment horizontal="left" vertical="center"/>
    </xf>
    <xf numFmtId="0" fontId="36" fillId="0" borderId="0" xfId="5" applyAlignment="1">
      <alignment horizontal="left" vertical="center"/>
    </xf>
    <xf numFmtId="0" fontId="36" fillId="0" borderId="0" xfId="5" quotePrefix="1" applyAlignment="1">
      <alignment horizontal="left" vertical="center"/>
    </xf>
    <xf numFmtId="0" fontId="7" fillId="3" borderId="0" xfId="10" applyFont="1" applyFill="1" applyAlignment="1">
      <alignment horizontal="left" vertical="center" wrapText="1"/>
    </xf>
    <xf numFmtId="0" fontId="7" fillId="3" borderId="0" xfId="10" applyFont="1" applyFill="1" applyAlignment="1">
      <alignment horizontal="left" vertical="center"/>
    </xf>
    <xf numFmtId="0" fontId="7" fillId="3" borderId="0" xfId="10" quotePrefix="1" applyFont="1" applyFill="1" applyAlignment="1">
      <alignment horizontal="left" vertical="center"/>
    </xf>
    <xf numFmtId="176" fontId="12" fillId="5" borderId="6" xfId="1" applyNumberFormat="1" applyFont="1" applyFill="1" applyBorder="1" applyAlignment="1">
      <alignment horizontal="center" vertical="center"/>
    </xf>
    <xf numFmtId="176" fontId="12" fillId="5" borderId="7" xfId="1" applyNumberFormat="1" applyFont="1" applyFill="1" applyBorder="1" applyAlignment="1">
      <alignment horizontal="center" vertical="center"/>
    </xf>
    <xf numFmtId="176" fontId="12" fillId="5" borderId="8" xfId="1" applyNumberFormat="1" applyFont="1" applyFill="1" applyBorder="1" applyAlignment="1">
      <alignment horizontal="center" vertical="center"/>
    </xf>
    <xf numFmtId="176" fontId="14" fillId="5" borderId="1" xfId="3" applyNumberFormat="1" applyFont="1" applyFill="1" applyBorder="1" applyAlignment="1">
      <alignment horizontal="center" vertical="center" wrapText="1"/>
    </xf>
    <xf numFmtId="176" fontId="14" fillId="5" borderId="9" xfId="3" applyNumberFormat="1" applyFont="1" applyFill="1" applyBorder="1" applyAlignment="1">
      <alignment horizontal="center" vertical="center" wrapText="1"/>
    </xf>
    <xf numFmtId="176" fontId="14" fillId="5" borderId="3" xfId="3" applyNumberFormat="1" applyFont="1" applyFill="1" applyBorder="1" applyAlignment="1">
      <alignment horizontal="center" vertical="center" wrapText="1"/>
    </xf>
    <xf numFmtId="176" fontId="14" fillId="5" borderId="10" xfId="3" applyNumberFormat="1" applyFont="1" applyFill="1" applyBorder="1" applyAlignment="1">
      <alignment horizontal="center" vertical="center" wrapText="1"/>
    </xf>
    <xf numFmtId="176" fontId="16" fillId="5" borderId="2" xfId="3" applyNumberFormat="1" applyFont="1" applyFill="1" applyBorder="1" applyAlignment="1">
      <alignment horizontal="center" vertical="center" wrapText="1"/>
    </xf>
    <xf numFmtId="176" fontId="16" fillId="5" borderId="11" xfId="3" applyNumberFormat="1" applyFont="1" applyFill="1" applyBorder="1" applyAlignment="1">
      <alignment horizontal="center" vertical="center" wrapText="1"/>
    </xf>
    <xf numFmtId="0" fontId="11" fillId="3" borderId="0" xfId="1" applyFont="1" applyFill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22" fillId="5" borderId="14" xfId="1" applyFont="1" applyFill="1" applyBorder="1" applyAlignment="1">
      <alignment horizontal="center" vertical="center"/>
    </xf>
    <xf numFmtId="0" fontId="22" fillId="5" borderId="15" xfId="1" applyFont="1" applyFill="1" applyBorder="1" applyAlignment="1">
      <alignment horizontal="center" vertical="center"/>
    </xf>
    <xf numFmtId="0" fontId="11" fillId="5" borderId="14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176" fontId="32" fillId="5" borderId="0" xfId="1" applyNumberFormat="1" applyFont="1" applyFill="1" applyAlignment="1">
      <alignment horizontal="center" vertical="center"/>
    </xf>
    <xf numFmtId="176" fontId="32" fillId="5" borderId="17" xfId="1" applyNumberFormat="1" applyFont="1" applyFill="1" applyBorder="1" applyAlignment="1">
      <alignment horizontal="center" vertical="center"/>
    </xf>
    <xf numFmtId="176" fontId="32" fillId="5" borderId="13" xfId="1" applyNumberFormat="1" applyFont="1" applyFill="1" applyBorder="1" applyAlignment="1">
      <alignment horizontal="center" vertical="center"/>
    </xf>
    <xf numFmtId="176" fontId="14" fillId="5" borderId="0" xfId="3" applyNumberFormat="1" applyFont="1" applyFill="1" applyAlignment="1">
      <alignment horizontal="center" vertical="center"/>
    </xf>
    <xf numFmtId="176" fontId="14" fillId="5" borderId="9" xfId="3" applyNumberFormat="1" applyFont="1" applyFill="1" applyBorder="1" applyAlignment="1">
      <alignment horizontal="center" vertical="center"/>
    </xf>
    <xf numFmtId="176" fontId="14" fillId="5" borderId="17" xfId="3" applyNumberFormat="1" applyFont="1" applyFill="1" applyBorder="1" applyAlignment="1">
      <alignment horizontal="center" vertical="center"/>
    </xf>
    <xf numFmtId="176" fontId="14" fillId="5" borderId="20" xfId="3" applyNumberFormat="1" applyFont="1" applyFill="1" applyBorder="1" applyAlignment="1">
      <alignment horizontal="center" vertical="center"/>
    </xf>
    <xf numFmtId="0" fontId="22" fillId="5" borderId="22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center" vertical="center"/>
    </xf>
    <xf numFmtId="0" fontId="22" fillId="0" borderId="0" xfId="1" applyFont="1" applyAlignment="1">
      <alignment horizontal="center" vertical="center"/>
    </xf>
    <xf numFmtId="176" fontId="12" fillId="5" borderId="2" xfId="1" applyNumberFormat="1" applyFont="1" applyFill="1" applyBorder="1" applyAlignment="1">
      <alignment horizontal="center" vertical="center"/>
    </xf>
    <xf numFmtId="176" fontId="12" fillId="5" borderId="1" xfId="1" applyNumberFormat="1" applyFont="1" applyFill="1" applyBorder="1" applyAlignment="1">
      <alignment horizontal="center" vertical="center"/>
    </xf>
    <xf numFmtId="176" fontId="12" fillId="5" borderId="23" xfId="1" applyNumberFormat="1" applyFont="1" applyFill="1" applyBorder="1" applyAlignment="1">
      <alignment horizontal="center" vertical="center"/>
    </xf>
    <xf numFmtId="176" fontId="12" fillId="5" borderId="24" xfId="1" applyNumberFormat="1" applyFont="1" applyFill="1" applyBorder="1" applyAlignment="1">
      <alignment horizontal="center" vertical="center"/>
    </xf>
    <xf numFmtId="176" fontId="14" fillId="5" borderId="5" xfId="3" applyNumberFormat="1" applyFont="1" applyFill="1" applyBorder="1" applyAlignment="1">
      <alignment horizontal="center" vertical="center"/>
    </xf>
    <xf numFmtId="176" fontId="14" fillId="5" borderId="11" xfId="3" applyNumberFormat="1" applyFont="1" applyFill="1" applyBorder="1" applyAlignment="1">
      <alignment horizontal="center" vertical="center"/>
    </xf>
    <xf numFmtId="176" fontId="14" fillId="5" borderId="25" xfId="3" applyNumberFormat="1" applyFont="1" applyFill="1" applyBorder="1" applyAlignment="1">
      <alignment horizontal="center" vertical="center"/>
    </xf>
    <xf numFmtId="176" fontId="14" fillId="5" borderId="26" xfId="3" applyNumberFormat="1" applyFont="1" applyFill="1" applyBorder="1" applyAlignment="1">
      <alignment horizontal="center" vertical="center"/>
    </xf>
    <xf numFmtId="0" fontId="22" fillId="8" borderId="14" xfId="9" applyFont="1" applyFill="1" applyBorder="1" applyAlignment="1">
      <alignment horizontal="center" vertical="center"/>
    </xf>
    <xf numFmtId="0" fontId="22" fillId="8" borderId="15" xfId="9" applyFont="1" applyFill="1" applyBorder="1" applyAlignment="1">
      <alignment horizontal="center" vertical="center"/>
    </xf>
    <xf numFmtId="0" fontId="22" fillId="8" borderId="22" xfId="9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57" fillId="3" borderId="0" xfId="2" applyFont="1" applyFill="1" applyAlignment="1">
      <alignment horizontal="center" vertical="center"/>
    </xf>
    <xf numFmtId="177" fontId="57" fillId="3" borderId="0" xfId="2" applyNumberFormat="1" applyFont="1" applyFill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78" fontId="12" fillId="8" borderId="0" xfId="9" applyNumberFormat="1" applyFont="1" applyFill="1" applyAlignment="1">
      <alignment horizontal="center" vertical="center"/>
    </xf>
    <xf numFmtId="0" fontId="17" fillId="3" borderId="0" xfId="9" applyFont="1" applyFill="1" applyAlignment="1">
      <alignment horizontal="center" vertical="center"/>
    </xf>
    <xf numFmtId="178" fontId="14" fillId="8" borderId="0" xfId="3" applyNumberFormat="1" applyFont="1" applyFill="1" applyAlignment="1">
      <alignment horizontal="center" vertical="center"/>
    </xf>
    <xf numFmtId="178" fontId="14" fillId="8" borderId="6" xfId="3" applyNumberFormat="1" applyFont="1" applyFill="1" applyBorder="1" applyAlignment="1">
      <alignment horizontal="center" vertical="center"/>
    </xf>
    <xf numFmtId="181" fontId="50" fillId="8" borderId="0" xfId="9" applyNumberFormat="1" applyFont="1" applyFill="1" applyAlignment="1">
      <alignment horizontal="center" vertical="center"/>
    </xf>
    <xf numFmtId="181" fontId="50" fillId="8" borderId="6" xfId="9" applyNumberFormat="1" applyFont="1" applyFill="1" applyBorder="1" applyAlignment="1">
      <alignment horizontal="center" vertical="center"/>
    </xf>
    <xf numFmtId="181" fontId="47" fillId="8" borderId="0" xfId="9" applyNumberFormat="1" applyFont="1" applyFill="1" applyAlignment="1">
      <alignment horizontal="center" vertical="center"/>
    </xf>
    <xf numFmtId="181" fontId="47" fillId="8" borderId="6" xfId="9" applyNumberFormat="1" applyFont="1" applyFill="1" applyBorder="1" applyAlignment="1">
      <alignment horizontal="center" vertical="center"/>
    </xf>
    <xf numFmtId="181" fontId="53" fillId="8" borderId="0" xfId="9" applyNumberFormat="1" applyFont="1" applyFill="1" applyAlignment="1">
      <alignment horizontal="center" vertical="center"/>
    </xf>
    <xf numFmtId="0" fontId="22" fillId="5" borderId="14" xfId="1" applyFont="1" applyFill="1" applyBorder="1" applyAlignment="1">
      <alignment vertical="center"/>
    </xf>
    <xf numFmtId="0" fontId="22" fillId="5" borderId="15" xfId="1" applyFont="1" applyFill="1" applyBorder="1" applyAlignment="1">
      <alignment vertical="center"/>
    </xf>
    <xf numFmtId="0" fontId="22" fillId="5" borderId="22" xfId="1" applyFont="1" applyFill="1" applyBorder="1" applyAlignment="1">
      <alignment vertical="center"/>
    </xf>
  </cellXfs>
  <cellStyles count="11">
    <cellStyle name="百分比 2" xfId="4" xr:uid="{F3C4285B-51D6-4750-BE4E-5FF245F1767C}"/>
    <cellStyle name="百分比 2 2" xfId="8" xr:uid="{A75FB93D-FC3B-4693-9394-87C27A453085}"/>
    <cellStyle name="常规" xfId="0" builtinId="0"/>
    <cellStyle name="常规 2" xfId="1" xr:uid="{62849F20-8F3C-4940-89E3-F67EABD6CBCE}"/>
    <cellStyle name="常规 2 2" xfId="9" xr:uid="{839B4195-B9BF-4045-A494-E84A000AB42B}"/>
    <cellStyle name="常规 3" xfId="2" xr:uid="{40F13F0A-D8E9-4085-AA7A-118A13F0A545}"/>
    <cellStyle name="常规 3 2 2" xfId="7" xr:uid="{26659848-EEC4-4ED0-9EC7-522A7B1C2EEC}"/>
    <cellStyle name="常规 4" xfId="10" xr:uid="{5B8EF169-E578-4B50-A0B7-CE008C8DE0A8}"/>
    <cellStyle name="常规 6" xfId="5" xr:uid="{A1C4626B-9419-4270-8FA4-3740C9CEF409}"/>
    <cellStyle name="常规 8" xfId="6" xr:uid="{0AA085B3-8E72-4B17-B744-A82930763213}"/>
    <cellStyle name="常规_水泥产量－需求" xfId="3" xr:uid="{71222DCE-C90A-4898-8C44-80D040385EAD}"/>
  </cellStyles>
  <dxfs count="9">
    <dxf>
      <font>
        <b val="0"/>
        <i val="0"/>
        <color indexed="12"/>
      </font>
    </dxf>
    <dxf>
      <font>
        <b val="0"/>
        <i val="0"/>
        <color indexed="10"/>
      </font>
    </dxf>
    <dxf>
      <font>
        <b val="0"/>
        <i val="0"/>
        <color indexed="12"/>
      </font>
    </dxf>
    <dxf>
      <font>
        <b val="0"/>
        <i val="0"/>
        <color indexed="10"/>
      </font>
    </dxf>
    <dxf>
      <fill>
        <patternFill patternType="solid">
          <bgColor theme="4" tint="0.79995117038483843"/>
        </patternFill>
      </fill>
    </dxf>
    <dxf>
      <font>
        <b val="0"/>
        <i val="0"/>
        <color indexed="12"/>
      </font>
    </dxf>
    <dxf>
      <font>
        <b val="0"/>
        <i val="0"/>
        <color indexed="10"/>
      </font>
    </dxf>
    <dxf>
      <font>
        <b val="0"/>
        <i val="0"/>
        <color indexed="12"/>
      </font>
    </dxf>
    <dxf>
      <font>
        <b val="0"/>
        <i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'图1，5'!$N$3</c:f>
              <c:strCache>
                <c:ptCount val="1"/>
                <c:pt idx="0">
                  <c:v>CPI当月同比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'图1，5'!$L$9:$M$105</c:f>
              <c:strCache>
                <c:ptCount val="97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  <c:pt idx="96">
                  <c:v>2018/05</c:v>
                </c:pt>
              </c:strCache>
            </c:strRef>
          </c:cat>
          <c:val>
            <c:numRef>
              <c:f>'图1，5'!$N$9:$N$105</c:f>
              <c:numCache>
                <c:formatCode>0.0_ </c:formatCode>
                <c:ptCount val="97"/>
                <c:pt idx="0">
                  <c:v>1.2</c:v>
                </c:pt>
                <c:pt idx="1">
                  <c:v>1.2</c:v>
                </c:pt>
                <c:pt idx="2">
                  <c:v>1</c:v>
                </c:pt>
                <c:pt idx="3">
                  <c:v>1.3</c:v>
                </c:pt>
                <c:pt idx="4">
                  <c:v>0.2</c:v>
                </c:pt>
                <c:pt idx="5">
                  <c:v>0.8</c:v>
                </c:pt>
                <c:pt idx="6">
                  <c:v>0.7</c:v>
                </c:pt>
                <c:pt idx="7">
                  <c:v>0.2</c:v>
                </c:pt>
                <c:pt idx="8">
                  <c:v>-0.3</c:v>
                </c:pt>
                <c:pt idx="9">
                  <c:v>-0.4</c:v>
                </c:pt>
                <c:pt idx="10">
                  <c:v>0</c:v>
                </c:pt>
                <c:pt idx="11">
                  <c:v>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-0.7</c:v>
                </c:pt>
                <c:pt idx="16">
                  <c:v>0.5</c:v>
                </c:pt>
                <c:pt idx="17">
                  <c:v>0.1</c:v>
                </c:pt>
                <c:pt idx="18">
                  <c:v>0.2</c:v>
                </c:pt>
                <c:pt idx="19">
                  <c:v>0.3</c:v>
                </c:pt>
                <c:pt idx="20">
                  <c:v>0.4</c:v>
                </c:pt>
                <c:pt idx="21">
                  <c:v>0.6</c:v>
                </c:pt>
                <c:pt idx="22">
                  <c:v>0.5</c:v>
                </c:pt>
                <c:pt idx="23">
                  <c:v>0.2</c:v>
                </c:pt>
                <c:pt idx="24">
                  <c:v>0.3</c:v>
                </c:pt>
                <c:pt idx="25">
                  <c:v>0.3</c:v>
                </c:pt>
                <c:pt idx="26">
                  <c:v>0.1</c:v>
                </c:pt>
                <c:pt idx="27">
                  <c:v>0.7</c:v>
                </c:pt>
                <c:pt idx="28">
                  <c:v>-0.8</c:v>
                </c:pt>
                <c:pt idx="29">
                  <c:v>-0.3</c:v>
                </c:pt>
                <c:pt idx="30">
                  <c:v>-0.5</c:v>
                </c:pt>
                <c:pt idx="31">
                  <c:v>-0.2</c:v>
                </c:pt>
                <c:pt idx="32">
                  <c:v>0</c:v>
                </c:pt>
                <c:pt idx="33">
                  <c:v>0.1</c:v>
                </c:pt>
                <c:pt idx="34">
                  <c:v>-0.3</c:v>
                </c:pt>
                <c:pt idx="35">
                  <c:v>0</c:v>
                </c:pt>
                <c:pt idx="36">
                  <c:v>0.2</c:v>
                </c:pt>
                <c:pt idx="37">
                  <c:v>0.1</c:v>
                </c:pt>
                <c:pt idx="38">
                  <c:v>0.7</c:v>
                </c:pt>
                <c:pt idx="39">
                  <c:v>1</c:v>
                </c:pt>
                <c:pt idx="40">
                  <c:v>2.1</c:v>
                </c:pt>
                <c:pt idx="41">
                  <c:v>1.8</c:v>
                </c:pt>
                <c:pt idx="42">
                  <c:v>1.6</c:v>
                </c:pt>
                <c:pt idx="43">
                  <c:v>2.1</c:v>
                </c:pt>
                <c:pt idx="44">
                  <c:v>2.8</c:v>
                </c:pt>
                <c:pt idx="45">
                  <c:v>2.5</c:v>
                </c:pt>
                <c:pt idx="46">
                  <c:v>2.7</c:v>
                </c:pt>
                <c:pt idx="47">
                  <c:v>2.5</c:v>
                </c:pt>
                <c:pt idx="48">
                  <c:v>2.1</c:v>
                </c:pt>
                <c:pt idx="49">
                  <c:v>2.1</c:v>
                </c:pt>
                <c:pt idx="50">
                  <c:v>1.5</c:v>
                </c:pt>
                <c:pt idx="51">
                  <c:v>0.9</c:v>
                </c:pt>
                <c:pt idx="52">
                  <c:v>0.9</c:v>
                </c:pt>
                <c:pt idx="53">
                  <c:v>1.5</c:v>
                </c:pt>
                <c:pt idx="54">
                  <c:v>2.2999999999999998</c:v>
                </c:pt>
                <c:pt idx="55">
                  <c:v>1.5</c:v>
                </c:pt>
                <c:pt idx="56">
                  <c:v>0.7</c:v>
                </c:pt>
                <c:pt idx="57">
                  <c:v>0.8</c:v>
                </c:pt>
                <c:pt idx="58">
                  <c:v>1</c:v>
                </c:pt>
                <c:pt idx="59">
                  <c:v>1.1000000000000001</c:v>
                </c:pt>
                <c:pt idx="60">
                  <c:v>1.3</c:v>
                </c:pt>
                <c:pt idx="61">
                  <c:v>0.9</c:v>
                </c:pt>
                <c:pt idx="62">
                  <c:v>0.4</c:v>
                </c:pt>
                <c:pt idx="63">
                  <c:v>-0.2</c:v>
                </c:pt>
                <c:pt idx="64">
                  <c:v>-0.3</c:v>
                </c:pt>
                <c:pt idx="65">
                  <c:v>0.2</c:v>
                </c:pt>
                <c:pt idx="66">
                  <c:v>-0.5</c:v>
                </c:pt>
                <c:pt idx="67">
                  <c:v>0.5</c:v>
                </c:pt>
                <c:pt idx="68">
                  <c:v>1.7</c:v>
                </c:pt>
                <c:pt idx="69">
                  <c:v>2.4</c:v>
                </c:pt>
                <c:pt idx="70">
                  <c:v>2.7</c:v>
                </c:pt>
                <c:pt idx="71">
                  <c:v>2.5</c:v>
                </c:pt>
                <c:pt idx="72">
                  <c:v>2.4</c:v>
                </c:pt>
                <c:pt idx="73">
                  <c:v>3.3</c:v>
                </c:pt>
                <c:pt idx="74">
                  <c:v>4.3</c:v>
                </c:pt>
                <c:pt idx="75">
                  <c:v>5.2</c:v>
                </c:pt>
                <c:pt idx="76">
                  <c:v>5.4</c:v>
                </c:pt>
                <c:pt idx="77">
                  <c:v>4.5</c:v>
                </c:pt>
                <c:pt idx="78">
                  <c:v>4.5</c:v>
                </c:pt>
                <c:pt idx="79">
                  <c:v>3.8</c:v>
                </c:pt>
                <c:pt idx="80">
                  <c:v>3</c:v>
                </c:pt>
                <c:pt idx="81">
                  <c:v>2.8</c:v>
                </c:pt>
                <c:pt idx="82">
                  <c:v>2.8</c:v>
                </c:pt>
                <c:pt idx="83">
                  <c:v>2.7</c:v>
                </c:pt>
                <c:pt idx="84">
                  <c:v>2.7</c:v>
                </c:pt>
                <c:pt idx="85">
                  <c:v>2.5</c:v>
                </c:pt>
                <c:pt idx="86">
                  <c:v>2.2999999999999998</c:v>
                </c:pt>
                <c:pt idx="87">
                  <c:v>1.5</c:v>
                </c:pt>
                <c:pt idx="88">
                  <c:v>1.7</c:v>
                </c:pt>
                <c:pt idx="89">
                  <c:v>1.9</c:v>
                </c:pt>
                <c:pt idx="90">
                  <c:v>2.2000000000000002</c:v>
                </c:pt>
                <c:pt idx="91">
                  <c:v>2.5</c:v>
                </c:pt>
                <c:pt idx="92">
                  <c:v>2.5</c:v>
                </c:pt>
                <c:pt idx="93">
                  <c:v>2.2999999999999998</c:v>
                </c:pt>
                <c:pt idx="94">
                  <c:v>2.1</c:v>
                </c:pt>
                <c:pt idx="95">
                  <c:v>1.9</c:v>
                </c:pt>
                <c:pt idx="96">
                  <c:v>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C5-4A59-AD48-BF8D09E4EE0F}"/>
            </c:ext>
          </c:extLst>
        </c:ser>
        <c:ser>
          <c:idx val="2"/>
          <c:order val="1"/>
          <c:tx>
            <c:strRef>
              <c:f>'图1，5'!$O$3</c:f>
              <c:strCache>
                <c:ptCount val="1"/>
                <c:pt idx="0">
                  <c:v>核心CPI当月同比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'图1，5'!$L$9:$M$105</c:f>
              <c:strCache>
                <c:ptCount val="97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  <c:pt idx="96">
                  <c:v>2018/05</c:v>
                </c:pt>
              </c:strCache>
            </c:strRef>
          </c:cat>
          <c:val>
            <c:numRef>
              <c:f>'图1，5'!$O$9:$O$105</c:f>
              <c:numCache>
                <c:formatCode>0.0_ </c:formatCode>
                <c:ptCount val="97"/>
                <c:pt idx="0">
                  <c:v>1.1000000000000001</c:v>
                </c:pt>
                <c:pt idx="1">
                  <c:v>1.2</c:v>
                </c:pt>
                <c:pt idx="2">
                  <c:v>1.1000000000000001</c:v>
                </c:pt>
                <c:pt idx="3">
                  <c:v>1.8</c:v>
                </c:pt>
                <c:pt idx="4">
                  <c:v>0.8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0.5</c:v>
                </c:pt>
                <c:pt idx="15">
                  <c:v>-0.1</c:v>
                </c:pt>
                <c:pt idx="16">
                  <c:v>0.6</c:v>
                </c:pt>
                <c:pt idx="17">
                  <c:v>0.4</c:v>
                </c:pt>
                <c:pt idx="18">
                  <c:v>0.3</c:v>
                </c:pt>
                <c:pt idx="19">
                  <c:v>0.2</c:v>
                </c:pt>
                <c:pt idx="20">
                  <c:v>0.1</c:v>
                </c:pt>
                <c:pt idx="21">
                  <c:v>0.3</c:v>
                </c:pt>
                <c:pt idx="22">
                  <c:v>0.4</c:v>
                </c:pt>
                <c:pt idx="23">
                  <c:v>0.6</c:v>
                </c:pt>
                <c:pt idx="24">
                  <c:v>0.6</c:v>
                </c:pt>
                <c:pt idx="25">
                  <c:v>0.7</c:v>
                </c:pt>
                <c:pt idx="26">
                  <c:v>0.6</c:v>
                </c:pt>
                <c:pt idx="27">
                  <c:v>1.2</c:v>
                </c:pt>
                <c:pt idx="28">
                  <c:v>0.4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0.4</c:v>
                </c:pt>
                <c:pt idx="36">
                  <c:v>0.6</c:v>
                </c:pt>
                <c:pt idx="37">
                  <c:v>0.7</c:v>
                </c:pt>
                <c:pt idx="38">
                  <c:v>0.7</c:v>
                </c:pt>
                <c:pt idx="39">
                  <c:v>0.6</c:v>
                </c:pt>
                <c:pt idx="40">
                  <c:v>1</c:v>
                </c:pt>
                <c:pt idx="41">
                  <c:v>0.7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0.8</c:v>
                </c:pt>
                <c:pt idx="46">
                  <c:v>0.8</c:v>
                </c:pt>
                <c:pt idx="47">
                  <c:v>1</c:v>
                </c:pt>
                <c:pt idx="48">
                  <c:v>0.9</c:v>
                </c:pt>
                <c:pt idx="49">
                  <c:v>0.9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1.3</c:v>
                </c:pt>
                <c:pt idx="56">
                  <c:v>1.2</c:v>
                </c:pt>
                <c:pt idx="57">
                  <c:v>1.2</c:v>
                </c:pt>
                <c:pt idx="58">
                  <c:v>1.3</c:v>
                </c:pt>
                <c:pt idx="59">
                  <c:v>0.9</c:v>
                </c:pt>
                <c:pt idx="60">
                  <c:v>0.9</c:v>
                </c:pt>
                <c:pt idx="61">
                  <c:v>0.7</c:v>
                </c:pt>
                <c:pt idx="62">
                  <c:v>0.3</c:v>
                </c:pt>
                <c:pt idx="63">
                  <c:v>0</c:v>
                </c:pt>
                <c:pt idx="64">
                  <c:v>-0.3</c:v>
                </c:pt>
                <c:pt idx="65">
                  <c:v>0.4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0.9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1.2</c:v>
                </c:pt>
                <c:pt idx="75">
                  <c:v>1</c:v>
                </c:pt>
                <c:pt idx="76">
                  <c:v>1.5</c:v>
                </c:pt>
                <c:pt idx="77">
                  <c:v>1.4</c:v>
                </c:pt>
                <c:pt idx="78">
                  <c:v>1.4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1.6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1.7</c:v>
                </c:pt>
                <c:pt idx="93">
                  <c:v>2</c:v>
                </c:pt>
                <c:pt idx="94">
                  <c:v>1.9</c:v>
                </c:pt>
                <c:pt idx="95">
                  <c:v>1.9</c:v>
                </c:pt>
                <c:pt idx="96">
                  <c:v>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C5-4A59-AD48-BF8D09E4E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21404720"/>
        <c:axId val="-1121406352"/>
      </c:lineChart>
      <c:dateAx>
        <c:axId val="-1121404720"/>
        <c:scaling>
          <c:orientation val="minMax"/>
          <c:max val="46173"/>
          <c:min val="43616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0" vertOverflow="ellipsis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406352"/>
        <c:crosses val="autoZero"/>
        <c:auto val="1"/>
        <c:lblOffset val="100"/>
        <c:baseTimeUnit val="days"/>
        <c:majorUnit val="6"/>
        <c:majorTimeUnit val="months"/>
      </c:dateAx>
      <c:valAx>
        <c:axId val="-1121406352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4047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279108051574845E-2"/>
          <c:y val="6.0777360290581513E-2"/>
          <c:w val="0.88611474683733293"/>
          <c:h val="0.83296324478326689"/>
        </c:manualLayout>
      </c:layout>
      <c:lineChart>
        <c:grouping val="standard"/>
        <c:varyColors val="0"/>
        <c:ser>
          <c:idx val="1"/>
          <c:order val="0"/>
          <c:tx>
            <c:strRef>
              <c:f>2016</c:f>
              <c:strCache>
                <c:ptCount val="1"/>
                <c:pt idx="0">
                  <c:v>2016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'图1，5'!$W$4:$W$15</c:f>
              <c:numCache>
                <c:formatCode>0.0_ </c:formatCode>
                <c:ptCount val="12"/>
                <c:pt idx="0">
                  <c:v>0.5</c:v>
                </c:pt>
                <c:pt idx="1">
                  <c:v>1.6</c:v>
                </c:pt>
                <c:pt idx="2">
                  <c:v>-0.43053799999999998</c:v>
                </c:pt>
                <c:pt idx="3">
                  <c:v>-0.17941399999999999</c:v>
                </c:pt>
                <c:pt idx="4">
                  <c:v>-0.45585500000000001</c:v>
                </c:pt>
                <c:pt idx="5">
                  <c:v>-0.13123499999999999</c:v>
                </c:pt>
                <c:pt idx="6">
                  <c:v>0.194549</c:v>
                </c:pt>
                <c:pt idx="7">
                  <c:v>6.0004000000000002E-2</c:v>
                </c:pt>
                <c:pt idx="8">
                  <c:v>0.67264699999999999</c:v>
                </c:pt>
                <c:pt idx="9">
                  <c:v>-0.120073</c:v>
                </c:pt>
                <c:pt idx="10">
                  <c:v>0.14437900000000001</c:v>
                </c:pt>
                <c:pt idx="11">
                  <c:v>0.22400600000000001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09-4602-B522-33A7833D09E4}"/>
            </c:ext>
          </c:extLst>
        </c:ser>
        <c:ser>
          <c:idx val="2"/>
          <c:order val="1"/>
          <c:tx>
            <c:strRef>
              <c:f>2017</c:f>
              <c:strCache>
                <c:ptCount val="1"/>
                <c:pt idx="0">
                  <c:v>2017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E7E6E6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'图1，5'!$X$4:$X$15</c:f>
              <c:numCache>
                <c:formatCode>0.0_ </c:formatCode>
                <c:ptCount val="12"/>
                <c:pt idx="0">
                  <c:v>0.99839999999999995</c:v>
                </c:pt>
                <c:pt idx="1">
                  <c:v>-0.16789999999999999</c:v>
                </c:pt>
                <c:pt idx="2">
                  <c:v>-0.31680000000000003</c:v>
                </c:pt>
                <c:pt idx="3">
                  <c:v>6.6500000000000004E-2</c:v>
                </c:pt>
                <c:pt idx="4">
                  <c:v>-0.11020000000000001</c:v>
                </c:pt>
                <c:pt idx="5">
                  <c:v>-0.15210000000000001</c:v>
                </c:pt>
                <c:pt idx="6">
                  <c:v>0.1066</c:v>
                </c:pt>
                <c:pt idx="7">
                  <c:v>0.41570000000000001</c:v>
                </c:pt>
                <c:pt idx="8">
                  <c:v>0.53890000000000005</c:v>
                </c:pt>
                <c:pt idx="9">
                  <c:v>0.11219999999999999</c:v>
                </c:pt>
                <c:pt idx="10">
                  <c:v>1.2800000000000001E-2</c:v>
                </c:pt>
                <c:pt idx="11">
                  <c:v>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09-4602-B522-33A7833D09E4}"/>
            </c:ext>
          </c:extLst>
        </c:ser>
        <c:ser>
          <c:idx val="3"/>
          <c:order val="2"/>
          <c:tx>
            <c:strRef>
              <c:f>2018</c:f>
              <c:strCache>
                <c:ptCount val="1"/>
                <c:pt idx="0">
                  <c:v>2018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'图1，5'!$Y$4:$Y$15</c:f>
              <c:numCache>
                <c:formatCode>0.0_ </c:formatCode>
                <c:ptCount val="12"/>
                <c:pt idx="0">
                  <c:v>0.6</c:v>
                </c:pt>
                <c:pt idx="1">
                  <c:v>1.2</c:v>
                </c:pt>
                <c:pt idx="2">
                  <c:v>-1.1000000000000001</c:v>
                </c:pt>
                <c:pt idx="3">
                  <c:v>-0.2</c:v>
                </c:pt>
                <c:pt idx="4">
                  <c:v>-0.2</c:v>
                </c:pt>
                <c:pt idx="5">
                  <c:v>-0.1</c:v>
                </c:pt>
                <c:pt idx="6">
                  <c:v>0.3</c:v>
                </c:pt>
                <c:pt idx="7">
                  <c:v>0.7</c:v>
                </c:pt>
                <c:pt idx="8">
                  <c:v>0.7</c:v>
                </c:pt>
                <c:pt idx="9">
                  <c:v>0.2</c:v>
                </c:pt>
                <c:pt idx="10">
                  <c:v>-0.3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109-4602-B522-33A7833D09E4}"/>
            </c:ext>
          </c:extLst>
        </c:ser>
        <c:ser>
          <c:idx val="4"/>
          <c:order val="3"/>
          <c:tx>
            <c:strRef>
              <c:f>2019</c:f>
              <c:strCache>
                <c:ptCount val="1"/>
                <c:pt idx="0">
                  <c:v>2019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'图1，5'!$Z$4:$Z$15</c:f>
              <c:numCache>
                <c:formatCode>0.0_ 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-0.4</c:v>
                </c:pt>
                <c:pt idx="3">
                  <c:v>0.1</c:v>
                </c:pt>
                <c:pt idx="4">
                  <c:v>0</c:v>
                </c:pt>
                <c:pt idx="5">
                  <c:v>-0.1</c:v>
                </c:pt>
                <c:pt idx="6">
                  <c:v>0.4</c:v>
                </c:pt>
                <c:pt idx="7">
                  <c:v>0.7</c:v>
                </c:pt>
                <c:pt idx="8">
                  <c:v>0.9</c:v>
                </c:pt>
                <c:pt idx="9">
                  <c:v>0.9</c:v>
                </c:pt>
                <c:pt idx="10">
                  <c:v>0.4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109-4602-B522-33A7833D09E4}"/>
            </c:ext>
          </c:extLst>
        </c:ser>
        <c:ser>
          <c:idx val="5"/>
          <c:order val="4"/>
          <c:tx>
            <c:strRef>
              <c:f>2020</c:f>
              <c:strCache>
                <c:ptCount val="1"/>
                <c:pt idx="0">
                  <c:v>2020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'图1，5'!$AA$4:$AA$15</c:f>
              <c:numCache>
                <c:formatCode>0.0_ </c:formatCode>
                <c:ptCount val="12"/>
                <c:pt idx="0">
                  <c:v>1.4</c:v>
                </c:pt>
                <c:pt idx="1">
                  <c:v>0.8</c:v>
                </c:pt>
                <c:pt idx="2">
                  <c:v>-1.2</c:v>
                </c:pt>
                <c:pt idx="3">
                  <c:v>-0.9</c:v>
                </c:pt>
                <c:pt idx="4">
                  <c:v>-0.8</c:v>
                </c:pt>
                <c:pt idx="5">
                  <c:v>-0.1</c:v>
                </c:pt>
                <c:pt idx="6">
                  <c:v>0.6</c:v>
                </c:pt>
                <c:pt idx="7">
                  <c:v>0.4</c:v>
                </c:pt>
                <c:pt idx="8">
                  <c:v>0.2</c:v>
                </c:pt>
                <c:pt idx="9">
                  <c:v>-0.3</c:v>
                </c:pt>
                <c:pt idx="10">
                  <c:v>-0.6</c:v>
                </c:pt>
                <c:pt idx="11">
                  <c:v>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109-4602-B522-33A7833D09E4}"/>
            </c:ext>
          </c:extLst>
        </c:ser>
        <c:ser>
          <c:idx val="6"/>
          <c:order val="5"/>
          <c:tx>
            <c:strRef>
              <c:f>2021</c:f>
              <c:strCache>
                <c:ptCount val="1"/>
                <c:pt idx="0">
                  <c:v>2021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'图1，5'!$AB$4:$AB$15</c:f>
              <c:numCache>
                <c:formatCode>0.0_ </c:formatCode>
                <c:ptCount val="12"/>
                <c:pt idx="0">
                  <c:v>1</c:v>
                </c:pt>
                <c:pt idx="1">
                  <c:v>0.6</c:v>
                </c:pt>
                <c:pt idx="2">
                  <c:v>-0.5</c:v>
                </c:pt>
                <c:pt idx="3">
                  <c:v>-0.3</c:v>
                </c:pt>
                <c:pt idx="4">
                  <c:v>-0.2</c:v>
                </c:pt>
                <c:pt idx="5">
                  <c:v>-0.4</c:v>
                </c:pt>
                <c:pt idx="6">
                  <c:v>0.3</c:v>
                </c:pt>
                <c:pt idx="7">
                  <c:v>0.1</c:v>
                </c:pt>
                <c:pt idx="8">
                  <c:v>0</c:v>
                </c:pt>
                <c:pt idx="9">
                  <c:v>0.7</c:v>
                </c:pt>
                <c:pt idx="10">
                  <c:v>0.4</c:v>
                </c:pt>
                <c:pt idx="11">
                  <c:v>-0.3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109-4602-B522-33A7833D09E4}"/>
            </c:ext>
          </c:extLst>
        </c:ser>
        <c:ser>
          <c:idx val="7"/>
          <c:order val="6"/>
          <c:tx>
            <c:strRef>
              <c:f>2022</c:f>
              <c:strCache>
                <c:ptCount val="1"/>
                <c:pt idx="0">
                  <c:v>2022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>
                  <a:alpha val="99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'图1，5'!$AC$4:$AC$15</c:f>
              <c:numCache>
                <c:formatCode>0.0_ </c:formatCode>
                <c:ptCount val="12"/>
                <c:pt idx="0">
                  <c:v>0.4</c:v>
                </c:pt>
                <c:pt idx="1">
                  <c:v>0.6</c:v>
                </c:pt>
                <c:pt idx="2">
                  <c:v>0</c:v>
                </c:pt>
                <c:pt idx="3">
                  <c:v>0.4</c:v>
                </c:pt>
                <c:pt idx="4">
                  <c:v>-0.2</c:v>
                </c:pt>
                <c:pt idx="5">
                  <c:v>0</c:v>
                </c:pt>
                <c:pt idx="6">
                  <c:v>0.5</c:v>
                </c:pt>
                <c:pt idx="7">
                  <c:v>-0.1</c:v>
                </c:pt>
                <c:pt idx="8">
                  <c:v>0.3</c:v>
                </c:pt>
                <c:pt idx="9">
                  <c:v>0.1</c:v>
                </c:pt>
                <c:pt idx="10">
                  <c:v>-0.2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109-4602-B522-33A7833D09E4}"/>
            </c:ext>
          </c:extLst>
        </c:ser>
        <c:ser>
          <c:idx val="8"/>
          <c:order val="7"/>
          <c:tx>
            <c:strRef>
              <c:f>2023</c:f>
              <c:strCache>
                <c:ptCount val="1"/>
                <c:pt idx="0">
                  <c:v>2023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'图1，5'!$AD$4:$AD$15</c:f>
              <c:numCache>
                <c:formatCode>0.0_ </c:formatCode>
                <c:ptCount val="12"/>
                <c:pt idx="0">
                  <c:v>0.8</c:v>
                </c:pt>
                <c:pt idx="1">
                  <c:v>-0.5</c:v>
                </c:pt>
                <c:pt idx="2">
                  <c:v>-0.3</c:v>
                </c:pt>
                <c:pt idx="3">
                  <c:v>-0.1</c:v>
                </c:pt>
                <c:pt idx="4">
                  <c:v>-0.2</c:v>
                </c:pt>
                <c:pt idx="5">
                  <c:v>-0.2</c:v>
                </c:pt>
                <c:pt idx="6">
                  <c:v>0.2</c:v>
                </c:pt>
                <c:pt idx="7">
                  <c:v>0.3</c:v>
                </c:pt>
                <c:pt idx="8">
                  <c:v>0.2</c:v>
                </c:pt>
                <c:pt idx="9">
                  <c:v>-0.1</c:v>
                </c:pt>
                <c:pt idx="10">
                  <c:v>-0.5</c:v>
                </c:pt>
                <c:pt idx="11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109-4602-B522-33A7833D09E4}"/>
            </c:ext>
          </c:extLst>
        </c:ser>
        <c:ser>
          <c:idx val="9"/>
          <c:order val="8"/>
          <c:tx>
            <c:strRef>
              <c:f>'图1，5'!$AE$3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val>
            <c:numRef>
              <c:f>'图1，5'!$AE$4:$AE$15</c:f>
              <c:numCache>
                <c:formatCode>0.0_ </c:formatCode>
                <c:ptCount val="12"/>
                <c:pt idx="0">
                  <c:v>0.3</c:v>
                </c:pt>
                <c:pt idx="1">
                  <c:v>1</c:v>
                </c:pt>
                <c:pt idx="2">
                  <c:v>-1</c:v>
                </c:pt>
                <c:pt idx="3">
                  <c:v>0.1</c:v>
                </c:pt>
                <c:pt idx="4">
                  <c:v>-0.1</c:v>
                </c:pt>
                <c:pt idx="5">
                  <c:v>-0.2</c:v>
                </c:pt>
                <c:pt idx="6">
                  <c:v>0.5</c:v>
                </c:pt>
                <c:pt idx="7">
                  <c:v>0.4</c:v>
                </c:pt>
                <c:pt idx="8">
                  <c:v>0</c:v>
                </c:pt>
                <c:pt idx="9">
                  <c:v>-0.3</c:v>
                </c:pt>
                <c:pt idx="10">
                  <c:v>-0.6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109-4602-B522-33A7833D09E4}"/>
            </c:ext>
          </c:extLst>
        </c:ser>
        <c:ser>
          <c:idx val="10"/>
          <c:order val="9"/>
          <c:tx>
            <c:strRef>
              <c:f>'图1，5'!$AF$3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val>
            <c:numRef>
              <c:f>'图1，5'!$AF$4:$AF$15</c:f>
              <c:numCache>
                <c:formatCode>0.0_ </c:formatCode>
                <c:ptCount val="12"/>
                <c:pt idx="0">
                  <c:v>0.7</c:v>
                </c:pt>
                <c:pt idx="1">
                  <c:v>-0.2</c:v>
                </c:pt>
                <c:pt idx="2">
                  <c:v>-0.4</c:v>
                </c:pt>
                <c:pt idx="3">
                  <c:v>0.1</c:v>
                </c:pt>
                <c:pt idx="4">
                  <c:v>-0.2</c:v>
                </c:pt>
                <c:pt idx="5">
                  <c:v>-0.1</c:v>
                </c:pt>
                <c:pt idx="6">
                  <c:v>0.4</c:v>
                </c:pt>
                <c:pt idx="7">
                  <c:v>0</c:v>
                </c:pt>
                <c:pt idx="8">
                  <c:v>0.1</c:v>
                </c:pt>
                <c:pt idx="9">
                  <c:v>0.2</c:v>
                </c:pt>
                <c:pt idx="10">
                  <c:v>-0.1</c:v>
                </c:pt>
                <c:pt idx="11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109-4602-B522-33A7833D09E4}"/>
            </c:ext>
          </c:extLst>
        </c:ser>
        <c:ser>
          <c:idx val="11"/>
          <c:order val="10"/>
          <c:tx>
            <c:strRef>
              <c:f>'图1，5'!$AG$3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tailEnd type="diamond"/>
              </a:ln>
              <a:effectLst/>
            </c:spPr>
          </c:marker>
          <c:val>
            <c:numRef>
              <c:f>'图1，5'!$AG$4:$AG$15</c:f>
              <c:numCache>
                <c:formatCode>0.0_ </c:formatCode>
                <c:ptCount val="12"/>
                <c:pt idx="0">
                  <c:v>0.2</c:v>
                </c:pt>
                <c:pt idx="1">
                  <c:v>1</c:v>
                </c:pt>
                <c:pt idx="2">
                  <c:v>-0.7</c:v>
                </c:pt>
                <c:pt idx="3">
                  <c:v>0.3</c:v>
                </c:pt>
                <c:pt idx="4">
                  <c:v>-0.1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109-4602-B522-33A7833D0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21395472"/>
        <c:axId val="-1121394384"/>
      </c:lineChart>
      <c:catAx>
        <c:axId val="-112139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394384"/>
        <c:crosses val="autoZero"/>
        <c:auto val="1"/>
        <c:lblAlgn val="ctr"/>
        <c:lblOffset val="100"/>
        <c:noMultiLvlLbl val="0"/>
      </c:catAx>
      <c:valAx>
        <c:axId val="-1121394384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3954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400128397814246"/>
          <c:y val="1.1342336694439259E-2"/>
          <c:w val="0.6923669953601197"/>
          <c:h val="0.15921971337251262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49621212121213"/>
          <c:y val="7.9772095959595973E-2"/>
          <c:w val="0.61500946969696968"/>
          <c:h val="0.74399936868686889"/>
        </c:manualLayout>
      </c:layout>
      <c:lineChart>
        <c:grouping val="standard"/>
        <c:varyColors val="0"/>
        <c:ser>
          <c:idx val="1"/>
          <c:order val="1"/>
          <c:tx>
            <c:v>焦煤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'图3，4'!$AA$9:$AA$270</c:f>
              <c:numCache>
                <c:formatCode>yyyy\-mm\-dd;@</c:formatCode>
                <c:ptCount val="262"/>
                <c:pt idx="0">
                  <c:v>46182</c:v>
                </c:pt>
                <c:pt idx="1">
                  <c:v>46181</c:v>
                </c:pt>
                <c:pt idx="2">
                  <c:v>46179</c:v>
                </c:pt>
                <c:pt idx="3">
                  <c:v>46178</c:v>
                </c:pt>
                <c:pt idx="4">
                  <c:v>46177</c:v>
                </c:pt>
                <c:pt idx="5">
                  <c:v>46176</c:v>
                </c:pt>
                <c:pt idx="6">
                  <c:v>46175</c:v>
                </c:pt>
                <c:pt idx="7">
                  <c:v>46174</c:v>
                </c:pt>
                <c:pt idx="8">
                  <c:v>46171</c:v>
                </c:pt>
                <c:pt idx="9">
                  <c:v>46170</c:v>
                </c:pt>
                <c:pt idx="10">
                  <c:v>46169</c:v>
                </c:pt>
                <c:pt idx="11">
                  <c:v>46168</c:v>
                </c:pt>
                <c:pt idx="12">
                  <c:v>46167</c:v>
                </c:pt>
                <c:pt idx="13">
                  <c:v>46164</c:v>
                </c:pt>
                <c:pt idx="14">
                  <c:v>46163</c:v>
                </c:pt>
                <c:pt idx="15">
                  <c:v>46162</c:v>
                </c:pt>
                <c:pt idx="16">
                  <c:v>46161</c:v>
                </c:pt>
                <c:pt idx="17">
                  <c:v>46160</c:v>
                </c:pt>
                <c:pt idx="18">
                  <c:v>46157</c:v>
                </c:pt>
                <c:pt idx="19">
                  <c:v>46156</c:v>
                </c:pt>
                <c:pt idx="20">
                  <c:v>46155</c:v>
                </c:pt>
                <c:pt idx="21">
                  <c:v>46154</c:v>
                </c:pt>
                <c:pt idx="22">
                  <c:v>46153</c:v>
                </c:pt>
                <c:pt idx="23">
                  <c:v>46152</c:v>
                </c:pt>
                <c:pt idx="24">
                  <c:v>46151</c:v>
                </c:pt>
                <c:pt idx="25">
                  <c:v>46150</c:v>
                </c:pt>
                <c:pt idx="26">
                  <c:v>46149</c:v>
                </c:pt>
                <c:pt idx="27">
                  <c:v>46148</c:v>
                </c:pt>
                <c:pt idx="28">
                  <c:v>46143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46126</c:v>
                </c:pt>
                <c:pt idx="42">
                  <c:v>46125</c:v>
                </c:pt>
                <c:pt idx="43">
                  <c:v>46122</c:v>
                </c:pt>
                <c:pt idx="44">
                  <c:v>46121</c:v>
                </c:pt>
                <c:pt idx="45">
                  <c:v>46120</c:v>
                </c:pt>
                <c:pt idx="46">
                  <c:v>46119</c:v>
                </c:pt>
                <c:pt idx="47">
                  <c:v>46115</c:v>
                </c:pt>
                <c:pt idx="48">
                  <c:v>46114</c:v>
                </c:pt>
                <c:pt idx="49">
                  <c:v>46113</c:v>
                </c:pt>
                <c:pt idx="50">
                  <c:v>46112</c:v>
                </c:pt>
                <c:pt idx="51">
                  <c:v>46111</c:v>
                </c:pt>
                <c:pt idx="52">
                  <c:v>46108</c:v>
                </c:pt>
                <c:pt idx="53">
                  <c:v>46107</c:v>
                </c:pt>
                <c:pt idx="54">
                  <c:v>46106</c:v>
                </c:pt>
                <c:pt idx="55">
                  <c:v>46105</c:v>
                </c:pt>
                <c:pt idx="56">
                  <c:v>46104</c:v>
                </c:pt>
                <c:pt idx="57">
                  <c:v>46101</c:v>
                </c:pt>
                <c:pt idx="58">
                  <c:v>46100</c:v>
                </c:pt>
                <c:pt idx="59">
                  <c:v>46099</c:v>
                </c:pt>
                <c:pt idx="60">
                  <c:v>46098</c:v>
                </c:pt>
                <c:pt idx="61">
                  <c:v>46097</c:v>
                </c:pt>
                <c:pt idx="62">
                  <c:v>46094</c:v>
                </c:pt>
                <c:pt idx="63">
                  <c:v>46093</c:v>
                </c:pt>
                <c:pt idx="64">
                  <c:v>46092</c:v>
                </c:pt>
                <c:pt idx="65">
                  <c:v>46091</c:v>
                </c:pt>
                <c:pt idx="66">
                  <c:v>46090</c:v>
                </c:pt>
                <c:pt idx="67">
                  <c:v>46088</c:v>
                </c:pt>
                <c:pt idx="68">
                  <c:v>46087</c:v>
                </c:pt>
                <c:pt idx="69">
                  <c:v>46086</c:v>
                </c:pt>
                <c:pt idx="70">
                  <c:v>46085</c:v>
                </c:pt>
                <c:pt idx="71">
                  <c:v>46084</c:v>
                </c:pt>
                <c:pt idx="72">
                  <c:v>46083</c:v>
                </c:pt>
                <c:pt idx="73">
                  <c:v>46081</c:v>
                </c:pt>
                <c:pt idx="74">
                  <c:v>46080</c:v>
                </c:pt>
                <c:pt idx="75">
                  <c:v>46079</c:v>
                </c:pt>
                <c:pt idx="76">
                  <c:v>46078</c:v>
                </c:pt>
                <c:pt idx="77">
                  <c:v>46077</c:v>
                </c:pt>
                <c:pt idx="78">
                  <c:v>46067</c:v>
                </c:pt>
                <c:pt idx="79">
                  <c:v>46066</c:v>
                </c:pt>
                <c:pt idx="80">
                  <c:v>46065</c:v>
                </c:pt>
                <c:pt idx="81">
                  <c:v>46064</c:v>
                </c:pt>
                <c:pt idx="82">
                  <c:v>46063</c:v>
                </c:pt>
                <c:pt idx="83">
                  <c:v>46062</c:v>
                </c:pt>
                <c:pt idx="84">
                  <c:v>46059</c:v>
                </c:pt>
                <c:pt idx="85">
                  <c:v>46058</c:v>
                </c:pt>
                <c:pt idx="86">
                  <c:v>46057</c:v>
                </c:pt>
                <c:pt idx="87">
                  <c:v>46056</c:v>
                </c:pt>
                <c:pt idx="88">
                  <c:v>46055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46048</c:v>
                </c:pt>
                <c:pt idx="94">
                  <c:v>46045</c:v>
                </c:pt>
                <c:pt idx="95">
                  <c:v>46044</c:v>
                </c:pt>
                <c:pt idx="96">
                  <c:v>46043</c:v>
                </c:pt>
                <c:pt idx="97">
                  <c:v>46042</c:v>
                </c:pt>
                <c:pt idx="98">
                  <c:v>46041</c:v>
                </c:pt>
                <c:pt idx="99">
                  <c:v>46038</c:v>
                </c:pt>
                <c:pt idx="100">
                  <c:v>46037</c:v>
                </c:pt>
                <c:pt idx="101">
                  <c:v>46036</c:v>
                </c:pt>
                <c:pt idx="102">
                  <c:v>46035</c:v>
                </c:pt>
                <c:pt idx="103">
                  <c:v>46034</c:v>
                </c:pt>
                <c:pt idx="104">
                  <c:v>46031</c:v>
                </c:pt>
                <c:pt idx="105">
                  <c:v>46030</c:v>
                </c:pt>
                <c:pt idx="106">
                  <c:v>46029</c:v>
                </c:pt>
                <c:pt idx="107">
                  <c:v>46028</c:v>
                </c:pt>
                <c:pt idx="108">
                  <c:v>46027</c:v>
                </c:pt>
                <c:pt idx="109">
                  <c:v>46026</c:v>
                </c:pt>
                <c:pt idx="110">
                  <c:v>46023</c:v>
                </c:pt>
                <c:pt idx="111">
                  <c:v>46022</c:v>
                </c:pt>
                <c:pt idx="112">
                  <c:v>46021</c:v>
                </c:pt>
                <c:pt idx="113">
                  <c:v>46020</c:v>
                </c:pt>
                <c:pt idx="114">
                  <c:v>46017</c:v>
                </c:pt>
                <c:pt idx="115">
                  <c:v>46016</c:v>
                </c:pt>
                <c:pt idx="116">
                  <c:v>46015</c:v>
                </c:pt>
                <c:pt idx="117">
                  <c:v>46014</c:v>
                </c:pt>
                <c:pt idx="118">
                  <c:v>46013</c:v>
                </c:pt>
                <c:pt idx="119">
                  <c:v>46012</c:v>
                </c:pt>
                <c:pt idx="120">
                  <c:v>46010</c:v>
                </c:pt>
                <c:pt idx="121">
                  <c:v>46009</c:v>
                </c:pt>
                <c:pt idx="122">
                  <c:v>46008</c:v>
                </c:pt>
                <c:pt idx="123">
                  <c:v>46007</c:v>
                </c:pt>
                <c:pt idx="124">
                  <c:v>46006</c:v>
                </c:pt>
                <c:pt idx="125">
                  <c:v>46003</c:v>
                </c:pt>
                <c:pt idx="126">
                  <c:v>46002</c:v>
                </c:pt>
                <c:pt idx="127">
                  <c:v>46001</c:v>
                </c:pt>
                <c:pt idx="128">
                  <c:v>46000</c:v>
                </c:pt>
                <c:pt idx="129">
                  <c:v>45999</c:v>
                </c:pt>
                <c:pt idx="130">
                  <c:v>45996</c:v>
                </c:pt>
                <c:pt idx="131">
                  <c:v>45995</c:v>
                </c:pt>
                <c:pt idx="132">
                  <c:v>45994</c:v>
                </c:pt>
                <c:pt idx="133">
                  <c:v>45993</c:v>
                </c:pt>
                <c:pt idx="134">
                  <c:v>45992</c:v>
                </c:pt>
                <c:pt idx="135">
                  <c:v>45989</c:v>
                </c:pt>
                <c:pt idx="136">
                  <c:v>45988</c:v>
                </c:pt>
                <c:pt idx="137">
                  <c:v>45987</c:v>
                </c:pt>
                <c:pt idx="138">
                  <c:v>45986</c:v>
                </c:pt>
                <c:pt idx="139">
                  <c:v>45985</c:v>
                </c:pt>
                <c:pt idx="140">
                  <c:v>45982</c:v>
                </c:pt>
                <c:pt idx="141">
                  <c:v>45981</c:v>
                </c:pt>
                <c:pt idx="142">
                  <c:v>45980</c:v>
                </c:pt>
                <c:pt idx="143">
                  <c:v>45979</c:v>
                </c:pt>
                <c:pt idx="144">
                  <c:v>45978</c:v>
                </c:pt>
                <c:pt idx="145">
                  <c:v>45976</c:v>
                </c:pt>
                <c:pt idx="146">
                  <c:v>45975</c:v>
                </c:pt>
                <c:pt idx="147">
                  <c:v>45974</c:v>
                </c:pt>
                <c:pt idx="148">
                  <c:v>45973</c:v>
                </c:pt>
                <c:pt idx="149">
                  <c:v>45972</c:v>
                </c:pt>
                <c:pt idx="150">
                  <c:v>45971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45954</c:v>
                </c:pt>
                <c:pt idx="164">
                  <c:v>45953</c:v>
                </c:pt>
                <c:pt idx="165">
                  <c:v>45952</c:v>
                </c:pt>
                <c:pt idx="166">
                  <c:v>45951</c:v>
                </c:pt>
                <c:pt idx="167">
                  <c:v>45950</c:v>
                </c:pt>
                <c:pt idx="168">
                  <c:v>45947</c:v>
                </c:pt>
                <c:pt idx="169">
                  <c:v>45946</c:v>
                </c:pt>
                <c:pt idx="170">
                  <c:v>45945</c:v>
                </c:pt>
                <c:pt idx="171">
                  <c:v>45944</c:v>
                </c:pt>
                <c:pt idx="172">
                  <c:v>45943</c:v>
                </c:pt>
                <c:pt idx="173">
                  <c:v>45941</c:v>
                </c:pt>
                <c:pt idx="174">
                  <c:v>45940</c:v>
                </c:pt>
                <c:pt idx="175">
                  <c:v>45939</c:v>
                </c:pt>
                <c:pt idx="176">
                  <c:v>45931</c:v>
                </c:pt>
                <c:pt idx="177">
                  <c:v>45930</c:v>
                </c:pt>
                <c:pt idx="178">
                  <c:v>45929</c:v>
                </c:pt>
                <c:pt idx="179">
                  <c:v>45928</c:v>
                </c:pt>
                <c:pt idx="180">
                  <c:v>45926</c:v>
                </c:pt>
                <c:pt idx="181">
                  <c:v>45925</c:v>
                </c:pt>
                <c:pt idx="182">
                  <c:v>45924</c:v>
                </c:pt>
                <c:pt idx="183">
                  <c:v>45923</c:v>
                </c:pt>
                <c:pt idx="184">
                  <c:v>45922</c:v>
                </c:pt>
                <c:pt idx="185">
                  <c:v>45919</c:v>
                </c:pt>
                <c:pt idx="186">
                  <c:v>45918</c:v>
                </c:pt>
                <c:pt idx="187">
                  <c:v>45917</c:v>
                </c:pt>
                <c:pt idx="188">
                  <c:v>45916</c:v>
                </c:pt>
                <c:pt idx="189">
                  <c:v>45915</c:v>
                </c:pt>
                <c:pt idx="190">
                  <c:v>45912</c:v>
                </c:pt>
                <c:pt idx="191">
                  <c:v>45911</c:v>
                </c:pt>
                <c:pt idx="192">
                  <c:v>45910</c:v>
                </c:pt>
                <c:pt idx="193">
                  <c:v>45909</c:v>
                </c:pt>
                <c:pt idx="194">
                  <c:v>45908</c:v>
                </c:pt>
                <c:pt idx="195">
                  <c:v>45905</c:v>
                </c:pt>
                <c:pt idx="196">
                  <c:v>45904</c:v>
                </c:pt>
                <c:pt idx="197">
                  <c:v>45903</c:v>
                </c:pt>
                <c:pt idx="198">
                  <c:v>45902</c:v>
                </c:pt>
                <c:pt idx="199">
                  <c:v>45901</c:v>
                </c:pt>
                <c:pt idx="200">
                  <c:v>45898</c:v>
                </c:pt>
                <c:pt idx="201">
                  <c:v>45897</c:v>
                </c:pt>
                <c:pt idx="202">
                  <c:v>45896</c:v>
                </c:pt>
                <c:pt idx="203">
                  <c:v>45895</c:v>
                </c:pt>
                <c:pt idx="204">
                  <c:v>45894</c:v>
                </c:pt>
                <c:pt idx="205">
                  <c:v>45891</c:v>
                </c:pt>
                <c:pt idx="206">
                  <c:v>45890</c:v>
                </c:pt>
                <c:pt idx="207">
                  <c:v>45889</c:v>
                </c:pt>
                <c:pt idx="208">
                  <c:v>45888</c:v>
                </c:pt>
                <c:pt idx="209">
                  <c:v>45887</c:v>
                </c:pt>
                <c:pt idx="210">
                  <c:v>45886</c:v>
                </c:pt>
                <c:pt idx="211">
                  <c:v>45884</c:v>
                </c:pt>
                <c:pt idx="212">
                  <c:v>45883</c:v>
                </c:pt>
                <c:pt idx="213">
                  <c:v>45882</c:v>
                </c:pt>
                <c:pt idx="214">
                  <c:v>45881</c:v>
                </c:pt>
                <c:pt idx="215">
                  <c:v>45880</c:v>
                </c:pt>
                <c:pt idx="216">
                  <c:v>45877</c:v>
                </c:pt>
                <c:pt idx="217">
                  <c:v>45876</c:v>
                </c:pt>
                <c:pt idx="218">
                  <c:v>45875</c:v>
                </c:pt>
                <c:pt idx="219">
                  <c:v>45874</c:v>
                </c:pt>
                <c:pt idx="220">
                  <c:v>45873</c:v>
                </c:pt>
                <c:pt idx="221">
                  <c:v>45870</c:v>
                </c:pt>
                <c:pt idx="222">
                  <c:v>45869</c:v>
                </c:pt>
                <c:pt idx="223">
                  <c:v>45868</c:v>
                </c:pt>
                <c:pt idx="224">
                  <c:v>45867</c:v>
                </c:pt>
                <c:pt idx="225">
                  <c:v>45866</c:v>
                </c:pt>
                <c:pt idx="226">
                  <c:v>45864</c:v>
                </c:pt>
                <c:pt idx="227">
                  <c:v>45863</c:v>
                </c:pt>
                <c:pt idx="228">
                  <c:v>45862</c:v>
                </c:pt>
                <c:pt idx="229">
                  <c:v>45861</c:v>
                </c:pt>
                <c:pt idx="230">
                  <c:v>45860</c:v>
                </c:pt>
                <c:pt idx="231">
                  <c:v>45859</c:v>
                </c:pt>
                <c:pt idx="232">
                  <c:v>45856</c:v>
                </c:pt>
                <c:pt idx="233">
                  <c:v>45855</c:v>
                </c:pt>
                <c:pt idx="234">
                  <c:v>45854</c:v>
                </c:pt>
                <c:pt idx="235">
                  <c:v>45853</c:v>
                </c:pt>
                <c:pt idx="236">
                  <c:v>45852</c:v>
                </c:pt>
                <c:pt idx="237">
                  <c:v>45849</c:v>
                </c:pt>
                <c:pt idx="238">
                  <c:v>45848</c:v>
                </c:pt>
                <c:pt idx="239">
                  <c:v>45847</c:v>
                </c:pt>
                <c:pt idx="240">
                  <c:v>45846</c:v>
                </c:pt>
                <c:pt idx="241">
                  <c:v>45845</c:v>
                </c:pt>
                <c:pt idx="242">
                  <c:v>45842</c:v>
                </c:pt>
                <c:pt idx="243">
                  <c:v>45841</c:v>
                </c:pt>
                <c:pt idx="244">
                  <c:v>45840</c:v>
                </c:pt>
                <c:pt idx="245">
                  <c:v>45839</c:v>
                </c:pt>
                <c:pt idx="246">
                  <c:v>45838</c:v>
                </c:pt>
                <c:pt idx="247">
                  <c:v>45835</c:v>
                </c:pt>
                <c:pt idx="248">
                  <c:v>45834</c:v>
                </c:pt>
                <c:pt idx="249">
                  <c:v>45833</c:v>
                </c:pt>
                <c:pt idx="250">
                  <c:v>45832</c:v>
                </c:pt>
                <c:pt idx="251">
                  <c:v>45831</c:v>
                </c:pt>
                <c:pt idx="252">
                  <c:v>45828</c:v>
                </c:pt>
                <c:pt idx="253">
                  <c:v>45827</c:v>
                </c:pt>
                <c:pt idx="254">
                  <c:v>45826</c:v>
                </c:pt>
                <c:pt idx="255">
                  <c:v>45825</c:v>
                </c:pt>
                <c:pt idx="256">
                  <c:v>45824</c:v>
                </c:pt>
                <c:pt idx="257">
                  <c:v>45821</c:v>
                </c:pt>
                <c:pt idx="258">
                  <c:v>45820</c:v>
                </c:pt>
                <c:pt idx="259">
                  <c:v>45819</c:v>
                </c:pt>
                <c:pt idx="260">
                  <c:v>45818</c:v>
                </c:pt>
                <c:pt idx="261">
                  <c:v>45817</c:v>
                </c:pt>
              </c:numCache>
            </c:numRef>
          </c:cat>
          <c:val>
            <c:numRef>
              <c:f>'图3，4'!$AC$9:$AC$270</c:f>
              <c:numCache>
                <c:formatCode>#,##0.00_ </c:formatCode>
                <c:ptCount val="262"/>
                <c:pt idx="0">
                  <c:v>1783</c:v>
                </c:pt>
                <c:pt idx="1">
                  <c:v>1766</c:v>
                </c:pt>
                <c:pt idx="2">
                  <c:v>1747</c:v>
                </c:pt>
                <c:pt idx="3">
                  <c:v>1747</c:v>
                </c:pt>
                <c:pt idx="4">
                  <c:v>1718</c:v>
                </c:pt>
                <c:pt idx="5">
                  <c:v>1682</c:v>
                </c:pt>
                <c:pt idx="6">
                  <c:v>1672</c:v>
                </c:pt>
                <c:pt idx="7">
                  <c:v>1654</c:v>
                </c:pt>
                <c:pt idx="8">
                  <c:v>1626</c:v>
                </c:pt>
                <c:pt idx="9">
                  <c:v>1607</c:v>
                </c:pt>
                <c:pt idx="10">
                  <c:v>1602</c:v>
                </c:pt>
                <c:pt idx="11">
                  <c:v>1592</c:v>
                </c:pt>
                <c:pt idx="12">
                  <c:v>1588</c:v>
                </c:pt>
                <c:pt idx="13">
                  <c:v>1572</c:v>
                </c:pt>
                <c:pt idx="14">
                  <c:v>1572</c:v>
                </c:pt>
                <c:pt idx="15">
                  <c:v>1572</c:v>
                </c:pt>
                <c:pt idx="16">
                  <c:v>1575</c:v>
                </c:pt>
                <c:pt idx="17">
                  <c:v>1577</c:v>
                </c:pt>
                <c:pt idx="18">
                  <c:v>1579</c:v>
                </c:pt>
                <c:pt idx="19">
                  <c:v>1579</c:v>
                </c:pt>
                <c:pt idx="20">
                  <c:v>1574</c:v>
                </c:pt>
                <c:pt idx="21">
                  <c:v>1570</c:v>
                </c:pt>
                <c:pt idx="22">
                  <c:v>1566</c:v>
                </c:pt>
                <c:pt idx="23">
                  <c:v>1562</c:v>
                </c:pt>
                <c:pt idx="24">
                  <c:v>1562</c:v>
                </c:pt>
                <c:pt idx="25">
                  <c:v>1561</c:v>
                </c:pt>
                <c:pt idx="26">
                  <c:v>1560</c:v>
                </c:pt>
                <c:pt idx="27">
                  <c:v>1556</c:v>
                </c:pt>
                <c:pt idx="28">
                  <c:v>1556</c:v>
                </c:pt>
                <c:pt idx="29">
                  <c:v>1554</c:v>
                </c:pt>
                <c:pt idx="30">
                  <c:v>1552</c:v>
                </c:pt>
                <c:pt idx="31">
                  <c:v>1549</c:v>
                </c:pt>
                <c:pt idx="32">
                  <c:v>1547</c:v>
                </c:pt>
                <c:pt idx="33">
                  <c:v>1547</c:v>
                </c:pt>
                <c:pt idx="34">
                  <c:v>1546</c:v>
                </c:pt>
                <c:pt idx="35">
                  <c:v>1544</c:v>
                </c:pt>
                <c:pt idx="36">
                  <c:v>1543</c:v>
                </c:pt>
                <c:pt idx="37">
                  <c:v>1536</c:v>
                </c:pt>
                <c:pt idx="38">
                  <c:v>1535</c:v>
                </c:pt>
                <c:pt idx="39">
                  <c:v>1535</c:v>
                </c:pt>
                <c:pt idx="40">
                  <c:v>1535</c:v>
                </c:pt>
                <c:pt idx="41">
                  <c:v>1533</c:v>
                </c:pt>
                <c:pt idx="42">
                  <c:v>1533</c:v>
                </c:pt>
                <c:pt idx="43">
                  <c:v>1535</c:v>
                </c:pt>
                <c:pt idx="44">
                  <c:v>1550</c:v>
                </c:pt>
                <c:pt idx="45">
                  <c:v>1549</c:v>
                </c:pt>
                <c:pt idx="46">
                  <c:v>1556</c:v>
                </c:pt>
                <c:pt idx="47">
                  <c:v>1557</c:v>
                </c:pt>
                <c:pt idx="48">
                  <c:v>1557</c:v>
                </c:pt>
                <c:pt idx="49">
                  <c:v>1556</c:v>
                </c:pt>
                <c:pt idx="50">
                  <c:v>1565</c:v>
                </c:pt>
                <c:pt idx="51">
                  <c:v>1565</c:v>
                </c:pt>
                <c:pt idx="52">
                  <c:v>1565</c:v>
                </c:pt>
                <c:pt idx="53">
                  <c:v>1549</c:v>
                </c:pt>
                <c:pt idx="54">
                  <c:v>1540</c:v>
                </c:pt>
                <c:pt idx="55">
                  <c:v>1532</c:v>
                </c:pt>
                <c:pt idx="56">
                  <c:v>1505</c:v>
                </c:pt>
                <c:pt idx="57">
                  <c:v>1493</c:v>
                </c:pt>
                <c:pt idx="58">
                  <c:v>1488</c:v>
                </c:pt>
                <c:pt idx="59">
                  <c:v>1487</c:v>
                </c:pt>
                <c:pt idx="60">
                  <c:v>1481</c:v>
                </c:pt>
                <c:pt idx="61">
                  <c:v>1481</c:v>
                </c:pt>
                <c:pt idx="62">
                  <c:v>1474</c:v>
                </c:pt>
                <c:pt idx="63">
                  <c:v>1475</c:v>
                </c:pt>
                <c:pt idx="64">
                  <c:v>1475</c:v>
                </c:pt>
                <c:pt idx="65">
                  <c:v>1475</c:v>
                </c:pt>
                <c:pt idx="66">
                  <c:v>1475</c:v>
                </c:pt>
                <c:pt idx="67">
                  <c:v>1475</c:v>
                </c:pt>
                <c:pt idx="68">
                  <c:v>1476</c:v>
                </c:pt>
                <c:pt idx="69">
                  <c:v>1476</c:v>
                </c:pt>
                <c:pt idx="70">
                  <c:v>1477</c:v>
                </c:pt>
                <c:pt idx="71">
                  <c:v>1485</c:v>
                </c:pt>
                <c:pt idx="72">
                  <c:v>1496</c:v>
                </c:pt>
                <c:pt idx="73">
                  <c:v>1501</c:v>
                </c:pt>
                <c:pt idx="74">
                  <c:v>1501</c:v>
                </c:pt>
                <c:pt idx="75">
                  <c:v>1506</c:v>
                </c:pt>
                <c:pt idx="76">
                  <c:v>1530</c:v>
                </c:pt>
                <c:pt idx="77">
                  <c:v>1530</c:v>
                </c:pt>
                <c:pt idx="78">
                  <c:v>1531</c:v>
                </c:pt>
                <c:pt idx="79">
                  <c:v>1531</c:v>
                </c:pt>
                <c:pt idx="80">
                  <c:v>1532</c:v>
                </c:pt>
                <c:pt idx="81">
                  <c:v>1534</c:v>
                </c:pt>
                <c:pt idx="82">
                  <c:v>1534</c:v>
                </c:pt>
                <c:pt idx="83">
                  <c:v>1535</c:v>
                </c:pt>
                <c:pt idx="84">
                  <c:v>1535</c:v>
                </c:pt>
                <c:pt idx="85">
                  <c:v>1535</c:v>
                </c:pt>
                <c:pt idx="86">
                  <c:v>1533</c:v>
                </c:pt>
                <c:pt idx="87">
                  <c:v>1542</c:v>
                </c:pt>
                <c:pt idx="88">
                  <c:v>1546</c:v>
                </c:pt>
                <c:pt idx="89">
                  <c:v>1554</c:v>
                </c:pt>
                <c:pt idx="90">
                  <c:v>1554</c:v>
                </c:pt>
                <c:pt idx="91">
                  <c:v>1554</c:v>
                </c:pt>
                <c:pt idx="92">
                  <c:v>1554</c:v>
                </c:pt>
                <c:pt idx="93">
                  <c:v>1562</c:v>
                </c:pt>
                <c:pt idx="94">
                  <c:v>1555</c:v>
                </c:pt>
                <c:pt idx="95">
                  <c:v>1555</c:v>
                </c:pt>
                <c:pt idx="96">
                  <c:v>1554</c:v>
                </c:pt>
                <c:pt idx="97">
                  <c:v>1550</c:v>
                </c:pt>
                <c:pt idx="98">
                  <c:v>1544</c:v>
                </c:pt>
                <c:pt idx="99">
                  <c:v>1543</c:v>
                </c:pt>
                <c:pt idx="100">
                  <c:v>1542</c:v>
                </c:pt>
                <c:pt idx="101">
                  <c:v>1530</c:v>
                </c:pt>
                <c:pt idx="102">
                  <c:v>1498</c:v>
                </c:pt>
                <c:pt idx="103">
                  <c:v>1497</c:v>
                </c:pt>
                <c:pt idx="104">
                  <c:v>1495</c:v>
                </c:pt>
                <c:pt idx="105">
                  <c:v>1503</c:v>
                </c:pt>
                <c:pt idx="106">
                  <c:v>1493</c:v>
                </c:pt>
                <c:pt idx="107">
                  <c:v>1494</c:v>
                </c:pt>
                <c:pt idx="108">
                  <c:v>1495</c:v>
                </c:pt>
                <c:pt idx="109">
                  <c:v>1500</c:v>
                </c:pt>
                <c:pt idx="110">
                  <c:v>1514</c:v>
                </c:pt>
                <c:pt idx="111">
                  <c:v>1514</c:v>
                </c:pt>
                <c:pt idx="112">
                  <c:v>1516</c:v>
                </c:pt>
                <c:pt idx="113">
                  <c:v>1520</c:v>
                </c:pt>
                <c:pt idx="114">
                  <c:v>1520</c:v>
                </c:pt>
                <c:pt idx="115">
                  <c:v>1518</c:v>
                </c:pt>
                <c:pt idx="116">
                  <c:v>1518</c:v>
                </c:pt>
                <c:pt idx="117">
                  <c:v>1520</c:v>
                </c:pt>
                <c:pt idx="118">
                  <c:v>1520</c:v>
                </c:pt>
                <c:pt idx="119">
                  <c:v>1520</c:v>
                </c:pt>
                <c:pt idx="120">
                  <c:v>1520</c:v>
                </c:pt>
                <c:pt idx="121">
                  <c:v>1517</c:v>
                </c:pt>
                <c:pt idx="122">
                  <c:v>1503</c:v>
                </c:pt>
                <c:pt idx="123">
                  <c:v>1504</c:v>
                </c:pt>
                <c:pt idx="124">
                  <c:v>1505</c:v>
                </c:pt>
                <c:pt idx="125">
                  <c:v>1512</c:v>
                </c:pt>
                <c:pt idx="126">
                  <c:v>1512</c:v>
                </c:pt>
                <c:pt idx="127">
                  <c:v>1516</c:v>
                </c:pt>
                <c:pt idx="128">
                  <c:v>1516</c:v>
                </c:pt>
                <c:pt idx="129">
                  <c:v>1519</c:v>
                </c:pt>
                <c:pt idx="130">
                  <c:v>1522</c:v>
                </c:pt>
                <c:pt idx="131">
                  <c:v>1522</c:v>
                </c:pt>
                <c:pt idx="132">
                  <c:v>1532</c:v>
                </c:pt>
                <c:pt idx="133">
                  <c:v>1542</c:v>
                </c:pt>
                <c:pt idx="134">
                  <c:v>1550</c:v>
                </c:pt>
                <c:pt idx="135">
                  <c:v>1565</c:v>
                </c:pt>
                <c:pt idx="136">
                  <c:v>1567</c:v>
                </c:pt>
                <c:pt idx="137">
                  <c:v>1576</c:v>
                </c:pt>
                <c:pt idx="138">
                  <c:v>1578</c:v>
                </c:pt>
                <c:pt idx="139">
                  <c:v>1602</c:v>
                </c:pt>
                <c:pt idx="140">
                  <c:v>1603</c:v>
                </c:pt>
                <c:pt idx="141">
                  <c:v>1622</c:v>
                </c:pt>
                <c:pt idx="142">
                  <c:v>1623</c:v>
                </c:pt>
                <c:pt idx="143">
                  <c:v>1627</c:v>
                </c:pt>
                <c:pt idx="144">
                  <c:v>1636</c:v>
                </c:pt>
                <c:pt idx="145">
                  <c:v>1636</c:v>
                </c:pt>
                <c:pt idx="146">
                  <c:v>1636</c:v>
                </c:pt>
                <c:pt idx="147">
                  <c:v>1636</c:v>
                </c:pt>
                <c:pt idx="148">
                  <c:v>1629</c:v>
                </c:pt>
                <c:pt idx="149">
                  <c:v>1615</c:v>
                </c:pt>
                <c:pt idx="150">
                  <c:v>1615</c:v>
                </c:pt>
                <c:pt idx="151">
                  <c:v>1613</c:v>
                </c:pt>
                <c:pt idx="152">
                  <c:v>1613</c:v>
                </c:pt>
                <c:pt idx="153">
                  <c:v>1613</c:v>
                </c:pt>
                <c:pt idx="154">
                  <c:v>1601</c:v>
                </c:pt>
                <c:pt idx="155">
                  <c:v>1596</c:v>
                </c:pt>
                <c:pt idx="156">
                  <c:v>1566</c:v>
                </c:pt>
                <c:pt idx="157">
                  <c:v>1566</c:v>
                </c:pt>
                <c:pt idx="158">
                  <c:v>1564</c:v>
                </c:pt>
                <c:pt idx="159">
                  <c:v>1564</c:v>
                </c:pt>
                <c:pt idx="160">
                  <c:v>1558</c:v>
                </c:pt>
                <c:pt idx="161">
                  <c:v>1557</c:v>
                </c:pt>
                <c:pt idx="162">
                  <c:v>1552</c:v>
                </c:pt>
                <c:pt idx="163">
                  <c:v>1549</c:v>
                </c:pt>
                <c:pt idx="164">
                  <c:v>1547</c:v>
                </c:pt>
                <c:pt idx="165">
                  <c:v>1517</c:v>
                </c:pt>
                <c:pt idx="166">
                  <c:v>1513</c:v>
                </c:pt>
                <c:pt idx="167">
                  <c:v>1512</c:v>
                </c:pt>
                <c:pt idx="168">
                  <c:v>1502</c:v>
                </c:pt>
                <c:pt idx="169">
                  <c:v>1497</c:v>
                </c:pt>
                <c:pt idx="170">
                  <c:v>1498</c:v>
                </c:pt>
                <c:pt idx="171">
                  <c:v>1497</c:v>
                </c:pt>
                <c:pt idx="172">
                  <c:v>1500</c:v>
                </c:pt>
                <c:pt idx="173">
                  <c:v>1499</c:v>
                </c:pt>
                <c:pt idx="174">
                  <c:v>1499</c:v>
                </c:pt>
                <c:pt idx="175">
                  <c:v>1496</c:v>
                </c:pt>
                <c:pt idx="176">
                  <c:v>1491</c:v>
                </c:pt>
                <c:pt idx="177">
                  <c:v>1491</c:v>
                </c:pt>
                <c:pt idx="178">
                  <c:v>1508</c:v>
                </c:pt>
                <c:pt idx="179">
                  <c:v>1508</c:v>
                </c:pt>
                <c:pt idx="180">
                  <c:v>1509</c:v>
                </c:pt>
                <c:pt idx="181">
                  <c:v>1508</c:v>
                </c:pt>
                <c:pt idx="182">
                  <c:v>1482</c:v>
                </c:pt>
                <c:pt idx="183">
                  <c:v>1457</c:v>
                </c:pt>
                <c:pt idx="184">
                  <c:v>1457</c:v>
                </c:pt>
                <c:pt idx="185">
                  <c:v>1452</c:v>
                </c:pt>
                <c:pt idx="186">
                  <c:v>1437</c:v>
                </c:pt>
                <c:pt idx="187">
                  <c:v>1434</c:v>
                </c:pt>
                <c:pt idx="188">
                  <c:v>1431</c:v>
                </c:pt>
                <c:pt idx="189">
                  <c:v>1418</c:v>
                </c:pt>
                <c:pt idx="190">
                  <c:v>1419</c:v>
                </c:pt>
                <c:pt idx="191">
                  <c:v>1424</c:v>
                </c:pt>
                <c:pt idx="192">
                  <c:v>1424</c:v>
                </c:pt>
                <c:pt idx="193">
                  <c:v>1433</c:v>
                </c:pt>
                <c:pt idx="194">
                  <c:v>1434</c:v>
                </c:pt>
                <c:pt idx="195">
                  <c:v>1434</c:v>
                </c:pt>
                <c:pt idx="196">
                  <c:v>1442</c:v>
                </c:pt>
                <c:pt idx="197">
                  <c:v>1445</c:v>
                </c:pt>
                <c:pt idx="198">
                  <c:v>1445</c:v>
                </c:pt>
                <c:pt idx="199">
                  <c:v>1442</c:v>
                </c:pt>
                <c:pt idx="200">
                  <c:v>1440</c:v>
                </c:pt>
                <c:pt idx="201">
                  <c:v>1435</c:v>
                </c:pt>
                <c:pt idx="202">
                  <c:v>1437</c:v>
                </c:pt>
                <c:pt idx="203">
                  <c:v>1434</c:v>
                </c:pt>
                <c:pt idx="204">
                  <c:v>1434</c:v>
                </c:pt>
                <c:pt idx="205">
                  <c:v>1434</c:v>
                </c:pt>
                <c:pt idx="206">
                  <c:v>1434</c:v>
                </c:pt>
                <c:pt idx="207">
                  <c:v>1435</c:v>
                </c:pt>
                <c:pt idx="208">
                  <c:v>1427</c:v>
                </c:pt>
                <c:pt idx="209">
                  <c:v>1425</c:v>
                </c:pt>
                <c:pt idx="210">
                  <c:v>1425</c:v>
                </c:pt>
                <c:pt idx="211">
                  <c:v>1425</c:v>
                </c:pt>
                <c:pt idx="212">
                  <c:v>1427</c:v>
                </c:pt>
                <c:pt idx="213">
                  <c:v>1423</c:v>
                </c:pt>
                <c:pt idx="214">
                  <c:v>1418</c:v>
                </c:pt>
                <c:pt idx="215">
                  <c:v>1417</c:v>
                </c:pt>
                <c:pt idx="216">
                  <c:v>1420</c:v>
                </c:pt>
                <c:pt idx="217">
                  <c:v>1409</c:v>
                </c:pt>
                <c:pt idx="218">
                  <c:v>1412</c:v>
                </c:pt>
                <c:pt idx="219">
                  <c:v>1410</c:v>
                </c:pt>
                <c:pt idx="220">
                  <c:v>1405</c:v>
                </c:pt>
                <c:pt idx="221">
                  <c:v>1396</c:v>
                </c:pt>
                <c:pt idx="222">
                  <c:v>1391</c:v>
                </c:pt>
                <c:pt idx="223">
                  <c:v>1385</c:v>
                </c:pt>
                <c:pt idx="224">
                  <c:v>1377</c:v>
                </c:pt>
                <c:pt idx="225">
                  <c:v>1377</c:v>
                </c:pt>
                <c:pt idx="226">
                  <c:v>1372</c:v>
                </c:pt>
                <c:pt idx="227">
                  <c:v>1372</c:v>
                </c:pt>
                <c:pt idx="228">
                  <c:v>1313</c:v>
                </c:pt>
                <c:pt idx="229">
                  <c:v>1307</c:v>
                </c:pt>
                <c:pt idx="230">
                  <c:v>1269</c:v>
                </c:pt>
                <c:pt idx="231">
                  <c:v>1257</c:v>
                </c:pt>
                <c:pt idx="232">
                  <c:v>1253</c:v>
                </c:pt>
                <c:pt idx="233">
                  <c:v>1252</c:v>
                </c:pt>
                <c:pt idx="234">
                  <c:v>1248</c:v>
                </c:pt>
                <c:pt idx="235">
                  <c:v>1221</c:v>
                </c:pt>
                <c:pt idx="236">
                  <c:v>1217</c:v>
                </c:pt>
                <c:pt idx="237">
                  <c:v>1217</c:v>
                </c:pt>
                <c:pt idx="238">
                  <c:v>1202</c:v>
                </c:pt>
                <c:pt idx="239">
                  <c:v>1202</c:v>
                </c:pt>
                <c:pt idx="240">
                  <c:v>1197</c:v>
                </c:pt>
                <c:pt idx="241">
                  <c:v>1197</c:v>
                </c:pt>
                <c:pt idx="242">
                  <c:v>1192</c:v>
                </c:pt>
                <c:pt idx="243">
                  <c:v>1186</c:v>
                </c:pt>
                <c:pt idx="244">
                  <c:v>1184</c:v>
                </c:pt>
                <c:pt idx="245">
                  <c:v>1184</c:v>
                </c:pt>
                <c:pt idx="246">
                  <c:v>1184</c:v>
                </c:pt>
                <c:pt idx="247">
                  <c:v>1180</c:v>
                </c:pt>
                <c:pt idx="248">
                  <c:v>1180</c:v>
                </c:pt>
                <c:pt idx="249">
                  <c:v>1180</c:v>
                </c:pt>
                <c:pt idx="250">
                  <c:v>1183</c:v>
                </c:pt>
                <c:pt idx="251">
                  <c:v>1183</c:v>
                </c:pt>
                <c:pt idx="252">
                  <c:v>1188</c:v>
                </c:pt>
                <c:pt idx="253">
                  <c:v>1193</c:v>
                </c:pt>
                <c:pt idx="254">
                  <c:v>1194</c:v>
                </c:pt>
                <c:pt idx="255">
                  <c:v>1199</c:v>
                </c:pt>
                <c:pt idx="256">
                  <c:v>1214</c:v>
                </c:pt>
                <c:pt idx="257">
                  <c:v>1215</c:v>
                </c:pt>
                <c:pt idx="258">
                  <c:v>1225</c:v>
                </c:pt>
                <c:pt idx="259">
                  <c:v>1225</c:v>
                </c:pt>
                <c:pt idx="260">
                  <c:v>1229</c:v>
                </c:pt>
                <c:pt idx="261">
                  <c:v>1232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6D-4742-9F0D-2C58A693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653951"/>
        <c:axId val="1600652031"/>
      </c:lineChart>
      <c:lineChart>
        <c:grouping val="standard"/>
        <c:varyColors val="0"/>
        <c:ser>
          <c:idx val="0"/>
          <c:order val="0"/>
          <c:tx>
            <c:v>动力煤（右）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'图3，4'!$AA$9:$AA$270</c:f>
              <c:numCache>
                <c:formatCode>yyyy\-mm\-dd;@</c:formatCode>
                <c:ptCount val="262"/>
                <c:pt idx="0">
                  <c:v>46182</c:v>
                </c:pt>
                <c:pt idx="1">
                  <c:v>46181</c:v>
                </c:pt>
                <c:pt idx="2">
                  <c:v>46179</c:v>
                </c:pt>
                <c:pt idx="3">
                  <c:v>46178</c:v>
                </c:pt>
                <c:pt idx="4">
                  <c:v>46177</c:v>
                </c:pt>
                <c:pt idx="5">
                  <c:v>46176</c:v>
                </c:pt>
                <c:pt idx="6">
                  <c:v>46175</c:v>
                </c:pt>
                <c:pt idx="7">
                  <c:v>46174</c:v>
                </c:pt>
                <c:pt idx="8">
                  <c:v>46171</c:v>
                </c:pt>
                <c:pt idx="9">
                  <c:v>46170</c:v>
                </c:pt>
                <c:pt idx="10">
                  <c:v>46169</c:v>
                </c:pt>
                <c:pt idx="11">
                  <c:v>46168</c:v>
                </c:pt>
                <c:pt idx="12">
                  <c:v>46167</c:v>
                </c:pt>
                <c:pt idx="13">
                  <c:v>46164</c:v>
                </c:pt>
                <c:pt idx="14">
                  <c:v>46163</c:v>
                </c:pt>
                <c:pt idx="15">
                  <c:v>46162</c:v>
                </c:pt>
                <c:pt idx="16">
                  <c:v>46161</c:v>
                </c:pt>
                <c:pt idx="17">
                  <c:v>46160</c:v>
                </c:pt>
                <c:pt idx="18">
                  <c:v>46157</c:v>
                </c:pt>
                <c:pt idx="19">
                  <c:v>46156</c:v>
                </c:pt>
                <c:pt idx="20">
                  <c:v>46155</c:v>
                </c:pt>
                <c:pt idx="21">
                  <c:v>46154</c:v>
                </c:pt>
                <c:pt idx="22">
                  <c:v>46153</c:v>
                </c:pt>
                <c:pt idx="23">
                  <c:v>46152</c:v>
                </c:pt>
                <c:pt idx="24">
                  <c:v>46151</c:v>
                </c:pt>
                <c:pt idx="25">
                  <c:v>46150</c:v>
                </c:pt>
                <c:pt idx="26">
                  <c:v>46149</c:v>
                </c:pt>
                <c:pt idx="27">
                  <c:v>46148</c:v>
                </c:pt>
                <c:pt idx="28">
                  <c:v>46143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46126</c:v>
                </c:pt>
                <c:pt idx="42">
                  <c:v>46125</c:v>
                </c:pt>
                <c:pt idx="43">
                  <c:v>46122</c:v>
                </c:pt>
                <c:pt idx="44">
                  <c:v>46121</c:v>
                </c:pt>
                <c:pt idx="45">
                  <c:v>46120</c:v>
                </c:pt>
                <c:pt idx="46">
                  <c:v>46119</c:v>
                </c:pt>
                <c:pt idx="47">
                  <c:v>46115</c:v>
                </c:pt>
                <c:pt idx="48">
                  <c:v>46114</c:v>
                </c:pt>
                <c:pt idx="49">
                  <c:v>46113</c:v>
                </c:pt>
                <c:pt idx="50">
                  <c:v>46112</c:v>
                </c:pt>
                <c:pt idx="51">
                  <c:v>46111</c:v>
                </c:pt>
                <c:pt idx="52">
                  <c:v>46108</c:v>
                </c:pt>
                <c:pt idx="53">
                  <c:v>46107</c:v>
                </c:pt>
                <c:pt idx="54">
                  <c:v>46106</c:v>
                </c:pt>
                <c:pt idx="55">
                  <c:v>46105</c:v>
                </c:pt>
                <c:pt idx="56">
                  <c:v>46104</c:v>
                </c:pt>
                <c:pt idx="57">
                  <c:v>46101</c:v>
                </c:pt>
                <c:pt idx="58">
                  <c:v>46100</c:v>
                </c:pt>
                <c:pt idx="59">
                  <c:v>46099</c:v>
                </c:pt>
                <c:pt idx="60">
                  <c:v>46098</c:v>
                </c:pt>
                <c:pt idx="61">
                  <c:v>46097</c:v>
                </c:pt>
                <c:pt idx="62">
                  <c:v>46094</c:v>
                </c:pt>
                <c:pt idx="63">
                  <c:v>46093</c:v>
                </c:pt>
                <c:pt idx="64">
                  <c:v>46092</c:v>
                </c:pt>
                <c:pt idx="65">
                  <c:v>46091</c:v>
                </c:pt>
                <c:pt idx="66">
                  <c:v>46090</c:v>
                </c:pt>
                <c:pt idx="67">
                  <c:v>46088</c:v>
                </c:pt>
                <c:pt idx="68">
                  <c:v>46087</c:v>
                </c:pt>
                <c:pt idx="69">
                  <c:v>46086</c:v>
                </c:pt>
                <c:pt idx="70">
                  <c:v>46085</c:v>
                </c:pt>
                <c:pt idx="71">
                  <c:v>46084</c:v>
                </c:pt>
                <c:pt idx="72">
                  <c:v>46083</c:v>
                </c:pt>
                <c:pt idx="73">
                  <c:v>46081</c:v>
                </c:pt>
                <c:pt idx="74">
                  <c:v>46080</c:v>
                </c:pt>
                <c:pt idx="75">
                  <c:v>46079</c:v>
                </c:pt>
                <c:pt idx="76">
                  <c:v>46078</c:v>
                </c:pt>
                <c:pt idx="77">
                  <c:v>46077</c:v>
                </c:pt>
                <c:pt idx="78">
                  <c:v>46067</c:v>
                </c:pt>
                <c:pt idx="79">
                  <c:v>46066</c:v>
                </c:pt>
                <c:pt idx="80">
                  <c:v>46065</c:v>
                </c:pt>
                <c:pt idx="81">
                  <c:v>46064</c:v>
                </c:pt>
                <c:pt idx="82">
                  <c:v>46063</c:v>
                </c:pt>
                <c:pt idx="83">
                  <c:v>46062</c:v>
                </c:pt>
                <c:pt idx="84">
                  <c:v>46059</c:v>
                </c:pt>
                <c:pt idx="85">
                  <c:v>46058</c:v>
                </c:pt>
                <c:pt idx="86">
                  <c:v>46057</c:v>
                </c:pt>
                <c:pt idx="87">
                  <c:v>46056</c:v>
                </c:pt>
                <c:pt idx="88">
                  <c:v>46055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46048</c:v>
                </c:pt>
                <c:pt idx="94">
                  <c:v>46045</c:v>
                </c:pt>
                <c:pt idx="95">
                  <c:v>46044</c:v>
                </c:pt>
                <c:pt idx="96">
                  <c:v>46043</c:v>
                </c:pt>
                <c:pt idx="97">
                  <c:v>46042</c:v>
                </c:pt>
                <c:pt idx="98">
                  <c:v>46041</c:v>
                </c:pt>
                <c:pt idx="99">
                  <c:v>46038</c:v>
                </c:pt>
                <c:pt idx="100">
                  <c:v>46037</c:v>
                </c:pt>
                <c:pt idx="101">
                  <c:v>46036</c:v>
                </c:pt>
                <c:pt idx="102">
                  <c:v>46035</c:v>
                </c:pt>
                <c:pt idx="103">
                  <c:v>46034</c:v>
                </c:pt>
                <c:pt idx="104">
                  <c:v>46031</c:v>
                </c:pt>
                <c:pt idx="105">
                  <c:v>46030</c:v>
                </c:pt>
                <c:pt idx="106">
                  <c:v>46029</c:v>
                </c:pt>
                <c:pt idx="107">
                  <c:v>46028</c:v>
                </c:pt>
                <c:pt idx="108">
                  <c:v>46027</c:v>
                </c:pt>
                <c:pt idx="109">
                  <c:v>46026</c:v>
                </c:pt>
                <c:pt idx="110">
                  <c:v>46023</c:v>
                </c:pt>
                <c:pt idx="111">
                  <c:v>46022</c:v>
                </c:pt>
                <c:pt idx="112">
                  <c:v>46021</c:v>
                </c:pt>
                <c:pt idx="113">
                  <c:v>46020</c:v>
                </c:pt>
                <c:pt idx="114">
                  <c:v>46017</c:v>
                </c:pt>
                <c:pt idx="115">
                  <c:v>46016</c:v>
                </c:pt>
                <c:pt idx="116">
                  <c:v>46015</c:v>
                </c:pt>
                <c:pt idx="117">
                  <c:v>46014</c:v>
                </c:pt>
                <c:pt idx="118">
                  <c:v>46013</c:v>
                </c:pt>
                <c:pt idx="119">
                  <c:v>46012</c:v>
                </c:pt>
                <c:pt idx="120">
                  <c:v>46010</c:v>
                </c:pt>
                <c:pt idx="121">
                  <c:v>46009</c:v>
                </c:pt>
                <c:pt idx="122">
                  <c:v>46008</c:v>
                </c:pt>
                <c:pt idx="123">
                  <c:v>46007</c:v>
                </c:pt>
                <c:pt idx="124">
                  <c:v>46006</c:v>
                </c:pt>
                <c:pt idx="125">
                  <c:v>46003</c:v>
                </c:pt>
                <c:pt idx="126">
                  <c:v>46002</c:v>
                </c:pt>
                <c:pt idx="127">
                  <c:v>46001</c:v>
                </c:pt>
                <c:pt idx="128">
                  <c:v>46000</c:v>
                </c:pt>
                <c:pt idx="129">
                  <c:v>45999</c:v>
                </c:pt>
                <c:pt idx="130">
                  <c:v>45996</c:v>
                </c:pt>
                <c:pt idx="131">
                  <c:v>45995</c:v>
                </c:pt>
                <c:pt idx="132">
                  <c:v>45994</c:v>
                </c:pt>
                <c:pt idx="133">
                  <c:v>45993</c:v>
                </c:pt>
                <c:pt idx="134">
                  <c:v>45992</c:v>
                </c:pt>
                <c:pt idx="135">
                  <c:v>45989</c:v>
                </c:pt>
                <c:pt idx="136">
                  <c:v>45988</c:v>
                </c:pt>
                <c:pt idx="137">
                  <c:v>45987</c:v>
                </c:pt>
                <c:pt idx="138">
                  <c:v>45986</c:v>
                </c:pt>
                <c:pt idx="139">
                  <c:v>45985</c:v>
                </c:pt>
                <c:pt idx="140">
                  <c:v>45982</c:v>
                </c:pt>
                <c:pt idx="141">
                  <c:v>45981</c:v>
                </c:pt>
                <c:pt idx="142">
                  <c:v>45980</c:v>
                </c:pt>
                <c:pt idx="143">
                  <c:v>45979</c:v>
                </c:pt>
                <c:pt idx="144">
                  <c:v>45978</c:v>
                </c:pt>
                <c:pt idx="145">
                  <c:v>45976</c:v>
                </c:pt>
                <c:pt idx="146">
                  <c:v>45975</c:v>
                </c:pt>
                <c:pt idx="147">
                  <c:v>45974</c:v>
                </c:pt>
                <c:pt idx="148">
                  <c:v>45973</c:v>
                </c:pt>
                <c:pt idx="149">
                  <c:v>45972</c:v>
                </c:pt>
                <c:pt idx="150">
                  <c:v>45971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45954</c:v>
                </c:pt>
                <c:pt idx="164">
                  <c:v>45953</c:v>
                </c:pt>
                <c:pt idx="165">
                  <c:v>45952</c:v>
                </c:pt>
                <c:pt idx="166">
                  <c:v>45951</c:v>
                </c:pt>
                <c:pt idx="167">
                  <c:v>45950</c:v>
                </c:pt>
                <c:pt idx="168">
                  <c:v>45947</c:v>
                </c:pt>
                <c:pt idx="169">
                  <c:v>45946</c:v>
                </c:pt>
                <c:pt idx="170">
                  <c:v>45945</c:v>
                </c:pt>
                <c:pt idx="171">
                  <c:v>45944</c:v>
                </c:pt>
                <c:pt idx="172">
                  <c:v>45943</c:v>
                </c:pt>
                <c:pt idx="173">
                  <c:v>45941</c:v>
                </c:pt>
                <c:pt idx="174">
                  <c:v>45940</c:v>
                </c:pt>
                <c:pt idx="175">
                  <c:v>45939</c:v>
                </c:pt>
                <c:pt idx="176">
                  <c:v>45931</c:v>
                </c:pt>
                <c:pt idx="177">
                  <c:v>45930</c:v>
                </c:pt>
                <c:pt idx="178">
                  <c:v>45929</c:v>
                </c:pt>
                <c:pt idx="179">
                  <c:v>45928</c:v>
                </c:pt>
                <c:pt idx="180">
                  <c:v>45926</c:v>
                </c:pt>
                <c:pt idx="181">
                  <c:v>45925</c:v>
                </c:pt>
                <c:pt idx="182">
                  <c:v>45924</c:v>
                </c:pt>
                <c:pt idx="183">
                  <c:v>45923</c:v>
                </c:pt>
                <c:pt idx="184">
                  <c:v>45922</c:v>
                </c:pt>
                <c:pt idx="185">
                  <c:v>45919</c:v>
                </c:pt>
                <c:pt idx="186">
                  <c:v>45918</c:v>
                </c:pt>
                <c:pt idx="187">
                  <c:v>45917</c:v>
                </c:pt>
                <c:pt idx="188">
                  <c:v>45916</c:v>
                </c:pt>
                <c:pt idx="189">
                  <c:v>45915</c:v>
                </c:pt>
                <c:pt idx="190">
                  <c:v>45912</c:v>
                </c:pt>
                <c:pt idx="191">
                  <c:v>45911</c:v>
                </c:pt>
                <c:pt idx="192">
                  <c:v>45910</c:v>
                </c:pt>
                <c:pt idx="193">
                  <c:v>45909</c:v>
                </c:pt>
                <c:pt idx="194">
                  <c:v>45908</c:v>
                </c:pt>
                <c:pt idx="195">
                  <c:v>45905</c:v>
                </c:pt>
                <c:pt idx="196">
                  <c:v>45904</c:v>
                </c:pt>
                <c:pt idx="197">
                  <c:v>45903</c:v>
                </c:pt>
                <c:pt idx="198">
                  <c:v>45902</c:v>
                </c:pt>
                <c:pt idx="199">
                  <c:v>45901</c:v>
                </c:pt>
                <c:pt idx="200">
                  <c:v>45898</c:v>
                </c:pt>
                <c:pt idx="201">
                  <c:v>45897</c:v>
                </c:pt>
                <c:pt idx="202">
                  <c:v>45896</c:v>
                </c:pt>
                <c:pt idx="203">
                  <c:v>45895</c:v>
                </c:pt>
                <c:pt idx="204">
                  <c:v>45894</c:v>
                </c:pt>
                <c:pt idx="205">
                  <c:v>45891</c:v>
                </c:pt>
                <c:pt idx="206">
                  <c:v>45890</c:v>
                </c:pt>
                <c:pt idx="207">
                  <c:v>45889</c:v>
                </c:pt>
                <c:pt idx="208">
                  <c:v>45888</c:v>
                </c:pt>
                <c:pt idx="209">
                  <c:v>45887</c:v>
                </c:pt>
                <c:pt idx="210">
                  <c:v>45886</c:v>
                </c:pt>
                <c:pt idx="211">
                  <c:v>45884</c:v>
                </c:pt>
                <c:pt idx="212">
                  <c:v>45883</c:v>
                </c:pt>
                <c:pt idx="213">
                  <c:v>45882</c:v>
                </c:pt>
                <c:pt idx="214">
                  <c:v>45881</c:v>
                </c:pt>
                <c:pt idx="215">
                  <c:v>45880</c:v>
                </c:pt>
                <c:pt idx="216">
                  <c:v>45877</c:v>
                </c:pt>
                <c:pt idx="217">
                  <c:v>45876</c:v>
                </c:pt>
                <c:pt idx="218">
                  <c:v>45875</c:v>
                </c:pt>
                <c:pt idx="219">
                  <c:v>45874</c:v>
                </c:pt>
                <c:pt idx="220">
                  <c:v>45873</c:v>
                </c:pt>
                <c:pt idx="221">
                  <c:v>45870</c:v>
                </c:pt>
                <c:pt idx="222">
                  <c:v>45869</c:v>
                </c:pt>
                <c:pt idx="223">
                  <c:v>45868</c:v>
                </c:pt>
                <c:pt idx="224">
                  <c:v>45867</c:v>
                </c:pt>
                <c:pt idx="225">
                  <c:v>45866</c:v>
                </c:pt>
                <c:pt idx="226">
                  <c:v>45864</c:v>
                </c:pt>
                <c:pt idx="227">
                  <c:v>45863</c:v>
                </c:pt>
                <c:pt idx="228">
                  <c:v>45862</c:v>
                </c:pt>
                <c:pt idx="229">
                  <c:v>45861</c:v>
                </c:pt>
                <c:pt idx="230">
                  <c:v>45860</c:v>
                </c:pt>
                <c:pt idx="231">
                  <c:v>45859</c:v>
                </c:pt>
                <c:pt idx="232">
                  <c:v>45856</c:v>
                </c:pt>
                <c:pt idx="233">
                  <c:v>45855</c:v>
                </c:pt>
                <c:pt idx="234">
                  <c:v>45854</c:v>
                </c:pt>
                <c:pt idx="235">
                  <c:v>45853</c:v>
                </c:pt>
                <c:pt idx="236">
                  <c:v>45852</c:v>
                </c:pt>
                <c:pt idx="237">
                  <c:v>45849</c:v>
                </c:pt>
                <c:pt idx="238">
                  <c:v>45848</c:v>
                </c:pt>
                <c:pt idx="239">
                  <c:v>45847</c:v>
                </c:pt>
                <c:pt idx="240">
                  <c:v>45846</c:v>
                </c:pt>
                <c:pt idx="241">
                  <c:v>45845</c:v>
                </c:pt>
                <c:pt idx="242">
                  <c:v>45842</c:v>
                </c:pt>
                <c:pt idx="243">
                  <c:v>45841</c:v>
                </c:pt>
                <c:pt idx="244">
                  <c:v>45840</c:v>
                </c:pt>
                <c:pt idx="245">
                  <c:v>45839</c:v>
                </c:pt>
                <c:pt idx="246">
                  <c:v>45838</c:v>
                </c:pt>
                <c:pt idx="247">
                  <c:v>45835</c:v>
                </c:pt>
                <c:pt idx="248">
                  <c:v>45834</c:v>
                </c:pt>
                <c:pt idx="249">
                  <c:v>45833</c:v>
                </c:pt>
                <c:pt idx="250">
                  <c:v>45832</c:v>
                </c:pt>
                <c:pt idx="251">
                  <c:v>45831</c:v>
                </c:pt>
                <c:pt idx="252">
                  <c:v>45828</c:v>
                </c:pt>
                <c:pt idx="253">
                  <c:v>45827</c:v>
                </c:pt>
                <c:pt idx="254">
                  <c:v>45826</c:v>
                </c:pt>
                <c:pt idx="255">
                  <c:v>45825</c:v>
                </c:pt>
                <c:pt idx="256">
                  <c:v>45824</c:v>
                </c:pt>
                <c:pt idx="257">
                  <c:v>45821</c:v>
                </c:pt>
                <c:pt idx="258">
                  <c:v>45820</c:v>
                </c:pt>
                <c:pt idx="259">
                  <c:v>45819</c:v>
                </c:pt>
                <c:pt idx="260">
                  <c:v>45818</c:v>
                </c:pt>
                <c:pt idx="261">
                  <c:v>45817</c:v>
                </c:pt>
              </c:numCache>
            </c:numRef>
          </c:cat>
          <c:val>
            <c:numRef>
              <c:f>'图3，4'!$AB$9:$AB$270</c:f>
              <c:numCache>
                <c:formatCode>#,##0.00_ </c:formatCode>
                <c:ptCount val="262"/>
                <c:pt idx="0">
                  <c:v>0</c:v>
                </c:pt>
                <c:pt idx="1">
                  <c:v>743</c:v>
                </c:pt>
                <c:pt idx="2">
                  <c:v>743</c:v>
                </c:pt>
                <c:pt idx="3">
                  <c:v>743</c:v>
                </c:pt>
                <c:pt idx="4">
                  <c:v>743</c:v>
                </c:pt>
                <c:pt idx="5">
                  <c:v>743</c:v>
                </c:pt>
                <c:pt idx="6">
                  <c:v>743</c:v>
                </c:pt>
                <c:pt idx="7">
                  <c:v>740</c:v>
                </c:pt>
                <c:pt idx="8">
                  <c:v>711</c:v>
                </c:pt>
                <c:pt idx="9">
                  <c:v>710</c:v>
                </c:pt>
                <c:pt idx="10">
                  <c:v>710</c:v>
                </c:pt>
                <c:pt idx="11">
                  <c:v>709</c:v>
                </c:pt>
                <c:pt idx="12">
                  <c:v>709</c:v>
                </c:pt>
                <c:pt idx="13">
                  <c:v>709</c:v>
                </c:pt>
                <c:pt idx="14">
                  <c:v>709</c:v>
                </c:pt>
                <c:pt idx="15">
                  <c:v>709</c:v>
                </c:pt>
                <c:pt idx="16">
                  <c:v>709</c:v>
                </c:pt>
                <c:pt idx="17">
                  <c:v>709</c:v>
                </c:pt>
                <c:pt idx="18">
                  <c:v>709</c:v>
                </c:pt>
                <c:pt idx="19">
                  <c:v>709</c:v>
                </c:pt>
                <c:pt idx="20">
                  <c:v>709</c:v>
                </c:pt>
                <c:pt idx="21">
                  <c:v>709</c:v>
                </c:pt>
                <c:pt idx="22">
                  <c:v>709</c:v>
                </c:pt>
                <c:pt idx="23">
                  <c:v>700</c:v>
                </c:pt>
                <c:pt idx="24">
                  <c:v>700</c:v>
                </c:pt>
                <c:pt idx="25">
                  <c:v>699</c:v>
                </c:pt>
                <c:pt idx="26">
                  <c:v>698</c:v>
                </c:pt>
                <c:pt idx="27">
                  <c:v>694</c:v>
                </c:pt>
                <c:pt idx="28">
                  <c:v>694</c:v>
                </c:pt>
                <c:pt idx="29">
                  <c:v>678</c:v>
                </c:pt>
                <c:pt idx="30">
                  <c:v>677</c:v>
                </c:pt>
                <c:pt idx="31">
                  <c:v>672</c:v>
                </c:pt>
                <c:pt idx="32">
                  <c:v>672</c:v>
                </c:pt>
                <c:pt idx="33">
                  <c:v>672</c:v>
                </c:pt>
                <c:pt idx="34">
                  <c:v>672</c:v>
                </c:pt>
                <c:pt idx="35">
                  <c:v>672</c:v>
                </c:pt>
                <c:pt idx="36">
                  <c:v>672</c:v>
                </c:pt>
                <c:pt idx="37">
                  <c:v>672</c:v>
                </c:pt>
                <c:pt idx="38">
                  <c:v>672</c:v>
                </c:pt>
                <c:pt idx="39">
                  <c:v>672</c:v>
                </c:pt>
                <c:pt idx="40">
                  <c:v>671</c:v>
                </c:pt>
                <c:pt idx="41">
                  <c:v>671</c:v>
                </c:pt>
                <c:pt idx="42">
                  <c:v>671</c:v>
                </c:pt>
                <c:pt idx="43">
                  <c:v>671</c:v>
                </c:pt>
                <c:pt idx="44">
                  <c:v>670</c:v>
                </c:pt>
                <c:pt idx="45">
                  <c:v>670</c:v>
                </c:pt>
                <c:pt idx="46">
                  <c:v>670</c:v>
                </c:pt>
                <c:pt idx="47">
                  <c:v>670</c:v>
                </c:pt>
                <c:pt idx="48">
                  <c:v>670</c:v>
                </c:pt>
                <c:pt idx="49">
                  <c:v>670</c:v>
                </c:pt>
                <c:pt idx="50">
                  <c:v>644</c:v>
                </c:pt>
                <c:pt idx="51">
                  <c:v>644</c:v>
                </c:pt>
                <c:pt idx="52">
                  <c:v>644</c:v>
                </c:pt>
                <c:pt idx="53">
                  <c:v>644</c:v>
                </c:pt>
                <c:pt idx="54">
                  <c:v>644</c:v>
                </c:pt>
                <c:pt idx="55">
                  <c:v>643</c:v>
                </c:pt>
                <c:pt idx="56">
                  <c:v>643</c:v>
                </c:pt>
                <c:pt idx="57">
                  <c:v>642</c:v>
                </c:pt>
                <c:pt idx="58">
                  <c:v>641</c:v>
                </c:pt>
                <c:pt idx="59">
                  <c:v>641</c:v>
                </c:pt>
                <c:pt idx="60">
                  <c:v>642</c:v>
                </c:pt>
                <c:pt idx="61">
                  <c:v>642</c:v>
                </c:pt>
                <c:pt idx="62">
                  <c:v>642</c:v>
                </c:pt>
                <c:pt idx="63">
                  <c:v>642</c:v>
                </c:pt>
                <c:pt idx="64">
                  <c:v>643</c:v>
                </c:pt>
                <c:pt idx="65">
                  <c:v>643</c:v>
                </c:pt>
                <c:pt idx="66">
                  <c:v>643</c:v>
                </c:pt>
                <c:pt idx="67">
                  <c:v>644</c:v>
                </c:pt>
                <c:pt idx="68">
                  <c:v>644</c:v>
                </c:pt>
                <c:pt idx="69">
                  <c:v>644</c:v>
                </c:pt>
                <c:pt idx="70">
                  <c:v>645</c:v>
                </c:pt>
                <c:pt idx="71">
                  <c:v>645</c:v>
                </c:pt>
                <c:pt idx="72">
                  <c:v>645</c:v>
                </c:pt>
                <c:pt idx="73">
                  <c:v>642</c:v>
                </c:pt>
                <c:pt idx="74">
                  <c:v>642</c:v>
                </c:pt>
                <c:pt idx="75">
                  <c:v>646</c:v>
                </c:pt>
                <c:pt idx="76">
                  <c:v>645</c:v>
                </c:pt>
                <c:pt idx="77">
                  <c:v>645</c:v>
                </c:pt>
                <c:pt idx="78">
                  <c:v>644</c:v>
                </c:pt>
                <c:pt idx="79">
                  <c:v>644</c:v>
                </c:pt>
                <c:pt idx="80">
                  <c:v>644</c:v>
                </c:pt>
                <c:pt idx="81">
                  <c:v>643</c:v>
                </c:pt>
                <c:pt idx="82">
                  <c:v>643</c:v>
                </c:pt>
                <c:pt idx="83">
                  <c:v>643</c:v>
                </c:pt>
                <c:pt idx="84">
                  <c:v>643</c:v>
                </c:pt>
                <c:pt idx="85">
                  <c:v>643</c:v>
                </c:pt>
                <c:pt idx="86">
                  <c:v>643</c:v>
                </c:pt>
                <c:pt idx="87">
                  <c:v>643</c:v>
                </c:pt>
                <c:pt idx="88">
                  <c:v>643</c:v>
                </c:pt>
                <c:pt idx="89">
                  <c:v>643</c:v>
                </c:pt>
                <c:pt idx="90">
                  <c:v>642</c:v>
                </c:pt>
                <c:pt idx="91">
                  <c:v>642</c:v>
                </c:pt>
                <c:pt idx="92">
                  <c:v>642</c:v>
                </c:pt>
                <c:pt idx="93">
                  <c:v>642</c:v>
                </c:pt>
                <c:pt idx="94">
                  <c:v>643</c:v>
                </c:pt>
                <c:pt idx="95">
                  <c:v>643</c:v>
                </c:pt>
                <c:pt idx="96">
                  <c:v>643</c:v>
                </c:pt>
                <c:pt idx="97">
                  <c:v>644</c:v>
                </c:pt>
                <c:pt idx="98">
                  <c:v>644</c:v>
                </c:pt>
                <c:pt idx="99">
                  <c:v>644</c:v>
                </c:pt>
                <c:pt idx="100">
                  <c:v>644</c:v>
                </c:pt>
                <c:pt idx="101">
                  <c:v>644</c:v>
                </c:pt>
                <c:pt idx="102">
                  <c:v>644</c:v>
                </c:pt>
                <c:pt idx="103">
                  <c:v>644</c:v>
                </c:pt>
                <c:pt idx="104">
                  <c:v>644</c:v>
                </c:pt>
                <c:pt idx="105">
                  <c:v>643</c:v>
                </c:pt>
                <c:pt idx="106">
                  <c:v>643</c:v>
                </c:pt>
                <c:pt idx="107">
                  <c:v>642</c:v>
                </c:pt>
                <c:pt idx="108">
                  <c:v>642</c:v>
                </c:pt>
                <c:pt idx="109">
                  <c:v>642</c:v>
                </c:pt>
                <c:pt idx="110">
                  <c:v>642</c:v>
                </c:pt>
                <c:pt idx="111">
                  <c:v>641</c:v>
                </c:pt>
                <c:pt idx="112">
                  <c:v>641</c:v>
                </c:pt>
                <c:pt idx="113">
                  <c:v>641</c:v>
                </c:pt>
                <c:pt idx="114">
                  <c:v>641</c:v>
                </c:pt>
                <c:pt idx="115">
                  <c:v>642</c:v>
                </c:pt>
                <c:pt idx="116">
                  <c:v>642</c:v>
                </c:pt>
                <c:pt idx="117">
                  <c:v>643</c:v>
                </c:pt>
                <c:pt idx="118">
                  <c:v>644</c:v>
                </c:pt>
                <c:pt idx="119">
                  <c:v>645</c:v>
                </c:pt>
                <c:pt idx="120">
                  <c:v>645</c:v>
                </c:pt>
                <c:pt idx="121">
                  <c:v>646</c:v>
                </c:pt>
                <c:pt idx="122">
                  <c:v>647</c:v>
                </c:pt>
                <c:pt idx="123">
                  <c:v>647</c:v>
                </c:pt>
                <c:pt idx="124">
                  <c:v>648</c:v>
                </c:pt>
                <c:pt idx="125">
                  <c:v>648</c:v>
                </c:pt>
                <c:pt idx="126">
                  <c:v>649</c:v>
                </c:pt>
                <c:pt idx="127">
                  <c:v>650</c:v>
                </c:pt>
                <c:pt idx="128">
                  <c:v>651</c:v>
                </c:pt>
                <c:pt idx="129">
                  <c:v>652</c:v>
                </c:pt>
                <c:pt idx="130">
                  <c:v>653</c:v>
                </c:pt>
                <c:pt idx="131">
                  <c:v>653</c:v>
                </c:pt>
                <c:pt idx="132">
                  <c:v>653</c:v>
                </c:pt>
                <c:pt idx="133">
                  <c:v>654</c:v>
                </c:pt>
                <c:pt idx="134">
                  <c:v>654</c:v>
                </c:pt>
                <c:pt idx="135">
                  <c:v>654</c:v>
                </c:pt>
                <c:pt idx="136">
                  <c:v>655</c:v>
                </c:pt>
                <c:pt idx="137">
                  <c:v>656</c:v>
                </c:pt>
                <c:pt idx="138">
                  <c:v>656</c:v>
                </c:pt>
                <c:pt idx="139">
                  <c:v>656</c:v>
                </c:pt>
                <c:pt idx="140">
                  <c:v>656</c:v>
                </c:pt>
                <c:pt idx="141">
                  <c:v>656</c:v>
                </c:pt>
                <c:pt idx="142">
                  <c:v>656</c:v>
                </c:pt>
                <c:pt idx="143">
                  <c:v>656</c:v>
                </c:pt>
                <c:pt idx="144">
                  <c:v>656</c:v>
                </c:pt>
                <c:pt idx="145">
                  <c:v>656</c:v>
                </c:pt>
                <c:pt idx="146">
                  <c:v>656</c:v>
                </c:pt>
                <c:pt idx="147">
                  <c:v>656</c:v>
                </c:pt>
                <c:pt idx="148">
                  <c:v>656</c:v>
                </c:pt>
                <c:pt idx="149">
                  <c:v>656</c:v>
                </c:pt>
                <c:pt idx="150">
                  <c:v>655</c:v>
                </c:pt>
                <c:pt idx="151">
                  <c:v>654</c:v>
                </c:pt>
                <c:pt idx="152">
                  <c:v>652</c:v>
                </c:pt>
                <c:pt idx="153">
                  <c:v>649</c:v>
                </c:pt>
                <c:pt idx="154">
                  <c:v>649</c:v>
                </c:pt>
                <c:pt idx="155">
                  <c:v>649</c:v>
                </c:pt>
                <c:pt idx="156">
                  <c:v>649</c:v>
                </c:pt>
                <c:pt idx="157">
                  <c:v>649</c:v>
                </c:pt>
                <c:pt idx="158">
                  <c:v>649</c:v>
                </c:pt>
                <c:pt idx="159">
                  <c:v>649</c:v>
                </c:pt>
                <c:pt idx="160">
                  <c:v>649</c:v>
                </c:pt>
                <c:pt idx="161">
                  <c:v>649</c:v>
                </c:pt>
                <c:pt idx="162">
                  <c:v>649</c:v>
                </c:pt>
                <c:pt idx="163">
                  <c:v>649</c:v>
                </c:pt>
                <c:pt idx="164">
                  <c:v>649</c:v>
                </c:pt>
                <c:pt idx="165">
                  <c:v>649</c:v>
                </c:pt>
                <c:pt idx="166">
                  <c:v>647</c:v>
                </c:pt>
                <c:pt idx="167">
                  <c:v>644</c:v>
                </c:pt>
                <c:pt idx="168">
                  <c:v>644</c:v>
                </c:pt>
                <c:pt idx="169">
                  <c:v>644</c:v>
                </c:pt>
                <c:pt idx="170">
                  <c:v>643</c:v>
                </c:pt>
                <c:pt idx="171">
                  <c:v>643</c:v>
                </c:pt>
                <c:pt idx="172">
                  <c:v>643</c:v>
                </c:pt>
                <c:pt idx="173">
                  <c:v>643</c:v>
                </c:pt>
                <c:pt idx="174">
                  <c:v>643</c:v>
                </c:pt>
                <c:pt idx="175">
                  <c:v>643</c:v>
                </c:pt>
                <c:pt idx="176">
                  <c:v>643</c:v>
                </c:pt>
                <c:pt idx="177">
                  <c:v>643</c:v>
                </c:pt>
                <c:pt idx="178">
                  <c:v>643</c:v>
                </c:pt>
                <c:pt idx="179">
                  <c:v>643</c:v>
                </c:pt>
                <c:pt idx="180">
                  <c:v>643</c:v>
                </c:pt>
                <c:pt idx="181">
                  <c:v>643</c:v>
                </c:pt>
                <c:pt idx="182">
                  <c:v>643</c:v>
                </c:pt>
                <c:pt idx="183">
                  <c:v>643</c:v>
                </c:pt>
                <c:pt idx="184">
                  <c:v>643</c:v>
                </c:pt>
                <c:pt idx="185">
                  <c:v>642</c:v>
                </c:pt>
                <c:pt idx="186">
                  <c:v>642</c:v>
                </c:pt>
                <c:pt idx="187">
                  <c:v>642</c:v>
                </c:pt>
                <c:pt idx="188">
                  <c:v>641</c:v>
                </c:pt>
                <c:pt idx="189">
                  <c:v>641</c:v>
                </c:pt>
                <c:pt idx="190">
                  <c:v>641</c:v>
                </c:pt>
                <c:pt idx="191">
                  <c:v>641</c:v>
                </c:pt>
                <c:pt idx="192">
                  <c:v>641</c:v>
                </c:pt>
                <c:pt idx="193">
                  <c:v>641</c:v>
                </c:pt>
                <c:pt idx="194">
                  <c:v>642</c:v>
                </c:pt>
                <c:pt idx="195">
                  <c:v>642</c:v>
                </c:pt>
                <c:pt idx="196">
                  <c:v>642</c:v>
                </c:pt>
                <c:pt idx="197">
                  <c:v>642</c:v>
                </c:pt>
                <c:pt idx="198">
                  <c:v>642</c:v>
                </c:pt>
                <c:pt idx="199">
                  <c:v>642</c:v>
                </c:pt>
                <c:pt idx="200">
                  <c:v>643</c:v>
                </c:pt>
                <c:pt idx="201">
                  <c:v>643</c:v>
                </c:pt>
                <c:pt idx="202">
                  <c:v>643</c:v>
                </c:pt>
                <c:pt idx="203">
                  <c:v>643</c:v>
                </c:pt>
                <c:pt idx="204">
                  <c:v>643</c:v>
                </c:pt>
                <c:pt idx="205">
                  <c:v>643</c:v>
                </c:pt>
                <c:pt idx="206">
                  <c:v>643</c:v>
                </c:pt>
                <c:pt idx="207">
                  <c:v>643</c:v>
                </c:pt>
                <c:pt idx="208">
                  <c:v>643</c:v>
                </c:pt>
                <c:pt idx="209">
                  <c:v>643</c:v>
                </c:pt>
                <c:pt idx="210">
                  <c:v>643</c:v>
                </c:pt>
                <c:pt idx="211">
                  <c:v>643</c:v>
                </c:pt>
                <c:pt idx="212">
                  <c:v>643</c:v>
                </c:pt>
                <c:pt idx="213">
                  <c:v>642</c:v>
                </c:pt>
                <c:pt idx="214">
                  <c:v>642</c:v>
                </c:pt>
                <c:pt idx="215">
                  <c:v>641</c:v>
                </c:pt>
                <c:pt idx="216">
                  <c:v>641</c:v>
                </c:pt>
                <c:pt idx="217">
                  <c:v>640</c:v>
                </c:pt>
                <c:pt idx="218">
                  <c:v>640</c:v>
                </c:pt>
                <c:pt idx="219">
                  <c:v>639</c:v>
                </c:pt>
                <c:pt idx="220">
                  <c:v>639</c:v>
                </c:pt>
                <c:pt idx="221">
                  <c:v>638</c:v>
                </c:pt>
                <c:pt idx="222">
                  <c:v>638</c:v>
                </c:pt>
                <c:pt idx="223">
                  <c:v>638</c:v>
                </c:pt>
                <c:pt idx="224">
                  <c:v>638</c:v>
                </c:pt>
                <c:pt idx="225">
                  <c:v>638</c:v>
                </c:pt>
                <c:pt idx="226">
                  <c:v>638</c:v>
                </c:pt>
                <c:pt idx="227">
                  <c:v>638</c:v>
                </c:pt>
                <c:pt idx="228">
                  <c:v>638</c:v>
                </c:pt>
                <c:pt idx="229">
                  <c:v>637</c:v>
                </c:pt>
                <c:pt idx="230">
                  <c:v>637</c:v>
                </c:pt>
                <c:pt idx="231">
                  <c:v>637</c:v>
                </c:pt>
                <c:pt idx="232">
                  <c:v>637</c:v>
                </c:pt>
                <c:pt idx="233">
                  <c:v>637</c:v>
                </c:pt>
                <c:pt idx="234">
                  <c:v>636</c:v>
                </c:pt>
                <c:pt idx="235">
                  <c:v>636</c:v>
                </c:pt>
                <c:pt idx="236">
                  <c:v>636</c:v>
                </c:pt>
                <c:pt idx="237">
                  <c:v>636</c:v>
                </c:pt>
                <c:pt idx="238">
                  <c:v>636</c:v>
                </c:pt>
                <c:pt idx="239">
                  <c:v>635</c:v>
                </c:pt>
                <c:pt idx="240">
                  <c:v>635</c:v>
                </c:pt>
                <c:pt idx="241">
                  <c:v>635</c:v>
                </c:pt>
                <c:pt idx="242">
                  <c:v>635</c:v>
                </c:pt>
                <c:pt idx="243">
                  <c:v>635</c:v>
                </c:pt>
                <c:pt idx="244">
                  <c:v>635</c:v>
                </c:pt>
                <c:pt idx="245">
                  <c:v>635</c:v>
                </c:pt>
                <c:pt idx="246">
                  <c:v>635</c:v>
                </c:pt>
                <c:pt idx="247">
                  <c:v>635</c:v>
                </c:pt>
                <c:pt idx="248">
                  <c:v>635</c:v>
                </c:pt>
                <c:pt idx="249">
                  <c:v>635</c:v>
                </c:pt>
                <c:pt idx="250">
                  <c:v>635</c:v>
                </c:pt>
                <c:pt idx="251">
                  <c:v>635</c:v>
                </c:pt>
                <c:pt idx="252">
                  <c:v>635</c:v>
                </c:pt>
                <c:pt idx="253">
                  <c:v>635</c:v>
                </c:pt>
                <c:pt idx="254">
                  <c:v>635</c:v>
                </c:pt>
                <c:pt idx="255">
                  <c:v>635</c:v>
                </c:pt>
                <c:pt idx="256">
                  <c:v>650</c:v>
                </c:pt>
                <c:pt idx="257">
                  <c:v>650</c:v>
                </c:pt>
                <c:pt idx="258">
                  <c:v>650</c:v>
                </c:pt>
                <c:pt idx="259">
                  <c:v>650</c:v>
                </c:pt>
                <c:pt idx="260">
                  <c:v>650</c:v>
                </c:pt>
                <c:pt idx="261">
                  <c:v>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6D-4742-9F0D-2C58A693F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11152"/>
        <c:axId val="457205392"/>
      </c:lineChart>
      <c:dateAx>
        <c:axId val="1600653951"/>
        <c:scaling>
          <c:orientation val="minMax"/>
          <c:max val="46173"/>
          <c:min val="45808"/>
        </c:scaling>
        <c:delete val="0"/>
        <c:axPos val="b"/>
        <c:numFmt formatCode="yy/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600652031"/>
        <c:crosses val="autoZero"/>
        <c:auto val="1"/>
        <c:lblOffset val="100"/>
        <c:baseTimeUnit val="days"/>
        <c:majorUnit val="3"/>
        <c:majorTimeUnit val="months"/>
        <c:minorUnit val="3"/>
        <c:minorTimeUnit val="months"/>
      </c:dateAx>
      <c:valAx>
        <c:axId val="1600652031"/>
        <c:scaling>
          <c:orientation val="minMax"/>
          <c:min val="1000"/>
        </c:scaling>
        <c:delete val="0"/>
        <c:axPos val="l"/>
        <c:numFmt formatCode="#,##0_ " sourceLinked="0"/>
        <c:majorTickMark val="out"/>
        <c:minorTickMark val="out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600653951"/>
        <c:crosses val="autoZero"/>
        <c:crossBetween val="between"/>
      </c:valAx>
      <c:valAx>
        <c:axId val="457205392"/>
        <c:scaling>
          <c:orientation val="minMax"/>
          <c:min val="600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457211152"/>
        <c:crosses val="max"/>
        <c:crossBetween val="between"/>
      </c:valAx>
      <c:dateAx>
        <c:axId val="457211152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45720539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aseline="0"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447859744991"/>
          <c:y val="6.1890838206627698E-2"/>
          <c:w val="0.88020241347905304"/>
          <c:h val="0.72276625908204895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图2!$L$9</c:f>
              <c:strCache>
                <c:ptCount val="1"/>
                <c:pt idx="0">
                  <c:v>2026/04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图2!$N$3:$U$3</c:f>
              <c:strCache>
                <c:ptCount val="8"/>
                <c:pt idx="0">
                  <c:v>食品烟酒</c:v>
                </c:pt>
                <c:pt idx="1">
                  <c:v>衣着</c:v>
                </c:pt>
                <c:pt idx="2">
                  <c:v>居住</c:v>
                </c:pt>
                <c:pt idx="3">
                  <c:v>生活用品</c:v>
                </c:pt>
                <c:pt idx="4">
                  <c:v>交通通信</c:v>
                </c:pt>
                <c:pt idx="5">
                  <c:v>文教娱乐</c:v>
                </c:pt>
                <c:pt idx="6">
                  <c:v>医疗</c:v>
                </c:pt>
                <c:pt idx="7">
                  <c:v>其他</c:v>
                </c:pt>
              </c:strCache>
            </c:strRef>
          </c:cat>
          <c:val>
            <c:numRef>
              <c:f>图2!$N$9:$U$9</c:f>
              <c:numCache>
                <c:formatCode>0.0_ </c:formatCode>
                <c:ptCount val="8"/>
                <c:pt idx="0">
                  <c:v>-0.8</c:v>
                </c:pt>
                <c:pt idx="1">
                  <c:v>1.5</c:v>
                </c:pt>
                <c:pt idx="2">
                  <c:v>-0.2</c:v>
                </c:pt>
                <c:pt idx="3">
                  <c:v>1.4</c:v>
                </c:pt>
                <c:pt idx="4">
                  <c:v>4.5999999999999996</c:v>
                </c:pt>
                <c:pt idx="5">
                  <c:v>1.3</c:v>
                </c:pt>
                <c:pt idx="6">
                  <c:v>2.2000000000000002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3-4725-B701-05AF824F082E}"/>
            </c:ext>
          </c:extLst>
        </c:ser>
        <c:ser>
          <c:idx val="2"/>
          <c:order val="1"/>
          <c:tx>
            <c:strRef>
              <c:f>图2!$L$8</c:f>
              <c:strCache>
                <c:ptCount val="1"/>
                <c:pt idx="0">
                  <c:v>2026/05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图2!$N$3:$U$3</c:f>
              <c:strCache>
                <c:ptCount val="8"/>
                <c:pt idx="0">
                  <c:v>食品烟酒</c:v>
                </c:pt>
                <c:pt idx="1">
                  <c:v>衣着</c:v>
                </c:pt>
                <c:pt idx="2">
                  <c:v>居住</c:v>
                </c:pt>
                <c:pt idx="3">
                  <c:v>生活用品</c:v>
                </c:pt>
                <c:pt idx="4">
                  <c:v>交通通信</c:v>
                </c:pt>
                <c:pt idx="5">
                  <c:v>文教娱乐</c:v>
                </c:pt>
                <c:pt idx="6">
                  <c:v>医疗</c:v>
                </c:pt>
                <c:pt idx="7">
                  <c:v>其他</c:v>
                </c:pt>
              </c:strCache>
            </c:strRef>
          </c:cat>
          <c:val>
            <c:numRef>
              <c:f>图2!$N$8:$U$8</c:f>
              <c:numCache>
                <c:formatCode>0.0_ </c:formatCode>
                <c:ptCount val="8"/>
                <c:pt idx="0">
                  <c:v>-0.9</c:v>
                </c:pt>
                <c:pt idx="1">
                  <c:v>1.4</c:v>
                </c:pt>
                <c:pt idx="2">
                  <c:v>-0.2</c:v>
                </c:pt>
                <c:pt idx="3">
                  <c:v>1.8</c:v>
                </c:pt>
                <c:pt idx="4">
                  <c:v>5.4</c:v>
                </c:pt>
                <c:pt idx="5">
                  <c:v>1.3</c:v>
                </c:pt>
                <c:pt idx="6">
                  <c:v>2.1</c:v>
                </c:pt>
                <c:pt idx="7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3-4725-B701-05AF824F0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121393296"/>
        <c:axId val="-1121400368"/>
      </c:barChart>
      <c:catAx>
        <c:axId val="-112139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21400368"/>
        <c:crosses val="autoZero"/>
        <c:auto val="1"/>
        <c:lblAlgn val="ctr"/>
        <c:lblOffset val="100"/>
        <c:noMultiLvlLbl val="0"/>
      </c:catAx>
      <c:valAx>
        <c:axId val="-1121400368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2139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21542570993598"/>
          <c:y val="7.0143816041916093E-2"/>
          <c:w val="0.28852777777777799"/>
          <c:h val="8.9739057239057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chemeClr val="tx1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'图1，5'!$N$3</c:f>
              <c:strCache>
                <c:ptCount val="1"/>
                <c:pt idx="0">
                  <c:v>CPI当月同比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'图1，5'!$L$9:$M$105</c:f>
              <c:strCache>
                <c:ptCount val="97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  <c:pt idx="96">
                  <c:v>2018/05</c:v>
                </c:pt>
              </c:strCache>
            </c:strRef>
          </c:cat>
          <c:val>
            <c:numRef>
              <c:f>'图1，5'!$N$9:$N$105</c:f>
              <c:numCache>
                <c:formatCode>0.0_ </c:formatCode>
                <c:ptCount val="97"/>
                <c:pt idx="0">
                  <c:v>1.2</c:v>
                </c:pt>
                <c:pt idx="1">
                  <c:v>1.2</c:v>
                </c:pt>
                <c:pt idx="2">
                  <c:v>1</c:v>
                </c:pt>
                <c:pt idx="3">
                  <c:v>1.3</c:v>
                </c:pt>
                <c:pt idx="4">
                  <c:v>0.2</c:v>
                </c:pt>
                <c:pt idx="5">
                  <c:v>0.8</c:v>
                </c:pt>
                <c:pt idx="6">
                  <c:v>0.7</c:v>
                </c:pt>
                <c:pt idx="7">
                  <c:v>0.2</c:v>
                </c:pt>
                <c:pt idx="8">
                  <c:v>-0.3</c:v>
                </c:pt>
                <c:pt idx="9">
                  <c:v>-0.4</c:v>
                </c:pt>
                <c:pt idx="10">
                  <c:v>0</c:v>
                </c:pt>
                <c:pt idx="11">
                  <c:v>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-0.7</c:v>
                </c:pt>
                <c:pt idx="16">
                  <c:v>0.5</c:v>
                </c:pt>
                <c:pt idx="17">
                  <c:v>0.1</c:v>
                </c:pt>
                <c:pt idx="18">
                  <c:v>0.2</c:v>
                </c:pt>
                <c:pt idx="19">
                  <c:v>0.3</c:v>
                </c:pt>
                <c:pt idx="20">
                  <c:v>0.4</c:v>
                </c:pt>
                <c:pt idx="21">
                  <c:v>0.6</c:v>
                </c:pt>
                <c:pt idx="22">
                  <c:v>0.5</c:v>
                </c:pt>
                <c:pt idx="23">
                  <c:v>0.2</c:v>
                </c:pt>
                <c:pt idx="24">
                  <c:v>0.3</c:v>
                </c:pt>
                <c:pt idx="25">
                  <c:v>0.3</c:v>
                </c:pt>
                <c:pt idx="26">
                  <c:v>0.1</c:v>
                </c:pt>
                <c:pt idx="27">
                  <c:v>0.7</c:v>
                </c:pt>
                <c:pt idx="28">
                  <c:v>-0.8</c:v>
                </c:pt>
                <c:pt idx="29">
                  <c:v>-0.3</c:v>
                </c:pt>
                <c:pt idx="30">
                  <c:v>-0.5</c:v>
                </c:pt>
                <c:pt idx="31">
                  <c:v>-0.2</c:v>
                </c:pt>
                <c:pt idx="32">
                  <c:v>0</c:v>
                </c:pt>
                <c:pt idx="33">
                  <c:v>0.1</c:v>
                </c:pt>
                <c:pt idx="34">
                  <c:v>-0.3</c:v>
                </c:pt>
                <c:pt idx="35">
                  <c:v>0</c:v>
                </c:pt>
                <c:pt idx="36">
                  <c:v>0.2</c:v>
                </c:pt>
                <c:pt idx="37">
                  <c:v>0.1</c:v>
                </c:pt>
                <c:pt idx="38">
                  <c:v>0.7</c:v>
                </c:pt>
                <c:pt idx="39">
                  <c:v>1</c:v>
                </c:pt>
                <c:pt idx="40">
                  <c:v>2.1</c:v>
                </c:pt>
                <c:pt idx="41">
                  <c:v>1.8</c:v>
                </c:pt>
                <c:pt idx="42">
                  <c:v>1.6</c:v>
                </c:pt>
                <c:pt idx="43">
                  <c:v>2.1</c:v>
                </c:pt>
                <c:pt idx="44">
                  <c:v>2.8</c:v>
                </c:pt>
                <c:pt idx="45">
                  <c:v>2.5</c:v>
                </c:pt>
                <c:pt idx="46">
                  <c:v>2.7</c:v>
                </c:pt>
                <c:pt idx="47">
                  <c:v>2.5</c:v>
                </c:pt>
                <c:pt idx="48">
                  <c:v>2.1</c:v>
                </c:pt>
                <c:pt idx="49">
                  <c:v>2.1</c:v>
                </c:pt>
                <c:pt idx="50">
                  <c:v>1.5</c:v>
                </c:pt>
                <c:pt idx="51">
                  <c:v>0.9</c:v>
                </c:pt>
                <c:pt idx="52">
                  <c:v>0.9</c:v>
                </c:pt>
                <c:pt idx="53">
                  <c:v>1.5</c:v>
                </c:pt>
                <c:pt idx="54">
                  <c:v>2.2999999999999998</c:v>
                </c:pt>
                <c:pt idx="55">
                  <c:v>1.5</c:v>
                </c:pt>
                <c:pt idx="56">
                  <c:v>0.7</c:v>
                </c:pt>
                <c:pt idx="57">
                  <c:v>0.8</c:v>
                </c:pt>
                <c:pt idx="58">
                  <c:v>1</c:v>
                </c:pt>
                <c:pt idx="59">
                  <c:v>1.1000000000000001</c:v>
                </c:pt>
                <c:pt idx="60">
                  <c:v>1.3</c:v>
                </c:pt>
                <c:pt idx="61">
                  <c:v>0.9</c:v>
                </c:pt>
                <c:pt idx="62">
                  <c:v>0.4</c:v>
                </c:pt>
                <c:pt idx="63">
                  <c:v>-0.2</c:v>
                </c:pt>
                <c:pt idx="64">
                  <c:v>-0.3</c:v>
                </c:pt>
                <c:pt idx="65">
                  <c:v>0.2</c:v>
                </c:pt>
                <c:pt idx="66">
                  <c:v>-0.5</c:v>
                </c:pt>
                <c:pt idx="67">
                  <c:v>0.5</c:v>
                </c:pt>
                <c:pt idx="68">
                  <c:v>1.7</c:v>
                </c:pt>
                <c:pt idx="69">
                  <c:v>2.4</c:v>
                </c:pt>
                <c:pt idx="70">
                  <c:v>2.7</c:v>
                </c:pt>
                <c:pt idx="71">
                  <c:v>2.5</c:v>
                </c:pt>
                <c:pt idx="72">
                  <c:v>2.4</c:v>
                </c:pt>
                <c:pt idx="73">
                  <c:v>3.3</c:v>
                </c:pt>
                <c:pt idx="74">
                  <c:v>4.3</c:v>
                </c:pt>
                <c:pt idx="75">
                  <c:v>5.2</c:v>
                </c:pt>
                <c:pt idx="76">
                  <c:v>5.4</c:v>
                </c:pt>
                <c:pt idx="77">
                  <c:v>4.5</c:v>
                </c:pt>
                <c:pt idx="78">
                  <c:v>4.5</c:v>
                </c:pt>
                <c:pt idx="79">
                  <c:v>3.8</c:v>
                </c:pt>
                <c:pt idx="80">
                  <c:v>3</c:v>
                </c:pt>
                <c:pt idx="81">
                  <c:v>2.8</c:v>
                </c:pt>
                <c:pt idx="82">
                  <c:v>2.8</c:v>
                </c:pt>
                <c:pt idx="83">
                  <c:v>2.7</c:v>
                </c:pt>
                <c:pt idx="84">
                  <c:v>2.7</c:v>
                </c:pt>
                <c:pt idx="85">
                  <c:v>2.5</c:v>
                </c:pt>
                <c:pt idx="86">
                  <c:v>2.2999999999999998</c:v>
                </c:pt>
                <c:pt idx="87">
                  <c:v>1.5</c:v>
                </c:pt>
                <c:pt idx="88">
                  <c:v>1.7</c:v>
                </c:pt>
                <c:pt idx="89">
                  <c:v>1.9</c:v>
                </c:pt>
                <c:pt idx="90">
                  <c:v>2.2000000000000002</c:v>
                </c:pt>
                <c:pt idx="91">
                  <c:v>2.5</c:v>
                </c:pt>
                <c:pt idx="92">
                  <c:v>2.5</c:v>
                </c:pt>
                <c:pt idx="93">
                  <c:v>2.2999999999999998</c:v>
                </c:pt>
                <c:pt idx="94">
                  <c:v>2.1</c:v>
                </c:pt>
                <c:pt idx="95">
                  <c:v>1.9</c:v>
                </c:pt>
                <c:pt idx="96">
                  <c:v>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D9-43CD-BFE0-CEBE6FCA7E57}"/>
            </c:ext>
          </c:extLst>
        </c:ser>
        <c:ser>
          <c:idx val="2"/>
          <c:order val="1"/>
          <c:tx>
            <c:strRef>
              <c:f>'图1，5'!$O$3</c:f>
              <c:strCache>
                <c:ptCount val="1"/>
                <c:pt idx="0">
                  <c:v>核心CPI当月同比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'图1，5'!$L$9:$M$105</c:f>
              <c:strCache>
                <c:ptCount val="97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  <c:pt idx="96">
                  <c:v>2018/05</c:v>
                </c:pt>
              </c:strCache>
            </c:strRef>
          </c:cat>
          <c:val>
            <c:numRef>
              <c:f>'图1，5'!$O$9:$O$105</c:f>
              <c:numCache>
                <c:formatCode>0.0_ </c:formatCode>
                <c:ptCount val="97"/>
                <c:pt idx="0">
                  <c:v>1.1000000000000001</c:v>
                </c:pt>
                <c:pt idx="1">
                  <c:v>1.2</c:v>
                </c:pt>
                <c:pt idx="2">
                  <c:v>1.1000000000000001</c:v>
                </c:pt>
                <c:pt idx="3">
                  <c:v>1.8</c:v>
                </c:pt>
                <c:pt idx="4">
                  <c:v>0.8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0.5</c:v>
                </c:pt>
                <c:pt idx="15">
                  <c:v>-0.1</c:v>
                </c:pt>
                <c:pt idx="16">
                  <c:v>0.6</c:v>
                </c:pt>
                <c:pt idx="17">
                  <c:v>0.4</c:v>
                </c:pt>
                <c:pt idx="18">
                  <c:v>0.3</c:v>
                </c:pt>
                <c:pt idx="19">
                  <c:v>0.2</c:v>
                </c:pt>
                <c:pt idx="20">
                  <c:v>0.1</c:v>
                </c:pt>
                <c:pt idx="21">
                  <c:v>0.3</c:v>
                </c:pt>
                <c:pt idx="22">
                  <c:v>0.4</c:v>
                </c:pt>
                <c:pt idx="23">
                  <c:v>0.6</c:v>
                </c:pt>
                <c:pt idx="24">
                  <c:v>0.6</c:v>
                </c:pt>
                <c:pt idx="25">
                  <c:v>0.7</c:v>
                </c:pt>
                <c:pt idx="26">
                  <c:v>0.6</c:v>
                </c:pt>
                <c:pt idx="27">
                  <c:v>1.2</c:v>
                </c:pt>
                <c:pt idx="28">
                  <c:v>0.4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0.4</c:v>
                </c:pt>
                <c:pt idx="36">
                  <c:v>0.6</c:v>
                </c:pt>
                <c:pt idx="37">
                  <c:v>0.7</c:v>
                </c:pt>
                <c:pt idx="38">
                  <c:v>0.7</c:v>
                </c:pt>
                <c:pt idx="39">
                  <c:v>0.6</c:v>
                </c:pt>
                <c:pt idx="40">
                  <c:v>1</c:v>
                </c:pt>
                <c:pt idx="41">
                  <c:v>0.7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0.8</c:v>
                </c:pt>
                <c:pt idx="46">
                  <c:v>0.8</c:v>
                </c:pt>
                <c:pt idx="47">
                  <c:v>1</c:v>
                </c:pt>
                <c:pt idx="48">
                  <c:v>0.9</c:v>
                </c:pt>
                <c:pt idx="49">
                  <c:v>0.9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1.3</c:v>
                </c:pt>
                <c:pt idx="56">
                  <c:v>1.2</c:v>
                </c:pt>
                <c:pt idx="57">
                  <c:v>1.2</c:v>
                </c:pt>
                <c:pt idx="58">
                  <c:v>1.3</c:v>
                </c:pt>
                <c:pt idx="59">
                  <c:v>0.9</c:v>
                </c:pt>
                <c:pt idx="60">
                  <c:v>0.9</c:v>
                </c:pt>
                <c:pt idx="61">
                  <c:v>0.7</c:v>
                </c:pt>
                <c:pt idx="62">
                  <c:v>0.3</c:v>
                </c:pt>
                <c:pt idx="63">
                  <c:v>0</c:v>
                </c:pt>
                <c:pt idx="64">
                  <c:v>-0.3</c:v>
                </c:pt>
                <c:pt idx="65">
                  <c:v>0.4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0.9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1.2</c:v>
                </c:pt>
                <c:pt idx="75">
                  <c:v>1</c:v>
                </c:pt>
                <c:pt idx="76">
                  <c:v>1.5</c:v>
                </c:pt>
                <c:pt idx="77">
                  <c:v>1.4</c:v>
                </c:pt>
                <c:pt idx="78">
                  <c:v>1.4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1.6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1.8</c:v>
                </c:pt>
                <c:pt idx="90">
                  <c:v>1.8</c:v>
                </c:pt>
                <c:pt idx="91">
                  <c:v>1.8</c:v>
                </c:pt>
                <c:pt idx="92">
                  <c:v>1.7</c:v>
                </c:pt>
                <c:pt idx="93">
                  <c:v>2</c:v>
                </c:pt>
                <c:pt idx="94">
                  <c:v>1.9</c:v>
                </c:pt>
                <c:pt idx="95">
                  <c:v>1.9</c:v>
                </c:pt>
                <c:pt idx="96">
                  <c:v>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D9-43CD-BFE0-CEBE6FCA7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21404720"/>
        <c:axId val="-1121406352"/>
      </c:lineChart>
      <c:dateAx>
        <c:axId val="-1121404720"/>
        <c:scaling>
          <c:orientation val="minMax"/>
          <c:max val="46173"/>
          <c:min val="43616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0" vertOverflow="ellipsis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406352"/>
        <c:crosses val="autoZero"/>
        <c:auto val="1"/>
        <c:lblOffset val="100"/>
        <c:baseTimeUnit val="days"/>
        <c:majorUnit val="6"/>
        <c:majorTimeUnit val="months"/>
      </c:dateAx>
      <c:valAx>
        <c:axId val="-1121406352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4047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279108051574845E-2"/>
          <c:y val="6.0777360290581513E-2"/>
          <c:w val="0.88611474683733293"/>
          <c:h val="0.83296324478326689"/>
        </c:manualLayout>
      </c:layout>
      <c:lineChart>
        <c:grouping val="standard"/>
        <c:varyColors val="0"/>
        <c:ser>
          <c:idx val="1"/>
          <c:order val="0"/>
          <c:tx>
            <c:strRef>
              <c:f>2016</c:f>
              <c:strCache>
                <c:ptCount val="1"/>
                <c:pt idx="0">
                  <c:v>2016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'图1，5'!$W$4:$W$15</c:f>
              <c:numCache>
                <c:formatCode>0.0_ </c:formatCode>
                <c:ptCount val="12"/>
                <c:pt idx="0">
                  <c:v>0.5</c:v>
                </c:pt>
                <c:pt idx="1">
                  <c:v>1.6</c:v>
                </c:pt>
                <c:pt idx="2">
                  <c:v>-0.43053799999999998</c:v>
                </c:pt>
                <c:pt idx="3">
                  <c:v>-0.17941399999999999</c:v>
                </c:pt>
                <c:pt idx="4">
                  <c:v>-0.45585500000000001</c:v>
                </c:pt>
                <c:pt idx="5">
                  <c:v>-0.13123499999999999</c:v>
                </c:pt>
                <c:pt idx="6">
                  <c:v>0.194549</c:v>
                </c:pt>
                <c:pt idx="7">
                  <c:v>6.0004000000000002E-2</c:v>
                </c:pt>
                <c:pt idx="8">
                  <c:v>0.67264699999999999</c:v>
                </c:pt>
                <c:pt idx="9">
                  <c:v>-0.120073</c:v>
                </c:pt>
                <c:pt idx="10">
                  <c:v>0.14437900000000001</c:v>
                </c:pt>
                <c:pt idx="11">
                  <c:v>0.22400600000000001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32-49D9-9F8E-1032BF398AE1}"/>
            </c:ext>
          </c:extLst>
        </c:ser>
        <c:ser>
          <c:idx val="2"/>
          <c:order val="1"/>
          <c:tx>
            <c:strRef>
              <c:f>2017</c:f>
              <c:strCache>
                <c:ptCount val="1"/>
                <c:pt idx="0">
                  <c:v>2017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E7E6E6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'图1，5'!$X$4:$X$15</c:f>
              <c:numCache>
                <c:formatCode>0.0_ </c:formatCode>
                <c:ptCount val="12"/>
                <c:pt idx="0">
                  <c:v>0.99839999999999995</c:v>
                </c:pt>
                <c:pt idx="1">
                  <c:v>-0.16789999999999999</c:v>
                </c:pt>
                <c:pt idx="2">
                  <c:v>-0.31680000000000003</c:v>
                </c:pt>
                <c:pt idx="3">
                  <c:v>6.6500000000000004E-2</c:v>
                </c:pt>
                <c:pt idx="4">
                  <c:v>-0.11020000000000001</c:v>
                </c:pt>
                <c:pt idx="5">
                  <c:v>-0.15210000000000001</c:v>
                </c:pt>
                <c:pt idx="6">
                  <c:v>0.1066</c:v>
                </c:pt>
                <c:pt idx="7">
                  <c:v>0.41570000000000001</c:v>
                </c:pt>
                <c:pt idx="8">
                  <c:v>0.53890000000000005</c:v>
                </c:pt>
                <c:pt idx="9">
                  <c:v>0.11219999999999999</c:v>
                </c:pt>
                <c:pt idx="10">
                  <c:v>1.2800000000000001E-2</c:v>
                </c:pt>
                <c:pt idx="11">
                  <c:v>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32-49D9-9F8E-1032BF398AE1}"/>
            </c:ext>
          </c:extLst>
        </c:ser>
        <c:ser>
          <c:idx val="3"/>
          <c:order val="2"/>
          <c:tx>
            <c:strRef>
              <c:f>2018</c:f>
              <c:strCache>
                <c:ptCount val="1"/>
                <c:pt idx="0">
                  <c:v>2018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'图1，5'!$Y$4:$Y$15</c:f>
              <c:numCache>
                <c:formatCode>0.0_ </c:formatCode>
                <c:ptCount val="12"/>
                <c:pt idx="0">
                  <c:v>0.6</c:v>
                </c:pt>
                <c:pt idx="1">
                  <c:v>1.2</c:v>
                </c:pt>
                <c:pt idx="2">
                  <c:v>-1.1000000000000001</c:v>
                </c:pt>
                <c:pt idx="3">
                  <c:v>-0.2</c:v>
                </c:pt>
                <c:pt idx="4">
                  <c:v>-0.2</c:v>
                </c:pt>
                <c:pt idx="5">
                  <c:v>-0.1</c:v>
                </c:pt>
                <c:pt idx="6">
                  <c:v>0.3</c:v>
                </c:pt>
                <c:pt idx="7">
                  <c:v>0.7</c:v>
                </c:pt>
                <c:pt idx="8">
                  <c:v>0.7</c:v>
                </c:pt>
                <c:pt idx="9">
                  <c:v>0.2</c:v>
                </c:pt>
                <c:pt idx="10">
                  <c:v>-0.3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32-49D9-9F8E-1032BF398AE1}"/>
            </c:ext>
          </c:extLst>
        </c:ser>
        <c:ser>
          <c:idx val="4"/>
          <c:order val="3"/>
          <c:tx>
            <c:strRef>
              <c:f>2019</c:f>
              <c:strCache>
                <c:ptCount val="1"/>
                <c:pt idx="0">
                  <c:v>2019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'图1，5'!$Z$4:$Z$15</c:f>
              <c:numCache>
                <c:formatCode>0.0_ </c:formatCode>
                <c:ptCount val="12"/>
                <c:pt idx="0">
                  <c:v>0.5</c:v>
                </c:pt>
                <c:pt idx="1">
                  <c:v>1</c:v>
                </c:pt>
                <c:pt idx="2">
                  <c:v>-0.4</c:v>
                </c:pt>
                <c:pt idx="3">
                  <c:v>0.1</c:v>
                </c:pt>
                <c:pt idx="4">
                  <c:v>0</c:v>
                </c:pt>
                <c:pt idx="5">
                  <c:v>-0.1</c:v>
                </c:pt>
                <c:pt idx="6">
                  <c:v>0.4</c:v>
                </c:pt>
                <c:pt idx="7">
                  <c:v>0.7</c:v>
                </c:pt>
                <c:pt idx="8">
                  <c:v>0.9</c:v>
                </c:pt>
                <c:pt idx="9">
                  <c:v>0.9</c:v>
                </c:pt>
                <c:pt idx="10">
                  <c:v>0.4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332-49D9-9F8E-1032BF398AE1}"/>
            </c:ext>
          </c:extLst>
        </c:ser>
        <c:ser>
          <c:idx val="5"/>
          <c:order val="4"/>
          <c:tx>
            <c:strRef>
              <c:f>2020</c:f>
              <c:strCache>
                <c:ptCount val="1"/>
                <c:pt idx="0">
                  <c:v>2020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'图1，5'!$AA$4:$AA$15</c:f>
              <c:numCache>
                <c:formatCode>0.0_ </c:formatCode>
                <c:ptCount val="12"/>
                <c:pt idx="0">
                  <c:v>1.4</c:v>
                </c:pt>
                <c:pt idx="1">
                  <c:v>0.8</c:v>
                </c:pt>
                <c:pt idx="2">
                  <c:v>-1.2</c:v>
                </c:pt>
                <c:pt idx="3">
                  <c:v>-0.9</c:v>
                </c:pt>
                <c:pt idx="4">
                  <c:v>-0.8</c:v>
                </c:pt>
                <c:pt idx="5">
                  <c:v>-0.1</c:v>
                </c:pt>
                <c:pt idx="6">
                  <c:v>0.6</c:v>
                </c:pt>
                <c:pt idx="7">
                  <c:v>0.4</c:v>
                </c:pt>
                <c:pt idx="8">
                  <c:v>0.2</c:v>
                </c:pt>
                <c:pt idx="9">
                  <c:v>-0.3</c:v>
                </c:pt>
                <c:pt idx="10">
                  <c:v>-0.6</c:v>
                </c:pt>
                <c:pt idx="11">
                  <c:v>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332-49D9-9F8E-1032BF398AE1}"/>
            </c:ext>
          </c:extLst>
        </c:ser>
        <c:ser>
          <c:idx val="6"/>
          <c:order val="5"/>
          <c:tx>
            <c:strRef>
              <c:f>2021</c:f>
              <c:strCache>
                <c:ptCount val="1"/>
                <c:pt idx="0">
                  <c:v>2021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'图1，5'!$AB$4:$AB$15</c:f>
              <c:numCache>
                <c:formatCode>0.0_ </c:formatCode>
                <c:ptCount val="12"/>
                <c:pt idx="0">
                  <c:v>1</c:v>
                </c:pt>
                <c:pt idx="1">
                  <c:v>0.6</c:v>
                </c:pt>
                <c:pt idx="2">
                  <c:v>-0.5</c:v>
                </c:pt>
                <c:pt idx="3">
                  <c:v>-0.3</c:v>
                </c:pt>
                <c:pt idx="4">
                  <c:v>-0.2</c:v>
                </c:pt>
                <c:pt idx="5">
                  <c:v>-0.4</c:v>
                </c:pt>
                <c:pt idx="6">
                  <c:v>0.3</c:v>
                </c:pt>
                <c:pt idx="7">
                  <c:v>0.1</c:v>
                </c:pt>
                <c:pt idx="8">
                  <c:v>0</c:v>
                </c:pt>
                <c:pt idx="9">
                  <c:v>0.7</c:v>
                </c:pt>
                <c:pt idx="10">
                  <c:v>0.4</c:v>
                </c:pt>
                <c:pt idx="11">
                  <c:v>-0.3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332-49D9-9F8E-1032BF398AE1}"/>
            </c:ext>
          </c:extLst>
        </c:ser>
        <c:ser>
          <c:idx val="7"/>
          <c:order val="6"/>
          <c:tx>
            <c:strRef>
              <c:f>2022</c:f>
              <c:strCache>
                <c:ptCount val="1"/>
                <c:pt idx="0">
                  <c:v>2022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>
                  <a:alpha val="99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'图1，5'!$AC$4:$AC$15</c:f>
              <c:numCache>
                <c:formatCode>0.0_ </c:formatCode>
                <c:ptCount val="12"/>
                <c:pt idx="0">
                  <c:v>0.4</c:v>
                </c:pt>
                <c:pt idx="1">
                  <c:v>0.6</c:v>
                </c:pt>
                <c:pt idx="2">
                  <c:v>0</c:v>
                </c:pt>
                <c:pt idx="3">
                  <c:v>0.4</c:v>
                </c:pt>
                <c:pt idx="4">
                  <c:v>-0.2</c:v>
                </c:pt>
                <c:pt idx="5">
                  <c:v>0</c:v>
                </c:pt>
                <c:pt idx="6">
                  <c:v>0.5</c:v>
                </c:pt>
                <c:pt idx="7">
                  <c:v>-0.1</c:v>
                </c:pt>
                <c:pt idx="8">
                  <c:v>0.3</c:v>
                </c:pt>
                <c:pt idx="9">
                  <c:v>0.1</c:v>
                </c:pt>
                <c:pt idx="10">
                  <c:v>-0.2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332-49D9-9F8E-1032BF398AE1}"/>
            </c:ext>
          </c:extLst>
        </c:ser>
        <c:ser>
          <c:idx val="8"/>
          <c:order val="7"/>
          <c:tx>
            <c:strRef>
              <c:f>2023</c:f>
              <c:strCache>
                <c:ptCount val="1"/>
                <c:pt idx="0">
                  <c:v>2023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'图1，5'!$AD$4:$AD$15</c:f>
              <c:numCache>
                <c:formatCode>0.0_ </c:formatCode>
                <c:ptCount val="12"/>
                <c:pt idx="0">
                  <c:v>0.8</c:v>
                </c:pt>
                <c:pt idx="1">
                  <c:v>-0.5</c:v>
                </c:pt>
                <c:pt idx="2">
                  <c:v>-0.3</c:v>
                </c:pt>
                <c:pt idx="3">
                  <c:v>-0.1</c:v>
                </c:pt>
                <c:pt idx="4">
                  <c:v>-0.2</c:v>
                </c:pt>
                <c:pt idx="5">
                  <c:v>-0.2</c:v>
                </c:pt>
                <c:pt idx="6">
                  <c:v>0.2</c:v>
                </c:pt>
                <c:pt idx="7">
                  <c:v>0.3</c:v>
                </c:pt>
                <c:pt idx="8">
                  <c:v>0.2</c:v>
                </c:pt>
                <c:pt idx="9">
                  <c:v>-0.1</c:v>
                </c:pt>
                <c:pt idx="10">
                  <c:v>-0.5</c:v>
                </c:pt>
                <c:pt idx="11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332-49D9-9F8E-1032BF398AE1}"/>
            </c:ext>
          </c:extLst>
        </c:ser>
        <c:ser>
          <c:idx val="9"/>
          <c:order val="8"/>
          <c:tx>
            <c:strRef>
              <c:f>'图1，5'!$AE$3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val>
            <c:numRef>
              <c:f>'图1，5'!$AE$4:$AE$15</c:f>
              <c:numCache>
                <c:formatCode>0.0_ </c:formatCode>
                <c:ptCount val="12"/>
                <c:pt idx="0">
                  <c:v>0.3</c:v>
                </c:pt>
                <c:pt idx="1">
                  <c:v>1</c:v>
                </c:pt>
                <c:pt idx="2">
                  <c:v>-1</c:v>
                </c:pt>
                <c:pt idx="3">
                  <c:v>0.1</c:v>
                </c:pt>
                <c:pt idx="4">
                  <c:v>-0.1</c:v>
                </c:pt>
                <c:pt idx="5">
                  <c:v>-0.2</c:v>
                </c:pt>
                <c:pt idx="6">
                  <c:v>0.5</c:v>
                </c:pt>
                <c:pt idx="7">
                  <c:v>0.4</c:v>
                </c:pt>
                <c:pt idx="8">
                  <c:v>0</c:v>
                </c:pt>
                <c:pt idx="9">
                  <c:v>-0.3</c:v>
                </c:pt>
                <c:pt idx="10">
                  <c:v>-0.6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332-49D9-9F8E-1032BF398AE1}"/>
            </c:ext>
          </c:extLst>
        </c:ser>
        <c:ser>
          <c:idx val="10"/>
          <c:order val="9"/>
          <c:tx>
            <c:strRef>
              <c:f>'图1，5'!$AF$3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val>
            <c:numRef>
              <c:f>'图1，5'!$AF$4:$AF$15</c:f>
              <c:numCache>
                <c:formatCode>0.0_ </c:formatCode>
                <c:ptCount val="12"/>
                <c:pt idx="0">
                  <c:v>0.7</c:v>
                </c:pt>
                <c:pt idx="1">
                  <c:v>-0.2</c:v>
                </c:pt>
                <c:pt idx="2">
                  <c:v>-0.4</c:v>
                </c:pt>
                <c:pt idx="3">
                  <c:v>0.1</c:v>
                </c:pt>
                <c:pt idx="4">
                  <c:v>-0.2</c:v>
                </c:pt>
                <c:pt idx="5">
                  <c:v>-0.1</c:v>
                </c:pt>
                <c:pt idx="6">
                  <c:v>0.4</c:v>
                </c:pt>
                <c:pt idx="7">
                  <c:v>0</c:v>
                </c:pt>
                <c:pt idx="8">
                  <c:v>0.1</c:v>
                </c:pt>
                <c:pt idx="9">
                  <c:v>0.2</c:v>
                </c:pt>
                <c:pt idx="10">
                  <c:v>-0.1</c:v>
                </c:pt>
                <c:pt idx="11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332-49D9-9F8E-1032BF398AE1}"/>
            </c:ext>
          </c:extLst>
        </c:ser>
        <c:ser>
          <c:idx val="11"/>
          <c:order val="10"/>
          <c:tx>
            <c:strRef>
              <c:f>'图1，5'!$AG$3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tailEnd type="diamond"/>
              </a:ln>
              <a:effectLst/>
            </c:spPr>
          </c:marker>
          <c:val>
            <c:numRef>
              <c:f>'图1，5'!$AG$4:$AG$15</c:f>
              <c:numCache>
                <c:formatCode>0.0_ </c:formatCode>
                <c:ptCount val="12"/>
                <c:pt idx="0">
                  <c:v>0.2</c:v>
                </c:pt>
                <c:pt idx="1">
                  <c:v>1</c:v>
                </c:pt>
                <c:pt idx="2">
                  <c:v>-0.7</c:v>
                </c:pt>
                <c:pt idx="3">
                  <c:v>0.3</c:v>
                </c:pt>
                <c:pt idx="4">
                  <c:v>-0.1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332-49D9-9F8E-1032BF3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21395472"/>
        <c:axId val="-1121394384"/>
      </c:lineChart>
      <c:catAx>
        <c:axId val="-112139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394384"/>
        <c:crosses val="autoZero"/>
        <c:auto val="1"/>
        <c:lblAlgn val="ctr"/>
        <c:lblOffset val="100"/>
        <c:noMultiLvlLbl val="0"/>
      </c:catAx>
      <c:valAx>
        <c:axId val="-1121394384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213954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400128397814246"/>
          <c:y val="1.1342336694439259E-2"/>
          <c:w val="0.6923669953601197"/>
          <c:h val="0.15921971337251262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'图3，4'!$C$1</c:f>
              <c:strCache>
                <c:ptCount val="1"/>
                <c:pt idx="0">
                  <c:v>布伦特月均现货价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7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7192-4270-9990-FD2549D3F458}"/>
              </c:ext>
            </c:extLst>
          </c:dPt>
          <c:cat>
            <c:numRef>
              <c:f>'图3，4'!$B$9:$B$301</c:f>
              <c:numCache>
                <c:formatCode>yyyy\-mm</c:formatCode>
                <c:ptCount val="293"/>
                <c:pt idx="0">
                  <c:v>37315</c:v>
                </c:pt>
                <c:pt idx="1">
                  <c:v>37346</c:v>
                </c:pt>
                <c:pt idx="2">
                  <c:v>37376</c:v>
                </c:pt>
                <c:pt idx="3">
                  <c:v>37407</c:v>
                </c:pt>
                <c:pt idx="4">
                  <c:v>37437</c:v>
                </c:pt>
                <c:pt idx="5">
                  <c:v>37468</c:v>
                </c:pt>
                <c:pt idx="6">
                  <c:v>37499</c:v>
                </c:pt>
                <c:pt idx="7">
                  <c:v>37529</c:v>
                </c:pt>
                <c:pt idx="8">
                  <c:v>37560</c:v>
                </c:pt>
                <c:pt idx="9">
                  <c:v>37590</c:v>
                </c:pt>
                <c:pt idx="10">
                  <c:v>37621</c:v>
                </c:pt>
                <c:pt idx="11">
                  <c:v>37652</c:v>
                </c:pt>
                <c:pt idx="12">
                  <c:v>37680</c:v>
                </c:pt>
                <c:pt idx="13">
                  <c:v>37711</c:v>
                </c:pt>
                <c:pt idx="14">
                  <c:v>37741</c:v>
                </c:pt>
                <c:pt idx="15">
                  <c:v>37772</c:v>
                </c:pt>
                <c:pt idx="16">
                  <c:v>37802</c:v>
                </c:pt>
                <c:pt idx="17">
                  <c:v>37833</c:v>
                </c:pt>
                <c:pt idx="18">
                  <c:v>37864</c:v>
                </c:pt>
                <c:pt idx="19">
                  <c:v>37894</c:v>
                </c:pt>
                <c:pt idx="20">
                  <c:v>37925</c:v>
                </c:pt>
                <c:pt idx="21">
                  <c:v>37955</c:v>
                </c:pt>
                <c:pt idx="22">
                  <c:v>37986</c:v>
                </c:pt>
                <c:pt idx="23">
                  <c:v>38017</c:v>
                </c:pt>
                <c:pt idx="24">
                  <c:v>38046</c:v>
                </c:pt>
                <c:pt idx="25">
                  <c:v>38077</c:v>
                </c:pt>
                <c:pt idx="26">
                  <c:v>38107</c:v>
                </c:pt>
                <c:pt idx="27">
                  <c:v>38138</c:v>
                </c:pt>
                <c:pt idx="28">
                  <c:v>38168</c:v>
                </c:pt>
                <c:pt idx="29">
                  <c:v>38199</c:v>
                </c:pt>
                <c:pt idx="30">
                  <c:v>38230</c:v>
                </c:pt>
                <c:pt idx="31">
                  <c:v>38260</c:v>
                </c:pt>
                <c:pt idx="32">
                  <c:v>38291</c:v>
                </c:pt>
                <c:pt idx="33">
                  <c:v>38321</c:v>
                </c:pt>
                <c:pt idx="34">
                  <c:v>38352</c:v>
                </c:pt>
                <c:pt idx="35">
                  <c:v>38383</c:v>
                </c:pt>
                <c:pt idx="36">
                  <c:v>38411</c:v>
                </c:pt>
                <c:pt idx="37">
                  <c:v>38442</c:v>
                </c:pt>
                <c:pt idx="38">
                  <c:v>38472</c:v>
                </c:pt>
                <c:pt idx="39">
                  <c:v>38503</c:v>
                </c:pt>
                <c:pt idx="40">
                  <c:v>38533</c:v>
                </c:pt>
                <c:pt idx="41">
                  <c:v>38564</c:v>
                </c:pt>
                <c:pt idx="42">
                  <c:v>38595</c:v>
                </c:pt>
                <c:pt idx="43">
                  <c:v>38625</c:v>
                </c:pt>
                <c:pt idx="44">
                  <c:v>38656</c:v>
                </c:pt>
                <c:pt idx="45">
                  <c:v>38686</c:v>
                </c:pt>
                <c:pt idx="46">
                  <c:v>38717</c:v>
                </c:pt>
                <c:pt idx="47">
                  <c:v>38748</c:v>
                </c:pt>
                <c:pt idx="48">
                  <c:v>38776</c:v>
                </c:pt>
                <c:pt idx="49">
                  <c:v>38807</c:v>
                </c:pt>
                <c:pt idx="50">
                  <c:v>38837</c:v>
                </c:pt>
                <c:pt idx="51">
                  <c:v>38868</c:v>
                </c:pt>
                <c:pt idx="52">
                  <c:v>38898</c:v>
                </c:pt>
                <c:pt idx="53">
                  <c:v>38929</c:v>
                </c:pt>
                <c:pt idx="54">
                  <c:v>38960</c:v>
                </c:pt>
                <c:pt idx="55">
                  <c:v>38990</c:v>
                </c:pt>
                <c:pt idx="56">
                  <c:v>39021</c:v>
                </c:pt>
                <c:pt idx="57">
                  <c:v>39051</c:v>
                </c:pt>
                <c:pt idx="58">
                  <c:v>39082</c:v>
                </c:pt>
                <c:pt idx="59">
                  <c:v>39113</c:v>
                </c:pt>
                <c:pt idx="60">
                  <c:v>39141</c:v>
                </c:pt>
                <c:pt idx="61">
                  <c:v>39172</c:v>
                </c:pt>
                <c:pt idx="62">
                  <c:v>39202</c:v>
                </c:pt>
                <c:pt idx="63">
                  <c:v>39233</c:v>
                </c:pt>
                <c:pt idx="64">
                  <c:v>39263</c:v>
                </c:pt>
                <c:pt idx="65">
                  <c:v>39294</c:v>
                </c:pt>
                <c:pt idx="66">
                  <c:v>39325</c:v>
                </c:pt>
                <c:pt idx="67">
                  <c:v>39355</c:v>
                </c:pt>
                <c:pt idx="68">
                  <c:v>39386</c:v>
                </c:pt>
                <c:pt idx="69">
                  <c:v>39416</c:v>
                </c:pt>
                <c:pt idx="70">
                  <c:v>39447</c:v>
                </c:pt>
                <c:pt idx="71">
                  <c:v>39478</c:v>
                </c:pt>
                <c:pt idx="72">
                  <c:v>39507</c:v>
                </c:pt>
                <c:pt idx="73">
                  <c:v>39538</c:v>
                </c:pt>
                <c:pt idx="74">
                  <c:v>39568</c:v>
                </c:pt>
                <c:pt idx="75">
                  <c:v>39599</c:v>
                </c:pt>
                <c:pt idx="76">
                  <c:v>39629</c:v>
                </c:pt>
                <c:pt idx="77">
                  <c:v>39660</c:v>
                </c:pt>
                <c:pt idx="78">
                  <c:v>39691</c:v>
                </c:pt>
                <c:pt idx="79">
                  <c:v>39721</c:v>
                </c:pt>
                <c:pt idx="80">
                  <c:v>39752</c:v>
                </c:pt>
                <c:pt idx="81">
                  <c:v>39782</c:v>
                </c:pt>
                <c:pt idx="82">
                  <c:v>39813</c:v>
                </c:pt>
                <c:pt idx="83">
                  <c:v>39844</c:v>
                </c:pt>
                <c:pt idx="84">
                  <c:v>39872</c:v>
                </c:pt>
                <c:pt idx="85">
                  <c:v>39903</c:v>
                </c:pt>
                <c:pt idx="86">
                  <c:v>39933</c:v>
                </c:pt>
                <c:pt idx="87">
                  <c:v>39964</c:v>
                </c:pt>
                <c:pt idx="88">
                  <c:v>39994</c:v>
                </c:pt>
                <c:pt idx="89">
                  <c:v>40025</c:v>
                </c:pt>
                <c:pt idx="90">
                  <c:v>40056</c:v>
                </c:pt>
                <c:pt idx="91">
                  <c:v>40086</c:v>
                </c:pt>
                <c:pt idx="92">
                  <c:v>40117</c:v>
                </c:pt>
                <c:pt idx="93">
                  <c:v>40147</c:v>
                </c:pt>
                <c:pt idx="94">
                  <c:v>40178</c:v>
                </c:pt>
                <c:pt idx="95">
                  <c:v>40209</c:v>
                </c:pt>
                <c:pt idx="96">
                  <c:v>40237</c:v>
                </c:pt>
                <c:pt idx="97">
                  <c:v>40268</c:v>
                </c:pt>
                <c:pt idx="98">
                  <c:v>40298</c:v>
                </c:pt>
                <c:pt idx="99">
                  <c:v>40329</c:v>
                </c:pt>
                <c:pt idx="100">
                  <c:v>40359</c:v>
                </c:pt>
                <c:pt idx="101">
                  <c:v>40390</c:v>
                </c:pt>
                <c:pt idx="102">
                  <c:v>40421</c:v>
                </c:pt>
                <c:pt idx="103">
                  <c:v>40451</c:v>
                </c:pt>
                <c:pt idx="104">
                  <c:v>40482</c:v>
                </c:pt>
                <c:pt idx="105">
                  <c:v>40512</c:v>
                </c:pt>
                <c:pt idx="106">
                  <c:v>40543</c:v>
                </c:pt>
                <c:pt idx="107">
                  <c:v>40574</c:v>
                </c:pt>
                <c:pt idx="108">
                  <c:v>40602</c:v>
                </c:pt>
                <c:pt idx="109">
                  <c:v>40633</c:v>
                </c:pt>
                <c:pt idx="110">
                  <c:v>40663</c:v>
                </c:pt>
                <c:pt idx="111">
                  <c:v>40694</c:v>
                </c:pt>
                <c:pt idx="112">
                  <c:v>40724</c:v>
                </c:pt>
                <c:pt idx="113">
                  <c:v>40755</c:v>
                </c:pt>
                <c:pt idx="114">
                  <c:v>40786</c:v>
                </c:pt>
                <c:pt idx="115">
                  <c:v>40816</c:v>
                </c:pt>
                <c:pt idx="116">
                  <c:v>40847</c:v>
                </c:pt>
                <c:pt idx="117">
                  <c:v>40877</c:v>
                </c:pt>
                <c:pt idx="118">
                  <c:v>40908</c:v>
                </c:pt>
                <c:pt idx="119">
                  <c:v>40939</c:v>
                </c:pt>
                <c:pt idx="120">
                  <c:v>40968</c:v>
                </c:pt>
                <c:pt idx="121">
                  <c:v>40999</c:v>
                </c:pt>
                <c:pt idx="122">
                  <c:v>41029</c:v>
                </c:pt>
                <c:pt idx="123">
                  <c:v>41060</c:v>
                </c:pt>
                <c:pt idx="124">
                  <c:v>41090</c:v>
                </c:pt>
                <c:pt idx="125">
                  <c:v>41121</c:v>
                </c:pt>
                <c:pt idx="126">
                  <c:v>41152</c:v>
                </c:pt>
                <c:pt idx="127">
                  <c:v>41182</c:v>
                </c:pt>
                <c:pt idx="128">
                  <c:v>41213</c:v>
                </c:pt>
                <c:pt idx="129">
                  <c:v>41243</c:v>
                </c:pt>
                <c:pt idx="130">
                  <c:v>41274</c:v>
                </c:pt>
                <c:pt idx="131">
                  <c:v>41305</c:v>
                </c:pt>
                <c:pt idx="132">
                  <c:v>41333</c:v>
                </c:pt>
                <c:pt idx="133">
                  <c:v>41364</c:v>
                </c:pt>
                <c:pt idx="134">
                  <c:v>41394</c:v>
                </c:pt>
                <c:pt idx="135">
                  <c:v>41425</c:v>
                </c:pt>
                <c:pt idx="136">
                  <c:v>41455</c:v>
                </c:pt>
                <c:pt idx="137">
                  <c:v>41486</c:v>
                </c:pt>
                <c:pt idx="138">
                  <c:v>41517</c:v>
                </c:pt>
                <c:pt idx="139">
                  <c:v>41547</c:v>
                </c:pt>
                <c:pt idx="140">
                  <c:v>41578</c:v>
                </c:pt>
                <c:pt idx="141">
                  <c:v>41608</c:v>
                </c:pt>
                <c:pt idx="142">
                  <c:v>41639</c:v>
                </c:pt>
                <c:pt idx="143">
                  <c:v>41670</c:v>
                </c:pt>
                <c:pt idx="144">
                  <c:v>41698</c:v>
                </c:pt>
                <c:pt idx="145">
                  <c:v>41729</c:v>
                </c:pt>
                <c:pt idx="146">
                  <c:v>41759</c:v>
                </c:pt>
                <c:pt idx="147">
                  <c:v>41790</c:v>
                </c:pt>
                <c:pt idx="148">
                  <c:v>41820</c:v>
                </c:pt>
                <c:pt idx="149">
                  <c:v>41851</c:v>
                </c:pt>
                <c:pt idx="150">
                  <c:v>41882</c:v>
                </c:pt>
                <c:pt idx="151">
                  <c:v>41912</c:v>
                </c:pt>
                <c:pt idx="152">
                  <c:v>41943</c:v>
                </c:pt>
                <c:pt idx="153">
                  <c:v>41973</c:v>
                </c:pt>
                <c:pt idx="154">
                  <c:v>42004</c:v>
                </c:pt>
                <c:pt idx="155">
                  <c:v>42035</c:v>
                </c:pt>
                <c:pt idx="156">
                  <c:v>42063</c:v>
                </c:pt>
                <c:pt idx="157">
                  <c:v>42094</c:v>
                </c:pt>
                <c:pt idx="158">
                  <c:v>42124</c:v>
                </c:pt>
                <c:pt idx="159">
                  <c:v>42155</c:v>
                </c:pt>
                <c:pt idx="160">
                  <c:v>42185</c:v>
                </c:pt>
                <c:pt idx="161">
                  <c:v>42216</c:v>
                </c:pt>
                <c:pt idx="162">
                  <c:v>42247</c:v>
                </c:pt>
                <c:pt idx="163">
                  <c:v>42277</c:v>
                </c:pt>
                <c:pt idx="164">
                  <c:v>42308</c:v>
                </c:pt>
                <c:pt idx="165">
                  <c:v>42338</c:v>
                </c:pt>
                <c:pt idx="166">
                  <c:v>42369</c:v>
                </c:pt>
                <c:pt idx="167">
                  <c:v>42400</c:v>
                </c:pt>
                <c:pt idx="168">
                  <c:v>42429</c:v>
                </c:pt>
                <c:pt idx="169">
                  <c:v>42460</c:v>
                </c:pt>
                <c:pt idx="170">
                  <c:v>42490</c:v>
                </c:pt>
                <c:pt idx="171">
                  <c:v>42521</c:v>
                </c:pt>
                <c:pt idx="172">
                  <c:v>42551</c:v>
                </c:pt>
                <c:pt idx="173">
                  <c:v>42582</c:v>
                </c:pt>
                <c:pt idx="174">
                  <c:v>42613</c:v>
                </c:pt>
                <c:pt idx="175">
                  <c:v>42643</c:v>
                </c:pt>
                <c:pt idx="176">
                  <c:v>42674</c:v>
                </c:pt>
                <c:pt idx="177">
                  <c:v>42704</c:v>
                </c:pt>
                <c:pt idx="178">
                  <c:v>42735</c:v>
                </c:pt>
                <c:pt idx="179">
                  <c:v>42766</c:v>
                </c:pt>
                <c:pt idx="180">
                  <c:v>42794</c:v>
                </c:pt>
                <c:pt idx="181">
                  <c:v>42825</c:v>
                </c:pt>
                <c:pt idx="182">
                  <c:v>42855</c:v>
                </c:pt>
                <c:pt idx="183">
                  <c:v>42886</c:v>
                </c:pt>
                <c:pt idx="184">
                  <c:v>42916</c:v>
                </c:pt>
                <c:pt idx="185">
                  <c:v>42947</c:v>
                </c:pt>
                <c:pt idx="186">
                  <c:v>42978</c:v>
                </c:pt>
                <c:pt idx="187">
                  <c:v>43008</c:v>
                </c:pt>
                <c:pt idx="188">
                  <c:v>43039</c:v>
                </c:pt>
                <c:pt idx="189">
                  <c:v>43069</c:v>
                </c:pt>
                <c:pt idx="190">
                  <c:v>43100</c:v>
                </c:pt>
                <c:pt idx="191">
                  <c:v>43131</c:v>
                </c:pt>
                <c:pt idx="192">
                  <c:v>43159</c:v>
                </c:pt>
                <c:pt idx="193">
                  <c:v>43190</c:v>
                </c:pt>
                <c:pt idx="194">
                  <c:v>43220</c:v>
                </c:pt>
                <c:pt idx="195">
                  <c:v>43251</c:v>
                </c:pt>
                <c:pt idx="196">
                  <c:v>43281</c:v>
                </c:pt>
                <c:pt idx="197">
                  <c:v>43312</c:v>
                </c:pt>
                <c:pt idx="198">
                  <c:v>43343</c:v>
                </c:pt>
                <c:pt idx="199">
                  <c:v>43373</c:v>
                </c:pt>
                <c:pt idx="200">
                  <c:v>43404</c:v>
                </c:pt>
                <c:pt idx="201">
                  <c:v>43434</c:v>
                </c:pt>
                <c:pt idx="202">
                  <c:v>43465</c:v>
                </c:pt>
                <c:pt idx="203">
                  <c:v>43496</c:v>
                </c:pt>
                <c:pt idx="204">
                  <c:v>43524</c:v>
                </c:pt>
                <c:pt idx="205">
                  <c:v>43555</c:v>
                </c:pt>
                <c:pt idx="206">
                  <c:v>43585</c:v>
                </c:pt>
                <c:pt idx="207">
                  <c:v>43616</c:v>
                </c:pt>
                <c:pt idx="208">
                  <c:v>43646</c:v>
                </c:pt>
                <c:pt idx="209">
                  <c:v>43677</c:v>
                </c:pt>
                <c:pt idx="210">
                  <c:v>43708</c:v>
                </c:pt>
                <c:pt idx="211">
                  <c:v>43738</c:v>
                </c:pt>
                <c:pt idx="212">
                  <c:v>43769</c:v>
                </c:pt>
                <c:pt idx="213">
                  <c:v>43799</c:v>
                </c:pt>
                <c:pt idx="214">
                  <c:v>43830</c:v>
                </c:pt>
                <c:pt idx="215">
                  <c:v>43861</c:v>
                </c:pt>
                <c:pt idx="216">
                  <c:v>43890</c:v>
                </c:pt>
                <c:pt idx="217">
                  <c:v>43921</c:v>
                </c:pt>
                <c:pt idx="218">
                  <c:v>43951</c:v>
                </c:pt>
                <c:pt idx="219">
                  <c:v>43982</c:v>
                </c:pt>
                <c:pt idx="220">
                  <c:v>44012</c:v>
                </c:pt>
                <c:pt idx="221">
                  <c:v>44043</c:v>
                </c:pt>
                <c:pt idx="222">
                  <c:v>44074</c:v>
                </c:pt>
                <c:pt idx="223">
                  <c:v>44104</c:v>
                </c:pt>
                <c:pt idx="224">
                  <c:v>44135</c:v>
                </c:pt>
                <c:pt idx="225">
                  <c:v>44165</c:v>
                </c:pt>
                <c:pt idx="226">
                  <c:v>44196</c:v>
                </c:pt>
                <c:pt idx="227">
                  <c:v>44227</c:v>
                </c:pt>
                <c:pt idx="228">
                  <c:v>44255</c:v>
                </c:pt>
                <c:pt idx="229">
                  <c:v>44286</c:v>
                </c:pt>
                <c:pt idx="230">
                  <c:v>44316</c:v>
                </c:pt>
                <c:pt idx="231">
                  <c:v>44347</c:v>
                </c:pt>
                <c:pt idx="232">
                  <c:v>44377</c:v>
                </c:pt>
                <c:pt idx="233">
                  <c:v>44408</c:v>
                </c:pt>
                <c:pt idx="234">
                  <c:v>44439</c:v>
                </c:pt>
                <c:pt idx="235">
                  <c:v>44469</c:v>
                </c:pt>
                <c:pt idx="236">
                  <c:v>44500</c:v>
                </c:pt>
                <c:pt idx="237">
                  <c:v>44530</c:v>
                </c:pt>
                <c:pt idx="238">
                  <c:v>44561</c:v>
                </c:pt>
                <c:pt idx="239">
                  <c:v>44592</c:v>
                </c:pt>
                <c:pt idx="240">
                  <c:v>44620</c:v>
                </c:pt>
                <c:pt idx="241">
                  <c:v>44651</c:v>
                </c:pt>
                <c:pt idx="242">
                  <c:v>44681</c:v>
                </c:pt>
                <c:pt idx="243">
                  <c:v>44712</c:v>
                </c:pt>
                <c:pt idx="244">
                  <c:v>44742</c:v>
                </c:pt>
                <c:pt idx="245">
                  <c:v>44773</c:v>
                </c:pt>
                <c:pt idx="246">
                  <c:v>44804</c:v>
                </c:pt>
                <c:pt idx="247">
                  <c:v>44834</c:v>
                </c:pt>
                <c:pt idx="248">
                  <c:v>44865</c:v>
                </c:pt>
                <c:pt idx="249">
                  <c:v>44895</c:v>
                </c:pt>
                <c:pt idx="250">
                  <c:v>44926</c:v>
                </c:pt>
                <c:pt idx="251">
                  <c:v>44957</c:v>
                </c:pt>
                <c:pt idx="252">
                  <c:v>44985</c:v>
                </c:pt>
                <c:pt idx="253">
                  <c:v>45016</c:v>
                </c:pt>
                <c:pt idx="254">
                  <c:v>45046</c:v>
                </c:pt>
                <c:pt idx="255">
                  <c:v>45077</c:v>
                </c:pt>
                <c:pt idx="256">
                  <c:v>45107</c:v>
                </c:pt>
                <c:pt idx="257">
                  <c:v>45138</c:v>
                </c:pt>
                <c:pt idx="258">
                  <c:v>45169</c:v>
                </c:pt>
                <c:pt idx="259">
                  <c:v>45199</c:v>
                </c:pt>
                <c:pt idx="260">
                  <c:v>45230</c:v>
                </c:pt>
                <c:pt idx="261">
                  <c:v>45260</c:v>
                </c:pt>
                <c:pt idx="262">
                  <c:v>45291</c:v>
                </c:pt>
                <c:pt idx="263">
                  <c:v>45322</c:v>
                </c:pt>
                <c:pt idx="264">
                  <c:v>45351</c:v>
                </c:pt>
                <c:pt idx="265">
                  <c:v>45382</c:v>
                </c:pt>
                <c:pt idx="266">
                  <c:v>45412</c:v>
                </c:pt>
                <c:pt idx="267">
                  <c:v>45443</c:v>
                </c:pt>
                <c:pt idx="268">
                  <c:v>45473</c:v>
                </c:pt>
                <c:pt idx="269">
                  <c:v>45504</c:v>
                </c:pt>
                <c:pt idx="270">
                  <c:v>45535</c:v>
                </c:pt>
                <c:pt idx="271">
                  <c:v>45565</c:v>
                </c:pt>
                <c:pt idx="272">
                  <c:v>45596</c:v>
                </c:pt>
                <c:pt idx="273">
                  <c:v>45626</c:v>
                </c:pt>
                <c:pt idx="274">
                  <c:v>45657</c:v>
                </c:pt>
                <c:pt idx="275">
                  <c:v>45688</c:v>
                </c:pt>
                <c:pt idx="276">
                  <c:v>45716</c:v>
                </c:pt>
                <c:pt idx="277">
                  <c:v>45747</c:v>
                </c:pt>
                <c:pt idx="278">
                  <c:v>45777</c:v>
                </c:pt>
                <c:pt idx="279">
                  <c:v>45808</c:v>
                </c:pt>
                <c:pt idx="280">
                  <c:v>45838</c:v>
                </c:pt>
                <c:pt idx="281">
                  <c:v>45869</c:v>
                </c:pt>
                <c:pt idx="282">
                  <c:v>45900</c:v>
                </c:pt>
                <c:pt idx="283">
                  <c:v>45930</c:v>
                </c:pt>
                <c:pt idx="284">
                  <c:v>45961</c:v>
                </c:pt>
                <c:pt idx="285">
                  <c:v>45991</c:v>
                </c:pt>
                <c:pt idx="286">
                  <c:v>46022</c:v>
                </c:pt>
                <c:pt idx="287">
                  <c:v>46053</c:v>
                </c:pt>
                <c:pt idx="288">
                  <c:v>46081</c:v>
                </c:pt>
                <c:pt idx="289">
                  <c:v>46112</c:v>
                </c:pt>
                <c:pt idx="290">
                  <c:v>46142</c:v>
                </c:pt>
                <c:pt idx="291">
                  <c:v>46173</c:v>
                </c:pt>
                <c:pt idx="292">
                  <c:v>46203</c:v>
                </c:pt>
              </c:numCache>
            </c:numRef>
          </c:cat>
          <c:val>
            <c:numRef>
              <c:f>'图3，4'!$C$9:$C$301</c:f>
              <c:numCache>
                <c:formatCode>#,##0.00_ </c:formatCode>
                <c:ptCount val="293"/>
                <c:pt idx="0">
                  <c:v>20.195</c:v>
                </c:pt>
                <c:pt idx="1">
                  <c:v>23.72625</c:v>
                </c:pt>
                <c:pt idx="2">
                  <c:v>25.660227272727273</c:v>
                </c:pt>
                <c:pt idx="3">
                  <c:v>25.297173913043476</c:v>
                </c:pt>
                <c:pt idx="4">
                  <c:v>24.134250000000002</c:v>
                </c:pt>
                <c:pt idx="5">
                  <c:v>25.813260869565216</c:v>
                </c:pt>
                <c:pt idx="6">
                  <c:v>26.661590909090908</c:v>
                </c:pt>
                <c:pt idx="7">
                  <c:v>28.40925</c:v>
                </c:pt>
                <c:pt idx="8">
                  <c:v>27.579347826086956</c:v>
                </c:pt>
                <c:pt idx="9">
                  <c:v>24.097571428571428</c:v>
                </c:pt>
                <c:pt idx="10">
                  <c:v>28.67047619047619</c:v>
                </c:pt>
                <c:pt idx="11">
                  <c:v>31.323181818181819</c:v>
                </c:pt>
                <c:pt idx="12">
                  <c:v>32.643000000000001</c:v>
                </c:pt>
                <c:pt idx="13">
                  <c:v>30.536190476190477</c:v>
                </c:pt>
                <c:pt idx="14">
                  <c:v>24.84452380952381</c:v>
                </c:pt>
                <c:pt idx="15">
                  <c:v>25.69142857142857</c:v>
                </c:pt>
                <c:pt idx="16">
                  <c:v>27.514285714285712</c:v>
                </c:pt>
                <c:pt idx="17">
                  <c:v>28.350869565217391</c:v>
                </c:pt>
                <c:pt idx="18">
                  <c:v>29.790714285714287</c:v>
                </c:pt>
                <c:pt idx="19">
                  <c:v>27.011136363636364</c:v>
                </c:pt>
                <c:pt idx="20">
                  <c:v>29.654347826086958</c:v>
                </c:pt>
                <c:pt idx="21">
                  <c:v>28.727</c:v>
                </c:pt>
                <c:pt idx="22">
                  <c:v>29.869761904761905</c:v>
                </c:pt>
                <c:pt idx="23">
                  <c:v>31.233809523809523</c:v>
                </c:pt>
                <c:pt idx="24">
                  <c:v>30.838000000000001</c:v>
                </c:pt>
                <c:pt idx="25">
                  <c:v>33.791304347826085</c:v>
                </c:pt>
                <c:pt idx="26">
                  <c:v>33.249047619047616</c:v>
                </c:pt>
                <c:pt idx="27">
                  <c:v>37.761904761904759</c:v>
                </c:pt>
                <c:pt idx="28">
                  <c:v>35.046818181818182</c:v>
                </c:pt>
                <c:pt idx="29">
                  <c:v>38.327500000000001</c:v>
                </c:pt>
                <c:pt idx="30">
                  <c:v>43.040909090909089</c:v>
                </c:pt>
                <c:pt idx="31">
                  <c:v>43.06666666666667</c:v>
                </c:pt>
                <c:pt idx="32">
                  <c:v>49.643095238095235</c:v>
                </c:pt>
                <c:pt idx="33">
                  <c:v>42.848409090909094</c:v>
                </c:pt>
                <c:pt idx="34">
                  <c:v>39.53478260869565</c:v>
                </c:pt>
                <c:pt idx="35">
                  <c:v>44.231428571428573</c:v>
                </c:pt>
                <c:pt idx="36">
                  <c:v>45.375999999999998</c:v>
                </c:pt>
                <c:pt idx="37">
                  <c:v>52.907727272727271</c:v>
                </c:pt>
                <c:pt idx="38">
                  <c:v>51.817619047619047</c:v>
                </c:pt>
                <c:pt idx="39">
                  <c:v>48.644285714285715</c:v>
                </c:pt>
                <c:pt idx="40">
                  <c:v>54.411818181818184</c:v>
                </c:pt>
                <c:pt idx="41">
                  <c:v>57.629047619047618</c:v>
                </c:pt>
                <c:pt idx="42">
                  <c:v>64.122608695652175</c:v>
                </c:pt>
                <c:pt idx="43">
                  <c:v>62.909545454545452</c:v>
                </c:pt>
                <c:pt idx="44">
                  <c:v>58.606190476190477</c:v>
                </c:pt>
                <c:pt idx="45">
                  <c:v>55.176363636363639</c:v>
                </c:pt>
                <c:pt idx="46">
                  <c:v>56.91</c:v>
                </c:pt>
                <c:pt idx="47">
                  <c:v>63.048095238095236</c:v>
                </c:pt>
                <c:pt idx="48">
                  <c:v>60.119750000000003</c:v>
                </c:pt>
                <c:pt idx="49">
                  <c:v>62.083043478260869</c:v>
                </c:pt>
                <c:pt idx="50">
                  <c:v>70.346315789473678</c:v>
                </c:pt>
                <c:pt idx="51">
                  <c:v>69.829545454545453</c:v>
                </c:pt>
                <c:pt idx="52">
                  <c:v>68.688636363636363</c:v>
                </c:pt>
                <c:pt idx="53">
                  <c:v>73.661428571428573</c:v>
                </c:pt>
                <c:pt idx="54">
                  <c:v>73.11</c:v>
                </c:pt>
                <c:pt idx="55">
                  <c:v>61.71142857142857</c:v>
                </c:pt>
                <c:pt idx="56">
                  <c:v>57.795909090909092</c:v>
                </c:pt>
                <c:pt idx="57">
                  <c:v>58.917499999999997</c:v>
                </c:pt>
                <c:pt idx="58">
                  <c:v>62.326999999999998</c:v>
                </c:pt>
                <c:pt idx="59">
                  <c:v>53.447142857142858</c:v>
                </c:pt>
                <c:pt idx="60">
                  <c:v>57.483888888888892</c:v>
                </c:pt>
                <c:pt idx="61">
                  <c:v>62.151818181818179</c:v>
                </c:pt>
                <c:pt idx="62">
                  <c:v>67.531052631578945</c:v>
                </c:pt>
                <c:pt idx="63">
                  <c:v>67.328000000000003</c:v>
                </c:pt>
                <c:pt idx="64">
                  <c:v>71.546666666666667</c:v>
                </c:pt>
                <c:pt idx="65">
                  <c:v>77.015000000000001</c:v>
                </c:pt>
                <c:pt idx="66">
                  <c:v>70.736304347826092</c:v>
                </c:pt>
                <c:pt idx="67">
                  <c:v>76.651578947368421</c:v>
                </c:pt>
                <c:pt idx="68">
                  <c:v>82.689545454545453</c:v>
                </c:pt>
                <c:pt idx="69">
                  <c:v>92.61636363636363</c:v>
                </c:pt>
                <c:pt idx="70">
                  <c:v>90.974999999999994</c:v>
                </c:pt>
                <c:pt idx="71">
                  <c:v>92.001363636363635</c:v>
                </c:pt>
                <c:pt idx="72">
                  <c:v>95.653684210526322</c:v>
                </c:pt>
                <c:pt idx="73">
                  <c:v>103.6305</c:v>
                </c:pt>
                <c:pt idx="74">
                  <c:v>108.97363636363636</c:v>
                </c:pt>
                <c:pt idx="75">
                  <c:v>122.72904761904762</c:v>
                </c:pt>
                <c:pt idx="76">
                  <c:v>132.43285714285713</c:v>
                </c:pt>
                <c:pt idx="77">
                  <c:v>133.18521739130435</c:v>
                </c:pt>
                <c:pt idx="78">
                  <c:v>113.03238095238095</c:v>
                </c:pt>
                <c:pt idx="79">
                  <c:v>98.133181818181825</c:v>
                </c:pt>
                <c:pt idx="80">
                  <c:v>71.86260869565217</c:v>
                </c:pt>
                <c:pt idx="81">
                  <c:v>52.756999999999998</c:v>
                </c:pt>
                <c:pt idx="82">
                  <c:v>40.350476190476193</c:v>
                </c:pt>
                <c:pt idx="83">
                  <c:v>43.615000000000002</c:v>
                </c:pt>
                <c:pt idx="84">
                  <c:v>43.073</c:v>
                </c:pt>
                <c:pt idx="85">
                  <c:v>46.545000000000002</c:v>
                </c:pt>
                <c:pt idx="86">
                  <c:v>50.34</c:v>
                </c:pt>
                <c:pt idx="87">
                  <c:v>57.48263157894737</c:v>
                </c:pt>
                <c:pt idx="88">
                  <c:v>68.553181818181812</c:v>
                </c:pt>
                <c:pt idx="89">
                  <c:v>64.607391304347829</c:v>
                </c:pt>
                <c:pt idx="90">
                  <c:v>72.709999999999994</c:v>
                </c:pt>
                <c:pt idx="91">
                  <c:v>67.38636363636364</c:v>
                </c:pt>
                <c:pt idx="92">
                  <c:v>72.75454545454545</c:v>
                </c:pt>
                <c:pt idx="93">
                  <c:v>76.65523809523809</c:v>
                </c:pt>
                <c:pt idx="94">
                  <c:v>74.275238095238095</c:v>
                </c:pt>
                <c:pt idx="95">
                  <c:v>76.1905</c:v>
                </c:pt>
                <c:pt idx="96">
                  <c:v>73.632000000000005</c:v>
                </c:pt>
                <c:pt idx="97">
                  <c:v>78.891739130434786</c:v>
                </c:pt>
                <c:pt idx="98">
                  <c:v>84.884500000000003</c:v>
                </c:pt>
                <c:pt idx="99">
                  <c:v>75.164500000000004</c:v>
                </c:pt>
                <c:pt idx="100">
                  <c:v>74.873636363636365</c:v>
                </c:pt>
                <c:pt idx="101">
                  <c:v>75.637727272727275</c:v>
                </c:pt>
                <c:pt idx="102">
                  <c:v>77.147619047619045</c:v>
                </c:pt>
                <c:pt idx="103">
                  <c:v>77.795000000000002</c:v>
                </c:pt>
                <c:pt idx="104">
                  <c:v>82.746190476190478</c:v>
                </c:pt>
                <c:pt idx="105">
                  <c:v>85.326363636363638</c:v>
                </c:pt>
                <c:pt idx="106">
                  <c:v>91.358571428571423</c:v>
                </c:pt>
                <c:pt idx="107">
                  <c:v>96.542500000000004</c:v>
                </c:pt>
                <c:pt idx="108">
                  <c:v>103.762</c:v>
                </c:pt>
                <c:pt idx="109">
                  <c:v>114.60347826086957</c:v>
                </c:pt>
                <c:pt idx="110">
                  <c:v>123.48722222222221</c:v>
                </c:pt>
                <c:pt idx="111">
                  <c:v>114.5565</c:v>
                </c:pt>
                <c:pt idx="112">
                  <c:v>114.03954545454546</c:v>
                </c:pt>
                <c:pt idx="113">
                  <c:v>116.88666666666667</c:v>
                </c:pt>
                <c:pt idx="114">
                  <c:v>110.45608695652174</c:v>
                </c:pt>
                <c:pt idx="115">
                  <c:v>113.12636363636364</c:v>
                </c:pt>
                <c:pt idx="116">
                  <c:v>109.43619047619048</c:v>
                </c:pt>
                <c:pt idx="117">
                  <c:v>110.66272727272727</c:v>
                </c:pt>
                <c:pt idx="118">
                  <c:v>107.75714285714285</c:v>
                </c:pt>
                <c:pt idx="119">
                  <c:v>110.57333333333334</c:v>
                </c:pt>
                <c:pt idx="120">
                  <c:v>119.56166666666667</c:v>
                </c:pt>
                <c:pt idx="121">
                  <c:v>125.33386363636363</c:v>
                </c:pt>
                <c:pt idx="122">
                  <c:v>119.60975000000001</c:v>
                </c:pt>
                <c:pt idx="123">
                  <c:v>110.70543478260869</c:v>
                </c:pt>
                <c:pt idx="124">
                  <c:v>94.843421052631584</c:v>
                </c:pt>
                <c:pt idx="125">
                  <c:v>102.58818181818182</c:v>
                </c:pt>
                <c:pt idx="126">
                  <c:v>113.48347826086956</c:v>
                </c:pt>
                <c:pt idx="127">
                  <c:v>112.863</c:v>
                </c:pt>
                <c:pt idx="128">
                  <c:v>111.605</c:v>
                </c:pt>
                <c:pt idx="129">
                  <c:v>109.10727272727273</c:v>
                </c:pt>
                <c:pt idx="130">
                  <c:v>109.29025</c:v>
                </c:pt>
                <c:pt idx="131">
                  <c:v>113.035</c:v>
                </c:pt>
                <c:pt idx="132">
                  <c:v>116.2825</c:v>
                </c:pt>
                <c:pt idx="133">
                  <c:v>108.3665</c:v>
                </c:pt>
                <c:pt idx="134">
                  <c:v>101.96309523809524</c:v>
                </c:pt>
                <c:pt idx="135">
                  <c:v>102.67681818181818</c:v>
                </c:pt>
                <c:pt idx="136">
                  <c:v>102.9135</c:v>
                </c:pt>
                <c:pt idx="137">
                  <c:v>107.95326086956521</c:v>
                </c:pt>
                <c:pt idx="138">
                  <c:v>111.14261904761905</c:v>
                </c:pt>
                <c:pt idx="139">
                  <c:v>111.9452380952381</c:v>
                </c:pt>
                <c:pt idx="140">
                  <c:v>109.04152173913043</c:v>
                </c:pt>
                <c:pt idx="141">
                  <c:v>108.01357142857142</c:v>
                </c:pt>
                <c:pt idx="142">
                  <c:v>110.7625</c:v>
                </c:pt>
                <c:pt idx="143">
                  <c:v>108.25340909090909</c:v>
                </c:pt>
                <c:pt idx="144">
                  <c:v>108.8605</c:v>
                </c:pt>
                <c:pt idx="145">
                  <c:v>107.54761904761905</c:v>
                </c:pt>
                <c:pt idx="146">
                  <c:v>107.63</c:v>
                </c:pt>
                <c:pt idx="147">
                  <c:v>109.625</c:v>
                </c:pt>
                <c:pt idx="148">
                  <c:v>111.66952380952381</c:v>
                </c:pt>
                <c:pt idx="149">
                  <c:v>106.64695652173913</c:v>
                </c:pt>
                <c:pt idx="150">
                  <c:v>101.70350000000001</c:v>
                </c:pt>
                <c:pt idx="151">
                  <c:v>97.296818181818182</c:v>
                </c:pt>
                <c:pt idx="152">
                  <c:v>87.399565217391299</c:v>
                </c:pt>
                <c:pt idx="153">
                  <c:v>79.154761904761898</c:v>
                </c:pt>
                <c:pt idx="154">
                  <c:v>62.529523809523809</c:v>
                </c:pt>
                <c:pt idx="155">
                  <c:v>47.866666666666667</c:v>
                </c:pt>
                <c:pt idx="156">
                  <c:v>57.821176470588235</c:v>
                </c:pt>
                <c:pt idx="157">
                  <c:v>55.93090909090909</c:v>
                </c:pt>
                <c:pt idx="158">
                  <c:v>59.771000000000001</c:v>
                </c:pt>
                <c:pt idx="159">
                  <c:v>64.321052631578951</c:v>
                </c:pt>
                <c:pt idx="160">
                  <c:v>61.69</c:v>
                </c:pt>
                <c:pt idx="161">
                  <c:v>56.540869565217392</c:v>
                </c:pt>
                <c:pt idx="162">
                  <c:v>46.718095238095238</c:v>
                </c:pt>
                <c:pt idx="163">
                  <c:v>47.603636363636362</c:v>
                </c:pt>
                <c:pt idx="164">
                  <c:v>48.597142857142856</c:v>
                </c:pt>
                <c:pt idx="165">
                  <c:v>44.319000000000003</c:v>
                </c:pt>
                <c:pt idx="166">
                  <c:v>38.21142857142857</c:v>
                </c:pt>
                <c:pt idx="167">
                  <c:v>30.6965</c:v>
                </c:pt>
                <c:pt idx="168">
                  <c:v>32.48238095238095</c:v>
                </c:pt>
                <c:pt idx="169">
                  <c:v>38.490952380952379</c:v>
                </c:pt>
                <c:pt idx="170">
                  <c:v>41.733499999999999</c:v>
                </c:pt>
                <c:pt idx="171">
                  <c:v>46.8795</c:v>
                </c:pt>
                <c:pt idx="172">
                  <c:v>48.331363636363633</c:v>
                </c:pt>
                <c:pt idx="173">
                  <c:v>44.958500000000001</c:v>
                </c:pt>
                <c:pt idx="174">
                  <c:v>45.775454545454544</c:v>
                </c:pt>
                <c:pt idx="175">
                  <c:v>46.604761904761908</c:v>
                </c:pt>
                <c:pt idx="176">
                  <c:v>49.598888888888887</c:v>
                </c:pt>
                <c:pt idx="177">
                  <c:v>45.133636363636363</c:v>
                </c:pt>
                <c:pt idx="178">
                  <c:v>53.600999999999999</c:v>
                </c:pt>
                <c:pt idx="179">
                  <c:v>54.649444444444441</c:v>
                </c:pt>
                <c:pt idx="180">
                  <c:v>55.104999999999997</c:v>
                </c:pt>
                <c:pt idx="181">
                  <c:v>51.554545454545455</c:v>
                </c:pt>
                <c:pt idx="182">
                  <c:v>52.538888888888891</c:v>
                </c:pt>
                <c:pt idx="183">
                  <c:v>50.43333333333333</c:v>
                </c:pt>
                <c:pt idx="184">
                  <c:v>46.523809523809526</c:v>
                </c:pt>
                <c:pt idx="185">
                  <c:v>48.56666666666667</c:v>
                </c:pt>
                <c:pt idx="186">
                  <c:v>51.685714285714283</c:v>
                </c:pt>
                <c:pt idx="187">
                  <c:v>56.05238095238095</c:v>
                </c:pt>
                <c:pt idx="188">
                  <c:v>57.118181818181817</c:v>
                </c:pt>
                <c:pt idx="189">
                  <c:v>62.613636363636367</c:v>
                </c:pt>
                <c:pt idx="190">
                  <c:v>64.184210526315795</c:v>
                </c:pt>
                <c:pt idx="191">
                  <c:v>69.177272727272722</c:v>
                </c:pt>
                <c:pt idx="192">
                  <c:v>65.19</c:v>
                </c:pt>
                <c:pt idx="193">
                  <c:v>65.989999999999995</c:v>
                </c:pt>
                <c:pt idx="194">
                  <c:v>71.805000000000007</c:v>
                </c:pt>
                <c:pt idx="195">
                  <c:v>77.049000000000007</c:v>
                </c:pt>
                <c:pt idx="196">
                  <c:v>74.478095238095236</c:v>
                </c:pt>
                <c:pt idx="197">
                  <c:v>74.330909090909088</c:v>
                </c:pt>
                <c:pt idx="198">
                  <c:v>72.558499999999995</c:v>
                </c:pt>
                <c:pt idx="199">
                  <c:v>78.776499999999999</c:v>
                </c:pt>
                <c:pt idx="200">
                  <c:v>80.410499999999999</c:v>
                </c:pt>
                <c:pt idx="201">
                  <c:v>64.336666666666673</c:v>
                </c:pt>
                <c:pt idx="202">
                  <c:v>57.42</c:v>
                </c:pt>
                <c:pt idx="203">
                  <c:v>59.619090909090907</c:v>
                </c:pt>
                <c:pt idx="204">
                  <c:v>64.38666666666667</c:v>
                </c:pt>
                <c:pt idx="205">
                  <c:v>66.269523809523804</c:v>
                </c:pt>
                <c:pt idx="206">
                  <c:v>71.346999999999994</c:v>
                </c:pt>
                <c:pt idx="207">
                  <c:v>71.174999999999997</c:v>
                </c:pt>
                <c:pt idx="208">
                  <c:v>64.386842105263156</c:v>
                </c:pt>
                <c:pt idx="209">
                  <c:v>64.173478260869558</c:v>
                </c:pt>
                <c:pt idx="210">
                  <c:v>59.110500000000002</c:v>
                </c:pt>
                <c:pt idx="211">
                  <c:v>62.915238095238095</c:v>
                </c:pt>
                <c:pt idx="212">
                  <c:v>59.718095238095238</c:v>
                </c:pt>
                <c:pt idx="213">
                  <c:v>63.159523809523812</c:v>
                </c:pt>
                <c:pt idx="214">
                  <c:v>67.201499999999996</c:v>
                </c:pt>
                <c:pt idx="215">
                  <c:v>63.646818181818183</c:v>
                </c:pt>
                <c:pt idx="216">
                  <c:v>55.594499999999996</c:v>
                </c:pt>
                <c:pt idx="217">
                  <c:v>31.968636363636364</c:v>
                </c:pt>
                <c:pt idx="218">
                  <c:v>18.703499999999998</c:v>
                </c:pt>
                <c:pt idx="219">
                  <c:v>29.219473684210527</c:v>
                </c:pt>
                <c:pt idx="220">
                  <c:v>40.211818181818181</c:v>
                </c:pt>
                <c:pt idx="221">
                  <c:v>43.520434782608696</c:v>
                </c:pt>
                <c:pt idx="222">
                  <c:v>44.985999999999997</c:v>
                </c:pt>
                <c:pt idx="223">
                  <c:v>40.950000000000003</c:v>
                </c:pt>
                <c:pt idx="224">
                  <c:v>40.315454545454543</c:v>
                </c:pt>
                <c:pt idx="225">
                  <c:v>42.804285714285712</c:v>
                </c:pt>
                <c:pt idx="226">
                  <c:v>50.025714285714287</c:v>
                </c:pt>
                <c:pt idx="227">
                  <c:v>54.856999999999999</c:v>
                </c:pt>
                <c:pt idx="228">
                  <c:v>62.369</c:v>
                </c:pt>
                <c:pt idx="229">
                  <c:v>65.77739130434783</c:v>
                </c:pt>
                <c:pt idx="230">
                  <c:v>64.844499999999996</c:v>
                </c:pt>
                <c:pt idx="231">
                  <c:v>68.927894736842106</c:v>
                </c:pt>
                <c:pt idx="232">
                  <c:v>73.174999999999997</c:v>
                </c:pt>
                <c:pt idx="233">
                  <c:v>75.190909090909088</c:v>
                </c:pt>
                <c:pt idx="234">
                  <c:v>70.960476190476186</c:v>
                </c:pt>
                <c:pt idx="235">
                  <c:v>74.767272727272726</c:v>
                </c:pt>
                <c:pt idx="236">
                  <c:v>83.808095238095234</c:v>
                </c:pt>
                <c:pt idx="237">
                  <c:v>81.599090909090904</c:v>
                </c:pt>
                <c:pt idx="238">
                  <c:v>74.08047619047619</c:v>
                </c:pt>
                <c:pt idx="239">
                  <c:v>87.369</c:v>
                </c:pt>
                <c:pt idx="240">
                  <c:v>98.334500000000006</c:v>
                </c:pt>
                <c:pt idx="241">
                  <c:v>118.97565217391305</c:v>
                </c:pt>
                <c:pt idx="242">
                  <c:v>104.54315789473684</c:v>
                </c:pt>
                <c:pt idx="243">
                  <c:v>113.41571428571429</c:v>
                </c:pt>
                <c:pt idx="244">
                  <c:v>123.8365</c:v>
                </c:pt>
                <c:pt idx="245">
                  <c:v>112.82619047619048</c:v>
                </c:pt>
                <c:pt idx="246">
                  <c:v>100.1659090909091</c:v>
                </c:pt>
                <c:pt idx="247">
                  <c:v>90.104761904761901</c:v>
                </c:pt>
                <c:pt idx="248">
                  <c:v>93.484285714285718</c:v>
                </c:pt>
                <c:pt idx="249">
                  <c:v>91.815909090909088</c:v>
                </c:pt>
                <c:pt idx="250">
                  <c:v>81.230999999999995</c:v>
                </c:pt>
                <c:pt idx="251">
                  <c:v>82.934761904761899</c:v>
                </c:pt>
                <c:pt idx="252">
                  <c:v>82.662000000000006</c:v>
                </c:pt>
                <c:pt idx="253">
                  <c:v>78.736086956521746</c:v>
                </c:pt>
                <c:pt idx="254">
                  <c:v>85.077222222222218</c:v>
                </c:pt>
                <c:pt idx="255">
                  <c:v>75.706999999999994</c:v>
                </c:pt>
                <c:pt idx="256">
                  <c:v>74.854545454545459</c:v>
                </c:pt>
                <c:pt idx="257">
                  <c:v>80.222380952380945</c:v>
                </c:pt>
                <c:pt idx="258">
                  <c:v>86.38727272727273</c:v>
                </c:pt>
                <c:pt idx="259">
                  <c:v>94.188095238095244</c:v>
                </c:pt>
                <c:pt idx="260">
                  <c:v>91.21</c:v>
                </c:pt>
                <c:pt idx="261">
                  <c:v>83.325909090909093</c:v>
                </c:pt>
                <c:pt idx="262">
                  <c:v>78.069473684210521</c:v>
                </c:pt>
                <c:pt idx="263">
                  <c:v>80.685909090909092</c:v>
                </c:pt>
                <c:pt idx="264">
                  <c:v>84.153000000000006</c:v>
                </c:pt>
                <c:pt idx="265">
                  <c:v>85.606999999999999</c:v>
                </c:pt>
                <c:pt idx="266">
                  <c:v>90.346666666666664</c:v>
                </c:pt>
                <c:pt idx="267">
                  <c:v>82.204761904761909</c:v>
                </c:pt>
                <c:pt idx="268">
                  <c:v>82.8005</c:v>
                </c:pt>
                <c:pt idx="269">
                  <c:v>85.444782608695647</c:v>
                </c:pt>
                <c:pt idx="270">
                  <c:v>81.077619047619052</c:v>
                </c:pt>
                <c:pt idx="271">
                  <c:v>74.5</c:v>
                </c:pt>
                <c:pt idx="272">
                  <c:v>75.817391304347822</c:v>
                </c:pt>
                <c:pt idx="273">
                  <c:v>74.611904761904768</c:v>
                </c:pt>
                <c:pt idx="274">
                  <c:v>74.058000000000007</c:v>
                </c:pt>
                <c:pt idx="275">
                  <c:v>79.528499999999994</c:v>
                </c:pt>
                <c:pt idx="276">
                  <c:v>75.31</c:v>
                </c:pt>
                <c:pt idx="277">
                  <c:v>72.73571428571428</c:v>
                </c:pt>
                <c:pt idx="278">
                  <c:v>67.939499999999995</c:v>
                </c:pt>
                <c:pt idx="279">
                  <c:v>64.358500000000006</c:v>
                </c:pt>
                <c:pt idx="280">
                  <c:v>71.614285714285714</c:v>
                </c:pt>
                <c:pt idx="281">
                  <c:v>71.138695652173908</c:v>
                </c:pt>
                <c:pt idx="282">
                  <c:v>68.373000000000005</c:v>
                </c:pt>
                <c:pt idx="283">
                  <c:v>68.177727272727267</c:v>
                </c:pt>
                <c:pt idx="284">
                  <c:v>65.005217391304342</c:v>
                </c:pt>
                <c:pt idx="285">
                  <c:v>63.874499999999998</c:v>
                </c:pt>
                <c:pt idx="286">
                  <c:v>62.944285714285712</c:v>
                </c:pt>
                <c:pt idx="287">
                  <c:v>67.129047619047626</c:v>
                </c:pt>
                <c:pt idx="288">
                  <c:v>71.4285</c:v>
                </c:pt>
                <c:pt idx="289">
                  <c:v>104.17136363636364</c:v>
                </c:pt>
                <c:pt idx="290">
                  <c:v>120.84650000000001</c:v>
                </c:pt>
                <c:pt idx="291">
                  <c:v>108.3215</c:v>
                </c:pt>
                <c:pt idx="292">
                  <c:v>98.621428571428567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86-4401-902B-5A3D11F4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414368"/>
        <c:axId val="661408128"/>
      </c:lineChart>
      <c:lineChart>
        <c:grouping val="standard"/>
        <c:varyColors val="0"/>
        <c:ser>
          <c:idx val="1"/>
          <c:order val="1"/>
          <c:tx>
            <c:strRef>
              <c:f>'图3，4'!$D$1</c:f>
              <c:strCache>
                <c:ptCount val="1"/>
                <c:pt idx="0">
                  <c:v>同比（%，右）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7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EF86-4401-902B-5A3D11F4988C}"/>
              </c:ext>
            </c:extLst>
          </c:dPt>
          <c:cat>
            <c:numRef>
              <c:f>'图3，4'!$B$7:$B$299</c:f>
              <c:numCache>
                <c:formatCode>yyyy\-mm</c:formatCode>
                <c:ptCount val="293"/>
                <c:pt idx="0">
                  <c:v>37256</c:v>
                </c:pt>
                <c:pt idx="1">
                  <c:v>37287</c:v>
                </c:pt>
                <c:pt idx="2">
                  <c:v>37315</c:v>
                </c:pt>
                <c:pt idx="3">
                  <c:v>37346</c:v>
                </c:pt>
                <c:pt idx="4">
                  <c:v>37376</c:v>
                </c:pt>
                <c:pt idx="5">
                  <c:v>37407</c:v>
                </c:pt>
                <c:pt idx="6">
                  <c:v>37437</c:v>
                </c:pt>
                <c:pt idx="7">
                  <c:v>37468</c:v>
                </c:pt>
                <c:pt idx="8">
                  <c:v>37499</c:v>
                </c:pt>
                <c:pt idx="9">
                  <c:v>37529</c:v>
                </c:pt>
                <c:pt idx="10">
                  <c:v>37560</c:v>
                </c:pt>
                <c:pt idx="11">
                  <c:v>37590</c:v>
                </c:pt>
                <c:pt idx="12">
                  <c:v>37621</c:v>
                </c:pt>
                <c:pt idx="13">
                  <c:v>37652</c:v>
                </c:pt>
                <c:pt idx="14">
                  <c:v>37680</c:v>
                </c:pt>
                <c:pt idx="15">
                  <c:v>37711</c:v>
                </c:pt>
                <c:pt idx="16">
                  <c:v>37741</c:v>
                </c:pt>
                <c:pt idx="17">
                  <c:v>37772</c:v>
                </c:pt>
                <c:pt idx="18">
                  <c:v>37802</c:v>
                </c:pt>
                <c:pt idx="19">
                  <c:v>37833</c:v>
                </c:pt>
                <c:pt idx="20">
                  <c:v>37864</c:v>
                </c:pt>
                <c:pt idx="21">
                  <c:v>37894</c:v>
                </c:pt>
                <c:pt idx="22">
                  <c:v>37925</c:v>
                </c:pt>
                <c:pt idx="23">
                  <c:v>37955</c:v>
                </c:pt>
                <c:pt idx="24">
                  <c:v>37986</c:v>
                </c:pt>
                <c:pt idx="25">
                  <c:v>38017</c:v>
                </c:pt>
                <c:pt idx="26">
                  <c:v>38046</c:v>
                </c:pt>
                <c:pt idx="27">
                  <c:v>38077</c:v>
                </c:pt>
                <c:pt idx="28">
                  <c:v>38107</c:v>
                </c:pt>
                <c:pt idx="29">
                  <c:v>38138</c:v>
                </c:pt>
                <c:pt idx="30">
                  <c:v>38168</c:v>
                </c:pt>
                <c:pt idx="31">
                  <c:v>38199</c:v>
                </c:pt>
                <c:pt idx="32">
                  <c:v>38230</c:v>
                </c:pt>
                <c:pt idx="33">
                  <c:v>38260</c:v>
                </c:pt>
                <c:pt idx="34">
                  <c:v>38291</c:v>
                </c:pt>
                <c:pt idx="35">
                  <c:v>38321</c:v>
                </c:pt>
                <c:pt idx="36">
                  <c:v>38352</c:v>
                </c:pt>
                <c:pt idx="37">
                  <c:v>38383</c:v>
                </c:pt>
                <c:pt idx="38">
                  <c:v>38411</c:v>
                </c:pt>
                <c:pt idx="39">
                  <c:v>38442</c:v>
                </c:pt>
                <c:pt idx="40">
                  <c:v>38472</c:v>
                </c:pt>
                <c:pt idx="41">
                  <c:v>38503</c:v>
                </c:pt>
                <c:pt idx="42">
                  <c:v>38533</c:v>
                </c:pt>
                <c:pt idx="43">
                  <c:v>38564</c:v>
                </c:pt>
                <c:pt idx="44">
                  <c:v>38595</c:v>
                </c:pt>
                <c:pt idx="45">
                  <c:v>38625</c:v>
                </c:pt>
                <c:pt idx="46">
                  <c:v>38656</c:v>
                </c:pt>
                <c:pt idx="47">
                  <c:v>38686</c:v>
                </c:pt>
                <c:pt idx="48">
                  <c:v>38717</c:v>
                </c:pt>
                <c:pt idx="49">
                  <c:v>38748</c:v>
                </c:pt>
                <c:pt idx="50">
                  <c:v>38776</c:v>
                </c:pt>
                <c:pt idx="51">
                  <c:v>38807</c:v>
                </c:pt>
                <c:pt idx="52">
                  <c:v>38837</c:v>
                </c:pt>
                <c:pt idx="53">
                  <c:v>38868</c:v>
                </c:pt>
                <c:pt idx="54">
                  <c:v>38898</c:v>
                </c:pt>
                <c:pt idx="55">
                  <c:v>38929</c:v>
                </c:pt>
                <c:pt idx="56">
                  <c:v>38960</c:v>
                </c:pt>
                <c:pt idx="57">
                  <c:v>38990</c:v>
                </c:pt>
                <c:pt idx="58">
                  <c:v>39021</c:v>
                </c:pt>
                <c:pt idx="59">
                  <c:v>39051</c:v>
                </c:pt>
                <c:pt idx="60">
                  <c:v>39082</c:v>
                </c:pt>
                <c:pt idx="61">
                  <c:v>39113</c:v>
                </c:pt>
                <c:pt idx="62">
                  <c:v>39141</c:v>
                </c:pt>
                <c:pt idx="63">
                  <c:v>39172</c:v>
                </c:pt>
                <c:pt idx="64">
                  <c:v>39202</c:v>
                </c:pt>
                <c:pt idx="65">
                  <c:v>39233</c:v>
                </c:pt>
                <c:pt idx="66">
                  <c:v>39263</c:v>
                </c:pt>
                <c:pt idx="67">
                  <c:v>39294</c:v>
                </c:pt>
                <c:pt idx="68">
                  <c:v>39325</c:v>
                </c:pt>
                <c:pt idx="69">
                  <c:v>39355</c:v>
                </c:pt>
                <c:pt idx="70">
                  <c:v>39386</c:v>
                </c:pt>
                <c:pt idx="71">
                  <c:v>39416</c:v>
                </c:pt>
                <c:pt idx="72">
                  <c:v>39447</c:v>
                </c:pt>
                <c:pt idx="73">
                  <c:v>39478</c:v>
                </c:pt>
                <c:pt idx="74">
                  <c:v>39507</c:v>
                </c:pt>
                <c:pt idx="75">
                  <c:v>39538</c:v>
                </c:pt>
                <c:pt idx="76">
                  <c:v>39568</c:v>
                </c:pt>
                <c:pt idx="77">
                  <c:v>39599</c:v>
                </c:pt>
                <c:pt idx="78">
                  <c:v>39629</c:v>
                </c:pt>
                <c:pt idx="79">
                  <c:v>39660</c:v>
                </c:pt>
                <c:pt idx="80">
                  <c:v>39691</c:v>
                </c:pt>
                <c:pt idx="81">
                  <c:v>39721</c:v>
                </c:pt>
                <c:pt idx="82">
                  <c:v>39752</c:v>
                </c:pt>
                <c:pt idx="83">
                  <c:v>39782</c:v>
                </c:pt>
                <c:pt idx="84">
                  <c:v>39813</c:v>
                </c:pt>
                <c:pt idx="85">
                  <c:v>39844</c:v>
                </c:pt>
                <c:pt idx="86">
                  <c:v>39872</c:v>
                </c:pt>
                <c:pt idx="87">
                  <c:v>39903</c:v>
                </c:pt>
                <c:pt idx="88">
                  <c:v>39933</c:v>
                </c:pt>
                <c:pt idx="89">
                  <c:v>39964</c:v>
                </c:pt>
                <c:pt idx="90">
                  <c:v>39994</c:v>
                </c:pt>
                <c:pt idx="91">
                  <c:v>40025</c:v>
                </c:pt>
                <c:pt idx="92">
                  <c:v>40056</c:v>
                </c:pt>
                <c:pt idx="93">
                  <c:v>40086</c:v>
                </c:pt>
                <c:pt idx="94">
                  <c:v>40117</c:v>
                </c:pt>
                <c:pt idx="95">
                  <c:v>40147</c:v>
                </c:pt>
                <c:pt idx="96">
                  <c:v>40178</c:v>
                </c:pt>
                <c:pt idx="97">
                  <c:v>40209</c:v>
                </c:pt>
                <c:pt idx="98">
                  <c:v>40237</c:v>
                </c:pt>
                <c:pt idx="99">
                  <c:v>40268</c:v>
                </c:pt>
                <c:pt idx="100">
                  <c:v>40298</c:v>
                </c:pt>
                <c:pt idx="101">
                  <c:v>40329</c:v>
                </c:pt>
                <c:pt idx="102">
                  <c:v>40359</c:v>
                </c:pt>
                <c:pt idx="103">
                  <c:v>40390</c:v>
                </c:pt>
                <c:pt idx="104">
                  <c:v>40421</c:v>
                </c:pt>
                <c:pt idx="105">
                  <c:v>40451</c:v>
                </c:pt>
                <c:pt idx="106">
                  <c:v>40482</c:v>
                </c:pt>
                <c:pt idx="107">
                  <c:v>40512</c:v>
                </c:pt>
                <c:pt idx="108">
                  <c:v>40543</c:v>
                </c:pt>
                <c:pt idx="109">
                  <c:v>40574</c:v>
                </c:pt>
                <c:pt idx="110">
                  <c:v>40602</c:v>
                </c:pt>
                <c:pt idx="111">
                  <c:v>40633</c:v>
                </c:pt>
                <c:pt idx="112">
                  <c:v>40663</c:v>
                </c:pt>
                <c:pt idx="113">
                  <c:v>40694</c:v>
                </c:pt>
                <c:pt idx="114">
                  <c:v>40724</c:v>
                </c:pt>
                <c:pt idx="115">
                  <c:v>40755</c:v>
                </c:pt>
                <c:pt idx="116">
                  <c:v>40786</c:v>
                </c:pt>
                <c:pt idx="117">
                  <c:v>40816</c:v>
                </c:pt>
                <c:pt idx="118">
                  <c:v>40847</c:v>
                </c:pt>
                <c:pt idx="119">
                  <c:v>40877</c:v>
                </c:pt>
                <c:pt idx="120">
                  <c:v>40908</c:v>
                </c:pt>
                <c:pt idx="121">
                  <c:v>40939</c:v>
                </c:pt>
                <c:pt idx="122">
                  <c:v>40968</c:v>
                </c:pt>
                <c:pt idx="123">
                  <c:v>40999</c:v>
                </c:pt>
                <c:pt idx="124">
                  <c:v>41029</c:v>
                </c:pt>
                <c:pt idx="125">
                  <c:v>41060</c:v>
                </c:pt>
                <c:pt idx="126">
                  <c:v>41090</c:v>
                </c:pt>
                <c:pt idx="127">
                  <c:v>41121</c:v>
                </c:pt>
                <c:pt idx="128">
                  <c:v>41152</c:v>
                </c:pt>
                <c:pt idx="129">
                  <c:v>41182</c:v>
                </c:pt>
                <c:pt idx="130">
                  <c:v>41213</c:v>
                </c:pt>
                <c:pt idx="131">
                  <c:v>41243</c:v>
                </c:pt>
                <c:pt idx="132">
                  <c:v>41274</c:v>
                </c:pt>
                <c:pt idx="133">
                  <c:v>41305</c:v>
                </c:pt>
                <c:pt idx="134">
                  <c:v>41333</c:v>
                </c:pt>
                <c:pt idx="135">
                  <c:v>41364</c:v>
                </c:pt>
                <c:pt idx="136">
                  <c:v>41394</c:v>
                </c:pt>
                <c:pt idx="137">
                  <c:v>41425</c:v>
                </c:pt>
                <c:pt idx="138">
                  <c:v>41455</c:v>
                </c:pt>
                <c:pt idx="139">
                  <c:v>41486</c:v>
                </c:pt>
                <c:pt idx="140">
                  <c:v>41517</c:v>
                </c:pt>
                <c:pt idx="141">
                  <c:v>41547</c:v>
                </c:pt>
                <c:pt idx="142">
                  <c:v>41578</c:v>
                </c:pt>
                <c:pt idx="143">
                  <c:v>41608</c:v>
                </c:pt>
                <c:pt idx="144">
                  <c:v>41639</c:v>
                </c:pt>
                <c:pt idx="145">
                  <c:v>41670</c:v>
                </c:pt>
                <c:pt idx="146">
                  <c:v>41698</c:v>
                </c:pt>
                <c:pt idx="147">
                  <c:v>41729</c:v>
                </c:pt>
                <c:pt idx="148">
                  <c:v>41759</c:v>
                </c:pt>
                <c:pt idx="149">
                  <c:v>41790</c:v>
                </c:pt>
                <c:pt idx="150">
                  <c:v>41820</c:v>
                </c:pt>
                <c:pt idx="151">
                  <c:v>41851</c:v>
                </c:pt>
                <c:pt idx="152">
                  <c:v>41882</c:v>
                </c:pt>
                <c:pt idx="153">
                  <c:v>41912</c:v>
                </c:pt>
                <c:pt idx="154">
                  <c:v>41943</c:v>
                </c:pt>
                <c:pt idx="155">
                  <c:v>41973</c:v>
                </c:pt>
                <c:pt idx="156">
                  <c:v>42004</c:v>
                </c:pt>
                <c:pt idx="157">
                  <c:v>42035</c:v>
                </c:pt>
                <c:pt idx="158">
                  <c:v>42063</c:v>
                </c:pt>
                <c:pt idx="159">
                  <c:v>42094</c:v>
                </c:pt>
                <c:pt idx="160">
                  <c:v>42124</c:v>
                </c:pt>
                <c:pt idx="161">
                  <c:v>42155</c:v>
                </c:pt>
                <c:pt idx="162">
                  <c:v>42185</c:v>
                </c:pt>
                <c:pt idx="163">
                  <c:v>42216</c:v>
                </c:pt>
                <c:pt idx="164">
                  <c:v>42247</c:v>
                </c:pt>
                <c:pt idx="165">
                  <c:v>42277</c:v>
                </c:pt>
                <c:pt idx="166">
                  <c:v>42308</c:v>
                </c:pt>
                <c:pt idx="167">
                  <c:v>42338</c:v>
                </c:pt>
                <c:pt idx="168">
                  <c:v>42369</c:v>
                </c:pt>
                <c:pt idx="169">
                  <c:v>42400</c:v>
                </c:pt>
                <c:pt idx="170">
                  <c:v>42429</c:v>
                </c:pt>
                <c:pt idx="171">
                  <c:v>42460</c:v>
                </c:pt>
                <c:pt idx="172">
                  <c:v>42490</c:v>
                </c:pt>
                <c:pt idx="173">
                  <c:v>42521</c:v>
                </c:pt>
                <c:pt idx="174">
                  <c:v>42551</c:v>
                </c:pt>
                <c:pt idx="175">
                  <c:v>42582</c:v>
                </c:pt>
                <c:pt idx="176">
                  <c:v>42613</c:v>
                </c:pt>
                <c:pt idx="177">
                  <c:v>42643</c:v>
                </c:pt>
                <c:pt idx="178">
                  <c:v>42674</c:v>
                </c:pt>
                <c:pt idx="179">
                  <c:v>42704</c:v>
                </c:pt>
                <c:pt idx="180">
                  <c:v>42735</c:v>
                </c:pt>
                <c:pt idx="181">
                  <c:v>42766</c:v>
                </c:pt>
                <c:pt idx="182">
                  <c:v>42794</c:v>
                </c:pt>
                <c:pt idx="183">
                  <c:v>42825</c:v>
                </c:pt>
                <c:pt idx="184">
                  <c:v>42855</c:v>
                </c:pt>
                <c:pt idx="185">
                  <c:v>42886</c:v>
                </c:pt>
                <c:pt idx="186">
                  <c:v>42916</c:v>
                </c:pt>
                <c:pt idx="187">
                  <c:v>42947</c:v>
                </c:pt>
                <c:pt idx="188">
                  <c:v>42978</c:v>
                </c:pt>
                <c:pt idx="189">
                  <c:v>43008</c:v>
                </c:pt>
                <c:pt idx="190">
                  <c:v>43039</c:v>
                </c:pt>
                <c:pt idx="191">
                  <c:v>43069</c:v>
                </c:pt>
                <c:pt idx="192">
                  <c:v>43100</c:v>
                </c:pt>
                <c:pt idx="193">
                  <c:v>43131</c:v>
                </c:pt>
                <c:pt idx="194">
                  <c:v>43159</c:v>
                </c:pt>
                <c:pt idx="195">
                  <c:v>43190</c:v>
                </c:pt>
                <c:pt idx="196">
                  <c:v>43220</c:v>
                </c:pt>
                <c:pt idx="197">
                  <c:v>43251</c:v>
                </c:pt>
                <c:pt idx="198">
                  <c:v>43281</c:v>
                </c:pt>
                <c:pt idx="199">
                  <c:v>43312</c:v>
                </c:pt>
                <c:pt idx="200">
                  <c:v>43343</c:v>
                </c:pt>
                <c:pt idx="201">
                  <c:v>43373</c:v>
                </c:pt>
                <c:pt idx="202">
                  <c:v>43404</c:v>
                </c:pt>
                <c:pt idx="203">
                  <c:v>43434</c:v>
                </c:pt>
                <c:pt idx="204">
                  <c:v>43465</c:v>
                </c:pt>
                <c:pt idx="205">
                  <c:v>43496</c:v>
                </c:pt>
                <c:pt idx="206">
                  <c:v>43524</c:v>
                </c:pt>
                <c:pt idx="207">
                  <c:v>43555</c:v>
                </c:pt>
                <c:pt idx="208">
                  <c:v>43585</c:v>
                </c:pt>
                <c:pt idx="209">
                  <c:v>43616</c:v>
                </c:pt>
                <c:pt idx="210">
                  <c:v>43646</c:v>
                </c:pt>
                <c:pt idx="211">
                  <c:v>43677</c:v>
                </c:pt>
                <c:pt idx="212">
                  <c:v>43708</c:v>
                </c:pt>
                <c:pt idx="213">
                  <c:v>43738</c:v>
                </c:pt>
                <c:pt idx="214">
                  <c:v>43769</c:v>
                </c:pt>
                <c:pt idx="215">
                  <c:v>43799</c:v>
                </c:pt>
                <c:pt idx="216">
                  <c:v>43830</c:v>
                </c:pt>
                <c:pt idx="217">
                  <c:v>43861</c:v>
                </c:pt>
                <c:pt idx="218">
                  <c:v>43890</c:v>
                </c:pt>
                <c:pt idx="219">
                  <c:v>43921</c:v>
                </c:pt>
                <c:pt idx="220">
                  <c:v>43951</c:v>
                </c:pt>
                <c:pt idx="221">
                  <c:v>43982</c:v>
                </c:pt>
                <c:pt idx="222">
                  <c:v>44012</c:v>
                </c:pt>
                <c:pt idx="223">
                  <c:v>44043</c:v>
                </c:pt>
                <c:pt idx="224">
                  <c:v>44074</c:v>
                </c:pt>
                <c:pt idx="225">
                  <c:v>44104</c:v>
                </c:pt>
                <c:pt idx="226">
                  <c:v>44135</c:v>
                </c:pt>
                <c:pt idx="227">
                  <c:v>44165</c:v>
                </c:pt>
                <c:pt idx="228">
                  <c:v>44196</c:v>
                </c:pt>
                <c:pt idx="229">
                  <c:v>44227</c:v>
                </c:pt>
                <c:pt idx="230">
                  <c:v>44255</c:v>
                </c:pt>
                <c:pt idx="231">
                  <c:v>44286</c:v>
                </c:pt>
                <c:pt idx="232">
                  <c:v>44316</c:v>
                </c:pt>
                <c:pt idx="233">
                  <c:v>44347</c:v>
                </c:pt>
                <c:pt idx="234">
                  <c:v>44377</c:v>
                </c:pt>
                <c:pt idx="235">
                  <c:v>44408</c:v>
                </c:pt>
                <c:pt idx="236">
                  <c:v>44439</c:v>
                </c:pt>
                <c:pt idx="237">
                  <c:v>44469</c:v>
                </c:pt>
                <c:pt idx="238">
                  <c:v>44500</c:v>
                </c:pt>
                <c:pt idx="239">
                  <c:v>44530</c:v>
                </c:pt>
                <c:pt idx="240">
                  <c:v>44561</c:v>
                </c:pt>
                <c:pt idx="241">
                  <c:v>44592</c:v>
                </c:pt>
                <c:pt idx="242">
                  <c:v>44620</c:v>
                </c:pt>
                <c:pt idx="243">
                  <c:v>44651</c:v>
                </c:pt>
                <c:pt idx="244">
                  <c:v>44681</c:v>
                </c:pt>
                <c:pt idx="245">
                  <c:v>44712</c:v>
                </c:pt>
                <c:pt idx="246">
                  <c:v>44742</c:v>
                </c:pt>
                <c:pt idx="247">
                  <c:v>44773</c:v>
                </c:pt>
                <c:pt idx="248">
                  <c:v>44804</c:v>
                </c:pt>
                <c:pt idx="249">
                  <c:v>44834</c:v>
                </c:pt>
                <c:pt idx="250">
                  <c:v>44865</c:v>
                </c:pt>
                <c:pt idx="251">
                  <c:v>44895</c:v>
                </c:pt>
                <c:pt idx="252">
                  <c:v>44926</c:v>
                </c:pt>
                <c:pt idx="253">
                  <c:v>44957</c:v>
                </c:pt>
                <c:pt idx="254">
                  <c:v>44985</c:v>
                </c:pt>
                <c:pt idx="255">
                  <c:v>45016</c:v>
                </c:pt>
                <c:pt idx="256">
                  <c:v>45046</c:v>
                </c:pt>
                <c:pt idx="257">
                  <c:v>45077</c:v>
                </c:pt>
                <c:pt idx="258">
                  <c:v>45107</c:v>
                </c:pt>
                <c:pt idx="259">
                  <c:v>45138</c:v>
                </c:pt>
                <c:pt idx="260">
                  <c:v>45169</c:v>
                </c:pt>
                <c:pt idx="261">
                  <c:v>45199</c:v>
                </c:pt>
                <c:pt idx="262">
                  <c:v>45230</c:v>
                </c:pt>
                <c:pt idx="263">
                  <c:v>45260</c:v>
                </c:pt>
                <c:pt idx="264">
                  <c:v>45291</c:v>
                </c:pt>
                <c:pt idx="265">
                  <c:v>45322</c:v>
                </c:pt>
                <c:pt idx="266">
                  <c:v>45351</c:v>
                </c:pt>
                <c:pt idx="267">
                  <c:v>45382</c:v>
                </c:pt>
                <c:pt idx="268">
                  <c:v>45412</c:v>
                </c:pt>
                <c:pt idx="269">
                  <c:v>45443</c:v>
                </c:pt>
                <c:pt idx="270">
                  <c:v>45473</c:v>
                </c:pt>
                <c:pt idx="271">
                  <c:v>45504</c:v>
                </c:pt>
                <c:pt idx="272">
                  <c:v>45535</c:v>
                </c:pt>
                <c:pt idx="273">
                  <c:v>45565</c:v>
                </c:pt>
                <c:pt idx="274">
                  <c:v>45596</c:v>
                </c:pt>
                <c:pt idx="275">
                  <c:v>45626</c:v>
                </c:pt>
                <c:pt idx="276">
                  <c:v>45657</c:v>
                </c:pt>
                <c:pt idx="277">
                  <c:v>45688</c:v>
                </c:pt>
                <c:pt idx="278">
                  <c:v>45716</c:v>
                </c:pt>
                <c:pt idx="279">
                  <c:v>45747</c:v>
                </c:pt>
                <c:pt idx="280">
                  <c:v>45777</c:v>
                </c:pt>
                <c:pt idx="281">
                  <c:v>45808</c:v>
                </c:pt>
                <c:pt idx="282">
                  <c:v>45838</c:v>
                </c:pt>
                <c:pt idx="283">
                  <c:v>45869</c:v>
                </c:pt>
                <c:pt idx="284">
                  <c:v>45900</c:v>
                </c:pt>
                <c:pt idx="285">
                  <c:v>45930</c:v>
                </c:pt>
                <c:pt idx="286">
                  <c:v>45961</c:v>
                </c:pt>
                <c:pt idx="287">
                  <c:v>45991</c:v>
                </c:pt>
                <c:pt idx="288">
                  <c:v>46022</c:v>
                </c:pt>
                <c:pt idx="289">
                  <c:v>46053</c:v>
                </c:pt>
                <c:pt idx="290">
                  <c:v>46081</c:v>
                </c:pt>
                <c:pt idx="291">
                  <c:v>46112</c:v>
                </c:pt>
                <c:pt idx="292">
                  <c:v>46142</c:v>
                </c:pt>
              </c:numCache>
            </c:numRef>
          </c:cat>
          <c:val>
            <c:numRef>
              <c:f>'图3，4'!$D$7:$D$299</c:f>
              <c:numCache>
                <c:formatCode>#,##0.00_ </c:formatCode>
                <c:ptCount val="2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45.646310340239729</c:v>
                </c:pt>
                <c:pt idx="13">
                  <c:v>60.527819160206022</c:v>
                </c:pt>
                <c:pt idx="14">
                  <c:v>61.639019559296862</c:v>
                </c:pt>
                <c:pt idx="15">
                  <c:v>28.702135719679578</c:v>
                </c:pt>
                <c:pt idx="16">
                  <c:v>-3.1788629716090848</c:v>
                </c:pt>
                <c:pt idx="17">
                  <c:v>1.5584928962432929</c:v>
                </c:pt>
                <c:pt idx="18">
                  <c:v>14.005140886025931</c:v>
                </c:pt>
                <c:pt idx="19">
                  <c:v>9.8306397958582128</c:v>
                </c:pt>
                <c:pt idx="20">
                  <c:v>11.73644658825078</c:v>
                </c:pt>
                <c:pt idx="21">
                  <c:v>-4.9213324405383316</c:v>
                </c:pt>
                <c:pt idx="22">
                  <c:v>7.5237457139479123</c:v>
                </c:pt>
                <c:pt idx="23">
                  <c:v>19.21118310677425</c:v>
                </c:pt>
                <c:pt idx="24">
                  <c:v>4.1829989370183389</c:v>
                </c:pt>
                <c:pt idx="25">
                  <c:v>-0.28532316701115001</c:v>
                </c:pt>
                <c:pt idx="26">
                  <c:v>-5.5295162822044537</c:v>
                </c:pt>
                <c:pt idx="27">
                  <c:v>10.6598558001977</c:v>
                </c:pt>
                <c:pt idx="28">
                  <c:v>33.82847614210278</c:v>
                </c:pt>
                <c:pt idx="29">
                  <c:v>46.982502965599053</c:v>
                </c:pt>
                <c:pt idx="30">
                  <c:v>27.376805437553109</c:v>
                </c:pt>
                <c:pt idx="31">
                  <c:v>35.18985691720215</c:v>
                </c:pt>
                <c:pt idx="32">
                  <c:v>44.477600228433403</c:v>
                </c:pt>
                <c:pt idx="33">
                  <c:v>59.440410380679147</c:v>
                </c:pt>
                <c:pt idx="34">
                  <c:v>67.405789967918835</c:v>
                </c:pt>
                <c:pt idx="35">
                  <c:v>49.157270480415953</c:v>
                </c:pt>
                <c:pt idx="36">
                  <c:v>32.357207046879488</c:v>
                </c:pt>
                <c:pt idx="37">
                  <c:v>41.61394093701881</c:v>
                </c:pt>
                <c:pt idx="38">
                  <c:v>47.143135093067002</c:v>
                </c:pt>
                <c:pt idx="39">
                  <c:v>56.572018434473392</c:v>
                </c:pt>
                <c:pt idx="40">
                  <c:v>55.84692723028229</c:v>
                </c:pt>
                <c:pt idx="41">
                  <c:v>28.818411097099641</c:v>
                </c:pt>
                <c:pt idx="42">
                  <c:v>55.254659351776198</c:v>
                </c:pt>
                <c:pt idx="43">
                  <c:v>50.359526760283401</c:v>
                </c:pt>
                <c:pt idx="44">
                  <c:v>48.98060949459795</c:v>
                </c:pt>
                <c:pt idx="45">
                  <c:v>46.074795947086947</c:v>
                </c:pt>
                <c:pt idx="46">
                  <c:v>18.055069280243281</c:v>
                </c:pt>
                <c:pt idx="47">
                  <c:v>28.77109047222503</c:v>
                </c:pt>
                <c:pt idx="48">
                  <c:v>43.949191685912247</c:v>
                </c:pt>
                <c:pt idx="49">
                  <c:v>42.541394828068817</c:v>
                </c:pt>
                <c:pt idx="50">
                  <c:v>32.492396861777152</c:v>
                </c:pt>
                <c:pt idx="51">
                  <c:v>17.34210989301608</c:v>
                </c:pt>
                <c:pt idx="52">
                  <c:v>35.757522407247691</c:v>
                </c:pt>
                <c:pt idx="53">
                  <c:v>43.551384153715951</c:v>
                </c:pt>
                <c:pt idx="54">
                  <c:v>26.23845087130135</c:v>
                </c:pt>
                <c:pt idx="55">
                  <c:v>27.819965130018751</c:v>
                </c:pt>
                <c:pt idx="56">
                  <c:v>14.01594770887294</c:v>
                </c:pt>
                <c:pt idx="57">
                  <c:v>-1.9045072960868319</c:v>
                </c:pt>
                <c:pt idx="58">
                  <c:v>-1.3825866835869109</c:v>
                </c:pt>
                <c:pt idx="59">
                  <c:v>6.7803242495139484</c:v>
                </c:pt>
                <c:pt idx="60">
                  <c:v>9.5185380425232822</c:v>
                </c:pt>
                <c:pt idx="61">
                  <c:v>-15.22798166176992</c:v>
                </c:pt>
                <c:pt idx="62">
                  <c:v>-4.3843514171484577</c:v>
                </c:pt>
                <c:pt idx="63">
                  <c:v>0.110778563202032</c:v>
                </c:pt>
                <c:pt idx="64">
                  <c:v>-4.0020051175387978</c:v>
                </c:pt>
                <c:pt idx="65">
                  <c:v>-3.5823596419853478</c:v>
                </c:pt>
                <c:pt idx="66">
                  <c:v>4.1608488016852609</c:v>
                </c:pt>
                <c:pt idx="67">
                  <c:v>4.5526831254969666</c:v>
                </c:pt>
                <c:pt idx="68">
                  <c:v>-3.246745523422117</c:v>
                </c:pt>
                <c:pt idx="69">
                  <c:v>24.20969781739408</c:v>
                </c:pt>
                <c:pt idx="70">
                  <c:v>43.071623502764417</c:v>
                </c:pt>
                <c:pt idx="71">
                  <c:v>57.196696459224562</c:v>
                </c:pt>
                <c:pt idx="72">
                  <c:v>45.964028430696168</c:v>
                </c:pt>
                <c:pt idx="73">
                  <c:v>72.135232527342225</c:v>
                </c:pt>
                <c:pt idx="74">
                  <c:v>66.400857804551393</c:v>
                </c:pt>
                <c:pt idx="75">
                  <c:v>66.737680459871001</c:v>
                </c:pt>
                <c:pt idx="76">
                  <c:v>61.368188584517931</c:v>
                </c:pt>
                <c:pt idx="77">
                  <c:v>82.28530124026797</c:v>
                </c:pt>
                <c:pt idx="78">
                  <c:v>85.099968052819307</c:v>
                </c:pt>
                <c:pt idx="79">
                  <c:v>72.934126327734006</c:v>
                </c:pt>
                <c:pt idx="80">
                  <c:v>59.794015243679787</c:v>
                </c:pt>
                <c:pt idx="81">
                  <c:v>28.02499722225344</c:v>
                </c:pt>
                <c:pt idx="82">
                  <c:v>-13.093477173417121</c:v>
                </c:pt>
                <c:pt idx="83">
                  <c:v>-43.037063939221419</c:v>
                </c:pt>
                <c:pt idx="84">
                  <c:v>-55.64663238199924</c:v>
                </c:pt>
                <c:pt idx="85">
                  <c:v>-52.59309397587981</c:v>
                </c:pt>
                <c:pt idx="86">
                  <c:v>-54.96984736604638</c:v>
                </c:pt>
                <c:pt idx="87">
                  <c:v>-55.085616686207253</c:v>
                </c:pt>
                <c:pt idx="88">
                  <c:v>-53.805340741296888</c:v>
                </c:pt>
                <c:pt idx="89">
                  <c:v>-53.162977555750189</c:v>
                </c:pt>
                <c:pt idx="90">
                  <c:v>-48.235518513179429</c:v>
                </c:pt>
                <c:pt idx="91">
                  <c:v>-51.490568871071993</c:v>
                </c:pt>
                <c:pt idx="92">
                  <c:v>-35.673300529136192</c:v>
                </c:pt>
                <c:pt idx="93">
                  <c:v>-31.33172451167939</c:v>
                </c:pt>
                <c:pt idx="94">
                  <c:v>1.2411694691891191</c:v>
                </c:pt>
                <c:pt idx="95">
                  <c:v>45.298705565589572</c:v>
                </c:pt>
                <c:pt idx="96">
                  <c:v>84.075245468277956</c:v>
                </c:pt>
                <c:pt idx="97">
                  <c:v>74.688753869081737</c:v>
                </c:pt>
                <c:pt idx="98">
                  <c:v>70.946996958651596</c:v>
                </c:pt>
                <c:pt idx="99">
                  <c:v>69.49562601876633</c:v>
                </c:pt>
                <c:pt idx="100">
                  <c:v>68.622367898291614</c:v>
                </c:pt>
                <c:pt idx="101">
                  <c:v>30.760366975837091</c:v>
                </c:pt>
                <c:pt idx="102">
                  <c:v>9.2197829157190583</c:v>
                </c:pt>
                <c:pt idx="103">
                  <c:v>17.07287006283622</c:v>
                </c:pt>
                <c:pt idx="104">
                  <c:v>6.1031756947036859</c:v>
                </c:pt>
                <c:pt idx="105">
                  <c:v>15.44620573355817</c:v>
                </c:pt>
                <c:pt idx="106">
                  <c:v>13.733361894051651</c:v>
                </c:pt>
                <c:pt idx="107">
                  <c:v>11.31184998780169</c:v>
                </c:pt>
                <c:pt idx="108">
                  <c:v>23.000038466963272</c:v>
                </c:pt>
                <c:pt idx="109">
                  <c:v>26.711991652502611</c:v>
                </c:pt>
                <c:pt idx="110">
                  <c:v>40.919708822251202</c:v>
                </c:pt>
                <c:pt idx="111">
                  <c:v>45.266766234410383</c:v>
                </c:pt>
                <c:pt idx="112">
                  <c:v>45.47676221480036</c:v>
                </c:pt>
                <c:pt idx="113">
                  <c:v>52.40771906950755</c:v>
                </c:pt>
                <c:pt idx="114">
                  <c:v>52.309345442624561</c:v>
                </c:pt>
                <c:pt idx="115">
                  <c:v>54.534874170938409</c:v>
                </c:pt>
                <c:pt idx="116">
                  <c:v>43.174978463487221</c:v>
                </c:pt>
                <c:pt idx="117">
                  <c:v>45.415982564899601</c:v>
                </c:pt>
                <c:pt idx="118">
                  <c:v>32.255261355723469</c:v>
                </c:pt>
                <c:pt idx="119">
                  <c:v>29.693476384789939</c:v>
                </c:pt>
                <c:pt idx="120">
                  <c:v>17.94968022392144</c:v>
                </c:pt>
                <c:pt idx="121">
                  <c:v>14.53332297520091</c:v>
                </c:pt>
                <c:pt idx="122">
                  <c:v>15.226833201621661</c:v>
                </c:pt>
                <c:pt idx="123">
                  <c:v>9.3630538429808396</c:v>
                </c:pt>
                <c:pt idx="124">
                  <c:v>-3.1399784953008991</c:v>
                </c:pt>
                <c:pt idx="125">
                  <c:v>-3.3617168972439888</c:v>
                </c:pt>
                <c:pt idx="126">
                  <c:v>-16.83286646347182</c:v>
                </c:pt>
                <c:pt idx="127">
                  <c:v>-12.23277663419111</c:v>
                </c:pt>
                <c:pt idx="128">
                  <c:v>2.740809843770291</c:v>
                </c:pt>
                <c:pt idx="129">
                  <c:v>-0.23280482806837399</c:v>
                </c:pt>
                <c:pt idx="130">
                  <c:v>1.981802833571201</c:v>
                </c:pt>
                <c:pt idx="131">
                  <c:v>-1.4055812501540259</c:v>
                </c:pt>
                <c:pt idx="132">
                  <c:v>1.422742940474619</c:v>
                </c:pt>
                <c:pt idx="133">
                  <c:v>2.2262751718316589</c:v>
                </c:pt>
                <c:pt idx="134">
                  <c:v>-2.742657206183702</c:v>
                </c:pt>
                <c:pt idx="135">
                  <c:v>-13.537732855337291</c:v>
                </c:pt>
                <c:pt idx="136">
                  <c:v>-14.75352532875017</c:v>
                </c:pt>
                <c:pt idx="137">
                  <c:v>-7.252233475760459</c:v>
                </c:pt>
                <c:pt idx="138">
                  <c:v>8.5088442169226273</c:v>
                </c:pt>
                <c:pt idx="139">
                  <c:v>5.2297242784670646</c:v>
                </c:pt>
                <c:pt idx="140">
                  <c:v>-2.0627312883990672</c:v>
                </c:pt>
                <c:pt idx="141">
                  <c:v>-0.81316454884408496</c:v>
                </c:pt>
                <c:pt idx="142">
                  <c:v>-2.2969206226150889</c:v>
                </c:pt>
                <c:pt idx="143">
                  <c:v>-1.002409162435169</c:v>
                </c:pt>
                <c:pt idx="144">
                  <c:v>1.347100953653231</c:v>
                </c:pt>
                <c:pt idx="145">
                  <c:v>-4.2301861450797631</c:v>
                </c:pt>
                <c:pt idx="146">
                  <c:v>-6.3827317094145721</c:v>
                </c:pt>
                <c:pt idx="147">
                  <c:v>-0.75565876205372495</c:v>
                </c:pt>
                <c:pt idx="148">
                  <c:v>5.5577998575581722</c:v>
                </c:pt>
                <c:pt idx="149">
                  <c:v>6.7670404490701204</c:v>
                </c:pt>
                <c:pt idx="150">
                  <c:v>8.5081391746698056</c:v>
                </c:pt>
                <c:pt idx="151">
                  <c:v>-1.2100647421891459</c:v>
                </c:pt>
                <c:pt idx="152">
                  <c:v>-8.4927988277609874</c:v>
                </c:pt>
                <c:pt idx="153">
                  <c:v>-13.085344372538369</c:v>
                </c:pt>
                <c:pt idx="154">
                  <c:v>-19.847445428646051</c:v>
                </c:pt>
                <c:pt idx="155">
                  <c:v>-26.717762538658061</c:v>
                </c:pt>
                <c:pt idx="156">
                  <c:v>-43.546305103691402</c:v>
                </c:pt>
                <c:pt idx="157">
                  <c:v>-55.782762807525827</c:v>
                </c:pt>
                <c:pt idx="158">
                  <c:v>-46.88507174724694</c:v>
                </c:pt>
                <c:pt idx="159">
                  <c:v>-47.994284219212268</c:v>
                </c:pt>
                <c:pt idx="160">
                  <c:v>-44.466226888414013</c:v>
                </c:pt>
                <c:pt idx="161">
                  <c:v>-41.32629178419252</c:v>
                </c:pt>
                <c:pt idx="162">
                  <c:v>-44.756637356826687</c:v>
                </c:pt>
                <c:pt idx="163">
                  <c:v>-46.98313818857833</c:v>
                </c:pt>
                <c:pt idx="164">
                  <c:v>-54.064417411303211</c:v>
                </c:pt>
                <c:pt idx="165">
                  <c:v>-51.073799479568152</c:v>
                </c:pt>
                <c:pt idx="166">
                  <c:v>-44.396585113134293</c:v>
                </c:pt>
                <c:pt idx="167">
                  <c:v>-44.009685667017592</c:v>
                </c:pt>
                <c:pt idx="168">
                  <c:v>-38.890581211161212</c:v>
                </c:pt>
                <c:pt idx="169">
                  <c:v>-35.870821727019496</c:v>
                </c:pt>
                <c:pt idx="170">
                  <c:v>-43.822691036209378</c:v>
                </c:pt>
                <c:pt idx="171">
                  <c:v>-31.18125021284764</c:v>
                </c:pt>
                <c:pt idx="172">
                  <c:v>-30.17767813822757</c:v>
                </c:pt>
                <c:pt idx="173">
                  <c:v>-27.116398003436711</c:v>
                </c:pt>
                <c:pt idx="174">
                  <c:v>-21.654459983200471</c:v>
                </c:pt>
                <c:pt idx="175">
                  <c:v>-20.48495124727015</c:v>
                </c:pt>
                <c:pt idx="176">
                  <c:v>-2.0177207307716611</c:v>
                </c:pt>
                <c:pt idx="177">
                  <c:v>-2.0983154548199048</c:v>
                </c:pt>
                <c:pt idx="178">
                  <c:v>2.0613270098836609</c:v>
                </c:pt>
                <c:pt idx="179">
                  <c:v>1.8381199116323921</c:v>
                </c:pt>
                <c:pt idx="180">
                  <c:v>40.274786899955139</c:v>
                </c:pt>
                <c:pt idx="181">
                  <c:v>78.031516441432871</c:v>
                </c:pt>
                <c:pt idx="182">
                  <c:v>69.645815313796504</c:v>
                </c:pt>
                <c:pt idx="183">
                  <c:v>33.93938644152054</c:v>
                </c:pt>
                <c:pt idx="184">
                  <c:v>25.891403522083909</c:v>
                </c:pt>
                <c:pt idx="185">
                  <c:v>7.5807833559089373</c:v>
                </c:pt>
                <c:pt idx="186">
                  <c:v>-3.7399195399364511</c:v>
                </c:pt>
                <c:pt idx="187">
                  <c:v>8.0255494882317464</c:v>
                </c:pt>
                <c:pt idx="188">
                  <c:v>12.9114168257814</c:v>
                </c:pt>
                <c:pt idx="189">
                  <c:v>20.271789108000391</c:v>
                </c:pt>
                <c:pt idx="190">
                  <c:v>15.160204387113589</c:v>
                </c:pt>
                <c:pt idx="191">
                  <c:v>38.729429774205919</c:v>
                </c:pt>
                <c:pt idx="192">
                  <c:v>19.744427391869181</c:v>
                </c:pt>
                <c:pt idx="193">
                  <c:v>26.583670576188538</c:v>
                </c:pt>
                <c:pt idx="194">
                  <c:v>18.301424553125852</c:v>
                </c:pt>
                <c:pt idx="195">
                  <c:v>28.0003526714865</c:v>
                </c:pt>
                <c:pt idx="196">
                  <c:v>36.670191392619223</c:v>
                </c:pt>
                <c:pt idx="197">
                  <c:v>52.773959021810981</c:v>
                </c:pt>
                <c:pt idx="198">
                  <c:v>60.085977482088012</c:v>
                </c:pt>
                <c:pt idx="199">
                  <c:v>53.04922942534472</c:v>
                </c:pt>
                <c:pt idx="200">
                  <c:v>40.38405196241019</c:v>
                </c:pt>
                <c:pt idx="201">
                  <c:v>40.540863138221063</c:v>
                </c:pt>
                <c:pt idx="202">
                  <c:v>40.779166003501508</c:v>
                </c:pt>
                <c:pt idx="203">
                  <c:v>2.751845130066541</c:v>
                </c:pt>
                <c:pt idx="204">
                  <c:v>-10.53874538745389</c:v>
                </c:pt>
                <c:pt idx="205">
                  <c:v>-13.816939352125621</c:v>
                </c:pt>
                <c:pt idx="206">
                  <c:v>-1.232295341821338</c:v>
                </c:pt>
                <c:pt idx="207">
                  <c:v>0.423585103081982</c:v>
                </c:pt>
                <c:pt idx="208">
                  <c:v>-0.63783859062739401</c:v>
                </c:pt>
                <c:pt idx="209">
                  <c:v>-7.6237199704084411</c:v>
                </c:pt>
                <c:pt idx="210">
                  <c:v>-13.549290030272481</c:v>
                </c:pt>
                <c:pt idx="211">
                  <c:v>-13.66515081581562</c:v>
                </c:pt>
                <c:pt idx="212">
                  <c:v>-18.534010488088921</c:v>
                </c:pt>
                <c:pt idx="213">
                  <c:v>-20.134509536171191</c:v>
                </c:pt>
                <c:pt idx="214">
                  <c:v>-25.733461129957849</c:v>
                </c:pt>
                <c:pt idx="215">
                  <c:v>-1.8296609354067559</c:v>
                </c:pt>
                <c:pt idx="216">
                  <c:v>17.035005224660399</c:v>
                </c:pt>
                <c:pt idx="217">
                  <c:v>6.7557676766136492</c:v>
                </c:pt>
                <c:pt idx="218">
                  <c:v>-13.65525988817561</c:v>
                </c:pt>
                <c:pt idx="219">
                  <c:v>-51.759670922756733</c:v>
                </c:pt>
                <c:pt idx="220">
                  <c:v>-73.78516265575287</c:v>
                </c:pt>
                <c:pt idx="221">
                  <c:v>-58.946998687445692</c:v>
                </c:pt>
                <c:pt idx="222">
                  <c:v>-37.546528348016068</c:v>
                </c:pt>
                <c:pt idx="223">
                  <c:v>-32.18314487225522</c:v>
                </c:pt>
                <c:pt idx="224">
                  <c:v>-23.895077862647081</c:v>
                </c:pt>
                <c:pt idx="225">
                  <c:v>-34.912429421292451</c:v>
                </c:pt>
                <c:pt idx="226">
                  <c:v>-32.490387738059347</c:v>
                </c:pt>
                <c:pt idx="227">
                  <c:v>-32.228295698722057</c:v>
                </c:pt>
                <c:pt idx="228">
                  <c:v>-25.558634426740038</c:v>
                </c:pt>
                <c:pt idx="229">
                  <c:v>-13.81030259314541</c:v>
                </c:pt>
                <c:pt idx="230">
                  <c:v>12.185557923895351</c:v>
                </c:pt>
                <c:pt idx="231">
                  <c:v>105.7560120993093</c:v>
                </c:pt>
                <c:pt idx="232">
                  <c:v>246.69714224610371</c:v>
                </c:pt>
                <c:pt idx="233">
                  <c:v>135.89711259614171</c:v>
                </c:pt>
                <c:pt idx="234">
                  <c:v>81.973865665905549</c:v>
                </c:pt>
                <c:pt idx="235">
                  <c:v>72.771502551615825</c:v>
                </c:pt>
                <c:pt idx="236">
                  <c:v>57.739021452176651</c:v>
                </c:pt>
                <c:pt idx="237">
                  <c:v>82.581862581862595</c:v>
                </c:pt>
                <c:pt idx="238">
                  <c:v>107.8808143998574</c:v>
                </c:pt>
                <c:pt idx="239">
                  <c:v>90.632992812347354</c:v>
                </c:pt>
                <c:pt idx="240">
                  <c:v>48.084794486644952</c:v>
                </c:pt>
                <c:pt idx="241">
                  <c:v>59.266821007346373</c:v>
                </c:pt>
                <c:pt idx="242">
                  <c:v>57.66566723853196</c:v>
                </c:pt>
                <c:pt idx="243">
                  <c:v>80.876209613452488</c:v>
                </c:pt>
                <c:pt idx="244">
                  <c:v>61.221318530849707</c:v>
                </c:pt>
                <c:pt idx="245">
                  <c:v>64.542548004289131</c:v>
                </c:pt>
                <c:pt idx="246">
                  <c:v>69.233344721557913</c:v>
                </c:pt>
                <c:pt idx="247">
                  <c:v>50.052967626417029</c:v>
                </c:pt>
                <c:pt idx="248">
                  <c:v>41.157323722064667</c:v>
                </c:pt>
                <c:pt idx="249">
                  <c:v>20.513640016582471</c:v>
                </c:pt>
                <c:pt idx="250">
                  <c:v>11.54565134632978</c:v>
                </c:pt>
                <c:pt idx="251">
                  <c:v>12.520750008355719</c:v>
                </c:pt>
                <c:pt idx="252">
                  <c:v>9.6523729020563227</c:v>
                </c:pt>
                <c:pt idx="253">
                  <c:v>-5.0752991281096271</c:v>
                </c:pt>
                <c:pt idx="254">
                  <c:v>-15.937946498939841</c:v>
                </c:pt>
                <c:pt idx="255">
                  <c:v>-33.82168072386019</c:v>
                </c:pt>
                <c:pt idx="256">
                  <c:v>-18.61999968674623</c:v>
                </c:pt>
                <c:pt idx="257">
                  <c:v>-33.248227129019661</c:v>
                </c:pt>
                <c:pt idx="258">
                  <c:v>-39.553729752903664</c:v>
                </c:pt>
                <c:pt idx="259">
                  <c:v>-28.897376917720049</c:v>
                </c:pt>
                <c:pt idx="260">
                  <c:v>-13.755814217321269</c:v>
                </c:pt>
                <c:pt idx="261">
                  <c:v>4.5317619701934326</c:v>
                </c:pt>
                <c:pt idx="262">
                  <c:v>-2.4328000122251319</c:v>
                </c:pt>
                <c:pt idx="263">
                  <c:v>-9.2467635337508245</c:v>
                </c:pt>
                <c:pt idx="264">
                  <c:v>-3.8920194455189279</c:v>
                </c:pt>
                <c:pt idx="265">
                  <c:v>-2.7115925363543929</c:v>
                </c:pt>
                <c:pt idx="266">
                  <c:v>1.8037308557741161</c:v>
                </c:pt>
                <c:pt idx="267">
                  <c:v>8.726510687878589</c:v>
                </c:pt>
                <c:pt idx="268">
                  <c:v>6.1937194313662696</c:v>
                </c:pt>
                <c:pt idx="269">
                  <c:v>8.582775575259765</c:v>
                </c:pt>
                <c:pt idx="270">
                  <c:v>10.61519310177313</c:v>
                </c:pt>
                <c:pt idx="271">
                  <c:v>6.5099060814645417</c:v>
                </c:pt>
                <c:pt idx="272">
                  <c:v>-6.1463378944910323</c:v>
                </c:pt>
                <c:pt idx="273">
                  <c:v>-20.902955079754289</c:v>
                </c:pt>
                <c:pt idx="274">
                  <c:v>-16.876009972209381</c:v>
                </c:pt>
                <c:pt idx="275">
                  <c:v>-10.457736884091229</c:v>
                </c:pt>
                <c:pt idx="276">
                  <c:v>-5.1383383221422143</c:v>
                </c:pt>
                <c:pt idx="277">
                  <c:v>-1.4344624779588631</c:v>
                </c:pt>
                <c:pt idx="278">
                  <c:v>-10.50824094209357</c:v>
                </c:pt>
                <c:pt idx="279">
                  <c:v>-15.035319207875199</c:v>
                </c:pt>
                <c:pt idx="280">
                  <c:v>-24.80132083825265</c:v>
                </c:pt>
                <c:pt idx="281">
                  <c:v>-21.709523257834679</c:v>
                </c:pt>
                <c:pt idx="282">
                  <c:v>-13.50983905376693</c:v>
                </c:pt>
                <c:pt idx="283">
                  <c:v>-16.743078418302179</c:v>
                </c:pt>
                <c:pt idx="284">
                  <c:v>-15.669699230014739</c:v>
                </c:pt>
                <c:pt idx="285">
                  <c:v>-8.4862721171446047</c:v>
                </c:pt>
                <c:pt idx="286">
                  <c:v>-14.260809725886</c:v>
                </c:pt>
                <c:pt idx="287">
                  <c:v>-14.39100743530013</c:v>
                </c:pt>
                <c:pt idx="288">
                  <c:v>-15.00677075496812</c:v>
                </c:pt>
                <c:pt idx="289">
                  <c:v>-15.591206147421831</c:v>
                </c:pt>
                <c:pt idx="290">
                  <c:v>-5.1540300092949138</c:v>
                </c:pt>
                <c:pt idx="291">
                  <c:v>43.219001365912902</c:v>
                </c:pt>
                <c:pt idx="292">
                  <c:v>77.87369645051848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F86-4401-902B-5A3D11F4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14303"/>
        <c:axId val="187495103"/>
      </c:lineChart>
      <c:dateAx>
        <c:axId val="661414368"/>
        <c:scaling>
          <c:orientation val="minMax"/>
          <c:max val="46173"/>
          <c:min val="45077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" panose="02010609060101010101" pitchFamily="49" charset="-122"/>
                <a:cs typeface="Arial" panose="020B0604020202020204"/>
              </a:defRPr>
            </a:pPr>
            <a:endParaRPr lang="zh-CN"/>
          </a:p>
        </c:txPr>
        <c:crossAx val="661408128"/>
        <c:crosses val="autoZero"/>
        <c:auto val="1"/>
        <c:lblOffset val="100"/>
        <c:baseTimeUnit val="months"/>
        <c:majorUnit val="6"/>
        <c:majorTimeUnit val="months"/>
      </c:dateAx>
      <c:valAx>
        <c:axId val="661408128"/>
        <c:scaling>
          <c:orientation val="minMax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" panose="02010609060101010101" pitchFamily="49" charset="-122"/>
                <a:cs typeface="Arial" panose="020B0604020202020204"/>
              </a:defRPr>
            </a:pPr>
            <a:endParaRPr lang="zh-CN"/>
          </a:p>
        </c:txPr>
        <c:crossAx val="661414368"/>
        <c:crosses val="autoZero"/>
        <c:crossBetween val="between"/>
      </c:valAx>
      <c:dateAx>
        <c:axId val="187514303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187495103"/>
        <c:crosses val="autoZero"/>
        <c:auto val="1"/>
        <c:lblOffset val="100"/>
        <c:baseTimeUnit val="months"/>
      </c:dateAx>
      <c:valAx>
        <c:axId val="187495103"/>
        <c:scaling>
          <c:orientation val="minMax"/>
          <c:max val="100"/>
          <c:min val="-40"/>
        </c:scaling>
        <c:delete val="0"/>
        <c:axPos val="r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" panose="02010609060101010101" pitchFamily="49" charset="-122"/>
                <a:cs typeface="Arial" panose="020B0604020202020204"/>
              </a:defRPr>
            </a:pPr>
            <a:endParaRPr lang="zh-CN"/>
          </a:p>
        </c:txPr>
        <c:crossAx val="187514303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6.1445783132530123E-2"/>
          <c:y val="4.6099370156768106E-2"/>
          <c:w val="0.59196787148594388"/>
          <c:h val="0.35304071324558323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/>
              <a:ea typeface="楷体" panose="0201060906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80b690-0d02-486f-99d9-0bdaa65ae122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rgbClr val="000000"/>
          </a:solidFill>
          <a:latin typeface="Arial" panose="020B0604020202020204"/>
          <a:ea typeface="楷体" panose="0201060906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WTI原油</c:v>
          </c:tx>
          <c:spPr>
            <a:ln w="19050" cap="rnd">
              <a:solidFill>
                <a:srgbClr val="B34845"/>
              </a:solidFill>
              <a:round/>
            </a:ln>
            <a:effectLst/>
          </c:spPr>
          <c:marker>
            <c:symbol val="none"/>
          </c:marker>
          <c:cat>
            <c:numRef>
              <c:f>'图3，4'!$O$6:$O$32</c:f>
              <c:numCache>
                <c:formatCode>yyyy\-mm\-dd</c:formatCode>
                <c:ptCount val="27"/>
                <c:pt idx="0">
                  <c:v>45846</c:v>
                </c:pt>
                <c:pt idx="1">
                  <c:v>45845</c:v>
                </c:pt>
                <c:pt idx="2">
                  <c:v>45842</c:v>
                </c:pt>
                <c:pt idx="3">
                  <c:v>45841</c:v>
                </c:pt>
                <c:pt idx="4">
                  <c:v>45840</c:v>
                </c:pt>
                <c:pt idx="5">
                  <c:v>45839</c:v>
                </c:pt>
                <c:pt idx="6">
                  <c:v>45838</c:v>
                </c:pt>
                <c:pt idx="7">
                  <c:v>45835</c:v>
                </c:pt>
                <c:pt idx="8">
                  <c:v>45834</c:v>
                </c:pt>
                <c:pt idx="9">
                  <c:v>45833</c:v>
                </c:pt>
                <c:pt idx="10">
                  <c:v>45832</c:v>
                </c:pt>
                <c:pt idx="11">
                  <c:v>45831</c:v>
                </c:pt>
                <c:pt idx="12">
                  <c:v>45828</c:v>
                </c:pt>
                <c:pt idx="13">
                  <c:v>45827</c:v>
                </c:pt>
                <c:pt idx="14">
                  <c:v>45826</c:v>
                </c:pt>
                <c:pt idx="15">
                  <c:v>45825</c:v>
                </c:pt>
                <c:pt idx="16">
                  <c:v>45824</c:v>
                </c:pt>
                <c:pt idx="17">
                  <c:v>45821</c:v>
                </c:pt>
                <c:pt idx="18">
                  <c:v>45820</c:v>
                </c:pt>
                <c:pt idx="19">
                  <c:v>45819</c:v>
                </c:pt>
                <c:pt idx="20">
                  <c:v>45818</c:v>
                </c:pt>
                <c:pt idx="21">
                  <c:v>45817</c:v>
                </c:pt>
                <c:pt idx="22">
                  <c:v>45814</c:v>
                </c:pt>
                <c:pt idx="23">
                  <c:v>45813</c:v>
                </c:pt>
                <c:pt idx="24">
                  <c:v>45812</c:v>
                </c:pt>
                <c:pt idx="25">
                  <c:v>45811</c:v>
                </c:pt>
                <c:pt idx="26">
                  <c:v>45810</c:v>
                </c:pt>
              </c:numCache>
            </c:numRef>
          </c:cat>
          <c:val>
            <c:numRef>
              <c:f>'图3，4'!$P$6:$P$32</c:f>
              <c:numCache>
                <c:formatCode>#,##0.00_ </c:formatCode>
                <c:ptCount val="27"/>
                <c:pt idx="0">
                  <c:v>68.33</c:v>
                </c:pt>
                <c:pt idx="1">
                  <c:v>67.930000000000007</c:v>
                </c:pt>
                <c:pt idx="2">
                  <c:v>66.5</c:v>
                </c:pt>
                <c:pt idx="3">
                  <c:v>67</c:v>
                </c:pt>
                <c:pt idx="4">
                  <c:v>67.45</c:v>
                </c:pt>
                <c:pt idx="5">
                  <c:v>65.45</c:v>
                </c:pt>
                <c:pt idx="6">
                  <c:v>65.11</c:v>
                </c:pt>
                <c:pt idx="7">
                  <c:v>65.52</c:v>
                </c:pt>
                <c:pt idx="8">
                  <c:v>65.239999999999995</c:v>
                </c:pt>
                <c:pt idx="9">
                  <c:v>64.92</c:v>
                </c:pt>
                <c:pt idx="10">
                  <c:v>64.37</c:v>
                </c:pt>
                <c:pt idx="11">
                  <c:v>68.510000000000005</c:v>
                </c:pt>
                <c:pt idx="12">
                  <c:v>73.84</c:v>
                </c:pt>
                <c:pt idx="13">
                  <c:v>75.599999999999994</c:v>
                </c:pt>
                <c:pt idx="14">
                  <c:v>75.14</c:v>
                </c:pt>
                <c:pt idx="15">
                  <c:v>74.84</c:v>
                </c:pt>
                <c:pt idx="16">
                  <c:v>71.77</c:v>
                </c:pt>
                <c:pt idx="17">
                  <c:v>72.98</c:v>
                </c:pt>
                <c:pt idx="18">
                  <c:v>68.040000000000006</c:v>
                </c:pt>
                <c:pt idx="19">
                  <c:v>68.150000000000006</c:v>
                </c:pt>
                <c:pt idx="20">
                  <c:v>64.98</c:v>
                </c:pt>
                <c:pt idx="21">
                  <c:v>65.290000000000006</c:v>
                </c:pt>
                <c:pt idx="22">
                  <c:v>64.58</c:v>
                </c:pt>
                <c:pt idx="23">
                  <c:v>63.37</c:v>
                </c:pt>
                <c:pt idx="24">
                  <c:v>62.85</c:v>
                </c:pt>
                <c:pt idx="25">
                  <c:v>63.41</c:v>
                </c:pt>
                <c:pt idx="26">
                  <c:v>62.52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1D-4BCC-B92E-F254AF2F62EB}"/>
            </c:ext>
          </c:extLst>
        </c:ser>
        <c:ser>
          <c:idx val="1"/>
          <c:order val="1"/>
          <c:tx>
            <c:v>布伦特原油</c:v>
          </c:tx>
          <c:spPr>
            <a:ln w="19050" cap="rnd">
              <a:solidFill>
                <a:srgbClr val="D99D25"/>
              </a:solidFill>
              <a:round/>
            </a:ln>
            <a:effectLst/>
          </c:spPr>
          <c:marker>
            <c:symbol val="none"/>
          </c:marker>
          <c:cat>
            <c:numRef>
              <c:f>'图3，4'!$O$6:$O$32</c:f>
              <c:numCache>
                <c:formatCode>yyyy\-mm\-dd</c:formatCode>
                <c:ptCount val="27"/>
                <c:pt idx="0">
                  <c:v>45846</c:v>
                </c:pt>
                <c:pt idx="1">
                  <c:v>45845</c:v>
                </c:pt>
                <c:pt idx="2">
                  <c:v>45842</c:v>
                </c:pt>
                <c:pt idx="3">
                  <c:v>45841</c:v>
                </c:pt>
                <c:pt idx="4">
                  <c:v>45840</c:v>
                </c:pt>
                <c:pt idx="5">
                  <c:v>45839</c:v>
                </c:pt>
                <c:pt idx="6">
                  <c:v>45838</c:v>
                </c:pt>
                <c:pt idx="7">
                  <c:v>45835</c:v>
                </c:pt>
                <c:pt idx="8">
                  <c:v>45834</c:v>
                </c:pt>
                <c:pt idx="9">
                  <c:v>45833</c:v>
                </c:pt>
                <c:pt idx="10">
                  <c:v>45832</c:v>
                </c:pt>
                <c:pt idx="11">
                  <c:v>45831</c:v>
                </c:pt>
                <c:pt idx="12">
                  <c:v>45828</c:v>
                </c:pt>
                <c:pt idx="13">
                  <c:v>45827</c:v>
                </c:pt>
                <c:pt idx="14">
                  <c:v>45826</c:v>
                </c:pt>
                <c:pt idx="15">
                  <c:v>45825</c:v>
                </c:pt>
                <c:pt idx="16">
                  <c:v>45824</c:v>
                </c:pt>
                <c:pt idx="17">
                  <c:v>45821</c:v>
                </c:pt>
                <c:pt idx="18">
                  <c:v>45820</c:v>
                </c:pt>
                <c:pt idx="19">
                  <c:v>45819</c:v>
                </c:pt>
                <c:pt idx="20">
                  <c:v>45818</c:v>
                </c:pt>
                <c:pt idx="21">
                  <c:v>45817</c:v>
                </c:pt>
                <c:pt idx="22">
                  <c:v>45814</c:v>
                </c:pt>
                <c:pt idx="23">
                  <c:v>45813</c:v>
                </c:pt>
                <c:pt idx="24">
                  <c:v>45812</c:v>
                </c:pt>
                <c:pt idx="25">
                  <c:v>45811</c:v>
                </c:pt>
                <c:pt idx="26">
                  <c:v>45810</c:v>
                </c:pt>
              </c:numCache>
            </c:numRef>
          </c:cat>
          <c:val>
            <c:numRef>
              <c:f>'图3，4'!$Q$6:$Q$32</c:f>
              <c:numCache>
                <c:formatCode>#,##0.00_ </c:formatCode>
                <c:ptCount val="27"/>
                <c:pt idx="0">
                  <c:v>72.34</c:v>
                </c:pt>
                <c:pt idx="1">
                  <c:v>71.400000000000006</c:v>
                </c:pt>
                <c:pt idx="2">
                  <c:v>70.91</c:v>
                </c:pt>
                <c:pt idx="3">
                  <c:v>71.28</c:v>
                </c:pt>
                <c:pt idx="4">
                  <c:v>70.11</c:v>
                </c:pt>
                <c:pt idx="5">
                  <c:v>68.78</c:v>
                </c:pt>
                <c:pt idx="6">
                  <c:v>68.45</c:v>
                </c:pt>
                <c:pt idx="7">
                  <c:v>69.34</c:v>
                </c:pt>
                <c:pt idx="8">
                  <c:v>70.12</c:v>
                </c:pt>
                <c:pt idx="9">
                  <c:v>69.42</c:v>
                </c:pt>
                <c:pt idx="10">
                  <c:v>69.209999999999994</c:v>
                </c:pt>
                <c:pt idx="11">
                  <c:v>77.78</c:v>
                </c:pt>
                <c:pt idx="12">
                  <c:v>78.400000000000006</c:v>
                </c:pt>
                <c:pt idx="13">
                  <c:v>80.459999999999994</c:v>
                </c:pt>
                <c:pt idx="14">
                  <c:v>77.099999999999994</c:v>
                </c:pt>
                <c:pt idx="15">
                  <c:v>77.64</c:v>
                </c:pt>
                <c:pt idx="16">
                  <c:v>73.83</c:v>
                </c:pt>
                <c:pt idx="17">
                  <c:v>75.290000000000006</c:v>
                </c:pt>
                <c:pt idx="18">
                  <c:v>70.97</c:v>
                </c:pt>
                <c:pt idx="19">
                  <c:v>69.73</c:v>
                </c:pt>
                <c:pt idx="20">
                  <c:v>69.87</c:v>
                </c:pt>
                <c:pt idx="21">
                  <c:v>68.92</c:v>
                </c:pt>
                <c:pt idx="22">
                  <c:v>68.34</c:v>
                </c:pt>
                <c:pt idx="23">
                  <c:v>67.260000000000005</c:v>
                </c:pt>
                <c:pt idx="24">
                  <c:v>66.61</c:v>
                </c:pt>
                <c:pt idx="25">
                  <c:v>68.099999999999994</c:v>
                </c:pt>
                <c:pt idx="26">
                  <c:v>67.06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1D-4BCC-B92E-F254AF2F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62607"/>
        <c:axId val="442165487"/>
      </c:lineChart>
      <c:dateAx>
        <c:axId val="442162607"/>
        <c:scaling>
          <c:orientation val="minMax"/>
        </c:scaling>
        <c:delete val="0"/>
        <c:axPos val="b"/>
        <c:numFmt formatCode="mm/dd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42165487"/>
        <c:crosses val="autoZero"/>
        <c:auto val="1"/>
        <c:lblOffset val="100"/>
        <c:baseTimeUnit val="days"/>
      </c:dateAx>
      <c:valAx>
        <c:axId val="442165487"/>
        <c:scaling>
          <c:orientation val="minMax"/>
          <c:min val="60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421626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'图3，4'!$V$1</c:f>
              <c:strCache>
                <c:ptCount val="1"/>
                <c:pt idx="0">
                  <c:v>铜现货价（元/吨）</c:v>
                </c:pt>
              </c:strCache>
            </c:strRef>
          </c:tx>
          <c:spPr>
            <a:ln w="19050" cap="rnd">
              <a:solidFill>
                <a:srgbClr val="004EA2"/>
              </a:solidFill>
              <a:round/>
            </a:ln>
            <a:effectLst/>
          </c:spPr>
          <c:marker>
            <c:symbol val="none"/>
          </c:marker>
          <c:cat>
            <c:numRef>
              <c:f>'图3，4'!$U$6:$U$181</c:f>
              <c:numCache>
                <c:formatCode>yyyy\-mm;@</c:formatCode>
                <c:ptCount val="176"/>
                <c:pt idx="0">
                  <c:v>46203</c:v>
                </c:pt>
                <c:pt idx="1">
                  <c:v>46173</c:v>
                </c:pt>
                <c:pt idx="2">
                  <c:v>46142</c:v>
                </c:pt>
                <c:pt idx="3">
                  <c:v>46112</c:v>
                </c:pt>
                <c:pt idx="4">
                  <c:v>46081</c:v>
                </c:pt>
                <c:pt idx="5">
                  <c:v>46053</c:v>
                </c:pt>
                <c:pt idx="6">
                  <c:v>46022</c:v>
                </c:pt>
                <c:pt idx="7">
                  <c:v>45991</c:v>
                </c:pt>
                <c:pt idx="8">
                  <c:v>45961</c:v>
                </c:pt>
                <c:pt idx="9">
                  <c:v>45930</c:v>
                </c:pt>
                <c:pt idx="10">
                  <c:v>45900</c:v>
                </c:pt>
                <c:pt idx="11">
                  <c:v>45869</c:v>
                </c:pt>
                <c:pt idx="12">
                  <c:v>45838</c:v>
                </c:pt>
                <c:pt idx="13">
                  <c:v>45808</c:v>
                </c:pt>
                <c:pt idx="14">
                  <c:v>45777</c:v>
                </c:pt>
                <c:pt idx="15">
                  <c:v>45747</c:v>
                </c:pt>
                <c:pt idx="16">
                  <c:v>45716</c:v>
                </c:pt>
                <c:pt idx="17">
                  <c:v>45688</c:v>
                </c:pt>
                <c:pt idx="18">
                  <c:v>45657</c:v>
                </c:pt>
                <c:pt idx="19">
                  <c:v>45626</c:v>
                </c:pt>
                <c:pt idx="20">
                  <c:v>45596</c:v>
                </c:pt>
                <c:pt idx="21">
                  <c:v>45565</c:v>
                </c:pt>
                <c:pt idx="22">
                  <c:v>45535</c:v>
                </c:pt>
                <c:pt idx="23">
                  <c:v>45504</c:v>
                </c:pt>
                <c:pt idx="24">
                  <c:v>45473</c:v>
                </c:pt>
                <c:pt idx="25">
                  <c:v>45443</c:v>
                </c:pt>
                <c:pt idx="26">
                  <c:v>45412</c:v>
                </c:pt>
                <c:pt idx="27">
                  <c:v>45382</c:v>
                </c:pt>
                <c:pt idx="28">
                  <c:v>45351</c:v>
                </c:pt>
                <c:pt idx="29">
                  <c:v>45322</c:v>
                </c:pt>
                <c:pt idx="30">
                  <c:v>45291</c:v>
                </c:pt>
                <c:pt idx="31">
                  <c:v>45260</c:v>
                </c:pt>
                <c:pt idx="32">
                  <c:v>45230</c:v>
                </c:pt>
                <c:pt idx="33">
                  <c:v>45199</c:v>
                </c:pt>
                <c:pt idx="34">
                  <c:v>45169</c:v>
                </c:pt>
                <c:pt idx="35">
                  <c:v>45138</c:v>
                </c:pt>
                <c:pt idx="36">
                  <c:v>45107</c:v>
                </c:pt>
                <c:pt idx="37">
                  <c:v>45077</c:v>
                </c:pt>
                <c:pt idx="38">
                  <c:v>45046</c:v>
                </c:pt>
                <c:pt idx="39">
                  <c:v>45016</c:v>
                </c:pt>
                <c:pt idx="40">
                  <c:v>44985</c:v>
                </c:pt>
                <c:pt idx="41">
                  <c:v>44957</c:v>
                </c:pt>
                <c:pt idx="42">
                  <c:v>44926</c:v>
                </c:pt>
                <c:pt idx="43">
                  <c:v>44895</c:v>
                </c:pt>
                <c:pt idx="44">
                  <c:v>44865</c:v>
                </c:pt>
                <c:pt idx="45">
                  <c:v>44834</c:v>
                </c:pt>
                <c:pt idx="46">
                  <c:v>44804</c:v>
                </c:pt>
                <c:pt idx="47">
                  <c:v>44773</c:v>
                </c:pt>
                <c:pt idx="48">
                  <c:v>44742</c:v>
                </c:pt>
                <c:pt idx="49">
                  <c:v>44712</c:v>
                </c:pt>
                <c:pt idx="50">
                  <c:v>44681</c:v>
                </c:pt>
                <c:pt idx="51">
                  <c:v>44651</c:v>
                </c:pt>
                <c:pt idx="52">
                  <c:v>44620</c:v>
                </c:pt>
                <c:pt idx="53">
                  <c:v>44592</c:v>
                </c:pt>
                <c:pt idx="54">
                  <c:v>44561</c:v>
                </c:pt>
                <c:pt idx="55">
                  <c:v>44530</c:v>
                </c:pt>
                <c:pt idx="56">
                  <c:v>44500</c:v>
                </c:pt>
                <c:pt idx="57">
                  <c:v>44469</c:v>
                </c:pt>
                <c:pt idx="58">
                  <c:v>44439</c:v>
                </c:pt>
                <c:pt idx="59">
                  <c:v>44408</c:v>
                </c:pt>
                <c:pt idx="60">
                  <c:v>44377</c:v>
                </c:pt>
                <c:pt idx="61">
                  <c:v>44347</c:v>
                </c:pt>
                <c:pt idx="62">
                  <c:v>44316</c:v>
                </c:pt>
                <c:pt idx="63">
                  <c:v>44286</c:v>
                </c:pt>
                <c:pt idx="64">
                  <c:v>44255</c:v>
                </c:pt>
                <c:pt idx="65">
                  <c:v>44227</c:v>
                </c:pt>
                <c:pt idx="66">
                  <c:v>44196</c:v>
                </c:pt>
                <c:pt idx="67">
                  <c:v>44165</c:v>
                </c:pt>
                <c:pt idx="68">
                  <c:v>44135</c:v>
                </c:pt>
                <c:pt idx="69">
                  <c:v>44104</c:v>
                </c:pt>
                <c:pt idx="70">
                  <c:v>44074</c:v>
                </c:pt>
                <c:pt idx="71">
                  <c:v>44043</c:v>
                </c:pt>
                <c:pt idx="72">
                  <c:v>44012</c:v>
                </c:pt>
                <c:pt idx="73">
                  <c:v>43982</c:v>
                </c:pt>
                <c:pt idx="74">
                  <c:v>43951</c:v>
                </c:pt>
                <c:pt idx="75">
                  <c:v>43921</c:v>
                </c:pt>
                <c:pt idx="76">
                  <c:v>43890</c:v>
                </c:pt>
                <c:pt idx="77">
                  <c:v>43861</c:v>
                </c:pt>
                <c:pt idx="78">
                  <c:v>43830</c:v>
                </c:pt>
                <c:pt idx="79">
                  <c:v>43799</c:v>
                </c:pt>
                <c:pt idx="80">
                  <c:v>43769</c:v>
                </c:pt>
                <c:pt idx="81">
                  <c:v>43738</c:v>
                </c:pt>
                <c:pt idx="82">
                  <c:v>43708</c:v>
                </c:pt>
                <c:pt idx="83">
                  <c:v>43677</c:v>
                </c:pt>
                <c:pt idx="84">
                  <c:v>43646</c:v>
                </c:pt>
                <c:pt idx="85">
                  <c:v>43616</c:v>
                </c:pt>
                <c:pt idx="86">
                  <c:v>43585</c:v>
                </c:pt>
                <c:pt idx="87">
                  <c:v>43555</c:v>
                </c:pt>
                <c:pt idx="88">
                  <c:v>43524</c:v>
                </c:pt>
                <c:pt idx="89">
                  <c:v>43496</c:v>
                </c:pt>
                <c:pt idx="90">
                  <c:v>43465</c:v>
                </c:pt>
                <c:pt idx="91">
                  <c:v>43434</c:v>
                </c:pt>
                <c:pt idx="92">
                  <c:v>43404</c:v>
                </c:pt>
                <c:pt idx="93">
                  <c:v>43373</c:v>
                </c:pt>
                <c:pt idx="94">
                  <c:v>43343</c:v>
                </c:pt>
                <c:pt idx="95">
                  <c:v>43312</c:v>
                </c:pt>
                <c:pt idx="96">
                  <c:v>43281</c:v>
                </c:pt>
                <c:pt idx="97">
                  <c:v>43251</c:v>
                </c:pt>
                <c:pt idx="98">
                  <c:v>43220</c:v>
                </c:pt>
                <c:pt idx="99">
                  <c:v>43190</c:v>
                </c:pt>
                <c:pt idx="100">
                  <c:v>43159</c:v>
                </c:pt>
                <c:pt idx="101">
                  <c:v>43131</c:v>
                </c:pt>
                <c:pt idx="102">
                  <c:v>43100</c:v>
                </c:pt>
                <c:pt idx="103">
                  <c:v>43069</c:v>
                </c:pt>
                <c:pt idx="104">
                  <c:v>43039</c:v>
                </c:pt>
                <c:pt idx="105">
                  <c:v>43008</c:v>
                </c:pt>
                <c:pt idx="106">
                  <c:v>42978</c:v>
                </c:pt>
                <c:pt idx="107">
                  <c:v>42947</c:v>
                </c:pt>
                <c:pt idx="108">
                  <c:v>42916</c:v>
                </c:pt>
                <c:pt idx="109">
                  <c:v>42886</c:v>
                </c:pt>
                <c:pt idx="110">
                  <c:v>42855</c:v>
                </c:pt>
                <c:pt idx="111">
                  <c:v>42825</c:v>
                </c:pt>
                <c:pt idx="112">
                  <c:v>42794</c:v>
                </c:pt>
                <c:pt idx="113">
                  <c:v>42766</c:v>
                </c:pt>
                <c:pt idx="114">
                  <c:v>42735</c:v>
                </c:pt>
                <c:pt idx="115">
                  <c:v>42704</c:v>
                </c:pt>
                <c:pt idx="116">
                  <c:v>42674</c:v>
                </c:pt>
                <c:pt idx="117">
                  <c:v>42643</c:v>
                </c:pt>
                <c:pt idx="118">
                  <c:v>42613</c:v>
                </c:pt>
                <c:pt idx="119">
                  <c:v>42582</c:v>
                </c:pt>
                <c:pt idx="120">
                  <c:v>42551</c:v>
                </c:pt>
                <c:pt idx="121">
                  <c:v>42521</c:v>
                </c:pt>
                <c:pt idx="122">
                  <c:v>42490</c:v>
                </c:pt>
                <c:pt idx="123">
                  <c:v>42460</c:v>
                </c:pt>
                <c:pt idx="124">
                  <c:v>42429</c:v>
                </c:pt>
                <c:pt idx="125">
                  <c:v>42400</c:v>
                </c:pt>
                <c:pt idx="126">
                  <c:v>42369</c:v>
                </c:pt>
                <c:pt idx="127">
                  <c:v>42338</c:v>
                </c:pt>
                <c:pt idx="128">
                  <c:v>42308</c:v>
                </c:pt>
                <c:pt idx="129">
                  <c:v>42277</c:v>
                </c:pt>
                <c:pt idx="130">
                  <c:v>42247</c:v>
                </c:pt>
                <c:pt idx="131">
                  <c:v>42216</c:v>
                </c:pt>
                <c:pt idx="132">
                  <c:v>42185</c:v>
                </c:pt>
                <c:pt idx="133">
                  <c:v>42155</c:v>
                </c:pt>
                <c:pt idx="134">
                  <c:v>42124</c:v>
                </c:pt>
                <c:pt idx="135">
                  <c:v>42094</c:v>
                </c:pt>
                <c:pt idx="136">
                  <c:v>42063</c:v>
                </c:pt>
                <c:pt idx="137">
                  <c:v>42035</c:v>
                </c:pt>
                <c:pt idx="138">
                  <c:v>42004</c:v>
                </c:pt>
                <c:pt idx="139">
                  <c:v>41973</c:v>
                </c:pt>
                <c:pt idx="140">
                  <c:v>41943</c:v>
                </c:pt>
                <c:pt idx="141">
                  <c:v>41912</c:v>
                </c:pt>
                <c:pt idx="142">
                  <c:v>41882</c:v>
                </c:pt>
                <c:pt idx="143">
                  <c:v>41851</c:v>
                </c:pt>
                <c:pt idx="144">
                  <c:v>41820</c:v>
                </c:pt>
                <c:pt idx="145">
                  <c:v>41790</c:v>
                </c:pt>
                <c:pt idx="146">
                  <c:v>41759</c:v>
                </c:pt>
                <c:pt idx="147">
                  <c:v>41729</c:v>
                </c:pt>
                <c:pt idx="148">
                  <c:v>41698</c:v>
                </c:pt>
                <c:pt idx="149">
                  <c:v>41670</c:v>
                </c:pt>
                <c:pt idx="150">
                  <c:v>41639</c:v>
                </c:pt>
                <c:pt idx="151">
                  <c:v>41608</c:v>
                </c:pt>
                <c:pt idx="152">
                  <c:v>41578</c:v>
                </c:pt>
                <c:pt idx="153">
                  <c:v>41547</c:v>
                </c:pt>
                <c:pt idx="154">
                  <c:v>41517</c:v>
                </c:pt>
                <c:pt idx="155">
                  <c:v>41486</c:v>
                </c:pt>
                <c:pt idx="156">
                  <c:v>41455</c:v>
                </c:pt>
                <c:pt idx="157">
                  <c:v>41425</c:v>
                </c:pt>
                <c:pt idx="158">
                  <c:v>41394</c:v>
                </c:pt>
                <c:pt idx="159">
                  <c:v>41364</c:v>
                </c:pt>
                <c:pt idx="160">
                  <c:v>41333</c:v>
                </c:pt>
                <c:pt idx="161">
                  <c:v>41305</c:v>
                </c:pt>
                <c:pt idx="162">
                  <c:v>41274</c:v>
                </c:pt>
                <c:pt idx="163">
                  <c:v>41243</c:v>
                </c:pt>
                <c:pt idx="164">
                  <c:v>41213</c:v>
                </c:pt>
                <c:pt idx="165">
                  <c:v>41182</c:v>
                </c:pt>
                <c:pt idx="166">
                  <c:v>41152</c:v>
                </c:pt>
                <c:pt idx="167">
                  <c:v>41121</c:v>
                </c:pt>
                <c:pt idx="168">
                  <c:v>41090</c:v>
                </c:pt>
                <c:pt idx="169">
                  <c:v>41060</c:v>
                </c:pt>
                <c:pt idx="170">
                  <c:v>41029</c:v>
                </c:pt>
                <c:pt idx="171">
                  <c:v>40999</c:v>
                </c:pt>
                <c:pt idx="172">
                  <c:v>40968</c:v>
                </c:pt>
                <c:pt idx="173">
                  <c:v>40939</c:v>
                </c:pt>
                <c:pt idx="174">
                  <c:v>40908</c:v>
                </c:pt>
                <c:pt idx="175">
                  <c:v>40877</c:v>
                </c:pt>
              </c:numCache>
            </c:numRef>
          </c:cat>
          <c:val>
            <c:numRef>
              <c:f>'图3，4'!$V$6:$V$181</c:f>
              <c:numCache>
                <c:formatCode>0.00_ </c:formatCode>
                <c:ptCount val="176"/>
                <c:pt idx="0">
                  <c:v>105224.76285714285</c:v>
                </c:pt>
                <c:pt idx="1">
                  <c:v>104798.61</c:v>
                </c:pt>
                <c:pt idx="2">
                  <c:v>100387.22190476191</c:v>
                </c:pt>
                <c:pt idx="3">
                  <c:v>98544.621818181826</c:v>
                </c:pt>
                <c:pt idx="4">
                  <c:v>101683.095</c:v>
                </c:pt>
                <c:pt idx="5">
                  <c:v>102075.8345</c:v>
                </c:pt>
                <c:pt idx="6">
                  <c:v>93337.754347826092</c:v>
                </c:pt>
                <c:pt idx="7">
                  <c:v>86544.16750000001</c:v>
                </c:pt>
                <c:pt idx="8">
                  <c:v>86322.057058823528</c:v>
                </c:pt>
                <c:pt idx="9">
                  <c:v>80681.06</c:v>
                </c:pt>
                <c:pt idx="10">
                  <c:v>79014.92</c:v>
                </c:pt>
                <c:pt idx="11">
                  <c:v>79365.216956521734</c:v>
                </c:pt>
                <c:pt idx="12">
                  <c:v>78890.834000000003</c:v>
                </c:pt>
                <c:pt idx="13">
                  <c:v>78440.437368421059</c:v>
                </c:pt>
                <c:pt idx="14">
                  <c:v>76803.889047619043</c:v>
                </c:pt>
                <c:pt idx="15">
                  <c:v>79728.492857142861</c:v>
                </c:pt>
                <c:pt idx="16">
                  <c:v>76907.314444444433</c:v>
                </c:pt>
                <c:pt idx="17">
                  <c:v>75047.352941176476</c:v>
                </c:pt>
                <c:pt idx="18">
                  <c:v>74479.696818181823</c:v>
                </c:pt>
                <c:pt idx="19">
                  <c:v>75186.587619047627</c:v>
                </c:pt>
                <c:pt idx="20">
                  <c:v>77016.204444444447</c:v>
                </c:pt>
                <c:pt idx="21">
                  <c:v>74728.5094736842</c:v>
                </c:pt>
                <c:pt idx="22">
                  <c:v>73146.666363636366</c:v>
                </c:pt>
                <c:pt idx="23">
                  <c:v>77414.203043478265</c:v>
                </c:pt>
                <c:pt idx="24">
                  <c:v>79309.210000000006</c:v>
                </c:pt>
                <c:pt idx="25">
                  <c:v>82578.834499999997</c:v>
                </c:pt>
                <c:pt idx="26">
                  <c:v>77070.082999999999</c:v>
                </c:pt>
                <c:pt idx="27">
                  <c:v>70946.665714285715</c:v>
                </c:pt>
                <c:pt idx="28">
                  <c:v>68610.111333333334</c:v>
                </c:pt>
                <c:pt idx="29">
                  <c:v>68454.620909090911</c:v>
                </c:pt>
                <c:pt idx="30">
                  <c:v>68980.871904761909</c:v>
                </c:pt>
                <c:pt idx="31">
                  <c:v>68241.895000000004</c:v>
                </c:pt>
                <c:pt idx="32">
                  <c:v>66869.706470588237</c:v>
                </c:pt>
                <c:pt idx="33">
                  <c:v>69110.333499999993</c:v>
                </c:pt>
                <c:pt idx="34">
                  <c:v>69258.912608695653</c:v>
                </c:pt>
                <c:pt idx="35">
                  <c:v>68855.476666666669</c:v>
                </c:pt>
                <c:pt idx="36">
                  <c:v>67918.75</c:v>
                </c:pt>
                <c:pt idx="37">
                  <c:v>65689.91750000001</c:v>
                </c:pt>
                <c:pt idx="38">
                  <c:v>68917.192631578946</c:v>
                </c:pt>
                <c:pt idx="39">
                  <c:v>68962.246521739129</c:v>
                </c:pt>
                <c:pt idx="40">
                  <c:v>68827.5</c:v>
                </c:pt>
                <c:pt idx="41">
                  <c:v>67707.916874999995</c:v>
                </c:pt>
                <c:pt idx="42">
                  <c:v>66374.015454545457</c:v>
                </c:pt>
                <c:pt idx="43">
                  <c:v>65983.030454545456</c:v>
                </c:pt>
                <c:pt idx="44">
                  <c:v>63987.499374999999</c:v>
                </c:pt>
                <c:pt idx="45">
                  <c:v>62468.650476190473</c:v>
                </c:pt>
                <c:pt idx="46">
                  <c:v>62368.333043478255</c:v>
                </c:pt>
                <c:pt idx="47">
                  <c:v>58366.984761904758</c:v>
                </c:pt>
                <c:pt idx="48">
                  <c:v>69503.332857142857</c:v>
                </c:pt>
                <c:pt idx="49">
                  <c:v>72280.964736842114</c:v>
                </c:pt>
                <c:pt idx="50">
                  <c:v>74347.632105263154</c:v>
                </c:pt>
                <c:pt idx="51">
                  <c:v>72979.565652173915</c:v>
                </c:pt>
                <c:pt idx="52">
                  <c:v>71336.354374999995</c:v>
                </c:pt>
                <c:pt idx="53">
                  <c:v>70535.878421052636</c:v>
                </c:pt>
                <c:pt idx="54">
                  <c:v>69804.34782608696</c:v>
                </c:pt>
                <c:pt idx="55">
                  <c:v>71430.454545454544</c:v>
                </c:pt>
                <c:pt idx="56">
                  <c:v>72616.875</c:v>
                </c:pt>
                <c:pt idx="57">
                  <c:v>69734.5</c:v>
                </c:pt>
                <c:pt idx="58">
                  <c:v>69764.545454545456</c:v>
                </c:pt>
                <c:pt idx="59">
                  <c:v>69725.909090909088</c:v>
                </c:pt>
                <c:pt idx="60">
                  <c:v>70021.428571428565</c:v>
                </c:pt>
                <c:pt idx="61">
                  <c:v>73924.444444444438</c:v>
                </c:pt>
                <c:pt idx="62">
                  <c:v>68250.476190476184</c:v>
                </c:pt>
                <c:pt idx="63">
                  <c:v>66526.956521739135</c:v>
                </c:pt>
                <c:pt idx="64">
                  <c:v>62433.333333333336</c:v>
                </c:pt>
                <c:pt idx="65">
                  <c:v>58989</c:v>
                </c:pt>
                <c:pt idx="66">
                  <c:v>57946.086956521736</c:v>
                </c:pt>
                <c:pt idx="67">
                  <c:v>53183.809523809527</c:v>
                </c:pt>
                <c:pt idx="68">
                  <c:v>51783.75</c:v>
                </c:pt>
                <c:pt idx="69">
                  <c:v>51892.727272727272</c:v>
                </c:pt>
                <c:pt idx="70">
                  <c:v>51297.142857142855</c:v>
                </c:pt>
                <c:pt idx="71">
                  <c:v>51281.739130434784</c:v>
                </c:pt>
                <c:pt idx="72">
                  <c:v>46797.5</c:v>
                </c:pt>
                <c:pt idx="73">
                  <c:v>43770</c:v>
                </c:pt>
                <c:pt idx="74">
                  <c:v>41642.380952380954</c:v>
                </c:pt>
                <c:pt idx="75">
                  <c:v>41616.818181818184</c:v>
                </c:pt>
                <c:pt idx="76">
                  <c:v>45559.5</c:v>
                </c:pt>
                <c:pt idx="77">
                  <c:v>48808.125</c:v>
                </c:pt>
                <c:pt idx="78">
                  <c:v>48602.272727272728</c:v>
                </c:pt>
                <c:pt idx="79">
                  <c:v>47194.761904761908</c:v>
                </c:pt>
                <c:pt idx="80">
                  <c:v>47143.333333333336</c:v>
                </c:pt>
                <c:pt idx="81">
                  <c:v>47277.5</c:v>
                </c:pt>
                <c:pt idx="82">
                  <c:v>46495</c:v>
                </c:pt>
                <c:pt idx="83">
                  <c:v>46893.913043478264</c:v>
                </c:pt>
                <c:pt idx="84">
                  <c:v>46691.57894736842</c:v>
                </c:pt>
                <c:pt idx="85">
                  <c:v>47545.5</c:v>
                </c:pt>
                <c:pt idx="86">
                  <c:v>49319.523809523809</c:v>
                </c:pt>
                <c:pt idx="87">
                  <c:v>49853.333333333336</c:v>
                </c:pt>
                <c:pt idx="88">
                  <c:v>48934</c:v>
                </c:pt>
                <c:pt idx="89">
                  <c:v>47486.818181818184</c:v>
                </c:pt>
                <c:pt idx="90">
                  <c:v>49000.5</c:v>
                </c:pt>
                <c:pt idx="91">
                  <c:v>49479.090909090912</c:v>
                </c:pt>
                <c:pt idx="92">
                  <c:v>50216.111111111109</c:v>
                </c:pt>
                <c:pt idx="93">
                  <c:v>49038.333333333336</c:v>
                </c:pt>
                <c:pt idx="94">
                  <c:v>48990.434782608696</c:v>
                </c:pt>
                <c:pt idx="95">
                  <c:v>49411.36363636364</c:v>
                </c:pt>
                <c:pt idx="96">
                  <c:v>52293.5</c:v>
                </c:pt>
                <c:pt idx="97">
                  <c:v>51094.545454545456</c:v>
                </c:pt>
                <c:pt idx="98">
                  <c:v>51118.333333333336</c:v>
                </c:pt>
                <c:pt idx="99">
                  <c:v>50920.454545454544</c:v>
                </c:pt>
                <c:pt idx="100">
                  <c:v>52351.333333333336</c:v>
                </c:pt>
                <c:pt idx="101">
                  <c:v>53935</c:v>
                </c:pt>
                <c:pt idx="102">
                  <c:v>53146.190476190473</c:v>
                </c:pt>
                <c:pt idx="103">
                  <c:v>53670.454545454544</c:v>
                </c:pt>
                <c:pt idx="104">
                  <c:v>54348.823529411762</c:v>
                </c:pt>
                <c:pt idx="105">
                  <c:v>51389.047619047618</c:v>
                </c:pt>
                <c:pt idx="106">
                  <c:v>50946.956521739128</c:v>
                </c:pt>
                <c:pt idx="107">
                  <c:v>47737.142857142855</c:v>
                </c:pt>
                <c:pt idx="108">
                  <c:v>45780.454545454544</c:v>
                </c:pt>
                <c:pt idx="109">
                  <c:v>45485.5</c:v>
                </c:pt>
                <c:pt idx="110">
                  <c:v>46396.111111111109</c:v>
                </c:pt>
                <c:pt idx="111">
                  <c:v>47108.695652173912</c:v>
                </c:pt>
                <c:pt idx="112">
                  <c:v>47923.333333333336</c:v>
                </c:pt>
                <c:pt idx="113">
                  <c:v>46372.941176470587</c:v>
                </c:pt>
                <c:pt idx="114">
                  <c:v>45958.181818181816</c:v>
                </c:pt>
                <c:pt idx="115">
                  <c:v>43918.181818181816</c:v>
                </c:pt>
                <c:pt idx="116">
                  <c:v>37891.25</c:v>
                </c:pt>
                <c:pt idx="117">
                  <c:v>37175.5</c:v>
                </c:pt>
                <c:pt idx="118">
                  <c:v>37202.17391304348</c:v>
                </c:pt>
                <c:pt idx="119">
                  <c:v>37839.047619047618</c:v>
                </c:pt>
                <c:pt idx="120">
                  <c:v>36066.5</c:v>
                </c:pt>
                <c:pt idx="121">
                  <c:v>35919.523809523809</c:v>
                </c:pt>
                <c:pt idx="122">
                  <c:v>36967</c:v>
                </c:pt>
                <c:pt idx="123">
                  <c:v>37252.608695652176</c:v>
                </c:pt>
                <c:pt idx="124">
                  <c:v>35609.6875</c:v>
                </c:pt>
                <c:pt idx="125">
                  <c:v>35357.25</c:v>
                </c:pt>
                <c:pt idx="126">
                  <c:v>35776.086956521736</c:v>
                </c:pt>
                <c:pt idx="127">
                  <c:v>36339.285714285717</c:v>
                </c:pt>
                <c:pt idx="128">
                  <c:v>39459.117647058825</c:v>
                </c:pt>
                <c:pt idx="129">
                  <c:v>39897.75</c:v>
                </c:pt>
                <c:pt idx="130">
                  <c:v>39014.761904761908</c:v>
                </c:pt>
                <c:pt idx="131">
                  <c:v>40747.608695652176</c:v>
                </c:pt>
                <c:pt idx="132">
                  <c:v>43024.761904761908</c:v>
                </c:pt>
                <c:pt idx="133">
                  <c:v>45532</c:v>
                </c:pt>
                <c:pt idx="134">
                  <c:v>43733.809523809527</c:v>
                </c:pt>
                <c:pt idx="135">
                  <c:v>42726.818181818184</c:v>
                </c:pt>
                <c:pt idx="136">
                  <c:v>41508.333333333336</c:v>
                </c:pt>
                <c:pt idx="137">
                  <c:v>42610.5</c:v>
                </c:pt>
                <c:pt idx="138">
                  <c:v>46545.869565217392</c:v>
                </c:pt>
                <c:pt idx="139">
                  <c:v>48008</c:v>
                </c:pt>
                <c:pt idx="140">
                  <c:v>48242.5</c:v>
                </c:pt>
                <c:pt idx="141">
                  <c:v>49511.666666666664</c:v>
                </c:pt>
                <c:pt idx="142">
                  <c:v>50382.380952380954</c:v>
                </c:pt>
                <c:pt idx="143">
                  <c:v>51034.782608695656</c:v>
                </c:pt>
                <c:pt idx="144">
                  <c:v>49748.25</c:v>
                </c:pt>
                <c:pt idx="145">
                  <c:v>50041.5</c:v>
                </c:pt>
                <c:pt idx="146">
                  <c:v>48139.523809523809</c:v>
                </c:pt>
                <c:pt idx="147">
                  <c:v>46385.714285714283</c:v>
                </c:pt>
                <c:pt idx="148">
                  <c:v>50333.75</c:v>
                </c:pt>
                <c:pt idx="149">
                  <c:v>51731.904761904763</c:v>
                </c:pt>
                <c:pt idx="150">
                  <c:v>51355.227272727272</c:v>
                </c:pt>
                <c:pt idx="151">
                  <c:v>51198.333333333336</c:v>
                </c:pt>
                <c:pt idx="152">
                  <c:v>52258.611111111109</c:v>
                </c:pt>
                <c:pt idx="153">
                  <c:v>52377.631578947367</c:v>
                </c:pt>
                <c:pt idx="154">
                  <c:v>52454.090909090912</c:v>
                </c:pt>
                <c:pt idx="155">
                  <c:v>50475.217391304344</c:v>
                </c:pt>
                <c:pt idx="156">
                  <c:v>51580.588235294119</c:v>
                </c:pt>
                <c:pt idx="157">
                  <c:v>53321.590909090912</c:v>
                </c:pt>
                <c:pt idx="158">
                  <c:v>53195.277777777781</c:v>
                </c:pt>
                <c:pt idx="159">
                  <c:v>56201.904761904763</c:v>
                </c:pt>
                <c:pt idx="160">
                  <c:v>58102</c:v>
                </c:pt>
                <c:pt idx="161">
                  <c:v>57798</c:v>
                </c:pt>
                <c:pt idx="162">
                  <c:v>57040</c:v>
                </c:pt>
                <c:pt idx="163">
                  <c:v>56022.727272727272</c:v>
                </c:pt>
                <c:pt idx="164">
                  <c:v>58126.388888888891</c:v>
                </c:pt>
                <c:pt idx="165">
                  <c:v>58506.75</c:v>
                </c:pt>
                <c:pt idx="166">
                  <c:v>55515.217391304344</c:v>
                </c:pt>
                <c:pt idx="167">
                  <c:v>55667.727272727272</c:v>
                </c:pt>
                <c:pt idx="168">
                  <c:v>55124.25</c:v>
                </c:pt>
                <c:pt idx="169">
                  <c:v>56855.454545454544</c:v>
                </c:pt>
                <c:pt idx="170">
                  <c:v>57902.352941176468</c:v>
                </c:pt>
                <c:pt idx="171">
                  <c:v>59602.272727272728</c:v>
                </c:pt>
                <c:pt idx="172">
                  <c:v>59457.142857142855</c:v>
                </c:pt>
                <c:pt idx="173">
                  <c:v>57335</c:v>
                </c:pt>
                <c:pt idx="174">
                  <c:v>56286.36363636364</c:v>
                </c:pt>
                <c:pt idx="175">
                  <c:v>57365.909090909088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19-4D49-B642-F3F21211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779711"/>
        <c:axId val="767783551"/>
      </c:lineChart>
      <c:lineChart>
        <c:grouping val="standard"/>
        <c:varyColors val="0"/>
        <c:ser>
          <c:idx val="1"/>
          <c:order val="1"/>
          <c:tx>
            <c:strRef>
              <c:f>'图3，4'!$W$1</c:f>
              <c:strCache>
                <c:ptCount val="1"/>
                <c:pt idx="0">
                  <c:v>同比（%，右）</c:v>
                </c:pt>
              </c:strCache>
            </c:strRef>
          </c:tx>
          <c:spPr>
            <a:ln w="19050" cap="rnd">
              <a:solidFill>
                <a:srgbClr val="ADCBF0"/>
              </a:solidFill>
              <a:round/>
            </a:ln>
            <a:effectLst/>
          </c:spPr>
          <c:marker>
            <c:symbol val="none"/>
          </c:marker>
          <c:val>
            <c:numRef>
              <c:f>'图3，4'!$W$6:$W$181</c:f>
              <c:numCache>
                <c:formatCode>0.00_ </c:formatCode>
                <c:ptCount val="176"/>
                <c:pt idx="0">
                  <c:v>33.380213545648211</c:v>
                </c:pt>
                <c:pt idx="1">
                  <c:v>33.602786414587669</c:v>
                </c:pt>
                <c:pt idx="2">
                  <c:v>30.705909752201492</c:v>
                </c:pt>
                <c:pt idx="3">
                  <c:v>23.600256679570776</c:v>
                </c:pt>
                <c:pt idx="4">
                  <c:v>32.21511599322956</c:v>
                </c:pt>
                <c:pt idx="5">
                  <c:v>36.015236380167806</c:v>
                </c:pt>
                <c:pt idx="6">
                  <c:v>25.319729181605211</c:v>
                </c:pt>
                <c:pt idx="7">
                  <c:v>15.105858957848323</c:v>
                </c:pt>
                <c:pt idx="8">
                  <c:v>12.082980044922685</c:v>
                </c:pt>
                <c:pt idx="9">
                  <c:v>7.965568386469692</c:v>
                </c:pt>
                <c:pt idx="10">
                  <c:v>8.0225852087237914</c:v>
                </c:pt>
                <c:pt idx="11">
                  <c:v>2.5202273437442972</c:v>
                </c:pt>
                <c:pt idx="12">
                  <c:v>-0.52752511341369279</c:v>
                </c:pt>
                <c:pt idx="13">
                  <c:v>-5.0114501574600681</c:v>
                </c:pt>
                <c:pt idx="14">
                  <c:v>-0.34539206657005422</c:v>
                </c:pt>
                <c:pt idx="15">
                  <c:v>12.378068869681709</c:v>
                </c:pt>
                <c:pt idx="16">
                  <c:v>12.093265773612016</c:v>
                </c:pt>
                <c:pt idx="17">
                  <c:v>9.6308064299133918</c:v>
                </c:pt>
                <c:pt idx="18">
                  <c:v>7.9715213240734899</c:v>
                </c:pt>
                <c:pt idx="19">
                  <c:v>10.17658231654854</c:v>
                </c:pt>
                <c:pt idx="20">
                  <c:v>15.173534488773349</c:v>
                </c:pt>
                <c:pt idx="21">
                  <c:v>8.1292849985801432</c:v>
                </c:pt>
                <c:pt idx="22">
                  <c:v>5.6133623941023227</c:v>
                </c:pt>
                <c:pt idx="23">
                  <c:v>12.429986387640424</c:v>
                </c:pt>
                <c:pt idx="24">
                  <c:v>16.770715008742073</c:v>
                </c:pt>
                <c:pt idx="25">
                  <c:v>25.710059690667116</c:v>
                </c:pt>
                <c:pt idx="26">
                  <c:v>11.829980382406449</c:v>
                </c:pt>
                <c:pt idx="27">
                  <c:v>2.8775442979819874</c:v>
                </c:pt>
                <c:pt idx="28">
                  <c:v>-0.31584565277928994</c:v>
                </c:pt>
                <c:pt idx="29">
                  <c:v>1.1028312028406579</c:v>
                </c:pt>
                <c:pt idx="30">
                  <c:v>3.9275256022466962</c:v>
                </c:pt>
                <c:pt idx="31">
                  <c:v>3.423402244324985</c:v>
                </c:pt>
                <c:pt idx="32">
                  <c:v>4.5043283824814058</c:v>
                </c:pt>
                <c:pt idx="33">
                  <c:v>10.632025781221184</c:v>
                </c:pt>
                <c:pt idx="34">
                  <c:v>11.048202234960861</c:v>
                </c:pt>
                <c:pt idx="35">
                  <c:v>17.969905328410231</c:v>
                </c:pt>
                <c:pt idx="36">
                  <c:v>-2.2798660035480727</c:v>
                </c:pt>
                <c:pt idx="37">
                  <c:v>-9.1186486799651156</c:v>
                </c:pt>
                <c:pt idx="38">
                  <c:v>-7.3041189341385637</c:v>
                </c:pt>
                <c:pt idx="39">
                  <c:v>-5.5047177857725682</c:v>
                </c:pt>
                <c:pt idx="40">
                  <c:v>-3.5169366264660558</c:v>
                </c:pt>
                <c:pt idx="41">
                  <c:v>-4.0092526092488363</c:v>
                </c:pt>
                <c:pt idx="42">
                  <c:v>-4.91421018657456</c:v>
                </c:pt>
                <c:pt idx="43">
                  <c:v>-7.62619267310225</c:v>
                </c:pt>
                <c:pt idx="44">
                  <c:v>-11.883430160000689</c:v>
                </c:pt>
                <c:pt idx="45">
                  <c:v>-10.419303965482692</c:v>
                </c:pt>
                <c:pt idx="46">
                  <c:v>-10.601677919461462</c:v>
                </c:pt>
                <c:pt idx="47">
                  <c:v>-16.290822847780287</c:v>
                </c:pt>
                <c:pt idx="48">
                  <c:v>-0.73991023156175761</c:v>
                </c:pt>
                <c:pt idx="49">
                  <c:v>-2.2231884459239044</c:v>
                </c:pt>
                <c:pt idx="50">
                  <c:v>8.9334994495434454</c:v>
                </c:pt>
                <c:pt idx="51">
                  <c:v>9.6992399288944604</c:v>
                </c:pt>
                <c:pt idx="52">
                  <c:v>14.260044380672706</c:v>
                </c:pt>
                <c:pt idx="53">
                  <c:v>19.574629881931607</c:v>
                </c:pt>
                <c:pt idx="54">
                  <c:v>20.464299648849014</c:v>
                </c:pt>
                <c:pt idx="55">
                  <c:v>34.308646155699492</c:v>
                </c:pt>
                <c:pt idx="56">
                  <c:v>40.231008762401331</c:v>
                </c:pt>
                <c:pt idx="57">
                  <c:v>34.382029361269758</c:v>
                </c:pt>
                <c:pt idx="58">
                  <c:v>36.00084053186427</c:v>
                </c:pt>
                <c:pt idx="59">
                  <c:v>35.966350348535705</c:v>
                </c:pt>
                <c:pt idx="60">
                  <c:v>49.626429983286641</c:v>
                </c:pt>
                <c:pt idx="61">
                  <c:v>68.892950524204792</c:v>
                </c:pt>
                <c:pt idx="62">
                  <c:v>63.896671202643809</c:v>
                </c:pt>
                <c:pt idx="63">
                  <c:v>59.855941487626382</c:v>
                </c:pt>
                <c:pt idx="64">
                  <c:v>37.036915096375807</c:v>
                </c:pt>
                <c:pt idx="65">
                  <c:v>20.85897583650263</c:v>
                </c:pt>
                <c:pt idx="66">
                  <c:v>19.225056164926649</c:v>
                </c:pt>
                <c:pt idx="67">
                  <c:v>12.69006851042791</c:v>
                </c:pt>
                <c:pt idx="68">
                  <c:v>9.8432086544580297</c:v>
                </c:pt>
                <c:pt idx="69">
                  <c:v>9.7619951831786214</c:v>
                </c:pt>
                <c:pt idx="70">
                  <c:v>10.32829950993194</c:v>
                </c:pt>
                <c:pt idx="71">
                  <c:v>9.3569203382287451</c:v>
                </c:pt>
                <c:pt idx="72">
                  <c:v>0.22685258245598461</c:v>
                </c:pt>
                <c:pt idx="73">
                  <c:v>-7.940814588131369</c:v>
                </c:pt>
                <c:pt idx="74">
                  <c:v>-15.566133377103625</c:v>
                </c:pt>
                <c:pt idx="75">
                  <c:v>-16.521493350190863</c:v>
                </c:pt>
                <c:pt idx="76">
                  <c:v>-6.8960232149425762</c:v>
                </c:pt>
                <c:pt idx="77">
                  <c:v>2.7824707335049874</c:v>
                </c:pt>
                <c:pt idx="78">
                  <c:v>-0.81270042699007583</c:v>
                </c:pt>
                <c:pt idx="79">
                  <c:v>-4.6167562143088974</c:v>
                </c:pt>
                <c:pt idx="80">
                  <c:v>-6.1191074135126984</c:v>
                </c:pt>
                <c:pt idx="81">
                  <c:v>-3.5907283417734472</c:v>
                </c:pt>
                <c:pt idx="82">
                  <c:v>-5.0937183833578876</c:v>
                </c:pt>
                <c:pt idx="83">
                  <c:v>-5.0948818401617473</c:v>
                </c:pt>
                <c:pt idx="84">
                  <c:v>-10.712461496422272</c:v>
                </c:pt>
                <c:pt idx="85">
                  <c:v>-6.9460358693331461</c:v>
                </c:pt>
                <c:pt idx="86">
                  <c:v>-3.5189127002240417</c:v>
                </c:pt>
                <c:pt idx="87">
                  <c:v>-2.0956631704232613</c:v>
                </c:pt>
                <c:pt idx="88">
                  <c:v>-6.5276911126109534</c:v>
                </c:pt>
                <c:pt idx="89">
                  <c:v>-11.95546828252863</c:v>
                </c:pt>
                <c:pt idx="90">
                  <c:v>-7.8005411846927126</c:v>
                </c:pt>
                <c:pt idx="91">
                  <c:v>-7.8094431505399031</c:v>
                </c:pt>
                <c:pt idx="92">
                  <c:v>-7.6040512929671191</c:v>
                </c:pt>
                <c:pt idx="93">
                  <c:v>-4.5743488051002101</c:v>
                </c:pt>
                <c:pt idx="94">
                  <c:v>-3.84031132123777</c:v>
                </c:pt>
                <c:pt idx="95">
                  <c:v>3.5071658650184023</c:v>
                </c:pt>
                <c:pt idx="96">
                  <c:v>14.226694599720011</c:v>
                </c:pt>
                <c:pt idx="97">
                  <c:v>12.331502246969816</c:v>
                </c:pt>
                <c:pt idx="98">
                  <c:v>10.17805611102464</c:v>
                </c:pt>
                <c:pt idx="99">
                  <c:v>8.0914125099635008</c:v>
                </c:pt>
                <c:pt idx="100">
                  <c:v>9.2397579467204558</c:v>
                </c:pt>
                <c:pt idx="101">
                  <c:v>16.307050257503111</c:v>
                </c:pt>
                <c:pt idx="102">
                  <c:v>15.640324254875033</c:v>
                </c:pt>
                <c:pt idx="103">
                  <c:v>22.205547505692405</c:v>
                </c:pt>
                <c:pt idx="104">
                  <c:v>43.433704428889946</c:v>
                </c:pt>
                <c:pt idx="105">
                  <c:v>38.233642100436086</c:v>
                </c:pt>
                <c:pt idx="106">
                  <c:v>36.946181265704425</c:v>
                </c:pt>
                <c:pt idx="107">
                  <c:v>26.158415343182899</c:v>
                </c:pt>
                <c:pt idx="108">
                  <c:v>26.933454994120705</c:v>
                </c:pt>
                <c:pt idx="109">
                  <c:v>26.63168988877252</c:v>
                </c:pt>
                <c:pt idx="110">
                  <c:v>25.506833422001002</c:v>
                </c:pt>
                <c:pt idx="111">
                  <c:v>26.45744097291114</c:v>
                </c:pt>
                <c:pt idx="112">
                  <c:v>34.579482994152464</c:v>
                </c:pt>
                <c:pt idx="113">
                  <c:v>31.155395785788169</c:v>
                </c:pt>
                <c:pt idx="114">
                  <c:v>28.460616372143388</c:v>
                </c:pt>
                <c:pt idx="115">
                  <c:v>20.855930310475749</c:v>
                </c:pt>
                <c:pt idx="116">
                  <c:v>-3.9733976341857957</c:v>
                </c:pt>
                <c:pt idx="117">
                  <c:v>-6.8230664636476996</c:v>
                </c:pt>
                <c:pt idx="118">
                  <c:v>-4.6459029947256827</c:v>
                </c:pt>
                <c:pt idx="119">
                  <c:v>-7.1379920680226441</c:v>
                </c:pt>
                <c:pt idx="120">
                  <c:v>-16.172691251992216</c:v>
                </c:pt>
                <c:pt idx="121">
                  <c:v>-21.111473667917487</c:v>
                </c:pt>
                <c:pt idx="122">
                  <c:v>-15.472719155932541</c:v>
                </c:pt>
                <c:pt idx="123">
                  <c:v>-12.812115947579461</c:v>
                </c:pt>
                <c:pt idx="124">
                  <c:v>-14.210750853242327</c:v>
                </c:pt>
                <c:pt idx="125">
                  <c:v>-17.022212834864646</c:v>
                </c:pt>
                <c:pt idx="126">
                  <c:v>-23.137998514789064</c:v>
                </c:pt>
                <c:pt idx="127">
                  <c:v>-24.305770466826949</c:v>
                </c:pt>
                <c:pt idx="128">
                  <c:v>-18.206731311480905</c:v>
                </c:pt>
                <c:pt idx="129">
                  <c:v>-19.417477362237854</c:v>
                </c:pt>
                <c:pt idx="130">
                  <c:v>-22.562687258395314</c:v>
                </c:pt>
                <c:pt idx="131">
                  <c:v>-20.157181802692111</c:v>
                </c:pt>
                <c:pt idx="132">
                  <c:v>-13.515024338018106</c:v>
                </c:pt>
                <c:pt idx="133">
                  <c:v>-9.0115204380364293</c:v>
                </c:pt>
                <c:pt idx="134">
                  <c:v>-9.1519689790588803</c:v>
                </c:pt>
                <c:pt idx="135">
                  <c:v>-7.8879805134809651</c:v>
                </c:pt>
                <c:pt idx="136">
                  <c:v>-17.533795250039315</c:v>
                </c:pt>
                <c:pt idx="137">
                  <c:v>-17.632068264035276</c:v>
                </c:pt>
                <c:pt idx="138">
                  <c:v>-9.3648844780089995</c:v>
                </c:pt>
                <c:pt idx="139">
                  <c:v>-6.2313226342003363</c:v>
                </c:pt>
                <c:pt idx="140">
                  <c:v>-7.6850705093790994</c:v>
                </c:pt>
                <c:pt idx="141">
                  <c:v>-5.4717344520645455</c:v>
                </c:pt>
                <c:pt idx="142">
                  <c:v>-3.9495679379907158</c:v>
                </c:pt>
                <c:pt idx="143">
                  <c:v>1.1085939720741269</c:v>
                </c:pt>
                <c:pt idx="144">
                  <c:v>-3.5523794861267941</c:v>
                </c:pt>
                <c:pt idx="145">
                  <c:v>-6.1515248385653134</c:v>
                </c:pt>
                <c:pt idx="146">
                  <c:v>-9.5041405543068773</c:v>
                </c:pt>
                <c:pt idx="147">
                  <c:v>-17.465939131024204</c:v>
                </c:pt>
                <c:pt idx="148">
                  <c:v>-13.370021686000483</c:v>
                </c:pt>
                <c:pt idx="149">
                  <c:v>-10.49533762084369</c:v>
                </c:pt>
                <c:pt idx="150">
                  <c:v>-9.9662915976029591</c:v>
                </c:pt>
                <c:pt idx="151">
                  <c:v>-8.611494252873559</c:v>
                </c:pt>
                <c:pt idx="152">
                  <c:v>-10.09486033786529</c:v>
                </c:pt>
                <c:pt idx="153">
                  <c:v>-10.475916746448286</c:v>
                </c:pt>
                <c:pt idx="154">
                  <c:v>-5.5140313342138034</c:v>
                </c:pt>
                <c:pt idx="155">
                  <c:v>-9.327684343899632</c:v>
                </c:pt>
                <c:pt idx="156">
                  <c:v>-6.4284988271148924</c:v>
                </c:pt>
                <c:pt idx="157">
                  <c:v>-6.2155226171631339</c:v>
                </c:pt>
                <c:pt idx="158">
                  <c:v>-8.1293331346666484</c:v>
                </c:pt>
                <c:pt idx="159">
                  <c:v>-5.7050978255935343</c:v>
                </c:pt>
                <c:pt idx="160">
                  <c:v>-2.2791926958193143</c:v>
                </c:pt>
                <c:pt idx="161">
                  <c:v>0.80753466468998003</c:v>
                </c:pt>
                <c:pt idx="162">
                  <c:v>1.3389324073326274</c:v>
                </c:pt>
                <c:pt idx="163">
                  <c:v>-2.3414286280258279</c:v>
                </c:pt>
                <c:pt idx="164">
                  <c:v>3.9130974549968993</c:v>
                </c:pt>
                <c:pt idx="165">
                  <c:v>-7.1426708989910406</c:v>
                </c:pt>
                <c:pt idx="166">
                  <c:v>-18.373022215119072</c:v>
                </c:pt>
                <c:pt idx="167">
                  <c:v>-22.032695441282357</c:v>
                </c:pt>
                <c:pt idx="168">
                  <c:v>-19.982771134305651</c:v>
                </c:pt>
                <c:pt idx="169">
                  <c:v>-16.635686051106113</c:v>
                </c:pt>
                <c:pt idx="170">
                  <c:v>-19.104032803974192</c:v>
                </c:pt>
                <c:pt idx="171">
                  <c:v>-16.256981766534455</c:v>
                </c:pt>
                <c:pt idx="172">
                  <c:v>-18.798430076967858</c:v>
                </c:pt>
                <c:pt idx="173">
                  <c:v>-18.422082310674774</c:v>
                </c:pt>
                <c:pt idx="174">
                  <c:v>#N/A</c:v>
                </c:pt>
                <c:pt idx="17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19-4D49-B642-F3F21211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815231"/>
        <c:axId val="767820511"/>
      </c:lineChart>
      <c:dateAx>
        <c:axId val="767779711"/>
        <c:scaling>
          <c:orientation val="minMax"/>
          <c:max val="45869"/>
          <c:min val="45138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767783551"/>
        <c:crosses val="autoZero"/>
        <c:auto val="1"/>
        <c:lblOffset val="100"/>
        <c:baseTimeUnit val="months"/>
        <c:majorUnit val="6"/>
        <c:majorTimeUnit val="months"/>
      </c:dateAx>
      <c:valAx>
        <c:axId val="767783551"/>
        <c:scaling>
          <c:orientation val="minMax"/>
          <c:min val="60000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767779711"/>
        <c:crosses val="autoZero"/>
        <c:crossBetween val="between"/>
      </c:valAx>
      <c:valAx>
        <c:axId val="767820511"/>
        <c:scaling>
          <c:orientation val="minMax"/>
        </c:scaling>
        <c:delete val="0"/>
        <c:axPos val="r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767815231"/>
        <c:crosses val="max"/>
        <c:crossBetween val="between"/>
      </c:valAx>
      <c:catAx>
        <c:axId val="767815231"/>
        <c:scaling>
          <c:orientation val="minMax"/>
        </c:scaling>
        <c:delete val="1"/>
        <c:axPos val="b"/>
        <c:majorTickMark val="out"/>
        <c:minorTickMark val="none"/>
        <c:tickLblPos val="nextTo"/>
        <c:crossAx val="767820511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'图3，4'!$X$5:$X$266</c:f>
              <c:numCache>
                <c:formatCode>yyyy\-mm\-dd</c:formatCode>
                <c:ptCount val="262"/>
                <c:pt idx="0">
                  <c:v>46121</c:v>
                </c:pt>
                <c:pt idx="1">
                  <c:v>46120</c:v>
                </c:pt>
                <c:pt idx="2">
                  <c:v>46119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46088</c:v>
                </c:pt>
                <c:pt idx="24">
                  <c:v>46087</c:v>
                </c:pt>
                <c:pt idx="25">
                  <c:v>46086</c:v>
                </c:pt>
                <c:pt idx="26">
                  <c:v>46085</c:v>
                </c:pt>
                <c:pt idx="27">
                  <c:v>46084</c:v>
                </c:pt>
                <c:pt idx="28">
                  <c:v>46083</c:v>
                </c:pt>
                <c:pt idx="29">
                  <c:v>46081</c:v>
                </c:pt>
                <c:pt idx="30">
                  <c:v>46080</c:v>
                </c:pt>
                <c:pt idx="31">
                  <c:v>46079</c:v>
                </c:pt>
                <c:pt idx="32">
                  <c:v>46078</c:v>
                </c:pt>
                <c:pt idx="33">
                  <c:v>46077</c:v>
                </c:pt>
                <c:pt idx="34">
                  <c:v>46067</c:v>
                </c:pt>
                <c:pt idx="35">
                  <c:v>46066</c:v>
                </c:pt>
                <c:pt idx="36">
                  <c:v>46065</c:v>
                </c:pt>
                <c:pt idx="37">
                  <c:v>46064</c:v>
                </c:pt>
                <c:pt idx="38">
                  <c:v>46063</c:v>
                </c:pt>
                <c:pt idx="39">
                  <c:v>46062</c:v>
                </c:pt>
                <c:pt idx="40">
                  <c:v>46059</c:v>
                </c:pt>
                <c:pt idx="41">
                  <c:v>46058</c:v>
                </c:pt>
                <c:pt idx="42">
                  <c:v>46057</c:v>
                </c:pt>
                <c:pt idx="43">
                  <c:v>46056</c:v>
                </c:pt>
                <c:pt idx="44">
                  <c:v>46055</c:v>
                </c:pt>
                <c:pt idx="45">
                  <c:v>46052</c:v>
                </c:pt>
                <c:pt idx="46">
                  <c:v>46051</c:v>
                </c:pt>
                <c:pt idx="47">
                  <c:v>46050</c:v>
                </c:pt>
                <c:pt idx="48">
                  <c:v>46049</c:v>
                </c:pt>
                <c:pt idx="49">
                  <c:v>46048</c:v>
                </c:pt>
                <c:pt idx="50">
                  <c:v>46045</c:v>
                </c:pt>
                <c:pt idx="51">
                  <c:v>46044</c:v>
                </c:pt>
                <c:pt idx="52">
                  <c:v>46043</c:v>
                </c:pt>
                <c:pt idx="53">
                  <c:v>46042</c:v>
                </c:pt>
                <c:pt idx="54">
                  <c:v>46041</c:v>
                </c:pt>
                <c:pt idx="55">
                  <c:v>46038</c:v>
                </c:pt>
                <c:pt idx="56">
                  <c:v>46037</c:v>
                </c:pt>
                <c:pt idx="57">
                  <c:v>46036</c:v>
                </c:pt>
                <c:pt idx="58">
                  <c:v>46035</c:v>
                </c:pt>
                <c:pt idx="59">
                  <c:v>46034</c:v>
                </c:pt>
                <c:pt idx="60">
                  <c:v>46031</c:v>
                </c:pt>
                <c:pt idx="61">
                  <c:v>46030</c:v>
                </c:pt>
                <c:pt idx="62">
                  <c:v>46029</c:v>
                </c:pt>
                <c:pt idx="63">
                  <c:v>46028</c:v>
                </c:pt>
                <c:pt idx="64">
                  <c:v>46027</c:v>
                </c:pt>
                <c:pt idx="65">
                  <c:v>46026</c:v>
                </c:pt>
                <c:pt idx="66">
                  <c:v>46023</c:v>
                </c:pt>
                <c:pt idx="67">
                  <c:v>46022</c:v>
                </c:pt>
                <c:pt idx="68">
                  <c:v>46021</c:v>
                </c:pt>
                <c:pt idx="69">
                  <c:v>46020</c:v>
                </c:pt>
                <c:pt idx="70">
                  <c:v>46017</c:v>
                </c:pt>
                <c:pt idx="71">
                  <c:v>46016</c:v>
                </c:pt>
                <c:pt idx="72">
                  <c:v>46015</c:v>
                </c:pt>
                <c:pt idx="73">
                  <c:v>46014</c:v>
                </c:pt>
                <c:pt idx="74">
                  <c:v>46013</c:v>
                </c:pt>
                <c:pt idx="75">
                  <c:v>46012</c:v>
                </c:pt>
                <c:pt idx="76">
                  <c:v>46010</c:v>
                </c:pt>
                <c:pt idx="77">
                  <c:v>46009</c:v>
                </c:pt>
                <c:pt idx="78">
                  <c:v>46008</c:v>
                </c:pt>
                <c:pt idx="79">
                  <c:v>46007</c:v>
                </c:pt>
                <c:pt idx="80">
                  <c:v>46006</c:v>
                </c:pt>
                <c:pt idx="81">
                  <c:v>46003</c:v>
                </c:pt>
                <c:pt idx="82">
                  <c:v>46002</c:v>
                </c:pt>
                <c:pt idx="83">
                  <c:v>46001</c:v>
                </c:pt>
                <c:pt idx="84">
                  <c:v>46000</c:v>
                </c:pt>
                <c:pt idx="85">
                  <c:v>45999</c:v>
                </c:pt>
                <c:pt idx="86">
                  <c:v>45996</c:v>
                </c:pt>
                <c:pt idx="87">
                  <c:v>45995</c:v>
                </c:pt>
                <c:pt idx="88">
                  <c:v>45994</c:v>
                </c:pt>
                <c:pt idx="89">
                  <c:v>45993</c:v>
                </c:pt>
                <c:pt idx="90">
                  <c:v>45992</c:v>
                </c:pt>
                <c:pt idx="91">
                  <c:v>45989</c:v>
                </c:pt>
                <c:pt idx="92">
                  <c:v>45988</c:v>
                </c:pt>
                <c:pt idx="93">
                  <c:v>45987</c:v>
                </c:pt>
                <c:pt idx="94">
                  <c:v>45986</c:v>
                </c:pt>
                <c:pt idx="95">
                  <c:v>45985</c:v>
                </c:pt>
                <c:pt idx="96">
                  <c:v>45982</c:v>
                </c:pt>
                <c:pt idx="97">
                  <c:v>45981</c:v>
                </c:pt>
                <c:pt idx="98">
                  <c:v>45980</c:v>
                </c:pt>
                <c:pt idx="99">
                  <c:v>45979</c:v>
                </c:pt>
                <c:pt idx="100">
                  <c:v>45978</c:v>
                </c:pt>
                <c:pt idx="101">
                  <c:v>45976</c:v>
                </c:pt>
                <c:pt idx="102">
                  <c:v>45975</c:v>
                </c:pt>
                <c:pt idx="103">
                  <c:v>45974</c:v>
                </c:pt>
                <c:pt idx="104">
                  <c:v>45973</c:v>
                </c:pt>
                <c:pt idx="105">
                  <c:v>45972</c:v>
                </c:pt>
                <c:pt idx="106">
                  <c:v>45971</c:v>
                </c:pt>
                <c:pt idx="107">
                  <c:v>45968</c:v>
                </c:pt>
                <c:pt idx="108">
                  <c:v>45967</c:v>
                </c:pt>
                <c:pt idx="109">
                  <c:v>45966</c:v>
                </c:pt>
                <c:pt idx="110">
                  <c:v>45965</c:v>
                </c:pt>
                <c:pt idx="111">
                  <c:v>45964</c:v>
                </c:pt>
                <c:pt idx="112">
                  <c:v>45963</c:v>
                </c:pt>
                <c:pt idx="113">
                  <c:v>45962</c:v>
                </c:pt>
                <c:pt idx="114">
                  <c:v>45961</c:v>
                </c:pt>
                <c:pt idx="115">
                  <c:v>45960</c:v>
                </c:pt>
                <c:pt idx="116">
                  <c:v>45959</c:v>
                </c:pt>
                <c:pt idx="117">
                  <c:v>45958</c:v>
                </c:pt>
                <c:pt idx="118">
                  <c:v>45957</c:v>
                </c:pt>
                <c:pt idx="119">
                  <c:v>45954</c:v>
                </c:pt>
                <c:pt idx="120">
                  <c:v>45953</c:v>
                </c:pt>
                <c:pt idx="121">
                  <c:v>45952</c:v>
                </c:pt>
                <c:pt idx="122">
                  <c:v>45951</c:v>
                </c:pt>
                <c:pt idx="123">
                  <c:v>45950</c:v>
                </c:pt>
                <c:pt idx="124">
                  <c:v>45947</c:v>
                </c:pt>
                <c:pt idx="125">
                  <c:v>45946</c:v>
                </c:pt>
                <c:pt idx="126">
                  <c:v>45945</c:v>
                </c:pt>
                <c:pt idx="127">
                  <c:v>45944</c:v>
                </c:pt>
                <c:pt idx="128">
                  <c:v>45943</c:v>
                </c:pt>
                <c:pt idx="129">
                  <c:v>45941</c:v>
                </c:pt>
                <c:pt idx="130">
                  <c:v>45940</c:v>
                </c:pt>
                <c:pt idx="131">
                  <c:v>45939</c:v>
                </c:pt>
                <c:pt idx="132">
                  <c:v>45931</c:v>
                </c:pt>
                <c:pt idx="133">
                  <c:v>45930</c:v>
                </c:pt>
                <c:pt idx="134">
                  <c:v>45929</c:v>
                </c:pt>
                <c:pt idx="135">
                  <c:v>45928</c:v>
                </c:pt>
                <c:pt idx="136">
                  <c:v>45926</c:v>
                </c:pt>
                <c:pt idx="137">
                  <c:v>45925</c:v>
                </c:pt>
                <c:pt idx="138">
                  <c:v>45924</c:v>
                </c:pt>
                <c:pt idx="139">
                  <c:v>45923</c:v>
                </c:pt>
                <c:pt idx="140">
                  <c:v>45922</c:v>
                </c:pt>
                <c:pt idx="141">
                  <c:v>45919</c:v>
                </c:pt>
                <c:pt idx="142">
                  <c:v>45918</c:v>
                </c:pt>
                <c:pt idx="143">
                  <c:v>45917</c:v>
                </c:pt>
                <c:pt idx="144">
                  <c:v>45916</c:v>
                </c:pt>
                <c:pt idx="145">
                  <c:v>45915</c:v>
                </c:pt>
                <c:pt idx="146">
                  <c:v>45912</c:v>
                </c:pt>
                <c:pt idx="147">
                  <c:v>45911</c:v>
                </c:pt>
                <c:pt idx="148">
                  <c:v>45910</c:v>
                </c:pt>
                <c:pt idx="149">
                  <c:v>45909</c:v>
                </c:pt>
                <c:pt idx="150">
                  <c:v>45908</c:v>
                </c:pt>
                <c:pt idx="151">
                  <c:v>45905</c:v>
                </c:pt>
                <c:pt idx="152">
                  <c:v>45904</c:v>
                </c:pt>
                <c:pt idx="153">
                  <c:v>45903</c:v>
                </c:pt>
                <c:pt idx="154">
                  <c:v>45902</c:v>
                </c:pt>
                <c:pt idx="155">
                  <c:v>45901</c:v>
                </c:pt>
                <c:pt idx="156">
                  <c:v>45898</c:v>
                </c:pt>
                <c:pt idx="157">
                  <c:v>45897</c:v>
                </c:pt>
                <c:pt idx="158">
                  <c:v>45896</c:v>
                </c:pt>
                <c:pt idx="159">
                  <c:v>45895</c:v>
                </c:pt>
                <c:pt idx="160">
                  <c:v>45894</c:v>
                </c:pt>
                <c:pt idx="161">
                  <c:v>45891</c:v>
                </c:pt>
                <c:pt idx="162">
                  <c:v>45890</c:v>
                </c:pt>
                <c:pt idx="163">
                  <c:v>45889</c:v>
                </c:pt>
                <c:pt idx="164">
                  <c:v>45888</c:v>
                </c:pt>
                <c:pt idx="165">
                  <c:v>45887</c:v>
                </c:pt>
                <c:pt idx="166">
                  <c:v>45886</c:v>
                </c:pt>
                <c:pt idx="167">
                  <c:v>45884</c:v>
                </c:pt>
                <c:pt idx="168">
                  <c:v>45883</c:v>
                </c:pt>
                <c:pt idx="169">
                  <c:v>45882</c:v>
                </c:pt>
                <c:pt idx="170">
                  <c:v>45881</c:v>
                </c:pt>
                <c:pt idx="171">
                  <c:v>45880</c:v>
                </c:pt>
                <c:pt idx="172">
                  <c:v>45877</c:v>
                </c:pt>
                <c:pt idx="173">
                  <c:v>45876</c:v>
                </c:pt>
                <c:pt idx="174">
                  <c:v>45875</c:v>
                </c:pt>
                <c:pt idx="175">
                  <c:v>45874</c:v>
                </c:pt>
                <c:pt idx="176">
                  <c:v>45873</c:v>
                </c:pt>
                <c:pt idx="177">
                  <c:v>45870</c:v>
                </c:pt>
                <c:pt idx="178">
                  <c:v>45869</c:v>
                </c:pt>
                <c:pt idx="179">
                  <c:v>45868</c:v>
                </c:pt>
                <c:pt idx="180">
                  <c:v>45867</c:v>
                </c:pt>
                <c:pt idx="181">
                  <c:v>45866</c:v>
                </c:pt>
                <c:pt idx="182">
                  <c:v>45864</c:v>
                </c:pt>
                <c:pt idx="183">
                  <c:v>45863</c:v>
                </c:pt>
                <c:pt idx="184">
                  <c:v>45862</c:v>
                </c:pt>
                <c:pt idx="185">
                  <c:v>45861</c:v>
                </c:pt>
                <c:pt idx="186">
                  <c:v>45860</c:v>
                </c:pt>
                <c:pt idx="187">
                  <c:v>45859</c:v>
                </c:pt>
                <c:pt idx="188">
                  <c:v>45856</c:v>
                </c:pt>
                <c:pt idx="189">
                  <c:v>45855</c:v>
                </c:pt>
                <c:pt idx="190">
                  <c:v>45854</c:v>
                </c:pt>
                <c:pt idx="191">
                  <c:v>45853</c:v>
                </c:pt>
                <c:pt idx="192">
                  <c:v>45852</c:v>
                </c:pt>
                <c:pt idx="193">
                  <c:v>45849</c:v>
                </c:pt>
                <c:pt idx="194">
                  <c:v>45848</c:v>
                </c:pt>
                <c:pt idx="195">
                  <c:v>45847</c:v>
                </c:pt>
                <c:pt idx="196">
                  <c:v>45846</c:v>
                </c:pt>
                <c:pt idx="197">
                  <c:v>45845</c:v>
                </c:pt>
                <c:pt idx="198">
                  <c:v>45842</c:v>
                </c:pt>
                <c:pt idx="199">
                  <c:v>45841</c:v>
                </c:pt>
                <c:pt idx="200">
                  <c:v>45840</c:v>
                </c:pt>
                <c:pt idx="201">
                  <c:v>45839</c:v>
                </c:pt>
                <c:pt idx="202">
                  <c:v>45838</c:v>
                </c:pt>
                <c:pt idx="203">
                  <c:v>45835</c:v>
                </c:pt>
                <c:pt idx="204">
                  <c:v>45834</c:v>
                </c:pt>
                <c:pt idx="205">
                  <c:v>45833</c:v>
                </c:pt>
                <c:pt idx="206">
                  <c:v>45832</c:v>
                </c:pt>
                <c:pt idx="207">
                  <c:v>45831</c:v>
                </c:pt>
                <c:pt idx="208">
                  <c:v>45828</c:v>
                </c:pt>
                <c:pt idx="209">
                  <c:v>45827</c:v>
                </c:pt>
                <c:pt idx="210">
                  <c:v>45826</c:v>
                </c:pt>
                <c:pt idx="211">
                  <c:v>45825</c:v>
                </c:pt>
                <c:pt idx="212">
                  <c:v>45824</c:v>
                </c:pt>
                <c:pt idx="213">
                  <c:v>45821</c:v>
                </c:pt>
                <c:pt idx="214">
                  <c:v>45820</c:v>
                </c:pt>
                <c:pt idx="215">
                  <c:v>45819</c:v>
                </c:pt>
                <c:pt idx="216">
                  <c:v>45818</c:v>
                </c:pt>
                <c:pt idx="217">
                  <c:v>45817</c:v>
                </c:pt>
                <c:pt idx="218">
                  <c:v>45815</c:v>
                </c:pt>
                <c:pt idx="219">
                  <c:v>45814</c:v>
                </c:pt>
                <c:pt idx="220">
                  <c:v>45813</c:v>
                </c:pt>
                <c:pt idx="221">
                  <c:v>45812</c:v>
                </c:pt>
                <c:pt idx="222">
                  <c:v>45811</c:v>
                </c:pt>
                <c:pt idx="223">
                  <c:v>45809</c:v>
                </c:pt>
                <c:pt idx="224">
                  <c:v>45807</c:v>
                </c:pt>
                <c:pt idx="225">
                  <c:v>45806</c:v>
                </c:pt>
                <c:pt idx="226">
                  <c:v>45805</c:v>
                </c:pt>
                <c:pt idx="227">
                  <c:v>45804</c:v>
                </c:pt>
                <c:pt idx="228">
                  <c:v>45803</c:v>
                </c:pt>
                <c:pt idx="229">
                  <c:v>45801</c:v>
                </c:pt>
                <c:pt idx="230">
                  <c:v>45800</c:v>
                </c:pt>
                <c:pt idx="231">
                  <c:v>45799</c:v>
                </c:pt>
                <c:pt idx="232">
                  <c:v>45798</c:v>
                </c:pt>
                <c:pt idx="233">
                  <c:v>45797</c:v>
                </c:pt>
                <c:pt idx="234">
                  <c:v>45796</c:v>
                </c:pt>
                <c:pt idx="235">
                  <c:v>45794</c:v>
                </c:pt>
                <c:pt idx="236">
                  <c:v>45793</c:v>
                </c:pt>
                <c:pt idx="237">
                  <c:v>45792</c:v>
                </c:pt>
                <c:pt idx="238">
                  <c:v>45791</c:v>
                </c:pt>
                <c:pt idx="239">
                  <c:v>45790</c:v>
                </c:pt>
                <c:pt idx="240">
                  <c:v>45789</c:v>
                </c:pt>
                <c:pt idx="241">
                  <c:v>45786</c:v>
                </c:pt>
                <c:pt idx="242">
                  <c:v>45785</c:v>
                </c:pt>
                <c:pt idx="243">
                  <c:v>45784</c:v>
                </c:pt>
                <c:pt idx="244">
                  <c:v>45783</c:v>
                </c:pt>
                <c:pt idx="245">
                  <c:v>45778</c:v>
                </c:pt>
                <c:pt idx="246">
                  <c:v>45777</c:v>
                </c:pt>
                <c:pt idx="247">
                  <c:v>45776</c:v>
                </c:pt>
                <c:pt idx="248">
                  <c:v>45775</c:v>
                </c:pt>
                <c:pt idx="249">
                  <c:v>45774</c:v>
                </c:pt>
                <c:pt idx="250">
                  <c:v>45772</c:v>
                </c:pt>
                <c:pt idx="251">
                  <c:v>45771</c:v>
                </c:pt>
                <c:pt idx="252">
                  <c:v>45770</c:v>
                </c:pt>
                <c:pt idx="253">
                  <c:v>45769</c:v>
                </c:pt>
                <c:pt idx="254">
                  <c:v>45768</c:v>
                </c:pt>
                <c:pt idx="255">
                  <c:v>45765</c:v>
                </c:pt>
                <c:pt idx="256">
                  <c:v>45764</c:v>
                </c:pt>
                <c:pt idx="257">
                  <c:v>45763</c:v>
                </c:pt>
                <c:pt idx="258">
                  <c:v>45762</c:v>
                </c:pt>
                <c:pt idx="259">
                  <c:v>45761</c:v>
                </c:pt>
                <c:pt idx="260">
                  <c:v>45758</c:v>
                </c:pt>
                <c:pt idx="261">
                  <c:v>45757</c:v>
                </c:pt>
              </c:numCache>
            </c:numRef>
          </c:cat>
          <c:val>
            <c:numRef>
              <c:f>'图3，4'!$Z$5:$Z$266</c:f>
              <c:numCache>
                <c:formatCode>#,##0.00_ </c:formatCode>
                <c:ptCount val="262"/>
                <c:pt idx="0">
                  <c:v>670</c:v>
                </c:pt>
                <c:pt idx="1">
                  <c:v>670</c:v>
                </c:pt>
                <c:pt idx="2">
                  <c:v>670</c:v>
                </c:pt>
                <c:pt idx="3">
                  <c:v>670</c:v>
                </c:pt>
                <c:pt idx="4">
                  <c:v>670</c:v>
                </c:pt>
                <c:pt idx="5">
                  <c:v>670</c:v>
                </c:pt>
                <c:pt idx="6">
                  <c:v>644</c:v>
                </c:pt>
                <c:pt idx="7">
                  <c:v>644</c:v>
                </c:pt>
                <c:pt idx="8">
                  <c:v>644</c:v>
                </c:pt>
                <c:pt idx="9">
                  <c:v>644</c:v>
                </c:pt>
                <c:pt idx="10">
                  <c:v>644</c:v>
                </c:pt>
                <c:pt idx="11">
                  <c:v>643</c:v>
                </c:pt>
                <c:pt idx="12">
                  <c:v>643</c:v>
                </c:pt>
                <c:pt idx="13">
                  <c:v>642</c:v>
                </c:pt>
                <c:pt idx="14">
                  <c:v>641</c:v>
                </c:pt>
                <c:pt idx="15">
                  <c:v>641</c:v>
                </c:pt>
                <c:pt idx="16">
                  <c:v>642</c:v>
                </c:pt>
                <c:pt idx="17">
                  <c:v>642</c:v>
                </c:pt>
                <c:pt idx="18">
                  <c:v>642</c:v>
                </c:pt>
                <c:pt idx="19">
                  <c:v>642</c:v>
                </c:pt>
                <c:pt idx="20">
                  <c:v>643</c:v>
                </c:pt>
                <c:pt idx="21">
                  <c:v>643</c:v>
                </c:pt>
                <c:pt idx="22">
                  <c:v>643</c:v>
                </c:pt>
                <c:pt idx="23">
                  <c:v>644</c:v>
                </c:pt>
                <c:pt idx="24">
                  <c:v>644</c:v>
                </c:pt>
                <c:pt idx="25">
                  <c:v>644</c:v>
                </c:pt>
                <c:pt idx="26">
                  <c:v>645</c:v>
                </c:pt>
                <c:pt idx="27">
                  <c:v>645</c:v>
                </c:pt>
                <c:pt idx="28">
                  <c:v>645</c:v>
                </c:pt>
                <c:pt idx="29">
                  <c:v>642</c:v>
                </c:pt>
                <c:pt idx="30">
                  <c:v>642</c:v>
                </c:pt>
                <c:pt idx="31">
                  <c:v>646</c:v>
                </c:pt>
                <c:pt idx="32">
                  <c:v>645</c:v>
                </c:pt>
                <c:pt idx="33">
                  <c:v>645</c:v>
                </c:pt>
                <c:pt idx="34">
                  <c:v>644</c:v>
                </c:pt>
                <c:pt idx="35">
                  <c:v>644</c:v>
                </c:pt>
                <c:pt idx="36">
                  <c:v>644</c:v>
                </c:pt>
                <c:pt idx="37">
                  <c:v>643</c:v>
                </c:pt>
                <c:pt idx="38">
                  <c:v>643</c:v>
                </c:pt>
                <c:pt idx="39">
                  <c:v>643</c:v>
                </c:pt>
                <c:pt idx="40">
                  <c:v>643</c:v>
                </c:pt>
                <c:pt idx="41">
                  <c:v>643</c:v>
                </c:pt>
                <c:pt idx="42">
                  <c:v>643</c:v>
                </c:pt>
                <c:pt idx="43">
                  <c:v>643</c:v>
                </c:pt>
                <c:pt idx="44">
                  <c:v>643</c:v>
                </c:pt>
                <c:pt idx="45">
                  <c:v>643</c:v>
                </c:pt>
                <c:pt idx="46">
                  <c:v>642</c:v>
                </c:pt>
                <c:pt idx="47">
                  <c:v>642</c:v>
                </c:pt>
                <c:pt idx="48">
                  <c:v>642</c:v>
                </c:pt>
                <c:pt idx="49">
                  <c:v>642</c:v>
                </c:pt>
                <c:pt idx="50">
                  <c:v>643</c:v>
                </c:pt>
                <c:pt idx="51">
                  <c:v>643</c:v>
                </c:pt>
                <c:pt idx="52">
                  <c:v>643</c:v>
                </c:pt>
                <c:pt idx="53">
                  <c:v>644</c:v>
                </c:pt>
                <c:pt idx="54">
                  <c:v>644</c:v>
                </c:pt>
                <c:pt idx="55">
                  <c:v>644</c:v>
                </c:pt>
                <c:pt idx="56">
                  <c:v>644</c:v>
                </c:pt>
                <c:pt idx="57">
                  <c:v>644</c:v>
                </c:pt>
                <c:pt idx="58">
                  <c:v>644</c:v>
                </c:pt>
                <c:pt idx="59">
                  <c:v>644</c:v>
                </c:pt>
                <c:pt idx="60">
                  <c:v>644</c:v>
                </c:pt>
                <c:pt idx="61">
                  <c:v>643</c:v>
                </c:pt>
                <c:pt idx="62">
                  <c:v>643</c:v>
                </c:pt>
                <c:pt idx="63">
                  <c:v>642</c:v>
                </c:pt>
                <c:pt idx="64">
                  <c:v>642</c:v>
                </c:pt>
                <c:pt idx="65">
                  <c:v>642</c:v>
                </c:pt>
                <c:pt idx="66">
                  <c:v>642</c:v>
                </c:pt>
                <c:pt idx="67">
                  <c:v>641</c:v>
                </c:pt>
                <c:pt idx="68">
                  <c:v>641</c:v>
                </c:pt>
                <c:pt idx="69">
                  <c:v>641</c:v>
                </c:pt>
                <c:pt idx="70">
                  <c:v>641</c:v>
                </c:pt>
                <c:pt idx="71">
                  <c:v>642</c:v>
                </c:pt>
                <c:pt idx="72">
                  <c:v>642</c:v>
                </c:pt>
                <c:pt idx="73">
                  <c:v>643</c:v>
                </c:pt>
                <c:pt idx="74">
                  <c:v>644</c:v>
                </c:pt>
                <c:pt idx="75">
                  <c:v>645</c:v>
                </c:pt>
                <c:pt idx="76">
                  <c:v>645</c:v>
                </c:pt>
                <c:pt idx="77">
                  <c:v>646</c:v>
                </c:pt>
                <c:pt idx="78">
                  <c:v>647</c:v>
                </c:pt>
                <c:pt idx="79">
                  <c:v>647</c:v>
                </c:pt>
                <c:pt idx="80">
                  <c:v>648</c:v>
                </c:pt>
                <c:pt idx="81">
                  <c:v>648</c:v>
                </c:pt>
                <c:pt idx="82">
                  <c:v>649</c:v>
                </c:pt>
                <c:pt idx="83">
                  <c:v>650</c:v>
                </c:pt>
                <c:pt idx="84">
                  <c:v>651</c:v>
                </c:pt>
                <c:pt idx="85">
                  <c:v>652</c:v>
                </c:pt>
                <c:pt idx="86">
                  <c:v>653</c:v>
                </c:pt>
                <c:pt idx="87">
                  <c:v>653</c:v>
                </c:pt>
                <c:pt idx="88">
                  <c:v>653</c:v>
                </c:pt>
                <c:pt idx="89">
                  <c:v>654</c:v>
                </c:pt>
                <c:pt idx="90">
                  <c:v>654</c:v>
                </c:pt>
                <c:pt idx="91">
                  <c:v>654</c:v>
                </c:pt>
                <c:pt idx="92">
                  <c:v>655</c:v>
                </c:pt>
                <c:pt idx="93">
                  <c:v>656</c:v>
                </c:pt>
                <c:pt idx="94">
                  <c:v>656</c:v>
                </c:pt>
                <c:pt idx="95">
                  <c:v>656</c:v>
                </c:pt>
                <c:pt idx="96">
                  <c:v>656</c:v>
                </c:pt>
                <c:pt idx="97">
                  <c:v>656</c:v>
                </c:pt>
                <c:pt idx="98">
                  <c:v>656</c:v>
                </c:pt>
                <c:pt idx="99">
                  <c:v>656</c:v>
                </c:pt>
                <c:pt idx="100">
                  <c:v>656</c:v>
                </c:pt>
                <c:pt idx="101">
                  <c:v>656</c:v>
                </c:pt>
                <c:pt idx="102">
                  <c:v>656</c:v>
                </c:pt>
                <c:pt idx="103">
                  <c:v>656</c:v>
                </c:pt>
                <c:pt idx="104">
                  <c:v>656</c:v>
                </c:pt>
                <c:pt idx="105">
                  <c:v>656</c:v>
                </c:pt>
                <c:pt idx="106">
                  <c:v>655</c:v>
                </c:pt>
                <c:pt idx="107">
                  <c:v>654</c:v>
                </c:pt>
                <c:pt idx="108">
                  <c:v>652</c:v>
                </c:pt>
                <c:pt idx="109">
                  <c:v>649</c:v>
                </c:pt>
                <c:pt idx="110">
                  <c:v>649</c:v>
                </c:pt>
                <c:pt idx="111">
                  <c:v>649</c:v>
                </c:pt>
                <c:pt idx="112">
                  <c:v>649</c:v>
                </c:pt>
                <c:pt idx="113">
                  <c:v>649</c:v>
                </c:pt>
                <c:pt idx="114">
                  <c:v>649</c:v>
                </c:pt>
                <c:pt idx="115">
                  <c:v>649</c:v>
                </c:pt>
                <c:pt idx="116">
                  <c:v>649</c:v>
                </c:pt>
                <c:pt idx="117">
                  <c:v>649</c:v>
                </c:pt>
                <c:pt idx="118">
                  <c:v>649</c:v>
                </c:pt>
                <c:pt idx="119">
                  <c:v>649</c:v>
                </c:pt>
                <c:pt idx="120">
                  <c:v>649</c:v>
                </c:pt>
                <c:pt idx="121">
                  <c:v>649</c:v>
                </c:pt>
                <c:pt idx="122">
                  <c:v>647</c:v>
                </c:pt>
                <c:pt idx="123">
                  <c:v>644</c:v>
                </c:pt>
                <c:pt idx="124">
                  <c:v>644</c:v>
                </c:pt>
                <c:pt idx="125">
                  <c:v>644</c:v>
                </c:pt>
                <c:pt idx="126">
                  <c:v>643</c:v>
                </c:pt>
                <c:pt idx="127">
                  <c:v>643</c:v>
                </c:pt>
                <c:pt idx="128">
                  <c:v>643</c:v>
                </c:pt>
                <c:pt idx="129">
                  <c:v>643</c:v>
                </c:pt>
                <c:pt idx="130">
                  <c:v>643</c:v>
                </c:pt>
                <c:pt idx="131">
                  <c:v>643</c:v>
                </c:pt>
                <c:pt idx="132">
                  <c:v>643</c:v>
                </c:pt>
                <c:pt idx="133">
                  <c:v>643</c:v>
                </c:pt>
                <c:pt idx="134">
                  <c:v>643</c:v>
                </c:pt>
                <c:pt idx="135">
                  <c:v>643</c:v>
                </c:pt>
                <c:pt idx="136">
                  <c:v>643</c:v>
                </c:pt>
                <c:pt idx="137">
                  <c:v>643</c:v>
                </c:pt>
                <c:pt idx="138">
                  <c:v>643</c:v>
                </c:pt>
                <c:pt idx="139">
                  <c:v>643</c:v>
                </c:pt>
                <c:pt idx="140">
                  <c:v>643</c:v>
                </c:pt>
                <c:pt idx="141">
                  <c:v>642</c:v>
                </c:pt>
                <c:pt idx="142">
                  <c:v>642</c:v>
                </c:pt>
                <c:pt idx="143">
                  <c:v>642</c:v>
                </c:pt>
                <c:pt idx="144">
                  <c:v>641</c:v>
                </c:pt>
                <c:pt idx="145">
                  <c:v>641</c:v>
                </c:pt>
                <c:pt idx="146">
                  <c:v>641</c:v>
                </c:pt>
                <c:pt idx="147">
                  <c:v>641</c:v>
                </c:pt>
                <c:pt idx="148">
                  <c:v>641</c:v>
                </c:pt>
                <c:pt idx="149">
                  <c:v>641</c:v>
                </c:pt>
                <c:pt idx="150">
                  <c:v>642</c:v>
                </c:pt>
                <c:pt idx="151">
                  <c:v>642</c:v>
                </c:pt>
                <c:pt idx="152">
                  <c:v>642</c:v>
                </c:pt>
                <c:pt idx="153">
                  <c:v>642</c:v>
                </c:pt>
                <c:pt idx="154">
                  <c:v>642</c:v>
                </c:pt>
                <c:pt idx="155">
                  <c:v>642</c:v>
                </c:pt>
                <c:pt idx="156">
                  <c:v>643</c:v>
                </c:pt>
                <c:pt idx="157">
                  <c:v>643</c:v>
                </c:pt>
                <c:pt idx="158">
                  <c:v>643</c:v>
                </c:pt>
                <c:pt idx="159">
                  <c:v>643</c:v>
                </c:pt>
                <c:pt idx="160">
                  <c:v>643</c:v>
                </c:pt>
                <c:pt idx="161">
                  <c:v>643</c:v>
                </c:pt>
                <c:pt idx="162">
                  <c:v>643</c:v>
                </c:pt>
                <c:pt idx="163">
                  <c:v>643</c:v>
                </c:pt>
                <c:pt idx="164">
                  <c:v>643</c:v>
                </c:pt>
                <c:pt idx="165">
                  <c:v>643</c:v>
                </c:pt>
                <c:pt idx="166">
                  <c:v>643</c:v>
                </c:pt>
                <c:pt idx="167">
                  <c:v>643</c:v>
                </c:pt>
                <c:pt idx="168">
                  <c:v>643</c:v>
                </c:pt>
                <c:pt idx="169">
                  <c:v>642</c:v>
                </c:pt>
                <c:pt idx="170">
                  <c:v>642</c:v>
                </c:pt>
                <c:pt idx="171">
                  <c:v>641</c:v>
                </c:pt>
                <c:pt idx="172">
                  <c:v>641</c:v>
                </c:pt>
                <c:pt idx="173">
                  <c:v>640</c:v>
                </c:pt>
                <c:pt idx="174">
                  <c:v>640</c:v>
                </c:pt>
                <c:pt idx="175">
                  <c:v>639</c:v>
                </c:pt>
                <c:pt idx="176">
                  <c:v>639</c:v>
                </c:pt>
                <c:pt idx="177">
                  <c:v>638</c:v>
                </c:pt>
                <c:pt idx="178">
                  <c:v>638</c:v>
                </c:pt>
                <c:pt idx="179">
                  <c:v>638</c:v>
                </c:pt>
                <c:pt idx="180">
                  <c:v>638</c:v>
                </c:pt>
                <c:pt idx="181">
                  <c:v>638</c:v>
                </c:pt>
                <c:pt idx="182">
                  <c:v>638</c:v>
                </c:pt>
                <c:pt idx="183">
                  <c:v>638</c:v>
                </c:pt>
                <c:pt idx="184">
                  <c:v>638</c:v>
                </c:pt>
                <c:pt idx="185">
                  <c:v>637</c:v>
                </c:pt>
                <c:pt idx="186">
                  <c:v>637</c:v>
                </c:pt>
                <c:pt idx="187">
                  <c:v>637</c:v>
                </c:pt>
                <c:pt idx="188">
                  <c:v>637</c:v>
                </c:pt>
                <c:pt idx="189">
                  <c:v>637</c:v>
                </c:pt>
                <c:pt idx="190">
                  <c:v>636</c:v>
                </c:pt>
                <c:pt idx="191">
                  <c:v>636</c:v>
                </c:pt>
                <c:pt idx="192">
                  <c:v>636</c:v>
                </c:pt>
                <c:pt idx="193">
                  <c:v>636</c:v>
                </c:pt>
                <c:pt idx="194">
                  <c:v>636</c:v>
                </c:pt>
                <c:pt idx="195">
                  <c:v>635</c:v>
                </c:pt>
                <c:pt idx="196">
                  <c:v>635</c:v>
                </c:pt>
                <c:pt idx="197">
                  <c:v>635</c:v>
                </c:pt>
                <c:pt idx="198">
                  <c:v>635</c:v>
                </c:pt>
                <c:pt idx="199">
                  <c:v>635</c:v>
                </c:pt>
                <c:pt idx="200">
                  <c:v>635</c:v>
                </c:pt>
                <c:pt idx="201">
                  <c:v>635</c:v>
                </c:pt>
                <c:pt idx="202">
                  <c:v>635</c:v>
                </c:pt>
                <c:pt idx="203">
                  <c:v>635</c:v>
                </c:pt>
                <c:pt idx="204">
                  <c:v>635</c:v>
                </c:pt>
                <c:pt idx="205">
                  <c:v>635</c:v>
                </c:pt>
                <c:pt idx="206">
                  <c:v>635</c:v>
                </c:pt>
                <c:pt idx="207">
                  <c:v>635</c:v>
                </c:pt>
                <c:pt idx="208">
                  <c:v>635</c:v>
                </c:pt>
                <c:pt idx="209">
                  <c:v>635</c:v>
                </c:pt>
                <c:pt idx="210">
                  <c:v>635</c:v>
                </c:pt>
                <c:pt idx="211">
                  <c:v>635</c:v>
                </c:pt>
                <c:pt idx="212">
                  <c:v>650</c:v>
                </c:pt>
                <c:pt idx="213">
                  <c:v>650</c:v>
                </c:pt>
                <c:pt idx="214">
                  <c:v>650</c:v>
                </c:pt>
                <c:pt idx="215">
                  <c:v>650</c:v>
                </c:pt>
                <c:pt idx="216">
                  <c:v>650</c:v>
                </c:pt>
                <c:pt idx="217">
                  <c:v>650</c:v>
                </c:pt>
                <c:pt idx="218">
                  <c:v>650</c:v>
                </c:pt>
                <c:pt idx="219">
                  <c:v>650</c:v>
                </c:pt>
                <c:pt idx="220">
                  <c:v>651</c:v>
                </c:pt>
                <c:pt idx="221">
                  <c:v>651</c:v>
                </c:pt>
                <c:pt idx="222">
                  <c:v>651</c:v>
                </c:pt>
                <c:pt idx="223">
                  <c:v>655</c:v>
                </c:pt>
                <c:pt idx="224">
                  <c:v>655</c:v>
                </c:pt>
                <c:pt idx="225">
                  <c:v>659</c:v>
                </c:pt>
                <c:pt idx="226">
                  <c:v>659</c:v>
                </c:pt>
                <c:pt idx="227">
                  <c:v>659</c:v>
                </c:pt>
                <c:pt idx="228">
                  <c:v>659</c:v>
                </c:pt>
                <c:pt idx="229">
                  <c:v>659</c:v>
                </c:pt>
                <c:pt idx="230">
                  <c:v>659</c:v>
                </c:pt>
                <c:pt idx="231">
                  <c:v>659</c:v>
                </c:pt>
                <c:pt idx="232">
                  <c:v>659</c:v>
                </c:pt>
                <c:pt idx="233">
                  <c:v>661</c:v>
                </c:pt>
                <c:pt idx="234">
                  <c:v>665</c:v>
                </c:pt>
                <c:pt idx="235">
                  <c:v>668</c:v>
                </c:pt>
                <c:pt idx="236">
                  <c:v>668</c:v>
                </c:pt>
                <c:pt idx="237">
                  <c:v>668</c:v>
                </c:pt>
                <c:pt idx="238">
                  <c:v>675</c:v>
                </c:pt>
                <c:pt idx="239">
                  <c:v>676</c:v>
                </c:pt>
                <c:pt idx="240">
                  <c:v>676</c:v>
                </c:pt>
                <c:pt idx="241">
                  <c:v>677</c:v>
                </c:pt>
                <c:pt idx="242">
                  <c:v>678</c:v>
                </c:pt>
                <c:pt idx="243">
                  <c:v>678</c:v>
                </c:pt>
                <c:pt idx="244">
                  <c:v>679</c:v>
                </c:pt>
                <c:pt idx="245">
                  <c:v>679</c:v>
                </c:pt>
                <c:pt idx="246">
                  <c:v>679</c:v>
                </c:pt>
                <c:pt idx="247">
                  <c:v>679</c:v>
                </c:pt>
                <c:pt idx="248">
                  <c:v>679</c:v>
                </c:pt>
                <c:pt idx="249">
                  <c:v>679</c:v>
                </c:pt>
                <c:pt idx="250">
                  <c:v>679</c:v>
                </c:pt>
                <c:pt idx="251">
                  <c:v>679</c:v>
                </c:pt>
                <c:pt idx="252">
                  <c:v>679</c:v>
                </c:pt>
                <c:pt idx="253">
                  <c:v>680</c:v>
                </c:pt>
                <c:pt idx="254">
                  <c:v>680</c:v>
                </c:pt>
                <c:pt idx="255">
                  <c:v>680</c:v>
                </c:pt>
                <c:pt idx="256">
                  <c:v>680</c:v>
                </c:pt>
                <c:pt idx="257">
                  <c:v>680</c:v>
                </c:pt>
                <c:pt idx="258">
                  <c:v>680</c:v>
                </c:pt>
                <c:pt idx="259">
                  <c:v>680</c:v>
                </c:pt>
                <c:pt idx="260">
                  <c:v>680</c:v>
                </c:pt>
                <c:pt idx="261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6-4A29-B5C2-407A118A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653951"/>
        <c:axId val="1600652031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'图3，4'!$X$5:$X$266</c:f>
              <c:numCache>
                <c:formatCode>yyyy\-mm\-dd</c:formatCode>
                <c:ptCount val="262"/>
                <c:pt idx="0">
                  <c:v>46121</c:v>
                </c:pt>
                <c:pt idx="1">
                  <c:v>46120</c:v>
                </c:pt>
                <c:pt idx="2">
                  <c:v>46119</c:v>
                </c:pt>
                <c:pt idx="3">
                  <c:v>46115</c:v>
                </c:pt>
                <c:pt idx="4">
                  <c:v>46114</c:v>
                </c:pt>
                <c:pt idx="5">
                  <c:v>46113</c:v>
                </c:pt>
                <c:pt idx="6">
                  <c:v>46112</c:v>
                </c:pt>
                <c:pt idx="7">
                  <c:v>46111</c:v>
                </c:pt>
                <c:pt idx="8">
                  <c:v>46108</c:v>
                </c:pt>
                <c:pt idx="9">
                  <c:v>46107</c:v>
                </c:pt>
                <c:pt idx="10">
                  <c:v>46106</c:v>
                </c:pt>
                <c:pt idx="11">
                  <c:v>46105</c:v>
                </c:pt>
                <c:pt idx="12">
                  <c:v>46104</c:v>
                </c:pt>
                <c:pt idx="13">
                  <c:v>46101</c:v>
                </c:pt>
                <c:pt idx="14">
                  <c:v>46100</c:v>
                </c:pt>
                <c:pt idx="15">
                  <c:v>46099</c:v>
                </c:pt>
                <c:pt idx="16">
                  <c:v>46098</c:v>
                </c:pt>
                <c:pt idx="17">
                  <c:v>46097</c:v>
                </c:pt>
                <c:pt idx="18">
                  <c:v>46094</c:v>
                </c:pt>
                <c:pt idx="19">
                  <c:v>46093</c:v>
                </c:pt>
                <c:pt idx="20">
                  <c:v>46092</c:v>
                </c:pt>
                <c:pt idx="21">
                  <c:v>46091</c:v>
                </c:pt>
                <c:pt idx="22">
                  <c:v>46090</c:v>
                </c:pt>
                <c:pt idx="23">
                  <c:v>46088</c:v>
                </c:pt>
                <c:pt idx="24">
                  <c:v>46087</c:v>
                </c:pt>
                <c:pt idx="25">
                  <c:v>46086</c:v>
                </c:pt>
                <c:pt idx="26">
                  <c:v>46085</c:v>
                </c:pt>
                <c:pt idx="27">
                  <c:v>46084</c:v>
                </c:pt>
                <c:pt idx="28">
                  <c:v>46083</c:v>
                </c:pt>
                <c:pt idx="29">
                  <c:v>46081</c:v>
                </c:pt>
                <c:pt idx="30">
                  <c:v>46080</c:v>
                </c:pt>
                <c:pt idx="31">
                  <c:v>46079</c:v>
                </c:pt>
                <c:pt idx="32">
                  <c:v>46078</c:v>
                </c:pt>
                <c:pt idx="33">
                  <c:v>46077</c:v>
                </c:pt>
                <c:pt idx="34">
                  <c:v>46067</c:v>
                </c:pt>
                <c:pt idx="35">
                  <c:v>46066</c:v>
                </c:pt>
                <c:pt idx="36">
                  <c:v>46065</c:v>
                </c:pt>
                <c:pt idx="37">
                  <c:v>46064</c:v>
                </c:pt>
                <c:pt idx="38">
                  <c:v>46063</c:v>
                </c:pt>
                <c:pt idx="39">
                  <c:v>46062</c:v>
                </c:pt>
                <c:pt idx="40">
                  <c:v>46059</c:v>
                </c:pt>
                <c:pt idx="41">
                  <c:v>46058</c:v>
                </c:pt>
                <c:pt idx="42">
                  <c:v>46057</c:v>
                </c:pt>
                <c:pt idx="43">
                  <c:v>46056</c:v>
                </c:pt>
                <c:pt idx="44">
                  <c:v>46055</c:v>
                </c:pt>
                <c:pt idx="45">
                  <c:v>46052</c:v>
                </c:pt>
                <c:pt idx="46">
                  <c:v>46051</c:v>
                </c:pt>
                <c:pt idx="47">
                  <c:v>46050</c:v>
                </c:pt>
                <c:pt idx="48">
                  <c:v>46049</c:v>
                </c:pt>
                <c:pt idx="49">
                  <c:v>46048</c:v>
                </c:pt>
                <c:pt idx="50">
                  <c:v>46045</c:v>
                </c:pt>
                <c:pt idx="51">
                  <c:v>46044</c:v>
                </c:pt>
                <c:pt idx="52">
                  <c:v>46043</c:v>
                </c:pt>
                <c:pt idx="53">
                  <c:v>46042</c:v>
                </c:pt>
                <c:pt idx="54">
                  <c:v>46041</c:v>
                </c:pt>
                <c:pt idx="55">
                  <c:v>46038</c:v>
                </c:pt>
                <c:pt idx="56">
                  <c:v>46037</c:v>
                </c:pt>
                <c:pt idx="57">
                  <c:v>46036</c:v>
                </c:pt>
                <c:pt idx="58">
                  <c:v>46035</c:v>
                </c:pt>
                <c:pt idx="59">
                  <c:v>46034</c:v>
                </c:pt>
                <c:pt idx="60">
                  <c:v>46031</c:v>
                </c:pt>
                <c:pt idx="61">
                  <c:v>46030</c:v>
                </c:pt>
                <c:pt idx="62">
                  <c:v>46029</c:v>
                </c:pt>
                <c:pt idx="63">
                  <c:v>46028</c:v>
                </c:pt>
                <c:pt idx="64">
                  <c:v>46027</c:v>
                </c:pt>
                <c:pt idx="65">
                  <c:v>46026</c:v>
                </c:pt>
                <c:pt idx="66">
                  <c:v>46023</c:v>
                </c:pt>
                <c:pt idx="67">
                  <c:v>46022</c:v>
                </c:pt>
                <c:pt idx="68">
                  <c:v>46021</c:v>
                </c:pt>
                <c:pt idx="69">
                  <c:v>46020</c:v>
                </c:pt>
                <c:pt idx="70">
                  <c:v>46017</c:v>
                </c:pt>
                <c:pt idx="71">
                  <c:v>46016</c:v>
                </c:pt>
                <c:pt idx="72">
                  <c:v>46015</c:v>
                </c:pt>
                <c:pt idx="73">
                  <c:v>46014</c:v>
                </c:pt>
                <c:pt idx="74">
                  <c:v>46013</c:v>
                </c:pt>
                <c:pt idx="75">
                  <c:v>46012</c:v>
                </c:pt>
                <c:pt idx="76">
                  <c:v>46010</c:v>
                </c:pt>
                <c:pt idx="77">
                  <c:v>46009</c:v>
                </c:pt>
                <c:pt idx="78">
                  <c:v>46008</c:v>
                </c:pt>
                <c:pt idx="79">
                  <c:v>46007</c:v>
                </c:pt>
                <c:pt idx="80">
                  <c:v>46006</c:v>
                </c:pt>
                <c:pt idx="81">
                  <c:v>46003</c:v>
                </c:pt>
                <c:pt idx="82">
                  <c:v>46002</c:v>
                </c:pt>
                <c:pt idx="83">
                  <c:v>46001</c:v>
                </c:pt>
                <c:pt idx="84">
                  <c:v>46000</c:v>
                </c:pt>
                <c:pt idx="85">
                  <c:v>45999</c:v>
                </c:pt>
                <c:pt idx="86">
                  <c:v>45996</c:v>
                </c:pt>
                <c:pt idx="87">
                  <c:v>45995</c:v>
                </c:pt>
                <c:pt idx="88">
                  <c:v>45994</c:v>
                </c:pt>
                <c:pt idx="89">
                  <c:v>45993</c:v>
                </c:pt>
                <c:pt idx="90">
                  <c:v>45992</c:v>
                </c:pt>
                <c:pt idx="91">
                  <c:v>45989</c:v>
                </c:pt>
                <c:pt idx="92">
                  <c:v>45988</c:v>
                </c:pt>
                <c:pt idx="93">
                  <c:v>45987</c:v>
                </c:pt>
                <c:pt idx="94">
                  <c:v>45986</c:v>
                </c:pt>
                <c:pt idx="95">
                  <c:v>45985</c:v>
                </c:pt>
                <c:pt idx="96">
                  <c:v>45982</c:v>
                </c:pt>
                <c:pt idx="97">
                  <c:v>45981</c:v>
                </c:pt>
                <c:pt idx="98">
                  <c:v>45980</c:v>
                </c:pt>
                <c:pt idx="99">
                  <c:v>45979</c:v>
                </c:pt>
                <c:pt idx="100">
                  <c:v>45978</c:v>
                </c:pt>
                <c:pt idx="101">
                  <c:v>45976</c:v>
                </c:pt>
                <c:pt idx="102">
                  <c:v>45975</c:v>
                </c:pt>
                <c:pt idx="103">
                  <c:v>45974</c:v>
                </c:pt>
                <c:pt idx="104">
                  <c:v>45973</c:v>
                </c:pt>
                <c:pt idx="105">
                  <c:v>45972</c:v>
                </c:pt>
                <c:pt idx="106">
                  <c:v>45971</c:v>
                </c:pt>
                <c:pt idx="107">
                  <c:v>45968</c:v>
                </c:pt>
                <c:pt idx="108">
                  <c:v>45967</c:v>
                </c:pt>
                <c:pt idx="109">
                  <c:v>45966</c:v>
                </c:pt>
                <c:pt idx="110">
                  <c:v>45965</c:v>
                </c:pt>
                <c:pt idx="111">
                  <c:v>45964</c:v>
                </c:pt>
                <c:pt idx="112">
                  <c:v>45963</c:v>
                </c:pt>
                <c:pt idx="113">
                  <c:v>45962</c:v>
                </c:pt>
                <c:pt idx="114">
                  <c:v>45961</c:v>
                </c:pt>
                <c:pt idx="115">
                  <c:v>45960</c:v>
                </c:pt>
                <c:pt idx="116">
                  <c:v>45959</c:v>
                </c:pt>
                <c:pt idx="117">
                  <c:v>45958</c:v>
                </c:pt>
                <c:pt idx="118">
                  <c:v>45957</c:v>
                </c:pt>
                <c:pt idx="119">
                  <c:v>45954</c:v>
                </c:pt>
                <c:pt idx="120">
                  <c:v>45953</c:v>
                </c:pt>
                <c:pt idx="121">
                  <c:v>45952</c:v>
                </c:pt>
                <c:pt idx="122">
                  <c:v>45951</c:v>
                </c:pt>
                <c:pt idx="123">
                  <c:v>45950</c:v>
                </c:pt>
                <c:pt idx="124">
                  <c:v>45947</c:v>
                </c:pt>
                <c:pt idx="125">
                  <c:v>45946</c:v>
                </c:pt>
                <c:pt idx="126">
                  <c:v>45945</c:v>
                </c:pt>
                <c:pt idx="127">
                  <c:v>45944</c:v>
                </c:pt>
                <c:pt idx="128">
                  <c:v>45943</c:v>
                </c:pt>
                <c:pt idx="129">
                  <c:v>45941</c:v>
                </c:pt>
                <c:pt idx="130">
                  <c:v>45940</c:v>
                </c:pt>
                <c:pt idx="131">
                  <c:v>45939</c:v>
                </c:pt>
                <c:pt idx="132">
                  <c:v>45931</c:v>
                </c:pt>
                <c:pt idx="133">
                  <c:v>45930</c:v>
                </c:pt>
                <c:pt idx="134">
                  <c:v>45929</c:v>
                </c:pt>
                <c:pt idx="135">
                  <c:v>45928</c:v>
                </c:pt>
                <c:pt idx="136">
                  <c:v>45926</c:v>
                </c:pt>
                <c:pt idx="137">
                  <c:v>45925</c:v>
                </c:pt>
                <c:pt idx="138">
                  <c:v>45924</c:v>
                </c:pt>
                <c:pt idx="139">
                  <c:v>45923</c:v>
                </c:pt>
                <c:pt idx="140">
                  <c:v>45922</c:v>
                </c:pt>
                <c:pt idx="141">
                  <c:v>45919</c:v>
                </c:pt>
                <c:pt idx="142">
                  <c:v>45918</c:v>
                </c:pt>
                <c:pt idx="143">
                  <c:v>45917</c:v>
                </c:pt>
                <c:pt idx="144">
                  <c:v>45916</c:v>
                </c:pt>
                <c:pt idx="145">
                  <c:v>45915</c:v>
                </c:pt>
                <c:pt idx="146">
                  <c:v>45912</c:v>
                </c:pt>
                <c:pt idx="147">
                  <c:v>45911</c:v>
                </c:pt>
                <c:pt idx="148">
                  <c:v>45910</c:v>
                </c:pt>
                <c:pt idx="149">
                  <c:v>45909</c:v>
                </c:pt>
                <c:pt idx="150">
                  <c:v>45908</c:v>
                </c:pt>
                <c:pt idx="151">
                  <c:v>45905</c:v>
                </c:pt>
                <c:pt idx="152">
                  <c:v>45904</c:v>
                </c:pt>
                <c:pt idx="153">
                  <c:v>45903</c:v>
                </c:pt>
                <c:pt idx="154">
                  <c:v>45902</c:v>
                </c:pt>
                <c:pt idx="155">
                  <c:v>45901</c:v>
                </c:pt>
                <c:pt idx="156">
                  <c:v>45898</c:v>
                </c:pt>
                <c:pt idx="157">
                  <c:v>45897</c:v>
                </c:pt>
                <c:pt idx="158">
                  <c:v>45896</c:v>
                </c:pt>
                <c:pt idx="159">
                  <c:v>45895</c:v>
                </c:pt>
                <c:pt idx="160">
                  <c:v>45894</c:v>
                </c:pt>
                <c:pt idx="161">
                  <c:v>45891</c:v>
                </c:pt>
                <c:pt idx="162">
                  <c:v>45890</c:v>
                </c:pt>
                <c:pt idx="163">
                  <c:v>45889</c:v>
                </c:pt>
                <c:pt idx="164">
                  <c:v>45888</c:v>
                </c:pt>
                <c:pt idx="165">
                  <c:v>45887</c:v>
                </c:pt>
                <c:pt idx="166">
                  <c:v>45886</c:v>
                </c:pt>
                <c:pt idx="167">
                  <c:v>45884</c:v>
                </c:pt>
                <c:pt idx="168">
                  <c:v>45883</c:v>
                </c:pt>
                <c:pt idx="169">
                  <c:v>45882</c:v>
                </c:pt>
                <c:pt idx="170">
                  <c:v>45881</c:v>
                </c:pt>
                <c:pt idx="171">
                  <c:v>45880</c:v>
                </c:pt>
                <c:pt idx="172">
                  <c:v>45877</c:v>
                </c:pt>
                <c:pt idx="173">
                  <c:v>45876</c:v>
                </c:pt>
                <c:pt idx="174">
                  <c:v>45875</c:v>
                </c:pt>
                <c:pt idx="175">
                  <c:v>45874</c:v>
                </c:pt>
                <c:pt idx="176">
                  <c:v>45873</c:v>
                </c:pt>
                <c:pt idx="177">
                  <c:v>45870</c:v>
                </c:pt>
                <c:pt idx="178">
                  <c:v>45869</c:v>
                </c:pt>
                <c:pt idx="179">
                  <c:v>45868</c:v>
                </c:pt>
                <c:pt idx="180">
                  <c:v>45867</c:v>
                </c:pt>
                <c:pt idx="181">
                  <c:v>45866</c:v>
                </c:pt>
                <c:pt idx="182">
                  <c:v>45864</c:v>
                </c:pt>
                <c:pt idx="183">
                  <c:v>45863</c:v>
                </c:pt>
                <c:pt idx="184">
                  <c:v>45862</c:v>
                </c:pt>
                <c:pt idx="185">
                  <c:v>45861</c:v>
                </c:pt>
                <c:pt idx="186">
                  <c:v>45860</c:v>
                </c:pt>
                <c:pt idx="187">
                  <c:v>45859</c:v>
                </c:pt>
                <c:pt idx="188">
                  <c:v>45856</c:v>
                </c:pt>
                <c:pt idx="189">
                  <c:v>45855</c:v>
                </c:pt>
                <c:pt idx="190">
                  <c:v>45854</c:v>
                </c:pt>
                <c:pt idx="191">
                  <c:v>45853</c:v>
                </c:pt>
                <c:pt idx="192">
                  <c:v>45852</c:v>
                </c:pt>
                <c:pt idx="193">
                  <c:v>45849</c:v>
                </c:pt>
                <c:pt idx="194">
                  <c:v>45848</c:v>
                </c:pt>
                <c:pt idx="195">
                  <c:v>45847</c:v>
                </c:pt>
                <c:pt idx="196">
                  <c:v>45846</c:v>
                </c:pt>
                <c:pt idx="197">
                  <c:v>45845</c:v>
                </c:pt>
                <c:pt idx="198">
                  <c:v>45842</c:v>
                </c:pt>
                <c:pt idx="199">
                  <c:v>45841</c:v>
                </c:pt>
                <c:pt idx="200">
                  <c:v>45840</c:v>
                </c:pt>
                <c:pt idx="201">
                  <c:v>45839</c:v>
                </c:pt>
                <c:pt idx="202">
                  <c:v>45838</c:v>
                </c:pt>
                <c:pt idx="203">
                  <c:v>45835</c:v>
                </c:pt>
                <c:pt idx="204">
                  <c:v>45834</c:v>
                </c:pt>
                <c:pt idx="205">
                  <c:v>45833</c:v>
                </c:pt>
                <c:pt idx="206">
                  <c:v>45832</c:v>
                </c:pt>
                <c:pt idx="207">
                  <c:v>45831</c:v>
                </c:pt>
                <c:pt idx="208">
                  <c:v>45828</c:v>
                </c:pt>
                <c:pt idx="209">
                  <c:v>45827</c:v>
                </c:pt>
                <c:pt idx="210">
                  <c:v>45826</c:v>
                </c:pt>
                <c:pt idx="211">
                  <c:v>45825</c:v>
                </c:pt>
                <c:pt idx="212">
                  <c:v>45824</c:v>
                </c:pt>
                <c:pt idx="213">
                  <c:v>45821</c:v>
                </c:pt>
                <c:pt idx="214">
                  <c:v>45820</c:v>
                </c:pt>
                <c:pt idx="215">
                  <c:v>45819</c:v>
                </c:pt>
                <c:pt idx="216">
                  <c:v>45818</c:v>
                </c:pt>
                <c:pt idx="217">
                  <c:v>45817</c:v>
                </c:pt>
                <c:pt idx="218">
                  <c:v>45815</c:v>
                </c:pt>
                <c:pt idx="219">
                  <c:v>45814</c:v>
                </c:pt>
                <c:pt idx="220">
                  <c:v>45813</c:v>
                </c:pt>
                <c:pt idx="221">
                  <c:v>45812</c:v>
                </c:pt>
                <c:pt idx="222">
                  <c:v>45811</c:v>
                </c:pt>
                <c:pt idx="223">
                  <c:v>45809</c:v>
                </c:pt>
                <c:pt idx="224">
                  <c:v>45807</c:v>
                </c:pt>
                <c:pt idx="225">
                  <c:v>45806</c:v>
                </c:pt>
                <c:pt idx="226">
                  <c:v>45805</c:v>
                </c:pt>
                <c:pt idx="227">
                  <c:v>45804</c:v>
                </c:pt>
                <c:pt idx="228">
                  <c:v>45803</c:v>
                </c:pt>
                <c:pt idx="229">
                  <c:v>45801</c:v>
                </c:pt>
                <c:pt idx="230">
                  <c:v>45800</c:v>
                </c:pt>
                <c:pt idx="231">
                  <c:v>45799</c:v>
                </c:pt>
                <c:pt idx="232">
                  <c:v>45798</c:v>
                </c:pt>
                <c:pt idx="233">
                  <c:v>45797</c:v>
                </c:pt>
                <c:pt idx="234">
                  <c:v>45796</c:v>
                </c:pt>
                <c:pt idx="235">
                  <c:v>45794</c:v>
                </c:pt>
                <c:pt idx="236">
                  <c:v>45793</c:v>
                </c:pt>
                <c:pt idx="237">
                  <c:v>45792</c:v>
                </c:pt>
                <c:pt idx="238">
                  <c:v>45791</c:v>
                </c:pt>
                <c:pt idx="239">
                  <c:v>45790</c:v>
                </c:pt>
                <c:pt idx="240">
                  <c:v>45789</c:v>
                </c:pt>
                <c:pt idx="241">
                  <c:v>45786</c:v>
                </c:pt>
                <c:pt idx="242">
                  <c:v>45785</c:v>
                </c:pt>
                <c:pt idx="243">
                  <c:v>45784</c:v>
                </c:pt>
                <c:pt idx="244">
                  <c:v>45783</c:v>
                </c:pt>
                <c:pt idx="245">
                  <c:v>45778</c:v>
                </c:pt>
                <c:pt idx="246">
                  <c:v>45777</c:v>
                </c:pt>
                <c:pt idx="247">
                  <c:v>45776</c:v>
                </c:pt>
                <c:pt idx="248">
                  <c:v>45775</c:v>
                </c:pt>
                <c:pt idx="249">
                  <c:v>45774</c:v>
                </c:pt>
                <c:pt idx="250">
                  <c:v>45772</c:v>
                </c:pt>
                <c:pt idx="251">
                  <c:v>45771</c:v>
                </c:pt>
                <c:pt idx="252">
                  <c:v>45770</c:v>
                </c:pt>
                <c:pt idx="253">
                  <c:v>45769</c:v>
                </c:pt>
                <c:pt idx="254">
                  <c:v>45768</c:v>
                </c:pt>
                <c:pt idx="255">
                  <c:v>45765</c:v>
                </c:pt>
                <c:pt idx="256">
                  <c:v>45764</c:v>
                </c:pt>
                <c:pt idx="257">
                  <c:v>45763</c:v>
                </c:pt>
                <c:pt idx="258">
                  <c:v>45762</c:v>
                </c:pt>
                <c:pt idx="259">
                  <c:v>45761</c:v>
                </c:pt>
                <c:pt idx="260">
                  <c:v>45758</c:v>
                </c:pt>
                <c:pt idx="261">
                  <c:v>45757</c:v>
                </c:pt>
              </c:numCache>
            </c:numRef>
          </c:cat>
          <c:val>
            <c:numRef>
              <c:f>'图3，4'!$Y$5:$Y$266</c:f>
              <c:numCache>
                <c:formatCode>#,##0.00_ </c:formatCode>
                <c:ptCount val="262"/>
                <c:pt idx="0">
                  <c:v>1550</c:v>
                </c:pt>
                <c:pt idx="1">
                  <c:v>1549</c:v>
                </c:pt>
                <c:pt idx="2">
                  <c:v>1556</c:v>
                </c:pt>
                <c:pt idx="3">
                  <c:v>1557</c:v>
                </c:pt>
                <c:pt idx="4">
                  <c:v>1557</c:v>
                </c:pt>
                <c:pt idx="5">
                  <c:v>1556</c:v>
                </c:pt>
                <c:pt idx="6">
                  <c:v>1565</c:v>
                </c:pt>
                <c:pt idx="7">
                  <c:v>1565</c:v>
                </c:pt>
                <c:pt idx="8">
                  <c:v>1565</c:v>
                </c:pt>
                <c:pt idx="9">
                  <c:v>1549</c:v>
                </c:pt>
                <c:pt idx="10">
                  <c:v>1540</c:v>
                </c:pt>
                <c:pt idx="11">
                  <c:v>1532</c:v>
                </c:pt>
                <c:pt idx="12">
                  <c:v>1505</c:v>
                </c:pt>
                <c:pt idx="13">
                  <c:v>1493</c:v>
                </c:pt>
                <c:pt idx="14">
                  <c:v>1488</c:v>
                </c:pt>
                <c:pt idx="15">
                  <c:v>1487</c:v>
                </c:pt>
                <c:pt idx="16">
                  <c:v>1481</c:v>
                </c:pt>
                <c:pt idx="17">
                  <c:v>1481</c:v>
                </c:pt>
                <c:pt idx="18">
                  <c:v>1474</c:v>
                </c:pt>
                <c:pt idx="19">
                  <c:v>1475</c:v>
                </c:pt>
                <c:pt idx="20">
                  <c:v>1475</c:v>
                </c:pt>
                <c:pt idx="21">
                  <c:v>1475</c:v>
                </c:pt>
                <c:pt idx="22">
                  <c:v>1475</c:v>
                </c:pt>
                <c:pt idx="23">
                  <c:v>1475</c:v>
                </c:pt>
                <c:pt idx="24">
                  <c:v>1476</c:v>
                </c:pt>
                <c:pt idx="25">
                  <c:v>1476</c:v>
                </c:pt>
                <c:pt idx="26">
                  <c:v>1477</c:v>
                </c:pt>
                <c:pt idx="27">
                  <c:v>1485</c:v>
                </c:pt>
                <c:pt idx="28">
                  <c:v>1496</c:v>
                </c:pt>
                <c:pt idx="29">
                  <c:v>1501</c:v>
                </c:pt>
                <c:pt idx="30">
                  <c:v>1501</c:v>
                </c:pt>
                <c:pt idx="31">
                  <c:v>1506</c:v>
                </c:pt>
                <c:pt idx="32">
                  <c:v>1530</c:v>
                </c:pt>
                <c:pt idx="33">
                  <c:v>1530</c:v>
                </c:pt>
                <c:pt idx="34">
                  <c:v>1531</c:v>
                </c:pt>
                <c:pt idx="35">
                  <c:v>1531</c:v>
                </c:pt>
                <c:pt idx="36">
                  <c:v>1532</c:v>
                </c:pt>
                <c:pt idx="37">
                  <c:v>1534</c:v>
                </c:pt>
                <c:pt idx="38">
                  <c:v>1534</c:v>
                </c:pt>
                <c:pt idx="39">
                  <c:v>1535</c:v>
                </c:pt>
                <c:pt idx="40">
                  <c:v>1535</c:v>
                </c:pt>
                <c:pt idx="41">
                  <c:v>1535</c:v>
                </c:pt>
                <c:pt idx="42">
                  <c:v>1533</c:v>
                </c:pt>
                <c:pt idx="43">
                  <c:v>1542</c:v>
                </c:pt>
                <c:pt idx="44">
                  <c:v>1546</c:v>
                </c:pt>
                <c:pt idx="45">
                  <c:v>1554</c:v>
                </c:pt>
                <c:pt idx="46">
                  <c:v>1554</c:v>
                </c:pt>
                <c:pt idx="47">
                  <c:v>1554</c:v>
                </c:pt>
                <c:pt idx="48">
                  <c:v>1554</c:v>
                </c:pt>
                <c:pt idx="49">
                  <c:v>1562</c:v>
                </c:pt>
                <c:pt idx="50">
                  <c:v>1555</c:v>
                </c:pt>
                <c:pt idx="51">
                  <c:v>1555</c:v>
                </c:pt>
                <c:pt idx="52">
                  <c:v>1554</c:v>
                </c:pt>
                <c:pt idx="53">
                  <c:v>1550</c:v>
                </c:pt>
                <c:pt idx="54">
                  <c:v>1544</c:v>
                </c:pt>
                <c:pt idx="55">
                  <c:v>1543</c:v>
                </c:pt>
                <c:pt idx="56">
                  <c:v>1542</c:v>
                </c:pt>
                <c:pt idx="57">
                  <c:v>1530</c:v>
                </c:pt>
                <c:pt idx="58">
                  <c:v>1498</c:v>
                </c:pt>
                <c:pt idx="59">
                  <c:v>1497</c:v>
                </c:pt>
                <c:pt idx="60">
                  <c:v>1495</c:v>
                </c:pt>
                <c:pt idx="61">
                  <c:v>1503</c:v>
                </c:pt>
                <c:pt idx="62">
                  <c:v>1493</c:v>
                </c:pt>
                <c:pt idx="63">
                  <c:v>1494</c:v>
                </c:pt>
                <c:pt idx="64">
                  <c:v>1495</c:v>
                </c:pt>
                <c:pt idx="65">
                  <c:v>1500</c:v>
                </c:pt>
                <c:pt idx="66">
                  <c:v>1514</c:v>
                </c:pt>
                <c:pt idx="67">
                  <c:v>1514</c:v>
                </c:pt>
                <c:pt idx="68">
                  <c:v>1516</c:v>
                </c:pt>
                <c:pt idx="69">
                  <c:v>1520</c:v>
                </c:pt>
                <c:pt idx="70">
                  <c:v>1520</c:v>
                </c:pt>
                <c:pt idx="71">
                  <c:v>1518</c:v>
                </c:pt>
                <c:pt idx="72">
                  <c:v>1518</c:v>
                </c:pt>
                <c:pt idx="73">
                  <c:v>1520</c:v>
                </c:pt>
                <c:pt idx="74">
                  <c:v>1520</c:v>
                </c:pt>
                <c:pt idx="75">
                  <c:v>1520</c:v>
                </c:pt>
                <c:pt idx="76">
                  <c:v>1520</c:v>
                </c:pt>
                <c:pt idx="77">
                  <c:v>1517</c:v>
                </c:pt>
                <c:pt idx="78">
                  <c:v>1503</c:v>
                </c:pt>
                <c:pt idx="79">
                  <c:v>1504</c:v>
                </c:pt>
                <c:pt idx="80">
                  <c:v>1505</c:v>
                </c:pt>
                <c:pt idx="81">
                  <c:v>1512</c:v>
                </c:pt>
                <c:pt idx="82">
                  <c:v>1512</c:v>
                </c:pt>
                <c:pt idx="83">
                  <c:v>1516</c:v>
                </c:pt>
                <c:pt idx="84">
                  <c:v>1516</c:v>
                </c:pt>
                <c:pt idx="85">
                  <c:v>1519</c:v>
                </c:pt>
                <c:pt idx="86">
                  <c:v>1522</c:v>
                </c:pt>
                <c:pt idx="87">
                  <c:v>1522</c:v>
                </c:pt>
                <c:pt idx="88">
                  <c:v>1532</c:v>
                </c:pt>
                <c:pt idx="89">
                  <c:v>1542</c:v>
                </c:pt>
                <c:pt idx="90">
                  <c:v>1550</c:v>
                </c:pt>
                <c:pt idx="91">
                  <c:v>1565</c:v>
                </c:pt>
                <c:pt idx="92">
                  <c:v>1567</c:v>
                </c:pt>
                <c:pt idx="93">
                  <c:v>1576</c:v>
                </c:pt>
                <c:pt idx="94">
                  <c:v>1578</c:v>
                </c:pt>
                <c:pt idx="95">
                  <c:v>1602</c:v>
                </c:pt>
                <c:pt idx="96">
                  <c:v>1603</c:v>
                </c:pt>
                <c:pt idx="97">
                  <c:v>1622</c:v>
                </c:pt>
                <c:pt idx="98">
                  <c:v>1623</c:v>
                </c:pt>
                <c:pt idx="99">
                  <c:v>1627</c:v>
                </c:pt>
                <c:pt idx="100">
                  <c:v>1636</c:v>
                </c:pt>
                <c:pt idx="101">
                  <c:v>1636</c:v>
                </c:pt>
                <c:pt idx="102">
                  <c:v>1636</c:v>
                </c:pt>
                <c:pt idx="103">
                  <c:v>1636</c:v>
                </c:pt>
                <c:pt idx="104">
                  <c:v>1629</c:v>
                </c:pt>
                <c:pt idx="105">
                  <c:v>1615</c:v>
                </c:pt>
                <c:pt idx="106">
                  <c:v>1615</c:v>
                </c:pt>
                <c:pt idx="107">
                  <c:v>1613</c:v>
                </c:pt>
                <c:pt idx="108">
                  <c:v>1613</c:v>
                </c:pt>
                <c:pt idx="109">
                  <c:v>1613</c:v>
                </c:pt>
                <c:pt idx="110">
                  <c:v>1601</c:v>
                </c:pt>
                <c:pt idx="111">
                  <c:v>1596</c:v>
                </c:pt>
                <c:pt idx="112">
                  <c:v>1566</c:v>
                </c:pt>
                <c:pt idx="113">
                  <c:v>1566</c:v>
                </c:pt>
                <c:pt idx="114">
                  <c:v>1564</c:v>
                </c:pt>
                <c:pt idx="115">
                  <c:v>1564</c:v>
                </c:pt>
                <c:pt idx="116">
                  <c:v>1558</c:v>
                </c:pt>
                <c:pt idx="117">
                  <c:v>1557</c:v>
                </c:pt>
                <c:pt idx="118">
                  <c:v>1552</c:v>
                </c:pt>
                <c:pt idx="119">
                  <c:v>1549</c:v>
                </c:pt>
                <c:pt idx="120">
                  <c:v>1547</c:v>
                </c:pt>
                <c:pt idx="121">
                  <c:v>1517</c:v>
                </c:pt>
                <c:pt idx="122">
                  <c:v>1513</c:v>
                </c:pt>
                <c:pt idx="123">
                  <c:v>1512</c:v>
                </c:pt>
                <c:pt idx="124">
                  <c:v>1502</c:v>
                </c:pt>
                <c:pt idx="125">
                  <c:v>1497</c:v>
                </c:pt>
                <c:pt idx="126">
                  <c:v>1498</c:v>
                </c:pt>
                <c:pt idx="127">
                  <c:v>1497</c:v>
                </c:pt>
                <c:pt idx="128">
                  <c:v>1500</c:v>
                </c:pt>
                <c:pt idx="129">
                  <c:v>1499</c:v>
                </c:pt>
                <c:pt idx="130">
                  <c:v>1499</c:v>
                </c:pt>
                <c:pt idx="131">
                  <c:v>1496</c:v>
                </c:pt>
                <c:pt idx="132">
                  <c:v>1491</c:v>
                </c:pt>
                <c:pt idx="133">
                  <c:v>1491</c:v>
                </c:pt>
                <c:pt idx="134">
                  <c:v>1508</c:v>
                </c:pt>
                <c:pt idx="135">
                  <c:v>1508</c:v>
                </c:pt>
                <c:pt idx="136">
                  <c:v>1509</c:v>
                </c:pt>
                <c:pt idx="137">
                  <c:v>1508</c:v>
                </c:pt>
                <c:pt idx="138">
                  <c:v>1482</c:v>
                </c:pt>
                <c:pt idx="139">
                  <c:v>1457</c:v>
                </c:pt>
                <c:pt idx="140">
                  <c:v>1457</c:v>
                </c:pt>
                <c:pt idx="141">
                  <c:v>1452</c:v>
                </c:pt>
                <c:pt idx="142">
                  <c:v>1437</c:v>
                </c:pt>
                <c:pt idx="143">
                  <c:v>1434</c:v>
                </c:pt>
                <c:pt idx="144">
                  <c:v>1431</c:v>
                </c:pt>
                <c:pt idx="145">
                  <c:v>1418</c:v>
                </c:pt>
                <c:pt idx="146">
                  <c:v>1419</c:v>
                </c:pt>
                <c:pt idx="147">
                  <c:v>1424</c:v>
                </c:pt>
                <c:pt idx="148">
                  <c:v>1424</c:v>
                </c:pt>
                <c:pt idx="149">
                  <c:v>1433</c:v>
                </c:pt>
                <c:pt idx="150">
                  <c:v>1434</c:v>
                </c:pt>
                <c:pt idx="151">
                  <c:v>1434</c:v>
                </c:pt>
                <c:pt idx="152">
                  <c:v>1442</c:v>
                </c:pt>
                <c:pt idx="153">
                  <c:v>1445</c:v>
                </c:pt>
                <c:pt idx="154">
                  <c:v>1445</c:v>
                </c:pt>
                <c:pt idx="155">
                  <c:v>1442</c:v>
                </c:pt>
                <c:pt idx="156">
                  <c:v>1440</c:v>
                </c:pt>
                <c:pt idx="157">
                  <c:v>1435</c:v>
                </c:pt>
                <c:pt idx="158">
                  <c:v>1437</c:v>
                </c:pt>
                <c:pt idx="159">
                  <c:v>1434</c:v>
                </c:pt>
                <c:pt idx="160">
                  <c:v>1434</c:v>
                </c:pt>
                <c:pt idx="161">
                  <c:v>1434</c:v>
                </c:pt>
                <c:pt idx="162">
                  <c:v>1434</c:v>
                </c:pt>
                <c:pt idx="163">
                  <c:v>1435</c:v>
                </c:pt>
                <c:pt idx="164">
                  <c:v>1427</c:v>
                </c:pt>
                <c:pt idx="165">
                  <c:v>1425</c:v>
                </c:pt>
                <c:pt idx="166">
                  <c:v>1425</c:v>
                </c:pt>
                <c:pt idx="167">
                  <c:v>1425</c:v>
                </c:pt>
                <c:pt idx="168">
                  <c:v>1427</c:v>
                </c:pt>
                <c:pt idx="169">
                  <c:v>1423</c:v>
                </c:pt>
                <c:pt idx="170">
                  <c:v>1418</c:v>
                </c:pt>
                <c:pt idx="171">
                  <c:v>1417</c:v>
                </c:pt>
                <c:pt idx="172">
                  <c:v>1420</c:v>
                </c:pt>
                <c:pt idx="173">
                  <c:v>1409</c:v>
                </c:pt>
                <c:pt idx="174">
                  <c:v>1412</c:v>
                </c:pt>
                <c:pt idx="175">
                  <c:v>1410</c:v>
                </c:pt>
                <c:pt idx="176">
                  <c:v>1405</c:v>
                </c:pt>
                <c:pt idx="177">
                  <c:v>1396</c:v>
                </c:pt>
                <c:pt idx="178">
                  <c:v>1391</c:v>
                </c:pt>
                <c:pt idx="179">
                  <c:v>1385</c:v>
                </c:pt>
                <c:pt idx="180">
                  <c:v>1377</c:v>
                </c:pt>
                <c:pt idx="181">
                  <c:v>1377</c:v>
                </c:pt>
                <c:pt idx="182">
                  <c:v>1372</c:v>
                </c:pt>
                <c:pt idx="183">
                  <c:v>1372</c:v>
                </c:pt>
                <c:pt idx="184">
                  <c:v>1313</c:v>
                </c:pt>
                <c:pt idx="185">
                  <c:v>1307</c:v>
                </c:pt>
                <c:pt idx="186">
                  <c:v>1269</c:v>
                </c:pt>
                <c:pt idx="187">
                  <c:v>1257</c:v>
                </c:pt>
                <c:pt idx="188">
                  <c:v>1253</c:v>
                </c:pt>
                <c:pt idx="189">
                  <c:v>1252</c:v>
                </c:pt>
                <c:pt idx="190">
                  <c:v>1248</c:v>
                </c:pt>
                <c:pt idx="191">
                  <c:v>1221</c:v>
                </c:pt>
                <c:pt idx="192">
                  <c:v>1217</c:v>
                </c:pt>
                <c:pt idx="193">
                  <c:v>1217</c:v>
                </c:pt>
                <c:pt idx="194">
                  <c:v>1202</c:v>
                </c:pt>
                <c:pt idx="195">
                  <c:v>1202</c:v>
                </c:pt>
                <c:pt idx="196">
                  <c:v>1197</c:v>
                </c:pt>
                <c:pt idx="197">
                  <c:v>1197</c:v>
                </c:pt>
                <c:pt idx="198">
                  <c:v>1192</c:v>
                </c:pt>
                <c:pt idx="199">
                  <c:v>1186</c:v>
                </c:pt>
                <c:pt idx="200">
                  <c:v>1184</c:v>
                </c:pt>
                <c:pt idx="201">
                  <c:v>1184</c:v>
                </c:pt>
                <c:pt idx="202">
                  <c:v>1184</c:v>
                </c:pt>
                <c:pt idx="203">
                  <c:v>1180</c:v>
                </c:pt>
                <c:pt idx="204">
                  <c:v>1180</c:v>
                </c:pt>
                <c:pt idx="205">
                  <c:v>1180</c:v>
                </c:pt>
                <c:pt idx="206">
                  <c:v>1183</c:v>
                </c:pt>
                <c:pt idx="207">
                  <c:v>1183</c:v>
                </c:pt>
                <c:pt idx="208">
                  <c:v>1188</c:v>
                </c:pt>
                <c:pt idx="209">
                  <c:v>1193</c:v>
                </c:pt>
                <c:pt idx="210">
                  <c:v>1194</c:v>
                </c:pt>
                <c:pt idx="211">
                  <c:v>1199</c:v>
                </c:pt>
                <c:pt idx="212">
                  <c:v>1214</c:v>
                </c:pt>
                <c:pt idx="213">
                  <c:v>1215</c:v>
                </c:pt>
                <c:pt idx="214">
                  <c:v>1225</c:v>
                </c:pt>
                <c:pt idx="215">
                  <c:v>1225</c:v>
                </c:pt>
                <c:pt idx="216">
                  <c:v>1229</c:v>
                </c:pt>
                <c:pt idx="217">
                  <c:v>1232</c:v>
                </c:pt>
                <c:pt idx="218">
                  <c:v>1232</c:v>
                </c:pt>
                <c:pt idx="219">
                  <c:v>1234</c:v>
                </c:pt>
                <c:pt idx="220">
                  <c:v>1238</c:v>
                </c:pt>
                <c:pt idx="221">
                  <c:v>1241</c:v>
                </c:pt>
                <c:pt idx="222">
                  <c:v>1248</c:v>
                </c:pt>
                <c:pt idx="223">
                  <c:v>1249</c:v>
                </c:pt>
                <c:pt idx="224">
                  <c:v>1249</c:v>
                </c:pt>
                <c:pt idx="225">
                  <c:v>1254</c:v>
                </c:pt>
                <c:pt idx="226">
                  <c:v>1265</c:v>
                </c:pt>
                <c:pt idx="227">
                  <c:v>1272</c:v>
                </c:pt>
                <c:pt idx="228">
                  <c:v>1273</c:v>
                </c:pt>
                <c:pt idx="229">
                  <c:v>1274</c:v>
                </c:pt>
                <c:pt idx="230">
                  <c:v>1274</c:v>
                </c:pt>
                <c:pt idx="231">
                  <c:v>1285</c:v>
                </c:pt>
                <c:pt idx="232">
                  <c:v>1287</c:v>
                </c:pt>
                <c:pt idx="233">
                  <c:v>1293</c:v>
                </c:pt>
                <c:pt idx="234">
                  <c:v>1300</c:v>
                </c:pt>
                <c:pt idx="235">
                  <c:v>1301</c:v>
                </c:pt>
                <c:pt idx="236">
                  <c:v>1301</c:v>
                </c:pt>
                <c:pt idx="237">
                  <c:v>1304</c:v>
                </c:pt>
                <c:pt idx="238">
                  <c:v>1306</c:v>
                </c:pt>
                <c:pt idx="239">
                  <c:v>1311</c:v>
                </c:pt>
                <c:pt idx="240">
                  <c:v>1314</c:v>
                </c:pt>
                <c:pt idx="241">
                  <c:v>1315</c:v>
                </c:pt>
                <c:pt idx="242">
                  <c:v>1318</c:v>
                </c:pt>
                <c:pt idx="243">
                  <c:v>1319</c:v>
                </c:pt>
                <c:pt idx="244">
                  <c:v>1319</c:v>
                </c:pt>
                <c:pt idx="245">
                  <c:v>1321</c:v>
                </c:pt>
                <c:pt idx="246">
                  <c:v>1321</c:v>
                </c:pt>
                <c:pt idx="247">
                  <c:v>1321</c:v>
                </c:pt>
                <c:pt idx="248">
                  <c:v>1322</c:v>
                </c:pt>
                <c:pt idx="249">
                  <c:v>1323</c:v>
                </c:pt>
                <c:pt idx="250">
                  <c:v>1323</c:v>
                </c:pt>
                <c:pt idx="251">
                  <c:v>1322</c:v>
                </c:pt>
                <c:pt idx="252">
                  <c:v>1322</c:v>
                </c:pt>
                <c:pt idx="253">
                  <c:v>1328</c:v>
                </c:pt>
                <c:pt idx="254">
                  <c:v>1328</c:v>
                </c:pt>
                <c:pt idx="255">
                  <c:v>1330</c:v>
                </c:pt>
                <c:pt idx="256">
                  <c:v>1330</c:v>
                </c:pt>
                <c:pt idx="257">
                  <c:v>1334</c:v>
                </c:pt>
                <c:pt idx="258">
                  <c:v>1332</c:v>
                </c:pt>
                <c:pt idx="259">
                  <c:v>1331</c:v>
                </c:pt>
                <c:pt idx="260">
                  <c:v>1331</c:v>
                </c:pt>
                <c:pt idx="261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6-4A29-B5C2-407A118A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11152"/>
        <c:axId val="457205392"/>
      </c:lineChart>
      <c:dateAx>
        <c:axId val="160065395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652031"/>
        <c:crosses val="autoZero"/>
        <c:auto val="1"/>
        <c:lblOffset val="100"/>
        <c:baseTimeUnit val="days"/>
      </c:dateAx>
      <c:valAx>
        <c:axId val="16006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653951"/>
        <c:crosses val="autoZero"/>
        <c:crossBetween val="between"/>
      </c:valAx>
      <c:valAx>
        <c:axId val="457205392"/>
        <c:scaling>
          <c:orientation val="minMax"/>
        </c:scaling>
        <c:delete val="0"/>
        <c:axPos val="r"/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211152"/>
        <c:crosses val="max"/>
        <c:crossBetween val="between"/>
      </c:valAx>
      <c:dateAx>
        <c:axId val="45721115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45720539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49621212121213"/>
          <c:y val="7.9772095959595973E-2"/>
          <c:w val="0.61500946969696968"/>
          <c:h val="0.74399936868686889"/>
        </c:manualLayout>
      </c:layout>
      <c:lineChart>
        <c:grouping val="standard"/>
        <c:varyColors val="0"/>
        <c:ser>
          <c:idx val="1"/>
          <c:order val="1"/>
          <c:tx>
            <c:v>焦煤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'图3，4'!$AA$9:$AA$270</c:f>
              <c:numCache>
                <c:formatCode>yyyy\-mm\-dd;@</c:formatCode>
                <c:ptCount val="262"/>
                <c:pt idx="0">
                  <c:v>46182</c:v>
                </c:pt>
                <c:pt idx="1">
                  <c:v>46181</c:v>
                </c:pt>
                <c:pt idx="2">
                  <c:v>46179</c:v>
                </c:pt>
                <c:pt idx="3">
                  <c:v>46178</c:v>
                </c:pt>
                <c:pt idx="4">
                  <c:v>46177</c:v>
                </c:pt>
                <c:pt idx="5">
                  <c:v>46176</c:v>
                </c:pt>
                <c:pt idx="6">
                  <c:v>46175</c:v>
                </c:pt>
                <c:pt idx="7">
                  <c:v>46174</c:v>
                </c:pt>
                <c:pt idx="8">
                  <c:v>46171</c:v>
                </c:pt>
                <c:pt idx="9">
                  <c:v>46170</c:v>
                </c:pt>
                <c:pt idx="10">
                  <c:v>46169</c:v>
                </c:pt>
                <c:pt idx="11">
                  <c:v>46168</c:v>
                </c:pt>
                <c:pt idx="12">
                  <c:v>46167</c:v>
                </c:pt>
                <c:pt idx="13">
                  <c:v>46164</c:v>
                </c:pt>
                <c:pt idx="14">
                  <c:v>46163</c:v>
                </c:pt>
                <c:pt idx="15">
                  <c:v>46162</c:v>
                </c:pt>
                <c:pt idx="16">
                  <c:v>46161</c:v>
                </c:pt>
                <c:pt idx="17">
                  <c:v>46160</c:v>
                </c:pt>
                <c:pt idx="18">
                  <c:v>46157</c:v>
                </c:pt>
                <c:pt idx="19">
                  <c:v>46156</c:v>
                </c:pt>
                <c:pt idx="20">
                  <c:v>46155</c:v>
                </c:pt>
                <c:pt idx="21">
                  <c:v>46154</c:v>
                </c:pt>
                <c:pt idx="22">
                  <c:v>46153</c:v>
                </c:pt>
                <c:pt idx="23">
                  <c:v>46152</c:v>
                </c:pt>
                <c:pt idx="24">
                  <c:v>46151</c:v>
                </c:pt>
                <c:pt idx="25">
                  <c:v>46150</c:v>
                </c:pt>
                <c:pt idx="26">
                  <c:v>46149</c:v>
                </c:pt>
                <c:pt idx="27">
                  <c:v>46148</c:v>
                </c:pt>
                <c:pt idx="28">
                  <c:v>46143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46126</c:v>
                </c:pt>
                <c:pt idx="42">
                  <c:v>46125</c:v>
                </c:pt>
                <c:pt idx="43">
                  <c:v>46122</c:v>
                </c:pt>
                <c:pt idx="44">
                  <c:v>46121</c:v>
                </c:pt>
                <c:pt idx="45">
                  <c:v>46120</c:v>
                </c:pt>
                <c:pt idx="46">
                  <c:v>46119</c:v>
                </c:pt>
                <c:pt idx="47">
                  <c:v>46115</c:v>
                </c:pt>
                <c:pt idx="48">
                  <c:v>46114</c:v>
                </c:pt>
                <c:pt idx="49">
                  <c:v>46113</c:v>
                </c:pt>
                <c:pt idx="50">
                  <c:v>46112</c:v>
                </c:pt>
                <c:pt idx="51">
                  <c:v>46111</c:v>
                </c:pt>
                <c:pt idx="52">
                  <c:v>46108</c:v>
                </c:pt>
                <c:pt idx="53">
                  <c:v>46107</c:v>
                </c:pt>
                <c:pt idx="54">
                  <c:v>46106</c:v>
                </c:pt>
                <c:pt idx="55">
                  <c:v>46105</c:v>
                </c:pt>
                <c:pt idx="56">
                  <c:v>46104</c:v>
                </c:pt>
                <c:pt idx="57">
                  <c:v>46101</c:v>
                </c:pt>
                <c:pt idx="58">
                  <c:v>46100</c:v>
                </c:pt>
                <c:pt idx="59">
                  <c:v>46099</c:v>
                </c:pt>
                <c:pt idx="60">
                  <c:v>46098</c:v>
                </c:pt>
                <c:pt idx="61">
                  <c:v>46097</c:v>
                </c:pt>
                <c:pt idx="62">
                  <c:v>46094</c:v>
                </c:pt>
                <c:pt idx="63">
                  <c:v>46093</c:v>
                </c:pt>
                <c:pt idx="64">
                  <c:v>46092</c:v>
                </c:pt>
                <c:pt idx="65">
                  <c:v>46091</c:v>
                </c:pt>
                <c:pt idx="66">
                  <c:v>46090</c:v>
                </c:pt>
                <c:pt idx="67">
                  <c:v>46088</c:v>
                </c:pt>
                <c:pt idx="68">
                  <c:v>46087</c:v>
                </c:pt>
                <c:pt idx="69">
                  <c:v>46086</c:v>
                </c:pt>
                <c:pt idx="70">
                  <c:v>46085</c:v>
                </c:pt>
                <c:pt idx="71">
                  <c:v>46084</c:v>
                </c:pt>
                <c:pt idx="72">
                  <c:v>46083</c:v>
                </c:pt>
                <c:pt idx="73">
                  <c:v>46081</c:v>
                </c:pt>
                <c:pt idx="74">
                  <c:v>46080</c:v>
                </c:pt>
                <c:pt idx="75">
                  <c:v>46079</c:v>
                </c:pt>
                <c:pt idx="76">
                  <c:v>46078</c:v>
                </c:pt>
                <c:pt idx="77">
                  <c:v>46077</c:v>
                </c:pt>
                <c:pt idx="78">
                  <c:v>46067</c:v>
                </c:pt>
                <c:pt idx="79">
                  <c:v>46066</c:v>
                </c:pt>
                <c:pt idx="80">
                  <c:v>46065</c:v>
                </c:pt>
                <c:pt idx="81">
                  <c:v>46064</c:v>
                </c:pt>
                <c:pt idx="82">
                  <c:v>46063</c:v>
                </c:pt>
                <c:pt idx="83">
                  <c:v>46062</c:v>
                </c:pt>
                <c:pt idx="84">
                  <c:v>46059</c:v>
                </c:pt>
                <c:pt idx="85">
                  <c:v>46058</c:v>
                </c:pt>
                <c:pt idx="86">
                  <c:v>46057</c:v>
                </c:pt>
                <c:pt idx="87">
                  <c:v>46056</c:v>
                </c:pt>
                <c:pt idx="88">
                  <c:v>46055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46048</c:v>
                </c:pt>
                <c:pt idx="94">
                  <c:v>46045</c:v>
                </c:pt>
                <c:pt idx="95">
                  <c:v>46044</c:v>
                </c:pt>
                <c:pt idx="96">
                  <c:v>46043</c:v>
                </c:pt>
                <c:pt idx="97">
                  <c:v>46042</c:v>
                </c:pt>
                <c:pt idx="98">
                  <c:v>46041</c:v>
                </c:pt>
                <c:pt idx="99">
                  <c:v>46038</c:v>
                </c:pt>
                <c:pt idx="100">
                  <c:v>46037</c:v>
                </c:pt>
                <c:pt idx="101">
                  <c:v>46036</c:v>
                </c:pt>
                <c:pt idx="102">
                  <c:v>46035</c:v>
                </c:pt>
                <c:pt idx="103">
                  <c:v>46034</c:v>
                </c:pt>
                <c:pt idx="104">
                  <c:v>46031</c:v>
                </c:pt>
                <c:pt idx="105">
                  <c:v>46030</c:v>
                </c:pt>
                <c:pt idx="106">
                  <c:v>46029</c:v>
                </c:pt>
                <c:pt idx="107">
                  <c:v>46028</c:v>
                </c:pt>
                <c:pt idx="108">
                  <c:v>46027</c:v>
                </c:pt>
                <c:pt idx="109">
                  <c:v>46026</c:v>
                </c:pt>
                <c:pt idx="110">
                  <c:v>46023</c:v>
                </c:pt>
                <c:pt idx="111">
                  <c:v>46022</c:v>
                </c:pt>
                <c:pt idx="112">
                  <c:v>46021</c:v>
                </c:pt>
                <c:pt idx="113">
                  <c:v>46020</c:v>
                </c:pt>
                <c:pt idx="114">
                  <c:v>46017</c:v>
                </c:pt>
                <c:pt idx="115">
                  <c:v>46016</c:v>
                </c:pt>
                <c:pt idx="116">
                  <c:v>46015</c:v>
                </c:pt>
                <c:pt idx="117">
                  <c:v>46014</c:v>
                </c:pt>
                <c:pt idx="118">
                  <c:v>46013</c:v>
                </c:pt>
                <c:pt idx="119">
                  <c:v>46012</c:v>
                </c:pt>
                <c:pt idx="120">
                  <c:v>46010</c:v>
                </c:pt>
                <c:pt idx="121">
                  <c:v>46009</c:v>
                </c:pt>
                <c:pt idx="122">
                  <c:v>46008</c:v>
                </c:pt>
                <c:pt idx="123">
                  <c:v>46007</c:v>
                </c:pt>
                <c:pt idx="124">
                  <c:v>46006</c:v>
                </c:pt>
                <c:pt idx="125">
                  <c:v>46003</c:v>
                </c:pt>
                <c:pt idx="126">
                  <c:v>46002</c:v>
                </c:pt>
                <c:pt idx="127">
                  <c:v>46001</c:v>
                </c:pt>
                <c:pt idx="128">
                  <c:v>46000</c:v>
                </c:pt>
                <c:pt idx="129">
                  <c:v>45999</c:v>
                </c:pt>
                <c:pt idx="130">
                  <c:v>45996</c:v>
                </c:pt>
                <c:pt idx="131">
                  <c:v>45995</c:v>
                </c:pt>
                <c:pt idx="132">
                  <c:v>45994</c:v>
                </c:pt>
                <c:pt idx="133">
                  <c:v>45993</c:v>
                </c:pt>
                <c:pt idx="134">
                  <c:v>45992</c:v>
                </c:pt>
                <c:pt idx="135">
                  <c:v>45989</c:v>
                </c:pt>
                <c:pt idx="136">
                  <c:v>45988</c:v>
                </c:pt>
                <c:pt idx="137">
                  <c:v>45987</c:v>
                </c:pt>
                <c:pt idx="138">
                  <c:v>45986</c:v>
                </c:pt>
                <c:pt idx="139">
                  <c:v>45985</c:v>
                </c:pt>
                <c:pt idx="140">
                  <c:v>45982</c:v>
                </c:pt>
                <c:pt idx="141">
                  <c:v>45981</c:v>
                </c:pt>
                <c:pt idx="142">
                  <c:v>45980</c:v>
                </c:pt>
                <c:pt idx="143">
                  <c:v>45979</c:v>
                </c:pt>
                <c:pt idx="144">
                  <c:v>45978</c:v>
                </c:pt>
                <c:pt idx="145">
                  <c:v>45976</c:v>
                </c:pt>
                <c:pt idx="146">
                  <c:v>45975</c:v>
                </c:pt>
                <c:pt idx="147">
                  <c:v>45974</c:v>
                </c:pt>
                <c:pt idx="148">
                  <c:v>45973</c:v>
                </c:pt>
                <c:pt idx="149">
                  <c:v>45972</c:v>
                </c:pt>
                <c:pt idx="150">
                  <c:v>45971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45954</c:v>
                </c:pt>
                <c:pt idx="164">
                  <c:v>45953</c:v>
                </c:pt>
                <c:pt idx="165">
                  <c:v>45952</c:v>
                </c:pt>
                <c:pt idx="166">
                  <c:v>45951</c:v>
                </c:pt>
                <c:pt idx="167">
                  <c:v>45950</c:v>
                </c:pt>
                <c:pt idx="168">
                  <c:v>45947</c:v>
                </c:pt>
                <c:pt idx="169">
                  <c:v>45946</c:v>
                </c:pt>
                <c:pt idx="170">
                  <c:v>45945</c:v>
                </c:pt>
                <c:pt idx="171">
                  <c:v>45944</c:v>
                </c:pt>
                <c:pt idx="172">
                  <c:v>45943</c:v>
                </c:pt>
                <c:pt idx="173">
                  <c:v>45941</c:v>
                </c:pt>
                <c:pt idx="174">
                  <c:v>45940</c:v>
                </c:pt>
                <c:pt idx="175">
                  <c:v>45939</c:v>
                </c:pt>
                <c:pt idx="176">
                  <c:v>45931</c:v>
                </c:pt>
                <c:pt idx="177">
                  <c:v>45930</c:v>
                </c:pt>
                <c:pt idx="178">
                  <c:v>45929</c:v>
                </c:pt>
                <c:pt idx="179">
                  <c:v>45928</c:v>
                </c:pt>
                <c:pt idx="180">
                  <c:v>45926</c:v>
                </c:pt>
                <c:pt idx="181">
                  <c:v>45925</c:v>
                </c:pt>
                <c:pt idx="182">
                  <c:v>45924</c:v>
                </c:pt>
                <c:pt idx="183">
                  <c:v>45923</c:v>
                </c:pt>
                <c:pt idx="184">
                  <c:v>45922</c:v>
                </c:pt>
                <c:pt idx="185">
                  <c:v>45919</c:v>
                </c:pt>
                <c:pt idx="186">
                  <c:v>45918</c:v>
                </c:pt>
                <c:pt idx="187">
                  <c:v>45917</c:v>
                </c:pt>
                <c:pt idx="188">
                  <c:v>45916</c:v>
                </c:pt>
                <c:pt idx="189">
                  <c:v>45915</c:v>
                </c:pt>
                <c:pt idx="190">
                  <c:v>45912</c:v>
                </c:pt>
                <c:pt idx="191">
                  <c:v>45911</c:v>
                </c:pt>
                <c:pt idx="192">
                  <c:v>45910</c:v>
                </c:pt>
                <c:pt idx="193">
                  <c:v>45909</c:v>
                </c:pt>
                <c:pt idx="194">
                  <c:v>45908</c:v>
                </c:pt>
                <c:pt idx="195">
                  <c:v>45905</c:v>
                </c:pt>
                <c:pt idx="196">
                  <c:v>45904</c:v>
                </c:pt>
                <c:pt idx="197">
                  <c:v>45903</c:v>
                </c:pt>
                <c:pt idx="198">
                  <c:v>45902</c:v>
                </c:pt>
                <c:pt idx="199">
                  <c:v>45901</c:v>
                </c:pt>
                <c:pt idx="200">
                  <c:v>45898</c:v>
                </c:pt>
                <c:pt idx="201">
                  <c:v>45897</c:v>
                </c:pt>
                <c:pt idx="202">
                  <c:v>45896</c:v>
                </c:pt>
                <c:pt idx="203">
                  <c:v>45895</c:v>
                </c:pt>
                <c:pt idx="204">
                  <c:v>45894</c:v>
                </c:pt>
                <c:pt idx="205">
                  <c:v>45891</c:v>
                </c:pt>
                <c:pt idx="206">
                  <c:v>45890</c:v>
                </c:pt>
                <c:pt idx="207">
                  <c:v>45889</c:v>
                </c:pt>
                <c:pt idx="208">
                  <c:v>45888</c:v>
                </c:pt>
                <c:pt idx="209">
                  <c:v>45887</c:v>
                </c:pt>
                <c:pt idx="210">
                  <c:v>45886</c:v>
                </c:pt>
                <c:pt idx="211">
                  <c:v>45884</c:v>
                </c:pt>
                <c:pt idx="212">
                  <c:v>45883</c:v>
                </c:pt>
                <c:pt idx="213">
                  <c:v>45882</c:v>
                </c:pt>
                <c:pt idx="214">
                  <c:v>45881</c:v>
                </c:pt>
                <c:pt idx="215">
                  <c:v>45880</c:v>
                </c:pt>
                <c:pt idx="216">
                  <c:v>45877</c:v>
                </c:pt>
                <c:pt idx="217">
                  <c:v>45876</c:v>
                </c:pt>
                <c:pt idx="218">
                  <c:v>45875</c:v>
                </c:pt>
                <c:pt idx="219">
                  <c:v>45874</c:v>
                </c:pt>
                <c:pt idx="220">
                  <c:v>45873</c:v>
                </c:pt>
                <c:pt idx="221">
                  <c:v>45870</c:v>
                </c:pt>
                <c:pt idx="222">
                  <c:v>45869</c:v>
                </c:pt>
                <c:pt idx="223">
                  <c:v>45868</c:v>
                </c:pt>
                <c:pt idx="224">
                  <c:v>45867</c:v>
                </c:pt>
                <c:pt idx="225">
                  <c:v>45866</c:v>
                </c:pt>
                <c:pt idx="226">
                  <c:v>45864</c:v>
                </c:pt>
                <c:pt idx="227">
                  <c:v>45863</c:v>
                </c:pt>
                <c:pt idx="228">
                  <c:v>45862</c:v>
                </c:pt>
                <c:pt idx="229">
                  <c:v>45861</c:v>
                </c:pt>
                <c:pt idx="230">
                  <c:v>45860</c:v>
                </c:pt>
                <c:pt idx="231">
                  <c:v>45859</c:v>
                </c:pt>
                <c:pt idx="232">
                  <c:v>45856</c:v>
                </c:pt>
                <c:pt idx="233">
                  <c:v>45855</c:v>
                </c:pt>
                <c:pt idx="234">
                  <c:v>45854</c:v>
                </c:pt>
                <c:pt idx="235">
                  <c:v>45853</c:v>
                </c:pt>
                <c:pt idx="236">
                  <c:v>45852</c:v>
                </c:pt>
                <c:pt idx="237">
                  <c:v>45849</c:v>
                </c:pt>
                <c:pt idx="238">
                  <c:v>45848</c:v>
                </c:pt>
                <c:pt idx="239">
                  <c:v>45847</c:v>
                </c:pt>
                <c:pt idx="240">
                  <c:v>45846</c:v>
                </c:pt>
                <c:pt idx="241">
                  <c:v>45845</c:v>
                </c:pt>
                <c:pt idx="242">
                  <c:v>45842</c:v>
                </c:pt>
                <c:pt idx="243">
                  <c:v>45841</c:v>
                </c:pt>
                <c:pt idx="244">
                  <c:v>45840</c:v>
                </c:pt>
                <c:pt idx="245">
                  <c:v>45839</c:v>
                </c:pt>
                <c:pt idx="246">
                  <c:v>45838</c:v>
                </c:pt>
                <c:pt idx="247">
                  <c:v>45835</c:v>
                </c:pt>
                <c:pt idx="248">
                  <c:v>45834</c:v>
                </c:pt>
                <c:pt idx="249">
                  <c:v>45833</c:v>
                </c:pt>
                <c:pt idx="250">
                  <c:v>45832</c:v>
                </c:pt>
                <c:pt idx="251">
                  <c:v>45831</c:v>
                </c:pt>
                <c:pt idx="252">
                  <c:v>45828</c:v>
                </c:pt>
                <c:pt idx="253">
                  <c:v>45827</c:v>
                </c:pt>
                <c:pt idx="254">
                  <c:v>45826</c:v>
                </c:pt>
                <c:pt idx="255">
                  <c:v>45825</c:v>
                </c:pt>
                <c:pt idx="256">
                  <c:v>45824</c:v>
                </c:pt>
                <c:pt idx="257">
                  <c:v>45821</c:v>
                </c:pt>
                <c:pt idx="258">
                  <c:v>45820</c:v>
                </c:pt>
                <c:pt idx="259">
                  <c:v>45819</c:v>
                </c:pt>
                <c:pt idx="260">
                  <c:v>45818</c:v>
                </c:pt>
                <c:pt idx="261">
                  <c:v>45817</c:v>
                </c:pt>
              </c:numCache>
            </c:numRef>
          </c:cat>
          <c:val>
            <c:numRef>
              <c:f>'图3，4'!$AC$9:$AC$270</c:f>
              <c:numCache>
                <c:formatCode>#,##0.00_ </c:formatCode>
                <c:ptCount val="262"/>
                <c:pt idx="0">
                  <c:v>1783</c:v>
                </c:pt>
                <c:pt idx="1">
                  <c:v>1766</c:v>
                </c:pt>
                <c:pt idx="2">
                  <c:v>1747</c:v>
                </c:pt>
                <c:pt idx="3">
                  <c:v>1747</c:v>
                </c:pt>
                <c:pt idx="4">
                  <c:v>1718</c:v>
                </c:pt>
                <c:pt idx="5">
                  <c:v>1682</c:v>
                </c:pt>
                <c:pt idx="6">
                  <c:v>1672</c:v>
                </c:pt>
                <c:pt idx="7">
                  <c:v>1654</c:v>
                </c:pt>
                <c:pt idx="8">
                  <c:v>1626</c:v>
                </c:pt>
                <c:pt idx="9">
                  <c:v>1607</c:v>
                </c:pt>
                <c:pt idx="10">
                  <c:v>1602</c:v>
                </c:pt>
                <c:pt idx="11">
                  <c:v>1592</c:v>
                </c:pt>
                <c:pt idx="12">
                  <c:v>1588</c:v>
                </c:pt>
                <c:pt idx="13">
                  <c:v>1572</c:v>
                </c:pt>
                <c:pt idx="14">
                  <c:v>1572</c:v>
                </c:pt>
                <c:pt idx="15">
                  <c:v>1572</c:v>
                </c:pt>
                <c:pt idx="16">
                  <c:v>1575</c:v>
                </c:pt>
                <c:pt idx="17">
                  <c:v>1577</c:v>
                </c:pt>
                <c:pt idx="18">
                  <c:v>1579</c:v>
                </c:pt>
                <c:pt idx="19">
                  <c:v>1579</c:v>
                </c:pt>
                <c:pt idx="20">
                  <c:v>1574</c:v>
                </c:pt>
                <c:pt idx="21">
                  <c:v>1570</c:v>
                </c:pt>
                <c:pt idx="22">
                  <c:v>1566</c:v>
                </c:pt>
                <c:pt idx="23">
                  <c:v>1562</c:v>
                </c:pt>
                <c:pt idx="24">
                  <c:v>1562</c:v>
                </c:pt>
                <c:pt idx="25">
                  <c:v>1561</c:v>
                </c:pt>
                <c:pt idx="26">
                  <c:v>1560</c:v>
                </c:pt>
                <c:pt idx="27">
                  <c:v>1556</c:v>
                </c:pt>
                <c:pt idx="28">
                  <c:v>1556</c:v>
                </c:pt>
                <c:pt idx="29">
                  <c:v>1554</c:v>
                </c:pt>
                <c:pt idx="30">
                  <c:v>1552</c:v>
                </c:pt>
                <c:pt idx="31">
                  <c:v>1549</c:v>
                </c:pt>
                <c:pt idx="32">
                  <c:v>1547</c:v>
                </c:pt>
                <c:pt idx="33">
                  <c:v>1547</c:v>
                </c:pt>
                <c:pt idx="34">
                  <c:v>1546</c:v>
                </c:pt>
                <c:pt idx="35">
                  <c:v>1544</c:v>
                </c:pt>
                <c:pt idx="36">
                  <c:v>1543</c:v>
                </c:pt>
                <c:pt idx="37">
                  <c:v>1536</c:v>
                </c:pt>
                <c:pt idx="38">
                  <c:v>1535</c:v>
                </c:pt>
                <c:pt idx="39">
                  <c:v>1535</c:v>
                </c:pt>
                <c:pt idx="40">
                  <c:v>1535</c:v>
                </c:pt>
                <c:pt idx="41">
                  <c:v>1533</c:v>
                </c:pt>
                <c:pt idx="42">
                  <c:v>1533</c:v>
                </c:pt>
                <c:pt idx="43">
                  <c:v>1535</c:v>
                </c:pt>
                <c:pt idx="44">
                  <c:v>1550</c:v>
                </c:pt>
                <c:pt idx="45">
                  <c:v>1549</c:v>
                </c:pt>
                <c:pt idx="46">
                  <c:v>1556</c:v>
                </c:pt>
                <c:pt idx="47">
                  <c:v>1557</c:v>
                </c:pt>
                <c:pt idx="48">
                  <c:v>1557</c:v>
                </c:pt>
                <c:pt idx="49">
                  <c:v>1556</c:v>
                </c:pt>
                <c:pt idx="50">
                  <c:v>1565</c:v>
                </c:pt>
                <c:pt idx="51">
                  <c:v>1565</c:v>
                </c:pt>
                <c:pt idx="52">
                  <c:v>1565</c:v>
                </c:pt>
                <c:pt idx="53">
                  <c:v>1549</c:v>
                </c:pt>
                <c:pt idx="54">
                  <c:v>1540</c:v>
                </c:pt>
                <c:pt idx="55">
                  <c:v>1532</c:v>
                </c:pt>
                <c:pt idx="56">
                  <c:v>1505</c:v>
                </c:pt>
                <c:pt idx="57">
                  <c:v>1493</c:v>
                </c:pt>
                <c:pt idx="58">
                  <c:v>1488</c:v>
                </c:pt>
                <c:pt idx="59">
                  <c:v>1487</c:v>
                </c:pt>
                <c:pt idx="60">
                  <c:v>1481</c:v>
                </c:pt>
                <c:pt idx="61">
                  <c:v>1481</c:v>
                </c:pt>
                <c:pt idx="62">
                  <c:v>1474</c:v>
                </c:pt>
                <c:pt idx="63">
                  <c:v>1475</c:v>
                </c:pt>
                <c:pt idx="64">
                  <c:v>1475</c:v>
                </c:pt>
                <c:pt idx="65">
                  <c:v>1475</c:v>
                </c:pt>
                <c:pt idx="66">
                  <c:v>1475</c:v>
                </c:pt>
                <c:pt idx="67">
                  <c:v>1475</c:v>
                </c:pt>
                <c:pt idx="68">
                  <c:v>1476</c:v>
                </c:pt>
                <c:pt idx="69">
                  <c:v>1476</c:v>
                </c:pt>
                <c:pt idx="70">
                  <c:v>1477</c:v>
                </c:pt>
                <c:pt idx="71">
                  <c:v>1485</c:v>
                </c:pt>
                <c:pt idx="72">
                  <c:v>1496</c:v>
                </c:pt>
                <c:pt idx="73">
                  <c:v>1501</c:v>
                </c:pt>
                <c:pt idx="74">
                  <c:v>1501</c:v>
                </c:pt>
                <c:pt idx="75">
                  <c:v>1506</c:v>
                </c:pt>
                <c:pt idx="76">
                  <c:v>1530</c:v>
                </c:pt>
                <c:pt idx="77">
                  <c:v>1530</c:v>
                </c:pt>
                <c:pt idx="78">
                  <c:v>1531</c:v>
                </c:pt>
                <c:pt idx="79">
                  <c:v>1531</c:v>
                </c:pt>
                <c:pt idx="80">
                  <c:v>1532</c:v>
                </c:pt>
                <c:pt idx="81">
                  <c:v>1534</c:v>
                </c:pt>
                <c:pt idx="82">
                  <c:v>1534</c:v>
                </c:pt>
                <c:pt idx="83">
                  <c:v>1535</c:v>
                </c:pt>
                <c:pt idx="84">
                  <c:v>1535</c:v>
                </c:pt>
                <c:pt idx="85">
                  <c:v>1535</c:v>
                </c:pt>
                <c:pt idx="86">
                  <c:v>1533</c:v>
                </c:pt>
                <c:pt idx="87">
                  <c:v>1542</c:v>
                </c:pt>
                <c:pt idx="88">
                  <c:v>1546</c:v>
                </c:pt>
                <c:pt idx="89">
                  <c:v>1554</c:v>
                </c:pt>
                <c:pt idx="90">
                  <c:v>1554</c:v>
                </c:pt>
                <c:pt idx="91">
                  <c:v>1554</c:v>
                </c:pt>
                <c:pt idx="92">
                  <c:v>1554</c:v>
                </c:pt>
                <c:pt idx="93">
                  <c:v>1562</c:v>
                </c:pt>
                <c:pt idx="94">
                  <c:v>1555</c:v>
                </c:pt>
                <c:pt idx="95">
                  <c:v>1555</c:v>
                </c:pt>
                <c:pt idx="96">
                  <c:v>1554</c:v>
                </c:pt>
                <c:pt idx="97">
                  <c:v>1550</c:v>
                </c:pt>
                <c:pt idx="98">
                  <c:v>1544</c:v>
                </c:pt>
                <c:pt idx="99">
                  <c:v>1543</c:v>
                </c:pt>
                <c:pt idx="100">
                  <c:v>1542</c:v>
                </c:pt>
                <c:pt idx="101">
                  <c:v>1530</c:v>
                </c:pt>
                <c:pt idx="102">
                  <c:v>1498</c:v>
                </c:pt>
                <c:pt idx="103">
                  <c:v>1497</c:v>
                </c:pt>
                <c:pt idx="104">
                  <c:v>1495</c:v>
                </c:pt>
                <c:pt idx="105">
                  <c:v>1503</c:v>
                </c:pt>
                <c:pt idx="106">
                  <c:v>1493</c:v>
                </c:pt>
                <c:pt idx="107">
                  <c:v>1494</c:v>
                </c:pt>
                <c:pt idx="108">
                  <c:v>1495</c:v>
                </c:pt>
                <c:pt idx="109">
                  <c:v>1500</c:v>
                </c:pt>
                <c:pt idx="110">
                  <c:v>1514</c:v>
                </c:pt>
                <c:pt idx="111">
                  <c:v>1514</c:v>
                </c:pt>
                <c:pt idx="112">
                  <c:v>1516</c:v>
                </c:pt>
                <c:pt idx="113">
                  <c:v>1520</c:v>
                </c:pt>
                <c:pt idx="114">
                  <c:v>1520</c:v>
                </c:pt>
                <c:pt idx="115">
                  <c:v>1518</c:v>
                </c:pt>
                <c:pt idx="116">
                  <c:v>1518</c:v>
                </c:pt>
                <c:pt idx="117">
                  <c:v>1520</c:v>
                </c:pt>
                <c:pt idx="118">
                  <c:v>1520</c:v>
                </c:pt>
                <c:pt idx="119">
                  <c:v>1520</c:v>
                </c:pt>
                <c:pt idx="120">
                  <c:v>1520</c:v>
                </c:pt>
                <c:pt idx="121">
                  <c:v>1517</c:v>
                </c:pt>
                <c:pt idx="122">
                  <c:v>1503</c:v>
                </c:pt>
                <c:pt idx="123">
                  <c:v>1504</c:v>
                </c:pt>
                <c:pt idx="124">
                  <c:v>1505</c:v>
                </c:pt>
                <c:pt idx="125">
                  <c:v>1512</c:v>
                </c:pt>
                <c:pt idx="126">
                  <c:v>1512</c:v>
                </c:pt>
                <c:pt idx="127">
                  <c:v>1516</c:v>
                </c:pt>
                <c:pt idx="128">
                  <c:v>1516</c:v>
                </c:pt>
                <c:pt idx="129">
                  <c:v>1519</c:v>
                </c:pt>
                <c:pt idx="130">
                  <c:v>1522</c:v>
                </c:pt>
                <c:pt idx="131">
                  <c:v>1522</c:v>
                </c:pt>
                <c:pt idx="132">
                  <c:v>1532</c:v>
                </c:pt>
                <c:pt idx="133">
                  <c:v>1542</c:v>
                </c:pt>
                <c:pt idx="134">
                  <c:v>1550</c:v>
                </c:pt>
                <c:pt idx="135">
                  <c:v>1565</c:v>
                </c:pt>
                <c:pt idx="136">
                  <c:v>1567</c:v>
                </c:pt>
                <c:pt idx="137">
                  <c:v>1576</c:v>
                </c:pt>
                <c:pt idx="138">
                  <c:v>1578</c:v>
                </c:pt>
                <c:pt idx="139">
                  <c:v>1602</c:v>
                </c:pt>
                <c:pt idx="140">
                  <c:v>1603</c:v>
                </c:pt>
                <c:pt idx="141">
                  <c:v>1622</c:v>
                </c:pt>
                <c:pt idx="142">
                  <c:v>1623</c:v>
                </c:pt>
                <c:pt idx="143">
                  <c:v>1627</c:v>
                </c:pt>
                <c:pt idx="144">
                  <c:v>1636</c:v>
                </c:pt>
                <c:pt idx="145">
                  <c:v>1636</c:v>
                </c:pt>
                <c:pt idx="146">
                  <c:v>1636</c:v>
                </c:pt>
                <c:pt idx="147">
                  <c:v>1636</c:v>
                </c:pt>
                <c:pt idx="148">
                  <c:v>1629</c:v>
                </c:pt>
                <c:pt idx="149">
                  <c:v>1615</c:v>
                </c:pt>
                <c:pt idx="150">
                  <c:v>1615</c:v>
                </c:pt>
                <c:pt idx="151">
                  <c:v>1613</c:v>
                </c:pt>
                <c:pt idx="152">
                  <c:v>1613</c:v>
                </c:pt>
                <c:pt idx="153">
                  <c:v>1613</c:v>
                </c:pt>
                <c:pt idx="154">
                  <c:v>1601</c:v>
                </c:pt>
                <c:pt idx="155">
                  <c:v>1596</c:v>
                </c:pt>
                <c:pt idx="156">
                  <c:v>1566</c:v>
                </c:pt>
                <c:pt idx="157">
                  <c:v>1566</c:v>
                </c:pt>
                <c:pt idx="158">
                  <c:v>1564</c:v>
                </c:pt>
                <c:pt idx="159">
                  <c:v>1564</c:v>
                </c:pt>
                <c:pt idx="160">
                  <c:v>1558</c:v>
                </c:pt>
                <c:pt idx="161">
                  <c:v>1557</c:v>
                </c:pt>
                <c:pt idx="162">
                  <c:v>1552</c:v>
                </c:pt>
                <c:pt idx="163">
                  <c:v>1549</c:v>
                </c:pt>
                <c:pt idx="164">
                  <c:v>1547</c:v>
                </c:pt>
                <c:pt idx="165">
                  <c:v>1517</c:v>
                </c:pt>
                <c:pt idx="166">
                  <c:v>1513</c:v>
                </c:pt>
                <c:pt idx="167">
                  <c:v>1512</c:v>
                </c:pt>
                <c:pt idx="168">
                  <c:v>1502</c:v>
                </c:pt>
                <c:pt idx="169">
                  <c:v>1497</c:v>
                </c:pt>
                <c:pt idx="170">
                  <c:v>1498</c:v>
                </c:pt>
                <c:pt idx="171">
                  <c:v>1497</c:v>
                </c:pt>
                <c:pt idx="172">
                  <c:v>1500</c:v>
                </c:pt>
                <c:pt idx="173">
                  <c:v>1499</c:v>
                </c:pt>
                <c:pt idx="174">
                  <c:v>1499</c:v>
                </c:pt>
                <c:pt idx="175">
                  <c:v>1496</c:v>
                </c:pt>
                <c:pt idx="176">
                  <c:v>1491</c:v>
                </c:pt>
                <c:pt idx="177">
                  <c:v>1491</c:v>
                </c:pt>
                <c:pt idx="178">
                  <c:v>1508</c:v>
                </c:pt>
                <c:pt idx="179">
                  <c:v>1508</c:v>
                </c:pt>
                <c:pt idx="180">
                  <c:v>1509</c:v>
                </c:pt>
                <c:pt idx="181">
                  <c:v>1508</c:v>
                </c:pt>
                <c:pt idx="182">
                  <c:v>1482</c:v>
                </c:pt>
                <c:pt idx="183">
                  <c:v>1457</c:v>
                </c:pt>
                <c:pt idx="184">
                  <c:v>1457</c:v>
                </c:pt>
                <c:pt idx="185">
                  <c:v>1452</c:v>
                </c:pt>
                <c:pt idx="186">
                  <c:v>1437</c:v>
                </c:pt>
                <c:pt idx="187">
                  <c:v>1434</c:v>
                </c:pt>
                <c:pt idx="188">
                  <c:v>1431</c:v>
                </c:pt>
                <c:pt idx="189">
                  <c:v>1418</c:v>
                </c:pt>
                <c:pt idx="190">
                  <c:v>1419</c:v>
                </c:pt>
                <c:pt idx="191">
                  <c:v>1424</c:v>
                </c:pt>
                <c:pt idx="192">
                  <c:v>1424</c:v>
                </c:pt>
                <c:pt idx="193">
                  <c:v>1433</c:v>
                </c:pt>
                <c:pt idx="194">
                  <c:v>1434</c:v>
                </c:pt>
                <c:pt idx="195">
                  <c:v>1434</c:v>
                </c:pt>
                <c:pt idx="196">
                  <c:v>1442</c:v>
                </c:pt>
                <c:pt idx="197">
                  <c:v>1445</c:v>
                </c:pt>
                <c:pt idx="198">
                  <c:v>1445</c:v>
                </c:pt>
                <c:pt idx="199">
                  <c:v>1442</c:v>
                </c:pt>
                <c:pt idx="200">
                  <c:v>1440</c:v>
                </c:pt>
                <c:pt idx="201">
                  <c:v>1435</c:v>
                </c:pt>
                <c:pt idx="202">
                  <c:v>1437</c:v>
                </c:pt>
                <c:pt idx="203">
                  <c:v>1434</c:v>
                </c:pt>
                <c:pt idx="204">
                  <c:v>1434</c:v>
                </c:pt>
                <c:pt idx="205">
                  <c:v>1434</c:v>
                </c:pt>
                <c:pt idx="206">
                  <c:v>1434</c:v>
                </c:pt>
                <c:pt idx="207">
                  <c:v>1435</c:v>
                </c:pt>
                <c:pt idx="208">
                  <c:v>1427</c:v>
                </c:pt>
                <c:pt idx="209">
                  <c:v>1425</c:v>
                </c:pt>
                <c:pt idx="210">
                  <c:v>1425</c:v>
                </c:pt>
                <c:pt idx="211">
                  <c:v>1425</c:v>
                </c:pt>
                <c:pt idx="212">
                  <c:v>1427</c:v>
                </c:pt>
                <c:pt idx="213">
                  <c:v>1423</c:v>
                </c:pt>
                <c:pt idx="214">
                  <c:v>1418</c:v>
                </c:pt>
                <c:pt idx="215">
                  <c:v>1417</c:v>
                </c:pt>
                <c:pt idx="216">
                  <c:v>1420</c:v>
                </c:pt>
                <c:pt idx="217">
                  <c:v>1409</c:v>
                </c:pt>
                <c:pt idx="218">
                  <c:v>1412</c:v>
                </c:pt>
                <c:pt idx="219">
                  <c:v>1410</c:v>
                </c:pt>
                <c:pt idx="220">
                  <c:v>1405</c:v>
                </c:pt>
                <c:pt idx="221">
                  <c:v>1396</c:v>
                </c:pt>
                <c:pt idx="222">
                  <c:v>1391</c:v>
                </c:pt>
                <c:pt idx="223">
                  <c:v>1385</c:v>
                </c:pt>
                <c:pt idx="224">
                  <c:v>1377</c:v>
                </c:pt>
                <c:pt idx="225">
                  <c:v>1377</c:v>
                </c:pt>
                <c:pt idx="226">
                  <c:v>1372</c:v>
                </c:pt>
                <c:pt idx="227">
                  <c:v>1372</c:v>
                </c:pt>
                <c:pt idx="228">
                  <c:v>1313</c:v>
                </c:pt>
                <c:pt idx="229">
                  <c:v>1307</c:v>
                </c:pt>
                <c:pt idx="230">
                  <c:v>1269</c:v>
                </c:pt>
                <c:pt idx="231">
                  <c:v>1257</c:v>
                </c:pt>
                <c:pt idx="232">
                  <c:v>1253</c:v>
                </c:pt>
                <c:pt idx="233">
                  <c:v>1252</c:v>
                </c:pt>
                <c:pt idx="234">
                  <c:v>1248</c:v>
                </c:pt>
                <c:pt idx="235">
                  <c:v>1221</c:v>
                </c:pt>
                <c:pt idx="236">
                  <c:v>1217</c:v>
                </c:pt>
                <c:pt idx="237">
                  <c:v>1217</c:v>
                </c:pt>
                <c:pt idx="238">
                  <c:v>1202</c:v>
                </c:pt>
                <c:pt idx="239">
                  <c:v>1202</c:v>
                </c:pt>
                <c:pt idx="240">
                  <c:v>1197</c:v>
                </c:pt>
                <c:pt idx="241">
                  <c:v>1197</c:v>
                </c:pt>
                <c:pt idx="242">
                  <c:v>1192</c:v>
                </c:pt>
                <c:pt idx="243">
                  <c:v>1186</c:v>
                </c:pt>
                <c:pt idx="244">
                  <c:v>1184</c:v>
                </c:pt>
                <c:pt idx="245">
                  <c:v>1184</c:v>
                </c:pt>
                <c:pt idx="246">
                  <c:v>1184</c:v>
                </c:pt>
                <c:pt idx="247">
                  <c:v>1180</c:v>
                </c:pt>
                <c:pt idx="248">
                  <c:v>1180</c:v>
                </c:pt>
                <c:pt idx="249">
                  <c:v>1180</c:v>
                </c:pt>
                <c:pt idx="250">
                  <c:v>1183</c:v>
                </c:pt>
                <c:pt idx="251">
                  <c:v>1183</c:v>
                </c:pt>
                <c:pt idx="252">
                  <c:v>1188</c:v>
                </c:pt>
                <c:pt idx="253">
                  <c:v>1193</c:v>
                </c:pt>
                <c:pt idx="254">
                  <c:v>1194</c:v>
                </c:pt>
                <c:pt idx="255">
                  <c:v>1199</c:v>
                </c:pt>
                <c:pt idx="256">
                  <c:v>1214</c:v>
                </c:pt>
                <c:pt idx="257">
                  <c:v>1215</c:v>
                </c:pt>
                <c:pt idx="258">
                  <c:v>1225</c:v>
                </c:pt>
                <c:pt idx="259">
                  <c:v>1225</c:v>
                </c:pt>
                <c:pt idx="260">
                  <c:v>1229</c:v>
                </c:pt>
                <c:pt idx="261">
                  <c:v>1232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4E-48D1-BE6B-DD095C08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653951"/>
        <c:axId val="1600652031"/>
      </c:lineChart>
      <c:lineChart>
        <c:grouping val="standard"/>
        <c:varyColors val="0"/>
        <c:ser>
          <c:idx val="0"/>
          <c:order val="0"/>
          <c:tx>
            <c:v>动力煤（右）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'图3，4'!$AA$9:$AA$270</c:f>
              <c:numCache>
                <c:formatCode>yyyy\-mm\-dd;@</c:formatCode>
                <c:ptCount val="262"/>
                <c:pt idx="0">
                  <c:v>46182</c:v>
                </c:pt>
                <c:pt idx="1">
                  <c:v>46181</c:v>
                </c:pt>
                <c:pt idx="2">
                  <c:v>46179</c:v>
                </c:pt>
                <c:pt idx="3">
                  <c:v>46178</c:v>
                </c:pt>
                <c:pt idx="4">
                  <c:v>46177</c:v>
                </c:pt>
                <c:pt idx="5">
                  <c:v>46176</c:v>
                </c:pt>
                <c:pt idx="6">
                  <c:v>46175</c:v>
                </c:pt>
                <c:pt idx="7">
                  <c:v>46174</c:v>
                </c:pt>
                <c:pt idx="8">
                  <c:v>46171</c:v>
                </c:pt>
                <c:pt idx="9">
                  <c:v>46170</c:v>
                </c:pt>
                <c:pt idx="10">
                  <c:v>46169</c:v>
                </c:pt>
                <c:pt idx="11">
                  <c:v>46168</c:v>
                </c:pt>
                <c:pt idx="12">
                  <c:v>46167</c:v>
                </c:pt>
                <c:pt idx="13">
                  <c:v>46164</c:v>
                </c:pt>
                <c:pt idx="14">
                  <c:v>46163</c:v>
                </c:pt>
                <c:pt idx="15">
                  <c:v>46162</c:v>
                </c:pt>
                <c:pt idx="16">
                  <c:v>46161</c:v>
                </c:pt>
                <c:pt idx="17">
                  <c:v>46160</c:v>
                </c:pt>
                <c:pt idx="18">
                  <c:v>46157</c:v>
                </c:pt>
                <c:pt idx="19">
                  <c:v>46156</c:v>
                </c:pt>
                <c:pt idx="20">
                  <c:v>46155</c:v>
                </c:pt>
                <c:pt idx="21">
                  <c:v>46154</c:v>
                </c:pt>
                <c:pt idx="22">
                  <c:v>46153</c:v>
                </c:pt>
                <c:pt idx="23">
                  <c:v>46152</c:v>
                </c:pt>
                <c:pt idx="24">
                  <c:v>46151</c:v>
                </c:pt>
                <c:pt idx="25">
                  <c:v>46150</c:v>
                </c:pt>
                <c:pt idx="26">
                  <c:v>46149</c:v>
                </c:pt>
                <c:pt idx="27">
                  <c:v>46148</c:v>
                </c:pt>
                <c:pt idx="28">
                  <c:v>46143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46126</c:v>
                </c:pt>
                <c:pt idx="42">
                  <c:v>46125</c:v>
                </c:pt>
                <c:pt idx="43">
                  <c:v>46122</c:v>
                </c:pt>
                <c:pt idx="44">
                  <c:v>46121</c:v>
                </c:pt>
                <c:pt idx="45">
                  <c:v>46120</c:v>
                </c:pt>
                <c:pt idx="46">
                  <c:v>46119</c:v>
                </c:pt>
                <c:pt idx="47">
                  <c:v>46115</c:v>
                </c:pt>
                <c:pt idx="48">
                  <c:v>46114</c:v>
                </c:pt>
                <c:pt idx="49">
                  <c:v>46113</c:v>
                </c:pt>
                <c:pt idx="50">
                  <c:v>46112</c:v>
                </c:pt>
                <c:pt idx="51">
                  <c:v>46111</c:v>
                </c:pt>
                <c:pt idx="52">
                  <c:v>46108</c:v>
                </c:pt>
                <c:pt idx="53">
                  <c:v>46107</c:v>
                </c:pt>
                <c:pt idx="54">
                  <c:v>46106</c:v>
                </c:pt>
                <c:pt idx="55">
                  <c:v>46105</c:v>
                </c:pt>
                <c:pt idx="56">
                  <c:v>46104</c:v>
                </c:pt>
                <c:pt idx="57">
                  <c:v>46101</c:v>
                </c:pt>
                <c:pt idx="58">
                  <c:v>46100</c:v>
                </c:pt>
                <c:pt idx="59">
                  <c:v>46099</c:v>
                </c:pt>
                <c:pt idx="60">
                  <c:v>46098</c:v>
                </c:pt>
                <c:pt idx="61">
                  <c:v>46097</c:v>
                </c:pt>
                <c:pt idx="62">
                  <c:v>46094</c:v>
                </c:pt>
                <c:pt idx="63">
                  <c:v>46093</c:v>
                </c:pt>
                <c:pt idx="64">
                  <c:v>46092</c:v>
                </c:pt>
                <c:pt idx="65">
                  <c:v>46091</c:v>
                </c:pt>
                <c:pt idx="66">
                  <c:v>46090</c:v>
                </c:pt>
                <c:pt idx="67">
                  <c:v>46088</c:v>
                </c:pt>
                <c:pt idx="68">
                  <c:v>46087</c:v>
                </c:pt>
                <c:pt idx="69">
                  <c:v>46086</c:v>
                </c:pt>
                <c:pt idx="70">
                  <c:v>46085</c:v>
                </c:pt>
                <c:pt idx="71">
                  <c:v>46084</c:v>
                </c:pt>
                <c:pt idx="72">
                  <c:v>46083</c:v>
                </c:pt>
                <c:pt idx="73">
                  <c:v>46081</c:v>
                </c:pt>
                <c:pt idx="74">
                  <c:v>46080</c:v>
                </c:pt>
                <c:pt idx="75">
                  <c:v>46079</c:v>
                </c:pt>
                <c:pt idx="76">
                  <c:v>46078</c:v>
                </c:pt>
                <c:pt idx="77">
                  <c:v>46077</c:v>
                </c:pt>
                <c:pt idx="78">
                  <c:v>46067</c:v>
                </c:pt>
                <c:pt idx="79">
                  <c:v>46066</c:v>
                </c:pt>
                <c:pt idx="80">
                  <c:v>46065</c:v>
                </c:pt>
                <c:pt idx="81">
                  <c:v>46064</c:v>
                </c:pt>
                <c:pt idx="82">
                  <c:v>46063</c:v>
                </c:pt>
                <c:pt idx="83">
                  <c:v>46062</c:v>
                </c:pt>
                <c:pt idx="84">
                  <c:v>46059</c:v>
                </c:pt>
                <c:pt idx="85">
                  <c:v>46058</c:v>
                </c:pt>
                <c:pt idx="86">
                  <c:v>46057</c:v>
                </c:pt>
                <c:pt idx="87">
                  <c:v>46056</c:v>
                </c:pt>
                <c:pt idx="88">
                  <c:v>46055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46048</c:v>
                </c:pt>
                <c:pt idx="94">
                  <c:v>46045</c:v>
                </c:pt>
                <c:pt idx="95">
                  <c:v>46044</c:v>
                </c:pt>
                <c:pt idx="96">
                  <c:v>46043</c:v>
                </c:pt>
                <c:pt idx="97">
                  <c:v>46042</c:v>
                </c:pt>
                <c:pt idx="98">
                  <c:v>46041</c:v>
                </c:pt>
                <c:pt idx="99">
                  <c:v>46038</c:v>
                </c:pt>
                <c:pt idx="100">
                  <c:v>46037</c:v>
                </c:pt>
                <c:pt idx="101">
                  <c:v>46036</c:v>
                </c:pt>
                <c:pt idx="102">
                  <c:v>46035</c:v>
                </c:pt>
                <c:pt idx="103">
                  <c:v>46034</c:v>
                </c:pt>
                <c:pt idx="104">
                  <c:v>46031</c:v>
                </c:pt>
                <c:pt idx="105">
                  <c:v>46030</c:v>
                </c:pt>
                <c:pt idx="106">
                  <c:v>46029</c:v>
                </c:pt>
                <c:pt idx="107">
                  <c:v>46028</c:v>
                </c:pt>
                <c:pt idx="108">
                  <c:v>46027</c:v>
                </c:pt>
                <c:pt idx="109">
                  <c:v>46026</c:v>
                </c:pt>
                <c:pt idx="110">
                  <c:v>46023</c:v>
                </c:pt>
                <c:pt idx="111">
                  <c:v>46022</c:v>
                </c:pt>
                <c:pt idx="112">
                  <c:v>46021</c:v>
                </c:pt>
                <c:pt idx="113">
                  <c:v>46020</c:v>
                </c:pt>
                <c:pt idx="114">
                  <c:v>46017</c:v>
                </c:pt>
                <c:pt idx="115">
                  <c:v>46016</c:v>
                </c:pt>
                <c:pt idx="116">
                  <c:v>46015</c:v>
                </c:pt>
                <c:pt idx="117">
                  <c:v>46014</c:v>
                </c:pt>
                <c:pt idx="118">
                  <c:v>46013</c:v>
                </c:pt>
                <c:pt idx="119">
                  <c:v>46012</c:v>
                </c:pt>
                <c:pt idx="120">
                  <c:v>46010</c:v>
                </c:pt>
                <c:pt idx="121">
                  <c:v>46009</c:v>
                </c:pt>
                <c:pt idx="122">
                  <c:v>46008</c:v>
                </c:pt>
                <c:pt idx="123">
                  <c:v>46007</c:v>
                </c:pt>
                <c:pt idx="124">
                  <c:v>46006</c:v>
                </c:pt>
                <c:pt idx="125">
                  <c:v>46003</c:v>
                </c:pt>
                <c:pt idx="126">
                  <c:v>46002</c:v>
                </c:pt>
                <c:pt idx="127">
                  <c:v>46001</c:v>
                </c:pt>
                <c:pt idx="128">
                  <c:v>46000</c:v>
                </c:pt>
                <c:pt idx="129">
                  <c:v>45999</c:v>
                </c:pt>
                <c:pt idx="130">
                  <c:v>45996</c:v>
                </c:pt>
                <c:pt idx="131">
                  <c:v>45995</c:v>
                </c:pt>
                <c:pt idx="132">
                  <c:v>45994</c:v>
                </c:pt>
                <c:pt idx="133">
                  <c:v>45993</c:v>
                </c:pt>
                <c:pt idx="134">
                  <c:v>45992</c:v>
                </c:pt>
                <c:pt idx="135">
                  <c:v>45989</c:v>
                </c:pt>
                <c:pt idx="136">
                  <c:v>45988</c:v>
                </c:pt>
                <c:pt idx="137">
                  <c:v>45987</c:v>
                </c:pt>
                <c:pt idx="138">
                  <c:v>45986</c:v>
                </c:pt>
                <c:pt idx="139">
                  <c:v>45985</c:v>
                </c:pt>
                <c:pt idx="140">
                  <c:v>45982</c:v>
                </c:pt>
                <c:pt idx="141">
                  <c:v>45981</c:v>
                </c:pt>
                <c:pt idx="142">
                  <c:v>45980</c:v>
                </c:pt>
                <c:pt idx="143">
                  <c:v>45979</c:v>
                </c:pt>
                <c:pt idx="144">
                  <c:v>45978</c:v>
                </c:pt>
                <c:pt idx="145">
                  <c:v>45976</c:v>
                </c:pt>
                <c:pt idx="146">
                  <c:v>45975</c:v>
                </c:pt>
                <c:pt idx="147">
                  <c:v>45974</c:v>
                </c:pt>
                <c:pt idx="148">
                  <c:v>45973</c:v>
                </c:pt>
                <c:pt idx="149">
                  <c:v>45972</c:v>
                </c:pt>
                <c:pt idx="150">
                  <c:v>45971</c:v>
                </c:pt>
                <c:pt idx="151">
                  <c:v>45968</c:v>
                </c:pt>
                <c:pt idx="152">
                  <c:v>45967</c:v>
                </c:pt>
                <c:pt idx="153">
                  <c:v>45966</c:v>
                </c:pt>
                <c:pt idx="154">
                  <c:v>45965</c:v>
                </c:pt>
                <c:pt idx="155">
                  <c:v>45964</c:v>
                </c:pt>
                <c:pt idx="156">
                  <c:v>45963</c:v>
                </c:pt>
                <c:pt idx="157">
                  <c:v>45962</c:v>
                </c:pt>
                <c:pt idx="158">
                  <c:v>45961</c:v>
                </c:pt>
                <c:pt idx="159">
                  <c:v>45960</c:v>
                </c:pt>
                <c:pt idx="160">
                  <c:v>45959</c:v>
                </c:pt>
                <c:pt idx="161">
                  <c:v>45958</c:v>
                </c:pt>
                <c:pt idx="162">
                  <c:v>45957</c:v>
                </c:pt>
                <c:pt idx="163">
                  <c:v>45954</c:v>
                </c:pt>
                <c:pt idx="164">
                  <c:v>45953</c:v>
                </c:pt>
                <c:pt idx="165">
                  <c:v>45952</c:v>
                </c:pt>
                <c:pt idx="166">
                  <c:v>45951</c:v>
                </c:pt>
                <c:pt idx="167">
                  <c:v>45950</c:v>
                </c:pt>
                <c:pt idx="168">
                  <c:v>45947</c:v>
                </c:pt>
                <c:pt idx="169">
                  <c:v>45946</c:v>
                </c:pt>
                <c:pt idx="170">
                  <c:v>45945</c:v>
                </c:pt>
                <c:pt idx="171">
                  <c:v>45944</c:v>
                </c:pt>
                <c:pt idx="172">
                  <c:v>45943</c:v>
                </c:pt>
                <c:pt idx="173">
                  <c:v>45941</c:v>
                </c:pt>
                <c:pt idx="174">
                  <c:v>45940</c:v>
                </c:pt>
                <c:pt idx="175">
                  <c:v>45939</c:v>
                </c:pt>
                <c:pt idx="176">
                  <c:v>45931</c:v>
                </c:pt>
                <c:pt idx="177">
                  <c:v>45930</c:v>
                </c:pt>
                <c:pt idx="178">
                  <c:v>45929</c:v>
                </c:pt>
                <c:pt idx="179">
                  <c:v>45928</c:v>
                </c:pt>
                <c:pt idx="180">
                  <c:v>45926</c:v>
                </c:pt>
                <c:pt idx="181">
                  <c:v>45925</c:v>
                </c:pt>
                <c:pt idx="182">
                  <c:v>45924</c:v>
                </c:pt>
                <c:pt idx="183">
                  <c:v>45923</c:v>
                </c:pt>
                <c:pt idx="184">
                  <c:v>45922</c:v>
                </c:pt>
                <c:pt idx="185">
                  <c:v>45919</c:v>
                </c:pt>
                <c:pt idx="186">
                  <c:v>45918</c:v>
                </c:pt>
                <c:pt idx="187">
                  <c:v>45917</c:v>
                </c:pt>
                <c:pt idx="188">
                  <c:v>45916</c:v>
                </c:pt>
                <c:pt idx="189">
                  <c:v>45915</c:v>
                </c:pt>
                <c:pt idx="190">
                  <c:v>45912</c:v>
                </c:pt>
                <c:pt idx="191">
                  <c:v>45911</c:v>
                </c:pt>
                <c:pt idx="192">
                  <c:v>45910</c:v>
                </c:pt>
                <c:pt idx="193">
                  <c:v>45909</c:v>
                </c:pt>
                <c:pt idx="194">
                  <c:v>45908</c:v>
                </c:pt>
                <c:pt idx="195">
                  <c:v>45905</c:v>
                </c:pt>
                <c:pt idx="196">
                  <c:v>45904</c:v>
                </c:pt>
                <c:pt idx="197">
                  <c:v>45903</c:v>
                </c:pt>
                <c:pt idx="198">
                  <c:v>45902</c:v>
                </c:pt>
                <c:pt idx="199">
                  <c:v>45901</c:v>
                </c:pt>
                <c:pt idx="200">
                  <c:v>45898</c:v>
                </c:pt>
                <c:pt idx="201">
                  <c:v>45897</c:v>
                </c:pt>
                <c:pt idx="202">
                  <c:v>45896</c:v>
                </c:pt>
                <c:pt idx="203">
                  <c:v>45895</c:v>
                </c:pt>
                <c:pt idx="204">
                  <c:v>45894</c:v>
                </c:pt>
                <c:pt idx="205">
                  <c:v>45891</c:v>
                </c:pt>
                <c:pt idx="206">
                  <c:v>45890</c:v>
                </c:pt>
                <c:pt idx="207">
                  <c:v>45889</c:v>
                </c:pt>
                <c:pt idx="208">
                  <c:v>45888</c:v>
                </c:pt>
                <c:pt idx="209">
                  <c:v>45887</c:v>
                </c:pt>
                <c:pt idx="210">
                  <c:v>45886</c:v>
                </c:pt>
                <c:pt idx="211">
                  <c:v>45884</c:v>
                </c:pt>
                <c:pt idx="212">
                  <c:v>45883</c:v>
                </c:pt>
                <c:pt idx="213">
                  <c:v>45882</c:v>
                </c:pt>
                <c:pt idx="214">
                  <c:v>45881</c:v>
                </c:pt>
                <c:pt idx="215">
                  <c:v>45880</c:v>
                </c:pt>
                <c:pt idx="216">
                  <c:v>45877</c:v>
                </c:pt>
                <c:pt idx="217">
                  <c:v>45876</c:v>
                </c:pt>
                <c:pt idx="218">
                  <c:v>45875</c:v>
                </c:pt>
                <c:pt idx="219">
                  <c:v>45874</c:v>
                </c:pt>
                <c:pt idx="220">
                  <c:v>45873</c:v>
                </c:pt>
                <c:pt idx="221">
                  <c:v>45870</c:v>
                </c:pt>
                <c:pt idx="222">
                  <c:v>45869</c:v>
                </c:pt>
                <c:pt idx="223">
                  <c:v>45868</c:v>
                </c:pt>
                <c:pt idx="224">
                  <c:v>45867</c:v>
                </c:pt>
                <c:pt idx="225">
                  <c:v>45866</c:v>
                </c:pt>
                <c:pt idx="226">
                  <c:v>45864</c:v>
                </c:pt>
                <c:pt idx="227">
                  <c:v>45863</c:v>
                </c:pt>
                <c:pt idx="228">
                  <c:v>45862</c:v>
                </c:pt>
                <c:pt idx="229">
                  <c:v>45861</c:v>
                </c:pt>
                <c:pt idx="230">
                  <c:v>45860</c:v>
                </c:pt>
                <c:pt idx="231">
                  <c:v>45859</c:v>
                </c:pt>
                <c:pt idx="232">
                  <c:v>45856</c:v>
                </c:pt>
                <c:pt idx="233">
                  <c:v>45855</c:v>
                </c:pt>
                <c:pt idx="234">
                  <c:v>45854</c:v>
                </c:pt>
                <c:pt idx="235">
                  <c:v>45853</c:v>
                </c:pt>
                <c:pt idx="236">
                  <c:v>45852</c:v>
                </c:pt>
                <c:pt idx="237">
                  <c:v>45849</c:v>
                </c:pt>
                <c:pt idx="238">
                  <c:v>45848</c:v>
                </c:pt>
                <c:pt idx="239">
                  <c:v>45847</c:v>
                </c:pt>
                <c:pt idx="240">
                  <c:v>45846</c:v>
                </c:pt>
                <c:pt idx="241">
                  <c:v>45845</c:v>
                </c:pt>
                <c:pt idx="242">
                  <c:v>45842</c:v>
                </c:pt>
                <c:pt idx="243">
                  <c:v>45841</c:v>
                </c:pt>
                <c:pt idx="244">
                  <c:v>45840</c:v>
                </c:pt>
                <c:pt idx="245">
                  <c:v>45839</c:v>
                </c:pt>
                <c:pt idx="246">
                  <c:v>45838</c:v>
                </c:pt>
                <c:pt idx="247">
                  <c:v>45835</c:v>
                </c:pt>
                <c:pt idx="248">
                  <c:v>45834</c:v>
                </c:pt>
                <c:pt idx="249">
                  <c:v>45833</c:v>
                </c:pt>
                <c:pt idx="250">
                  <c:v>45832</c:v>
                </c:pt>
                <c:pt idx="251">
                  <c:v>45831</c:v>
                </c:pt>
                <c:pt idx="252">
                  <c:v>45828</c:v>
                </c:pt>
                <c:pt idx="253">
                  <c:v>45827</c:v>
                </c:pt>
                <c:pt idx="254">
                  <c:v>45826</c:v>
                </c:pt>
                <c:pt idx="255">
                  <c:v>45825</c:v>
                </c:pt>
                <c:pt idx="256">
                  <c:v>45824</c:v>
                </c:pt>
                <c:pt idx="257">
                  <c:v>45821</c:v>
                </c:pt>
                <c:pt idx="258">
                  <c:v>45820</c:v>
                </c:pt>
                <c:pt idx="259">
                  <c:v>45819</c:v>
                </c:pt>
                <c:pt idx="260">
                  <c:v>45818</c:v>
                </c:pt>
                <c:pt idx="261">
                  <c:v>45817</c:v>
                </c:pt>
              </c:numCache>
            </c:numRef>
          </c:cat>
          <c:val>
            <c:numRef>
              <c:f>'图3，4'!$AB$9:$AB$270</c:f>
              <c:numCache>
                <c:formatCode>#,##0.00_ </c:formatCode>
                <c:ptCount val="262"/>
                <c:pt idx="0">
                  <c:v>0</c:v>
                </c:pt>
                <c:pt idx="1">
                  <c:v>743</c:v>
                </c:pt>
                <c:pt idx="2">
                  <c:v>743</c:v>
                </c:pt>
                <c:pt idx="3">
                  <c:v>743</c:v>
                </c:pt>
                <c:pt idx="4">
                  <c:v>743</c:v>
                </c:pt>
                <c:pt idx="5">
                  <c:v>743</c:v>
                </c:pt>
                <c:pt idx="6">
                  <c:v>743</c:v>
                </c:pt>
                <c:pt idx="7">
                  <c:v>740</c:v>
                </c:pt>
                <c:pt idx="8">
                  <c:v>711</c:v>
                </c:pt>
                <c:pt idx="9">
                  <c:v>710</c:v>
                </c:pt>
                <c:pt idx="10">
                  <c:v>710</c:v>
                </c:pt>
                <c:pt idx="11">
                  <c:v>709</c:v>
                </c:pt>
                <c:pt idx="12">
                  <c:v>709</c:v>
                </c:pt>
                <c:pt idx="13">
                  <c:v>709</c:v>
                </c:pt>
                <c:pt idx="14">
                  <c:v>709</c:v>
                </c:pt>
                <c:pt idx="15">
                  <c:v>709</c:v>
                </c:pt>
                <c:pt idx="16">
                  <c:v>709</c:v>
                </c:pt>
                <c:pt idx="17">
                  <c:v>709</c:v>
                </c:pt>
                <c:pt idx="18">
                  <c:v>709</c:v>
                </c:pt>
                <c:pt idx="19">
                  <c:v>709</c:v>
                </c:pt>
                <c:pt idx="20">
                  <c:v>709</c:v>
                </c:pt>
                <c:pt idx="21">
                  <c:v>709</c:v>
                </c:pt>
                <c:pt idx="22">
                  <c:v>709</c:v>
                </c:pt>
                <c:pt idx="23">
                  <c:v>700</c:v>
                </c:pt>
                <c:pt idx="24">
                  <c:v>700</c:v>
                </c:pt>
                <c:pt idx="25">
                  <c:v>699</c:v>
                </c:pt>
                <c:pt idx="26">
                  <c:v>698</c:v>
                </c:pt>
                <c:pt idx="27">
                  <c:v>694</c:v>
                </c:pt>
                <c:pt idx="28">
                  <c:v>694</c:v>
                </c:pt>
                <c:pt idx="29">
                  <c:v>678</c:v>
                </c:pt>
                <c:pt idx="30">
                  <c:v>677</c:v>
                </c:pt>
                <c:pt idx="31">
                  <c:v>672</c:v>
                </c:pt>
                <c:pt idx="32">
                  <c:v>672</c:v>
                </c:pt>
                <c:pt idx="33">
                  <c:v>672</c:v>
                </c:pt>
                <c:pt idx="34">
                  <c:v>672</c:v>
                </c:pt>
                <c:pt idx="35">
                  <c:v>672</c:v>
                </c:pt>
                <c:pt idx="36">
                  <c:v>672</c:v>
                </c:pt>
                <c:pt idx="37">
                  <c:v>672</c:v>
                </c:pt>
                <c:pt idx="38">
                  <c:v>672</c:v>
                </c:pt>
                <c:pt idx="39">
                  <c:v>672</c:v>
                </c:pt>
                <c:pt idx="40">
                  <c:v>671</c:v>
                </c:pt>
                <c:pt idx="41">
                  <c:v>671</c:v>
                </c:pt>
                <c:pt idx="42">
                  <c:v>671</c:v>
                </c:pt>
                <c:pt idx="43">
                  <c:v>671</c:v>
                </c:pt>
                <c:pt idx="44">
                  <c:v>670</c:v>
                </c:pt>
                <c:pt idx="45">
                  <c:v>670</c:v>
                </c:pt>
                <c:pt idx="46">
                  <c:v>670</c:v>
                </c:pt>
                <c:pt idx="47">
                  <c:v>670</c:v>
                </c:pt>
                <c:pt idx="48">
                  <c:v>670</c:v>
                </c:pt>
                <c:pt idx="49">
                  <c:v>670</c:v>
                </c:pt>
                <c:pt idx="50">
                  <c:v>644</c:v>
                </c:pt>
                <c:pt idx="51">
                  <c:v>644</c:v>
                </c:pt>
                <c:pt idx="52">
                  <c:v>644</c:v>
                </c:pt>
                <c:pt idx="53">
                  <c:v>644</c:v>
                </c:pt>
                <c:pt idx="54">
                  <c:v>644</c:v>
                </c:pt>
                <c:pt idx="55">
                  <c:v>643</c:v>
                </c:pt>
                <c:pt idx="56">
                  <c:v>643</c:v>
                </c:pt>
                <c:pt idx="57">
                  <c:v>642</c:v>
                </c:pt>
                <c:pt idx="58">
                  <c:v>641</c:v>
                </c:pt>
                <c:pt idx="59">
                  <c:v>641</c:v>
                </c:pt>
                <c:pt idx="60">
                  <c:v>642</c:v>
                </c:pt>
                <c:pt idx="61">
                  <c:v>642</c:v>
                </c:pt>
                <c:pt idx="62">
                  <c:v>642</c:v>
                </c:pt>
                <c:pt idx="63">
                  <c:v>642</c:v>
                </c:pt>
                <c:pt idx="64">
                  <c:v>643</c:v>
                </c:pt>
                <c:pt idx="65">
                  <c:v>643</c:v>
                </c:pt>
                <c:pt idx="66">
                  <c:v>643</c:v>
                </c:pt>
                <c:pt idx="67">
                  <c:v>644</c:v>
                </c:pt>
                <c:pt idx="68">
                  <c:v>644</c:v>
                </c:pt>
                <c:pt idx="69">
                  <c:v>644</c:v>
                </c:pt>
                <c:pt idx="70">
                  <c:v>645</c:v>
                </c:pt>
                <c:pt idx="71">
                  <c:v>645</c:v>
                </c:pt>
                <c:pt idx="72">
                  <c:v>645</c:v>
                </c:pt>
                <c:pt idx="73">
                  <c:v>642</c:v>
                </c:pt>
                <c:pt idx="74">
                  <c:v>642</c:v>
                </c:pt>
                <c:pt idx="75">
                  <c:v>646</c:v>
                </c:pt>
                <c:pt idx="76">
                  <c:v>645</c:v>
                </c:pt>
                <c:pt idx="77">
                  <c:v>645</c:v>
                </c:pt>
                <c:pt idx="78">
                  <c:v>644</c:v>
                </c:pt>
                <c:pt idx="79">
                  <c:v>644</c:v>
                </c:pt>
                <c:pt idx="80">
                  <c:v>644</c:v>
                </c:pt>
                <c:pt idx="81">
                  <c:v>643</c:v>
                </c:pt>
                <c:pt idx="82">
                  <c:v>643</c:v>
                </c:pt>
                <c:pt idx="83">
                  <c:v>643</c:v>
                </c:pt>
                <c:pt idx="84">
                  <c:v>643</c:v>
                </c:pt>
                <c:pt idx="85">
                  <c:v>643</c:v>
                </c:pt>
                <c:pt idx="86">
                  <c:v>643</c:v>
                </c:pt>
                <c:pt idx="87">
                  <c:v>643</c:v>
                </c:pt>
                <c:pt idx="88">
                  <c:v>643</c:v>
                </c:pt>
                <c:pt idx="89">
                  <c:v>643</c:v>
                </c:pt>
                <c:pt idx="90">
                  <c:v>642</c:v>
                </c:pt>
                <c:pt idx="91">
                  <c:v>642</c:v>
                </c:pt>
                <c:pt idx="92">
                  <c:v>642</c:v>
                </c:pt>
                <c:pt idx="93">
                  <c:v>642</c:v>
                </c:pt>
                <c:pt idx="94">
                  <c:v>643</c:v>
                </c:pt>
                <c:pt idx="95">
                  <c:v>643</c:v>
                </c:pt>
                <c:pt idx="96">
                  <c:v>643</c:v>
                </c:pt>
                <c:pt idx="97">
                  <c:v>644</c:v>
                </c:pt>
                <c:pt idx="98">
                  <c:v>644</c:v>
                </c:pt>
                <c:pt idx="99">
                  <c:v>644</c:v>
                </c:pt>
                <c:pt idx="100">
                  <c:v>644</c:v>
                </c:pt>
                <c:pt idx="101">
                  <c:v>644</c:v>
                </c:pt>
                <c:pt idx="102">
                  <c:v>644</c:v>
                </c:pt>
                <c:pt idx="103">
                  <c:v>644</c:v>
                </c:pt>
                <c:pt idx="104">
                  <c:v>644</c:v>
                </c:pt>
                <c:pt idx="105">
                  <c:v>643</c:v>
                </c:pt>
                <c:pt idx="106">
                  <c:v>643</c:v>
                </c:pt>
                <c:pt idx="107">
                  <c:v>642</c:v>
                </c:pt>
                <c:pt idx="108">
                  <c:v>642</c:v>
                </c:pt>
                <c:pt idx="109">
                  <c:v>642</c:v>
                </c:pt>
                <c:pt idx="110">
                  <c:v>642</c:v>
                </c:pt>
                <c:pt idx="111">
                  <c:v>641</c:v>
                </c:pt>
                <c:pt idx="112">
                  <c:v>641</c:v>
                </c:pt>
                <c:pt idx="113">
                  <c:v>641</c:v>
                </c:pt>
                <c:pt idx="114">
                  <c:v>641</c:v>
                </c:pt>
                <c:pt idx="115">
                  <c:v>642</c:v>
                </c:pt>
                <c:pt idx="116">
                  <c:v>642</c:v>
                </c:pt>
                <c:pt idx="117">
                  <c:v>643</c:v>
                </c:pt>
                <c:pt idx="118">
                  <c:v>644</c:v>
                </c:pt>
                <c:pt idx="119">
                  <c:v>645</c:v>
                </c:pt>
                <c:pt idx="120">
                  <c:v>645</c:v>
                </c:pt>
                <c:pt idx="121">
                  <c:v>646</c:v>
                </c:pt>
                <c:pt idx="122">
                  <c:v>647</c:v>
                </c:pt>
                <c:pt idx="123">
                  <c:v>647</c:v>
                </c:pt>
                <c:pt idx="124">
                  <c:v>648</c:v>
                </c:pt>
                <c:pt idx="125">
                  <c:v>648</c:v>
                </c:pt>
                <c:pt idx="126">
                  <c:v>649</c:v>
                </c:pt>
                <c:pt idx="127">
                  <c:v>650</c:v>
                </c:pt>
                <c:pt idx="128">
                  <c:v>651</c:v>
                </c:pt>
                <c:pt idx="129">
                  <c:v>652</c:v>
                </c:pt>
                <c:pt idx="130">
                  <c:v>653</c:v>
                </c:pt>
                <c:pt idx="131">
                  <c:v>653</c:v>
                </c:pt>
                <c:pt idx="132">
                  <c:v>653</c:v>
                </c:pt>
                <c:pt idx="133">
                  <c:v>654</c:v>
                </c:pt>
                <c:pt idx="134">
                  <c:v>654</c:v>
                </c:pt>
                <c:pt idx="135">
                  <c:v>654</c:v>
                </c:pt>
                <c:pt idx="136">
                  <c:v>655</c:v>
                </c:pt>
                <c:pt idx="137">
                  <c:v>656</c:v>
                </c:pt>
                <c:pt idx="138">
                  <c:v>656</c:v>
                </c:pt>
                <c:pt idx="139">
                  <c:v>656</c:v>
                </c:pt>
                <c:pt idx="140">
                  <c:v>656</c:v>
                </c:pt>
                <c:pt idx="141">
                  <c:v>656</c:v>
                </c:pt>
                <c:pt idx="142">
                  <c:v>656</c:v>
                </c:pt>
                <c:pt idx="143">
                  <c:v>656</c:v>
                </c:pt>
                <c:pt idx="144">
                  <c:v>656</c:v>
                </c:pt>
                <c:pt idx="145">
                  <c:v>656</c:v>
                </c:pt>
                <c:pt idx="146">
                  <c:v>656</c:v>
                </c:pt>
                <c:pt idx="147">
                  <c:v>656</c:v>
                </c:pt>
                <c:pt idx="148">
                  <c:v>656</c:v>
                </c:pt>
                <c:pt idx="149">
                  <c:v>656</c:v>
                </c:pt>
                <c:pt idx="150">
                  <c:v>655</c:v>
                </c:pt>
                <c:pt idx="151">
                  <c:v>654</c:v>
                </c:pt>
                <c:pt idx="152">
                  <c:v>652</c:v>
                </c:pt>
                <c:pt idx="153">
                  <c:v>649</c:v>
                </c:pt>
                <c:pt idx="154">
                  <c:v>649</c:v>
                </c:pt>
                <c:pt idx="155">
                  <c:v>649</c:v>
                </c:pt>
                <c:pt idx="156">
                  <c:v>649</c:v>
                </c:pt>
                <c:pt idx="157">
                  <c:v>649</c:v>
                </c:pt>
                <c:pt idx="158">
                  <c:v>649</c:v>
                </c:pt>
                <c:pt idx="159">
                  <c:v>649</c:v>
                </c:pt>
                <c:pt idx="160">
                  <c:v>649</c:v>
                </c:pt>
                <c:pt idx="161">
                  <c:v>649</c:v>
                </c:pt>
                <c:pt idx="162">
                  <c:v>649</c:v>
                </c:pt>
                <c:pt idx="163">
                  <c:v>649</c:v>
                </c:pt>
                <c:pt idx="164">
                  <c:v>649</c:v>
                </c:pt>
                <c:pt idx="165">
                  <c:v>649</c:v>
                </c:pt>
                <c:pt idx="166">
                  <c:v>647</c:v>
                </c:pt>
                <c:pt idx="167">
                  <c:v>644</c:v>
                </c:pt>
                <c:pt idx="168">
                  <c:v>644</c:v>
                </c:pt>
                <c:pt idx="169">
                  <c:v>644</c:v>
                </c:pt>
                <c:pt idx="170">
                  <c:v>643</c:v>
                </c:pt>
                <c:pt idx="171">
                  <c:v>643</c:v>
                </c:pt>
                <c:pt idx="172">
                  <c:v>643</c:v>
                </c:pt>
                <c:pt idx="173">
                  <c:v>643</c:v>
                </c:pt>
                <c:pt idx="174">
                  <c:v>643</c:v>
                </c:pt>
                <c:pt idx="175">
                  <c:v>643</c:v>
                </c:pt>
                <c:pt idx="176">
                  <c:v>643</c:v>
                </c:pt>
                <c:pt idx="177">
                  <c:v>643</c:v>
                </c:pt>
                <c:pt idx="178">
                  <c:v>643</c:v>
                </c:pt>
                <c:pt idx="179">
                  <c:v>643</c:v>
                </c:pt>
                <c:pt idx="180">
                  <c:v>643</c:v>
                </c:pt>
                <c:pt idx="181">
                  <c:v>643</c:v>
                </c:pt>
                <c:pt idx="182">
                  <c:v>643</c:v>
                </c:pt>
                <c:pt idx="183">
                  <c:v>643</c:v>
                </c:pt>
                <c:pt idx="184">
                  <c:v>643</c:v>
                </c:pt>
                <c:pt idx="185">
                  <c:v>642</c:v>
                </c:pt>
                <c:pt idx="186">
                  <c:v>642</c:v>
                </c:pt>
                <c:pt idx="187">
                  <c:v>642</c:v>
                </c:pt>
                <c:pt idx="188">
                  <c:v>641</c:v>
                </c:pt>
                <c:pt idx="189">
                  <c:v>641</c:v>
                </c:pt>
                <c:pt idx="190">
                  <c:v>641</c:v>
                </c:pt>
                <c:pt idx="191">
                  <c:v>641</c:v>
                </c:pt>
                <c:pt idx="192">
                  <c:v>641</c:v>
                </c:pt>
                <c:pt idx="193">
                  <c:v>641</c:v>
                </c:pt>
                <c:pt idx="194">
                  <c:v>642</c:v>
                </c:pt>
                <c:pt idx="195">
                  <c:v>642</c:v>
                </c:pt>
                <c:pt idx="196">
                  <c:v>642</c:v>
                </c:pt>
                <c:pt idx="197">
                  <c:v>642</c:v>
                </c:pt>
                <c:pt idx="198">
                  <c:v>642</c:v>
                </c:pt>
                <c:pt idx="199">
                  <c:v>642</c:v>
                </c:pt>
                <c:pt idx="200">
                  <c:v>643</c:v>
                </c:pt>
                <c:pt idx="201">
                  <c:v>643</c:v>
                </c:pt>
                <c:pt idx="202">
                  <c:v>643</c:v>
                </c:pt>
                <c:pt idx="203">
                  <c:v>643</c:v>
                </c:pt>
                <c:pt idx="204">
                  <c:v>643</c:v>
                </c:pt>
                <c:pt idx="205">
                  <c:v>643</c:v>
                </c:pt>
                <c:pt idx="206">
                  <c:v>643</c:v>
                </c:pt>
                <c:pt idx="207">
                  <c:v>643</c:v>
                </c:pt>
                <c:pt idx="208">
                  <c:v>643</c:v>
                </c:pt>
                <c:pt idx="209">
                  <c:v>643</c:v>
                </c:pt>
                <c:pt idx="210">
                  <c:v>643</c:v>
                </c:pt>
                <c:pt idx="211">
                  <c:v>643</c:v>
                </c:pt>
                <c:pt idx="212">
                  <c:v>643</c:v>
                </c:pt>
                <c:pt idx="213">
                  <c:v>642</c:v>
                </c:pt>
                <c:pt idx="214">
                  <c:v>642</c:v>
                </c:pt>
                <c:pt idx="215">
                  <c:v>641</c:v>
                </c:pt>
                <c:pt idx="216">
                  <c:v>641</c:v>
                </c:pt>
                <c:pt idx="217">
                  <c:v>640</c:v>
                </c:pt>
                <c:pt idx="218">
                  <c:v>640</c:v>
                </c:pt>
                <c:pt idx="219">
                  <c:v>639</c:v>
                </c:pt>
                <c:pt idx="220">
                  <c:v>639</c:v>
                </c:pt>
                <c:pt idx="221">
                  <c:v>638</c:v>
                </c:pt>
                <c:pt idx="222">
                  <c:v>638</c:v>
                </c:pt>
                <c:pt idx="223">
                  <c:v>638</c:v>
                </c:pt>
                <c:pt idx="224">
                  <c:v>638</c:v>
                </c:pt>
                <c:pt idx="225">
                  <c:v>638</c:v>
                </c:pt>
                <c:pt idx="226">
                  <c:v>638</c:v>
                </c:pt>
                <c:pt idx="227">
                  <c:v>638</c:v>
                </c:pt>
                <c:pt idx="228">
                  <c:v>638</c:v>
                </c:pt>
                <c:pt idx="229">
                  <c:v>637</c:v>
                </c:pt>
                <c:pt idx="230">
                  <c:v>637</c:v>
                </c:pt>
                <c:pt idx="231">
                  <c:v>637</c:v>
                </c:pt>
                <c:pt idx="232">
                  <c:v>637</c:v>
                </c:pt>
                <c:pt idx="233">
                  <c:v>637</c:v>
                </c:pt>
                <c:pt idx="234">
                  <c:v>636</c:v>
                </c:pt>
                <c:pt idx="235">
                  <c:v>636</c:v>
                </c:pt>
                <c:pt idx="236">
                  <c:v>636</c:v>
                </c:pt>
                <c:pt idx="237">
                  <c:v>636</c:v>
                </c:pt>
                <c:pt idx="238">
                  <c:v>636</c:v>
                </c:pt>
                <c:pt idx="239">
                  <c:v>635</c:v>
                </c:pt>
                <c:pt idx="240">
                  <c:v>635</c:v>
                </c:pt>
                <c:pt idx="241">
                  <c:v>635</c:v>
                </c:pt>
                <c:pt idx="242">
                  <c:v>635</c:v>
                </c:pt>
                <c:pt idx="243">
                  <c:v>635</c:v>
                </c:pt>
                <c:pt idx="244">
                  <c:v>635</c:v>
                </c:pt>
                <c:pt idx="245">
                  <c:v>635</c:v>
                </c:pt>
                <c:pt idx="246">
                  <c:v>635</c:v>
                </c:pt>
                <c:pt idx="247">
                  <c:v>635</c:v>
                </c:pt>
                <c:pt idx="248">
                  <c:v>635</c:v>
                </c:pt>
                <c:pt idx="249">
                  <c:v>635</c:v>
                </c:pt>
                <c:pt idx="250">
                  <c:v>635</c:v>
                </c:pt>
                <c:pt idx="251">
                  <c:v>635</c:v>
                </c:pt>
                <c:pt idx="252">
                  <c:v>635</c:v>
                </c:pt>
                <c:pt idx="253">
                  <c:v>635</c:v>
                </c:pt>
                <c:pt idx="254">
                  <c:v>635</c:v>
                </c:pt>
                <c:pt idx="255">
                  <c:v>635</c:v>
                </c:pt>
                <c:pt idx="256">
                  <c:v>650</c:v>
                </c:pt>
                <c:pt idx="257">
                  <c:v>650</c:v>
                </c:pt>
                <c:pt idx="258">
                  <c:v>650</c:v>
                </c:pt>
                <c:pt idx="259">
                  <c:v>650</c:v>
                </c:pt>
                <c:pt idx="260">
                  <c:v>650</c:v>
                </c:pt>
                <c:pt idx="261">
                  <c:v>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4E-48D1-BE6B-DD095C08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11152"/>
        <c:axId val="457205392"/>
      </c:lineChart>
      <c:dateAx>
        <c:axId val="1600653951"/>
        <c:scaling>
          <c:orientation val="minMax"/>
          <c:max val="46173"/>
          <c:min val="45808"/>
        </c:scaling>
        <c:delete val="0"/>
        <c:axPos val="b"/>
        <c:numFmt formatCode="yy/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600652031"/>
        <c:crosses val="autoZero"/>
        <c:auto val="1"/>
        <c:lblOffset val="100"/>
        <c:baseTimeUnit val="days"/>
        <c:majorUnit val="3"/>
        <c:majorTimeUnit val="months"/>
        <c:minorUnit val="3"/>
        <c:minorTimeUnit val="months"/>
      </c:dateAx>
      <c:valAx>
        <c:axId val="1600652031"/>
        <c:scaling>
          <c:orientation val="minMax"/>
          <c:min val="1000"/>
        </c:scaling>
        <c:delete val="0"/>
        <c:axPos val="l"/>
        <c:numFmt formatCode="#,##0_ " sourceLinked="0"/>
        <c:majorTickMark val="out"/>
        <c:minorTickMark val="out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1600653951"/>
        <c:crosses val="autoZero"/>
        <c:crossBetween val="between"/>
      </c:valAx>
      <c:valAx>
        <c:axId val="457205392"/>
        <c:scaling>
          <c:orientation val="minMax"/>
          <c:min val="600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457211152"/>
        <c:crosses val="max"/>
        <c:crossBetween val="between"/>
      </c:valAx>
      <c:dateAx>
        <c:axId val="457211152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45720539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aseline="0">
          <a:latin typeface="Arial" panose="020B0604020202020204" pitchFamily="34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WTI原油</c:v>
          </c:tx>
          <c:spPr>
            <a:ln w="19050" cap="rnd">
              <a:solidFill>
                <a:srgbClr val="B34845"/>
              </a:solidFill>
              <a:round/>
            </a:ln>
            <a:effectLst/>
          </c:spPr>
          <c:marker>
            <c:symbol val="none"/>
          </c:marker>
          <c:cat>
            <c:numRef>
              <c:f>'图3，4'!$O$6:$O$32</c:f>
              <c:numCache>
                <c:formatCode>yyyy\-mm\-dd</c:formatCode>
                <c:ptCount val="27"/>
                <c:pt idx="0">
                  <c:v>45846</c:v>
                </c:pt>
                <c:pt idx="1">
                  <c:v>45845</c:v>
                </c:pt>
                <c:pt idx="2">
                  <c:v>45842</c:v>
                </c:pt>
                <c:pt idx="3">
                  <c:v>45841</c:v>
                </c:pt>
                <c:pt idx="4">
                  <c:v>45840</c:v>
                </c:pt>
                <c:pt idx="5">
                  <c:v>45839</c:v>
                </c:pt>
                <c:pt idx="6">
                  <c:v>45838</c:v>
                </c:pt>
                <c:pt idx="7">
                  <c:v>45835</c:v>
                </c:pt>
                <c:pt idx="8">
                  <c:v>45834</c:v>
                </c:pt>
                <c:pt idx="9">
                  <c:v>45833</c:v>
                </c:pt>
                <c:pt idx="10">
                  <c:v>45832</c:v>
                </c:pt>
                <c:pt idx="11">
                  <c:v>45831</c:v>
                </c:pt>
                <c:pt idx="12">
                  <c:v>45828</c:v>
                </c:pt>
                <c:pt idx="13">
                  <c:v>45827</c:v>
                </c:pt>
                <c:pt idx="14">
                  <c:v>45826</c:v>
                </c:pt>
                <c:pt idx="15">
                  <c:v>45825</c:v>
                </c:pt>
                <c:pt idx="16">
                  <c:v>45824</c:v>
                </c:pt>
                <c:pt idx="17">
                  <c:v>45821</c:v>
                </c:pt>
                <c:pt idx="18">
                  <c:v>45820</c:v>
                </c:pt>
                <c:pt idx="19">
                  <c:v>45819</c:v>
                </c:pt>
                <c:pt idx="20">
                  <c:v>45818</c:v>
                </c:pt>
                <c:pt idx="21">
                  <c:v>45817</c:v>
                </c:pt>
                <c:pt idx="22">
                  <c:v>45814</c:v>
                </c:pt>
                <c:pt idx="23">
                  <c:v>45813</c:v>
                </c:pt>
                <c:pt idx="24">
                  <c:v>45812</c:v>
                </c:pt>
                <c:pt idx="25">
                  <c:v>45811</c:v>
                </c:pt>
                <c:pt idx="26">
                  <c:v>45810</c:v>
                </c:pt>
              </c:numCache>
            </c:numRef>
          </c:cat>
          <c:val>
            <c:numRef>
              <c:f>'图3，4'!$P$6:$P$32</c:f>
              <c:numCache>
                <c:formatCode>#,##0.00_ </c:formatCode>
                <c:ptCount val="27"/>
                <c:pt idx="0">
                  <c:v>68.33</c:v>
                </c:pt>
                <c:pt idx="1">
                  <c:v>67.930000000000007</c:v>
                </c:pt>
                <c:pt idx="2">
                  <c:v>66.5</c:v>
                </c:pt>
                <c:pt idx="3">
                  <c:v>67</c:v>
                </c:pt>
                <c:pt idx="4">
                  <c:v>67.45</c:v>
                </c:pt>
                <c:pt idx="5">
                  <c:v>65.45</c:v>
                </c:pt>
                <c:pt idx="6">
                  <c:v>65.11</c:v>
                </c:pt>
                <c:pt idx="7">
                  <c:v>65.52</c:v>
                </c:pt>
                <c:pt idx="8">
                  <c:v>65.239999999999995</c:v>
                </c:pt>
                <c:pt idx="9">
                  <c:v>64.92</c:v>
                </c:pt>
                <c:pt idx="10">
                  <c:v>64.37</c:v>
                </c:pt>
                <c:pt idx="11">
                  <c:v>68.510000000000005</c:v>
                </c:pt>
                <c:pt idx="12">
                  <c:v>73.84</c:v>
                </c:pt>
                <c:pt idx="13">
                  <c:v>75.599999999999994</c:v>
                </c:pt>
                <c:pt idx="14">
                  <c:v>75.14</c:v>
                </c:pt>
                <c:pt idx="15">
                  <c:v>74.84</c:v>
                </c:pt>
                <c:pt idx="16">
                  <c:v>71.77</c:v>
                </c:pt>
                <c:pt idx="17">
                  <c:v>72.98</c:v>
                </c:pt>
                <c:pt idx="18">
                  <c:v>68.040000000000006</c:v>
                </c:pt>
                <c:pt idx="19">
                  <c:v>68.150000000000006</c:v>
                </c:pt>
                <c:pt idx="20">
                  <c:v>64.98</c:v>
                </c:pt>
                <c:pt idx="21">
                  <c:v>65.290000000000006</c:v>
                </c:pt>
                <c:pt idx="22">
                  <c:v>64.58</c:v>
                </c:pt>
                <c:pt idx="23">
                  <c:v>63.37</c:v>
                </c:pt>
                <c:pt idx="24">
                  <c:v>62.85</c:v>
                </c:pt>
                <c:pt idx="25">
                  <c:v>63.41</c:v>
                </c:pt>
                <c:pt idx="26">
                  <c:v>62.52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44-484E-8DFF-A4EBE2FD880D}"/>
            </c:ext>
          </c:extLst>
        </c:ser>
        <c:ser>
          <c:idx val="1"/>
          <c:order val="1"/>
          <c:tx>
            <c:v>布伦特原油</c:v>
          </c:tx>
          <c:spPr>
            <a:ln w="19050" cap="rnd">
              <a:solidFill>
                <a:srgbClr val="D99D25"/>
              </a:solidFill>
              <a:round/>
            </a:ln>
            <a:effectLst/>
          </c:spPr>
          <c:marker>
            <c:symbol val="none"/>
          </c:marker>
          <c:cat>
            <c:numRef>
              <c:f>'图3，4'!$O$6:$O$32</c:f>
              <c:numCache>
                <c:formatCode>yyyy\-mm\-dd</c:formatCode>
                <c:ptCount val="27"/>
                <c:pt idx="0">
                  <c:v>45846</c:v>
                </c:pt>
                <c:pt idx="1">
                  <c:v>45845</c:v>
                </c:pt>
                <c:pt idx="2">
                  <c:v>45842</c:v>
                </c:pt>
                <c:pt idx="3">
                  <c:v>45841</c:v>
                </c:pt>
                <c:pt idx="4">
                  <c:v>45840</c:v>
                </c:pt>
                <c:pt idx="5">
                  <c:v>45839</c:v>
                </c:pt>
                <c:pt idx="6">
                  <c:v>45838</c:v>
                </c:pt>
                <c:pt idx="7">
                  <c:v>45835</c:v>
                </c:pt>
                <c:pt idx="8">
                  <c:v>45834</c:v>
                </c:pt>
                <c:pt idx="9">
                  <c:v>45833</c:v>
                </c:pt>
                <c:pt idx="10">
                  <c:v>45832</c:v>
                </c:pt>
                <c:pt idx="11">
                  <c:v>45831</c:v>
                </c:pt>
                <c:pt idx="12">
                  <c:v>45828</c:v>
                </c:pt>
                <c:pt idx="13">
                  <c:v>45827</c:v>
                </c:pt>
                <c:pt idx="14">
                  <c:v>45826</c:v>
                </c:pt>
                <c:pt idx="15">
                  <c:v>45825</c:v>
                </c:pt>
                <c:pt idx="16">
                  <c:v>45824</c:v>
                </c:pt>
                <c:pt idx="17">
                  <c:v>45821</c:v>
                </c:pt>
                <c:pt idx="18">
                  <c:v>45820</c:v>
                </c:pt>
                <c:pt idx="19">
                  <c:v>45819</c:v>
                </c:pt>
                <c:pt idx="20">
                  <c:v>45818</c:v>
                </c:pt>
                <c:pt idx="21">
                  <c:v>45817</c:v>
                </c:pt>
                <c:pt idx="22">
                  <c:v>45814</c:v>
                </c:pt>
                <c:pt idx="23">
                  <c:v>45813</c:v>
                </c:pt>
                <c:pt idx="24">
                  <c:v>45812</c:v>
                </c:pt>
                <c:pt idx="25">
                  <c:v>45811</c:v>
                </c:pt>
                <c:pt idx="26">
                  <c:v>45810</c:v>
                </c:pt>
              </c:numCache>
            </c:numRef>
          </c:cat>
          <c:val>
            <c:numRef>
              <c:f>'图3，4'!$Q$6:$Q$32</c:f>
              <c:numCache>
                <c:formatCode>#,##0.00_ </c:formatCode>
                <c:ptCount val="27"/>
                <c:pt idx="0">
                  <c:v>72.34</c:v>
                </c:pt>
                <c:pt idx="1">
                  <c:v>71.400000000000006</c:v>
                </c:pt>
                <c:pt idx="2">
                  <c:v>70.91</c:v>
                </c:pt>
                <c:pt idx="3">
                  <c:v>71.28</c:v>
                </c:pt>
                <c:pt idx="4">
                  <c:v>70.11</c:v>
                </c:pt>
                <c:pt idx="5">
                  <c:v>68.78</c:v>
                </c:pt>
                <c:pt idx="6">
                  <c:v>68.45</c:v>
                </c:pt>
                <c:pt idx="7">
                  <c:v>69.34</c:v>
                </c:pt>
                <c:pt idx="8">
                  <c:v>70.12</c:v>
                </c:pt>
                <c:pt idx="9">
                  <c:v>69.42</c:v>
                </c:pt>
                <c:pt idx="10">
                  <c:v>69.209999999999994</c:v>
                </c:pt>
                <c:pt idx="11">
                  <c:v>77.78</c:v>
                </c:pt>
                <c:pt idx="12">
                  <c:v>78.400000000000006</c:v>
                </c:pt>
                <c:pt idx="13">
                  <c:v>80.459999999999994</c:v>
                </c:pt>
                <c:pt idx="14">
                  <c:v>77.099999999999994</c:v>
                </c:pt>
                <c:pt idx="15">
                  <c:v>77.64</c:v>
                </c:pt>
                <c:pt idx="16">
                  <c:v>73.83</c:v>
                </c:pt>
                <c:pt idx="17">
                  <c:v>75.290000000000006</c:v>
                </c:pt>
                <c:pt idx="18">
                  <c:v>70.97</c:v>
                </c:pt>
                <c:pt idx="19">
                  <c:v>69.73</c:v>
                </c:pt>
                <c:pt idx="20">
                  <c:v>69.87</c:v>
                </c:pt>
                <c:pt idx="21">
                  <c:v>68.92</c:v>
                </c:pt>
                <c:pt idx="22">
                  <c:v>68.34</c:v>
                </c:pt>
                <c:pt idx="23">
                  <c:v>67.260000000000005</c:v>
                </c:pt>
                <c:pt idx="24">
                  <c:v>66.61</c:v>
                </c:pt>
                <c:pt idx="25">
                  <c:v>68.099999999999994</c:v>
                </c:pt>
                <c:pt idx="26">
                  <c:v>67.06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44-484E-8DFF-A4EBE2FD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62607"/>
        <c:axId val="442165487"/>
      </c:lineChart>
      <c:dateAx>
        <c:axId val="442162607"/>
        <c:scaling>
          <c:orientation val="minMax"/>
        </c:scaling>
        <c:delete val="0"/>
        <c:axPos val="b"/>
        <c:numFmt formatCode="mm/dd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42165487"/>
        <c:crosses val="autoZero"/>
        <c:auto val="1"/>
        <c:lblOffset val="100"/>
        <c:baseTimeUnit val="days"/>
      </c:dateAx>
      <c:valAx>
        <c:axId val="442165487"/>
        <c:scaling>
          <c:orientation val="minMax"/>
          <c:min val="60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4421626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447859744991"/>
          <c:y val="6.1890838206627698E-2"/>
          <c:w val="0.88020241347905304"/>
          <c:h val="0.72276625908204895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图2!$L$9</c:f>
              <c:strCache>
                <c:ptCount val="1"/>
                <c:pt idx="0">
                  <c:v>2026/04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图2!$N$3:$U$3</c:f>
              <c:strCache>
                <c:ptCount val="8"/>
                <c:pt idx="0">
                  <c:v>食品烟酒</c:v>
                </c:pt>
                <c:pt idx="1">
                  <c:v>衣着</c:v>
                </c:pt>
                <c:pt idx="2">
                  <c:v>居住</c:v>
                </c:pt>
                <c:pt idx="3">
                  <c:v>生活用品</c:v>
                </c:pt>
                <c:pt idx="4">
                  <c:v>交通通信</c:v>
                </c:pt>
                <c:pt idx="5">
                  <c:v>文教娱乐</c:v>
                </c:pt>
                <c:pt idx="6">
                  <c:v>医疗</c:v>
                </c:pt>
                <c:pt idx="7">
                  <c:v>其他</c:v>
                </c:pt>
              </c:strCache>
            </c:strRef>
          </c:cat>
          <c:val>
            <c:numRef>
              <c:f>图2!$N$9:$U$9</c:f>
              <c:numCache>
                <c:formatCode>0.0_ </c:formatCode>
                <c:ptCount val="8"/>
                <c:pt idx="0">
                  <c:v>-0.8</c:v>
                </c:pt>
                <c:pt idx="1">
                  <c:v>1.5</c:v>
                </c:pt>
                <c:pt idx="2">
                  <c:v>-0.2</c:v>
                </c:pt>
                <c:pt idx="3">
                  <c:v>1.4</c:v>
                </c:pt>
                <c:pt idx="4">
                  <c:v>4.5999999999999996</c:v>
                </c:pt>
                <c:pt idx="5">
                  <c:v>1.3</c:v>
                </c:pt>
                <c:pt idx="6">
                  <c:v>2.2000000000000002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C-41B9-8679-4802BC0EED01}"/>
            </c:ext>
          </c:extLst>
        </c:ser>
        <c:ser>
          <c:idx val="2"/>
          <c:order val="1"/>
          <c:tx>
            <c:strRef>
              <c:f>图2!$L$8</c:f>
              <c:strCache>
                <c:ptCount val="1"/>
                <c:pt idx="0">
                  <c:v>2026/05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图2!$N$3:$U$3</c:f>
              <c:strCache>
                <c:ptCount val="8"/>
                <c:pt idx="0">
                  <c:v>食品烟酒</c:v>
                </c:pt>
                <c:pt idx="1">
                  <c:v>衣着</c:v>
                </c:pt>
                <c:pt idx="2">
                  <c:v>居住</c:v>
                </c:pt>
                <c:pt idx="3">
                  <c:v>生活用品</c:v>
                </c:pt>
                <c:pt idx="4">
                  <c:v>交通通信</c:v>
                </c:pt>
                <c:pt idx="5">
                  <c:v>文教娱乐</c:v>
                </c:pt>
                <c:pt idx="6">
                  <c:v>医疗</c:v>
                </c:pt>
                <c:pt idx="7">
                  <c:v>其他</c:v>
                </c:pt>
              </c:strCache>
            </c:strRef>
          </c:cat>
          <c:val>
            <c:numRef>
              <c:f>图2!$N$8:$U$8</c:f>
              <c:numCache>
                <c:formatCode>0.0_ </c:formatCode>
                <c:ptCount val="8"/>
                <c:pt idx="0">
                  <c:v>-0.9</c:v>
                </c:pt>
                <c:pt idx="1">
                  <c:v>1.4</c:v>
                </c:pt>
                <c:pt idx="2">
                  <c:v>-0.2</c:v>
                </c:pt>
                <c:pt idx="3">
                  <c:v>1.8</c:v>
                </c:pt>
                <c:pt idx="4">
                  <c:v>5.4</c:v>
                </c:pt>
                <c:pt idx="5">
                  <c:v>1.3</c:v>
                </c:pt>
                <c:pt idx="6">
                  <c:v>2.1</c:v>
                </c:pt>
                <c:pt idx="7">
                  <c:v>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C-41B9-8679-4802BC0EE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121393296"/>
        <c:axId val="-1121400368"/>
      </c:barChart>
      <c:catAx>
        <c:axId val="-112139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21400368"/>
        <c:crosses val="autoZero"/>
        <c:auto val="1"/>
        <c:lblAlgn val="ctr"/>
        <c:lblOffset val="100"/>
        <c:noMultiLvlLbl val="0"/>
      </c:catAx>
      <c:valAx>
        <c:axId val="-1121400368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2139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21542570993598"/>
          <c:y val="7.0143816041916093E-2"/>
          <c:w val="0.28852777777777799"/>
          <c:h val="8.9739057239057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chemeClr val="tx1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'图6 '!$F$3</c:f>
              <c:strCache>
                <c:ptCount val="1"/>
                <c:pt idx="0">
                  <c:v>鲜菜</c:v>
                </c:pt>
              </c:strCache>
            </c:strRef>
          </c:tx>
          <c:spPr>
            <a:ln w="19050" cap="rnd">
              <a:solidFill>
                <a:srgbClr val="004EA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'图6 '!$B$14:$B$76</c:f>
              <c:numCache>
                <c:formatCode>yyyy\-mm</c:formatCode>
                <c:ptCount val="63"/>
                <c:pt idx="0">
                  <c:v>46203</c:v>
                </c:pt>
                <c:pt idx="1">
                  <c:v>46173</c:v>
                </c:pt>
                <c:pt idx="2">
                  <c:v>46142</c:v>
                </c:pt>
                <c:pt idx="3">
                  <c:v>46112</c:v>
                </c:pt>
                <c:pt idx="4">
                  <c:v>46081</c:v>
                </c:pt>
                <c:pt idx="5">
                  <c:v>46053</c:v>
                </c:pt>
                <c:pt idx="6">
                  <c:v>46022</c:v>
                </c:pt>
                <c:pt idx="7">
                  <c:v>45991</c:v>
                </c:pt>
                <c:pt idx="8">
                  <c:v>45961</c:v>
                </c:pt>
                <c:pt idx="9">
                  <c:v>45930</c:v>
                </c:pt>
                <c:pt idx="10">
                  <c:v>45900</c:v>
                </c:pt>
                <c:pt idx="11">
                  <c:v>45869</c:v>
                </c:pt>
                <c:pt idx="12">
                  <c:v>45838</c:v>
                </c:pt>
                <c:pt idx="13">
                  <c:v>45808</c:v>
                </c:pt>
                <c:pt idx="14">
                  <c:v>45777</c:v>
                </c:pt>
                <c:pt idx="15">
                  <c:v>45747</c:v>
                </c:pt>
                <c:pt idx="16">
                  <c:v>45716</c:v>
                </c:pt>
                <c:pt idx="17">
                  <c:v>45688</c:v>
                </c:pt>
                <c:pt idx="18">
                  <c:v>45657</c:v>
                </c:pt>
                <c:pt idx="19">
                  <c:v>45626</c:v>
                </c:pt>
                <c:pt idx="20">
                  <c:v>45596</c:v>
                </c:pt>
                <c:pt idx="21">
                  <c:v>45565</c:v>
                </c:pt>
                <c:pt idx="22">
                  <c:v>45535</c:v>
                </c:pt>
                <c:pt idx="23">
                  <c:v>45504</c:v>
                </c:pt>
                <c:pt idx="24">
                  <c:v>45473</c:v>
                </c:pt>
                <c:pt idx="25">
                  <c:v>45443</c:v>
                </c:pt>
                <c:pt idx="26">
                  <c:v>45412</c:v>
                </c:pt>
                <c:pt idx="27">
                  <c:v>45382</c:v>
                </c:pt>
                <c:pt idx="28">
                  <c:v>45351</c:v>
                </c:pt>
                <c:pt idx="29">
                  <c:v>45322</c:v>
                </c:pt>
                <c:pt idx="30">
                  <c:v>45291</c:v>
                </c:pt>
                <c:pt idx="31">
                  <c:v>45260</c:v>
                </c:pt>
                <c:pt idx="32">
                  <c:v>45230</c:v>
                </c:pt>
                <c:pt idx="33">
                  <c:v>45199</c:v>
                </c:pt>
                <c:pt idx="34">
                  <c:v>45169</c:v>
                </c:pt>
                <c:pt idx="35">
                  <c:v>45138</c:v>
                </c:pt>
                <c:pt idx="36">
                  <c:v>45107</c:v>
                </c:pt>
                <c:pt idx="37">
                  <c:v>45077</c:v>
                </c:pt>
                <c:pt idx="38">
                  <c:v>45046</c:v>
                </c:pt>
                <c:pt idx="39">
                  <c:v>45016</c:v>
                </c:pt>
                <c:pt idx="40">
                  <c:v>44985</c:v>
                </c:pt>
                <c:pt idx="41">
                  <c:v>44957</c:v>
                </c:pt>
                <c:pt idx="42">
                  <c:v>44926</c:v>
                </c:pt>
                <c:pt idx="43">
                  <c:v>44895</c:v>
                </c:pt>
                <c:pt idx="44">
                  <c:v>44865</c:v>
                </c:pt>
                <c:pt idx="45">
                  <c:v>44834</c:v>
                </c:pt>
                <c:pt idx="46">
                  <c:v>44804</c:v>
                </c:pt>
                <c:pt idx="47">
                  <c:v>44773</c:v>
                </c:pt>
                <c:pt idx="48">
                  <c:v>44742</c:v>
                </c:pt>
                <c:pt idx="49">
                  <c:v>44712</c:v>
                </c:pt>
                <c:pt idx="50">
                  <c:v>44681</c:v>
                </c:pt>
                <c:pt idx="51">
                  <c:v>44651</c:v>
                </c:pt>
                <c:pt idx="52">
                  <c:v>44620</c:v>
                </c:pt>
                <c:pt idx="53">
                  <c:v>44592</c:v>
                </c:pt>
                <c:pt idx="54">
                  <c:v>44561</c:v>
                </c:pt>
                <c:pt idx="55">
                  <c:v>44530</c:v>
                </c:pt>
                <c:pt idx="56">
                  <c:v>44500</c:v>
                </c:pt>
                <c:pt idx="57">
                  <c:v>44469</c:v>
                </c:pt>
                <c:pt idx="58">
                  <c:v>44439</c:v>
                </c:pt>
                <c:pt idx="59">
                  <c:v>44408</c:v>
                </c:pt>
                <c:pt idx="60">
                  <c:v>44377</c:v>
                </c:pt>
                <c:pt idx="61">
                  <c:v>44347</c:v>
                </c:pt>
                <c:pt idx="62">
                  <c:v>44316</c:v>
                </c:pt>
              </c:numCache>
            </c:numRef>
          </c:cat>
          <c:val>
            <c:numRef>
              <c:f>'图6 '!$F$14:$F$76</c:f>
              <c:numCache>
                <c:formatCode>#,##0.00_ </c:formatCode>
                <c:ptCount val="63"/>
                <c:pt idx="0">
                  <c:v>4.2414285714285711</c:v>
                </c:pt>
                <c:pt idx="1">
                  <c:v>4.1752631578947366</c:v>
                </c:pt>
                <c:pt idx="2">
                  <c:v>4.4242857142857144</c:v>
                </c:pt>
                <c:pt idx="3">
                  <c:v>4.9331818181818177</c:v>
                </c:pt>
                <c:pt idx="4">
                  <c:v>5.475625</c:v>
                </c:pt>
                <c:pt idx="5">
                  <c:v>5.5909523809523813</c:v>
                </c:pt>
                <c:pt idx="6">
                  <c:v>5.8565217391304349</c:v>
                </c:pt>
                <c:pt idx="7">
                  <c:v>5.7474999999999996</c:v>
                </c:pt>
                <c:pt idx="8">
                  <c:v>5.2222222222222223</c:v>
                </c:pt>
                <c:pt idx="9">
                  <c:v>5.05</c:v>
                </c:pt>
                <c:pt idx="10">
                  <c:v>4.7338095238095237</c:v>
                </c:pt>
                <c:pt idx="11">
                  <c:v>4.3843478260869571</c:v>
                </c:pt>
                <c:pt idx="12">
                  <c:v>4.3529999999999998</c:v>
                </c:pt>
                <c:pt idx="13">
                  <c:v>4.2952631578947367</c:v>
                </c:pt>
                <c:pt idx="14">
                  <c:v>4.7</c:v>
                </c:pt>
                <c:pt idx="15">
                  <c:v>4.8219047619047624</c:v>
                </c:pt>
                <c:pt idx="16">
                  <c:v>5.1305263157894743</c:v>
                </c:pt>
                <c:pt idx="17">
                  <c:v>5.2563157894736836</c:v>
                </c:pt>
                <c:pt idx="18">
                  <c:v>5.0481818181818179</c:v>
                </c:pt>
                <c:pt idx="19">
                  <c:v>5.0766666666666671</c:v>
                </c:pt>
                <c:pt idx="20">
                  <c:v>5.8010526315789468</c:v>
                </c:pt>
                <c:pt idx="21">
                  <c:v>6.2109523809523806</c:v>
                </c:pt>
                <c:pt idx="22">
                  <c:v>5.8322727272727271</c:v>
                </c:pt>
                <c:pt idx="23">
                  <c:v>4.7921739130434782</c:v>
                </c:pt>
                <c:pt idx="24">
                  <c:v>4.3731578947368419</c:v>
                </c:pt>
                <c:pt idx="25">
                  <c:v>4.6928571428571431</c:v>
                </c:pt>
                <c:pt idx="26">
                  <c:v>4.8731818181818181</c:v>
                </c:pt>
                <c:pt idx="27">
                  <c:v>5.2319047619047616</c:v>
                </c:pt>
                <c:pt idx="28">
                  <c:v>5.8183333333333334</c:v>
                </c:pt>
                <c:pt idx="29">
                  <c:v>5.1940909090909093</c:v>
                </c:pt>
                <c:pt idx="30">
                  <c:v>4.9523809523809517</c:v>
                </c:pt>
                <c:pt idx="31">
                  <c:v>4.5959090909090907</c:v>
                </c:pt>
                <c:pt idx="32">
                  <c:v>4.8321052631578949</c:v>
                </c:pt>
                <c:pt idx="33">
                  <c:v>5.100526315789474</c:v>
                </c:pt>
                <c:pt idx="34">
                  <c:v>4.9960869565217392</c:v>
                </c:pt>
                <c:pt idx="35">
                  <c:v>4.8880952380952376</c:v>
                </c:pt>
                <c:pt idx="36">
                  <c:v>4.9885714285714293</c:v>
                </c:pt>
                <c:pt idx="37">
                  <c:v>4.8414285714285707</c:v>
                </c:pt>
                <c:pt idx="38">
                  <c:v>4.8570588235294121</c:v>
                </c:pt>
                <c:pt idx="39">
                  <c:v>5.3313043478260873</c:v>
                </c:pt>
                <c:pt idx="40">
                  <c:v>5.8434999999999997</c:v>
                </c:pt>
                <c:pt idx="41">
                  <c:v>5.6758823529411764</c:v>
                </c:pt>
                <c:pt idx="42">
                  <c:v>4.6886363636363644</c:v>
                </c:pt>
                <c:pt idx="43">
                  <c:v>4.3104545454545447</c:v>
                </c:pt>
                <c:pt idx="44">
                  <c:v>4.8988888888888891</c:v>
                </c:pt>
                <c:pt idx="45">
                  <c:v>5.1985714285714293</c:v>
                </c:pt>
                <c:pt idx="46">
                  <c:v>4.7647826086956524</c:v>
                </c:pt>
                <c:pt idx="47">
                  <c:v>4.5909523809523813</c:v>
                </c:pt>
                <c:pt idx="48">
                  <c:v>4.0652380952380947</c:v>
                </c:pt>
                <c:pt idx="49">
                  <c:v>4.3905263157894741</c:v>
                </c:pt>
                <c:pt idx="50">
                  <c:v>5.2985714285714289</c:v>
                </c:pt>
                <c:pt idx="51">
                  <c:v>5.7582608695652171</c:v>
                </c:pt>
                <c:pt idx="52">
                  <c:v>5.6268750000000001</c:v>
                </c:pt>
                <c:pt idx="53">
                  <c:v>5.27952380952381</c:v>
                </c:pt>
                <c:pt idx="54">
                  <c:v>5.2073913043478264</c:v>
                </c:pt>
                <c:pt idx="55">
                  <c:v>5.7263636363636357</c:v>
                </c:pt>
                <c:pt idx="56">
                  <c:v>5.4270588235294124</c:v>
                </c:pt>
                <c:pt idx="57">
                  <c:v>4.5090909090909088</c:v>
                </c:pt>
                <c:pt idx="58">
                  <c:v>4.5977272727272727</c:v>
                </c:pt>
                <c:pt idx="59">
                  <c:v>4.17</c:v>
                </c:pt>
                <c:pt idx="60">
                  <c:v>4.1495238095238101</c:v>
                </c:pt>
                <c:pt idx="61">
                  <c:v>4.251052631578947</c:v>
                </c:pt>
                <c:pt idx="62">
                  <c:v>4.5372727272727271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8D-4440-9E8C-A3E23004C69D}"/>
            </c:ext>
          </c:extLst>
        </c:ser>
        <c:ser>
          <c:idx val="3"/>
          <c:order val="2"/>
          <c:tx>
            <c:strRef>
              <c:f>'图6 '!$E$3</c:f>
              <c:strCache>
                <c:ptCount val="1"/>
                <c:pt idx="0">
                  <c:v>鸡蛋</c:v>
                </c:pt>
              </c:strCache>
            </c:strRef>
          </c:tx>
          <c:spPr>
            <a:ln w="19050" cap="rnd">
              <a:solidFill>
                <a:srgbClr val="609AD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'图6 '!$E$14:$E$76</c:f>
              <c:numCache>
                <c:formatCode>#,##0.00_ </c:formatCode>
                <c:ptCount val="63"/>
                <c:pt idx="0">
                  <c:v>10.494285714285715</c:v>
                </c:pt>
                <c:pt idx="1">
                  <c:v>9.2731578947368423</c:v>
                </c:pt>
                <c:pt idx="2">
                  <c:v>8.1538095238095245</c:v>
                </c:pt>
                <c:pt idx="3">
                  <c:v>7.6154545454545453</c:v>
                </c:pt>
                <c:pt idx="4">
                  <c:v>8.1962499999999991</c:v>
                </c:pt>
                <c:pt idx="5">
                  <c:v>7.9723809523809521</c:v>
                </c:pt>
                <c:pt idx="6">
                  <c:v>7.4260869565217389</c:v>
                </c:pt>
                <c:pt idx="7">
                  <c:v>7.3484999999999996</c:v>
                </c:pt>
                <c:pt idx="8">
                  <c:v>7.5211111111111109</c:v>
                </c:pt>
                <c:pt idx="9">
                  <c:v>8.1304347826086953</c:v>
                </c:pt>
                <c:pt idx="10">
                  <c:v>7.6076190476190479</c:v>
                </c:pt>
                <c:pt idx="11">
                  <c:v>7.227391304347826</c:v>
                </c:pt>
                <c:pt idx="12">
                  <c:v>7.3689999999999998</c:v>
                </c:pt>
                <c:pt idx="13">
                  <c:v>7.8731578947368419</c:v>
                </c:pt>
                <c:pt idx="14">
                  <c:v>8.1113636363636363</c:v>
                </c:pt>
                <c:pt idx="15">
                  <c:v>8.3052380952380958</c:v>
                </c:pt>
                <c:pt idx="16">
                  <c:v>8.6589473684210532</c:v>
                </c:pt>
                <c:pt idx="17">
                  <c:v>10.021052631578947</c:v>
                </c:pt>
                <c:pt idx="18">
                  <c:v>10.185</c:v>
                </c:pt>
                <c:pt idx="19">
                  <c:v>10.218095238095238</c:v>
                </c:pt>
                <c:pt idx="20">
                  <c:v>10.392631578947368</c:v>
                </c:pt>
                <c:pt idx="21">
                  <c:v>10.800952380952381</c:v>
                </c:pt>
                <c:pt idx="22">
                  <c:v>10.358181818181817</c:v>
                </c:pt>
                <c:pt idx="23">
                  <c:v>9.5965217391304343</c:v>
                </c:pt>
                <c:pt idx="24">
                  <c:v>9</c:v>
                </c:pt>
                <c:pt idx="25">
                  <c:v>8.6923809523809528</c:v>
                </c:pt>
                <c:pt idx="26">
                  <c:v>8.2127272727272729</c:v>
                </c:pt>
                <c:pt idx="27">
                  <c:v>8.5399999999999991</c:v>
                </c:pt>
                <c:pt idx="28">
                  <c:v>9.2088888888888896</c:v>
                </c:pt>
                <c:pt idx="29">
                  <c:v>9.6622727272727271</c:v>
                </c:pt>
                <c:pt idx="30">
                  <c:v>10.063809523809525</c:v>
                </c:pt>
                <c:pt idx="31">
                  <c:v>10.145454545454545</c:v>
                </c:pt>
                <c:pt idx="32">
                  <c:v>10.630526315789474</c:v>
                </c:pt>
                <c:pt idx="33">
                  <c:v>11.59157894736842</c:v>
                </c:pt>
                <c:pt idx="34">
                  <c:v>11.115652173913043</c:v>
                </c:pt>
                <c:pt idx="35">
                  <c:v>9.6923809523809528</c:v>
                </c:pt>
                <c:pt idx="36">
                  <c:v>9.8185714285714294</c:v>
                </c:pt>
                <c:pt idx="37">
                  <c:v>10.206190476190477</c:v>
                </c:pt>
                <c:pt idx="38">
                  <c:v>10.457647058823529</c:v>
                </c:pt>
                <c:pt idx="39">
                  <c:v>10.468260869565217</c:v>
                </c:pt>
                <c:pt idx="40">
                  <c:v>10.326499999999999</c:v>
                </c:pt>
                <c:pt idx="41">
                  <c:v>10.971764705882354</c:v>
                </c:pt>
                <c:pt idx="42">
                  <c:v>11.715</c:v>
                </c:pt>
                <c:pt idx="43">
                  <c:v>12.307727272727274</c:v>
                </c:pt>
                <c:pt idx="44">
                  <c:v>12.276666666666667</c:v>
                </c:pt>
                <c:pt idx="45">
                  <c:v>11.623809523809523</c:v>
                </c:pt>
                <c:pt idx="46">
                  <c:v>10.639565217391304</c:v>
                </c:pt>
                <c:pt idx="47">
                  <c:v>9.9285714285714288</c:v>
                </c:pt>
                <c:pt idx="48">
                  <c:v>9.8019047619047619</c:v>
                </c:pt>
                <c:pt idx="49">
                  <c:v>10.446315789473685</c:v>
                </c:pt>
                <c:pt idx="50">
                  <c:v>10.194761904761904</c:v>
                </c:pt>
                <c:pt idx="51">
                  <c:v>9.0756521739130438</c:v>
                </c:pt>
                <c:pt idx="52">
                  <c:v>8.9506250000000005</c:v>
                </c:pt>
                <c:pt idx="53">
                  <c:v>9.74</c:v>
                </c:pt>
                <c:pt idx="54">
                  <c:v>10.098260869565218</c:v>
                </c:pt>
                <c:pt idx="55">
                  <c:v>10.621363636363636</c:v>
                </c:pt>
                <c:pt idx="56">
                  <c:v>9.9905882352941173</c:v>
                </c:pt>
                <c:pt idx="57">
                  <c:v>10.450454545454544</c:v>
                </c:pt>
                <c:pt idx="58">
                  <c:v>10.484999999999999</c:v>
                </c:pt>
                <c:pt idx="59">
                  <c:v>9.1904761904761898</c:v>
                </c:pt>
                <c:pt idx="60">
                  <c:v>9.0847619047619048</c:v>
                </c:pt>
                <c:pt idx="61">
                  <c:v>9.1436842105263167</c:v>
                </c:pt>
                <c:pt idx="62">
                  <c:v>8.6518181818181823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8D-4440-9E8C-A3E23004C69D}"/>
            </c:ext>
          </c:extLst>
        </c:ser>
        <c:ser>
          <c:idx val="1"/>
          <c:order val="3"/>
          <c:tx>
            <c:strRef>
              <c:f>'图6 '!$G$3</c:f>
              <c:strCache>
                <c:ptCount val="1"/>
                <c:pt idx="0">
                  <c:v>鲜果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'图6 '!$B$14:$B$76</c:f>
              <c:numCache>
                <c:formatCode>yyyy\-mm</c:formatCode>
                <c:ptCount val="63"/>
                <c:pt idx="0">
                  <c:v>46203</c:v>
                </c:pt>
                <c:pt idx="1">
                  <c:v>46173</c:v>
                </c:pt>
                <c:pt idx="2">
                  <c:v>46142</c:v>
                </c:pt>
                <c:pt idx="3">
                  <c:v>46112</c:v>
                </c:pt>
                <c:pt idx="4">
                  <c:v>46081</c:v>
                </c:pt>
                <c:pt idx="5">
                  <c:v>46053</c:v>
                </c:pt>
                <c:pt idx="6">
                  <c:v>46022</c:v>
                </c:pt>
                <c:pt idx="7">
                  <c:v>45991</c:v>
                </c:pt>
                <c:pt idx="8">
                  <c:v>45961</c:v>
                </c:pt>
                <c:pt idx="9">
                  <c:v>45930</c:v>
                </c:pt>
                <c:pt idx="10">
                  <c:v>45900</c:v>
                </c:pt>
                <c:pt idx="11">
                  <c:v>45869</c:v>
                </c:pt>
                <c:pt idx="12">
                  <c:v>45838</c:v>
                </c:pt>
                <c:pt idx="13">
                  <c:v>45808</c:v>
                </c:pt>
                <c:pt idx="14">
                  <c:v>45777</c:v>
                </c:pt>
                <c:pt idx="15">
                  <c:v>45747</c:v>
                </c:pt>
                <c:pt idx="16">
                  <c:v>45716</c:v>
                </c:pt>
                <c:pt idx="17">
                  <c:v>45688</c:v>
                </c:pt>
                <c:pt idx="18">
                  <c:v>45657</c:v>
                </c:pt>
                <c:pt idx="19">
                  <c:v>45626</c:v>
                </c:pt>
                <c:pt idx="20">
                  <c:v>45596</c:v>
                </c:pt>
                <c:pt idx="21">
                  <c:v>45565</c:v>
                </c:pt>
                <c:pt idx="22">
                  <c:v>45535</c:v>
                </c:pt>
                <c:pt idx="23">
                  <c:v>45504</c:v>
                </c:pt>
                <c:pt idx="24">
                  <c:v>45473</c:v>
                </c:pt>
                <c:pt idx="25">
                  <c:v>45443</c:v>
                </c:pt>
                <c:pt idx="26">
                  <c:v>45412</c:v>
                </c:pt>
                <c:pt idx="27">
                  <c:v>45382</c:v>
                </c:pt>
                <c:pt idx="28">
                  <c:v>45351</c:v>
                </c:pt>
                <c:pt idx="29">
                  <c:v>45322</c:v>
                </c:pt>
                <c:pt idx="30">
                  <c:v>45291</c:v>
                </c:pt>
                <c:pt idx="31">
                  <c:v>45260</c:v>
                </c:pt>
                <c:pt idx="32">
                  <c:v>45230</c:v>
                </c:pt>
                <c:pt idx="33">
                  <c:v>45199</c:v>
                </c:pt>
                <c:pt idx="34">
                  <c:v>45169</c:v>
                </c:pt>
                <c:pt idx="35">
                  <c:v>45138</c:v>
                </c:pt>
                <c:pt idx="36">
                  <c:v>45107</c:v>
                </c:pt>
                <c:pt idx="37">
                  <c:v>45077</c:v>
                </c:pt>
                <c:pt idx="38">
                  <c:v>45046</c:v>
                </c:pt>
                <c:pt idx="39">
                  <c:v>45016</c:v>
                </c:pt>
                <c:pt idx="40">
                  <c:v>44985</c:v>
                </c:pt>
                <c:pt idx="41">
                  <c:v>44957</c:v>
                </c:pt>
                <c:pt idx="42">
                  <c:v>44926</c:v>
                </c:pt>
                <c:pt idx="43">
                  <c:v>44895</c:v>
                </c:pt>
                <c:pt idx="44">
                  <c:v>44865</c:v>
                </c:pt>
                <c:pt idx="45">
                  <c:v>44834</c:v>
                </c:pt>
                <c:pt idx="46">
                  <c:v>44804</c:v>
                </c:pt>
                <c:pt idx="47">
                  <c:v>44773</c:v>
                </c:pt>
                <c:pt idx="48">
                  <c:v>44742</c:v>
                </c:pt>
                <c:pt idx="49">
                  <c:v>44712</c:v>
                </c:pt>
                <c:pt idx="50">
                  <c:v>44681</c:v>
                </c:pt>
                <c:pt idx="51">
                  <c:v>44651</c:v>
                </c:pt>
                <c:pt idx="52">
                  <c:v>44620</c:v>
                </c:pt>
                <c:pt idx="53">
                  <c:v>44592</c:v>
                </c:pt>
                <c:pt idx="54">
                  <c:v>44561</c:v>
                </c:pt>
                <c:pt idx="55">
                  <c:v>44530</c:v>
                </c:pt>
                <c:pt idx="56">
                  <c:v>44500</c:v>
                </c:pt>
                <c:pt idx="57">
                  <c:v>44469</c:v>
                </c:pt>
                <c:pt idx="58">
                  <c:v>44439</c:v>
                </c:pt>
                <c:pt idx="59">
                  <c:v>44408</c:v>
                </c:pt>
                <c:pt idx="60">
                  <c:v>44377</c:v>
                </c:pt>
                <c:pt idx="61">
                  <c:v>44347</c:v>
                </c:pt>
                <c:pt idx="62">
                  <c:v>44316</c:v>
                </c:pt>
              </c:numCache>
            </c:numRef>
          </c:cat>
          <c:val>
            <c:numRef>
              <c:f>'图6 '!$G$14:$G$76</c:f>
              <c:numCache>
                <c:formatCode>#,##0.00_ </c:formatCode>
                <c:ptCount val="63"/>
                <c:pt idx="0">
                  <c:v>7.6471428571428568</c:v>
                </c:pt>
                <c:pt idx="1">
                  <c:v>7.7463157894736838</c:v>
                </c:pt>
                <c:pt idx="2">
                  <c:v>7.6357142857142861</c:v>
                </c:pt>
                <c:pt idx="3">
                  <c:v>7.8622727272727273</c:v>
                </c:pt>
                <c:pt idx="4">
                  <c:v>7.9662499999999996</c:v>
                </c:pt>
                <c:pt idx="5">
                  <c:v>7.8823809523809523</c:v>
                </c:pt>
                <c:pt idx="6">
                  <c:v>7.5973913043478261</c:v>
                </c:pt>
                <c:pt idx="7">
                  <c:v>7.1485000000000003</c:v>
                </c:pt>
                <c:pt idx="8">
                  <c:v>7.0549999999999997</c:v>
                </c:pt>
                <c:pt idx="9">
                  <c:v>6.9156521739130428</c:v>
                </c:pt>
                <c:pt idx="10">
                  <c:v>6.937619047619048</c:v>
                </c:pt>
                <c:pt idx="11">
                  <c:v>7.2378260869565221</c:v>
                </c:pt>
                <c:pt idx="12">
                  <c:v>7.6355000000000004</c:v>
                </c:pt>
                <c:pt idx="13">
                  <c:v>7.8121052631578953</c:v>
                </c:pt>
                <c:pt idx="14">
                  <c:v>7.5536363636363637</c:v>
                </c:pt>
                <c:pt idx="15">
                  <c:v>7.4557142857142864</c:v>
                </c:pt>
                <c:pt idx="16">
                  <c:v>7.4642105263157887</c:v>
                </c:pt>
                <c:pt idx="17">
                  <c:v>7.24</c:v>
                </c:pt>
                <c:pt idx="18">
                  <c:v>7.1818181818181817</c:v>
                </c:pt>
                <c:pt idx="19">
                  <c:v>7.16</c:v>
                </c:pt>
                <c:pt idx="20">
                  <c:v>7.2531578947368418</c:v>
                </c:pt>
                <c:pt idx="21">
                  <c:v>7.2990476190476192</c:v>
                </c:pt>
                <c:pt idx="22">
                  <c:v>7.335</c:v>
                </c:pt>
                <c:pt idx="23">
                  <c:v>7.1908695652173913</c:v>
                </c:pt>
                <c:pt idx="24">
                  <c:v>7.2584210526315793</c:v>
                </c:pt>
                <c:pt idx="25">
                  <c:v>7.3295238095238098</c:v>
                </c:pt>
                <c:pt idx="26">
                  <c:v>7.3550000000000004</c:v>
                </c:pt>
                <c:pt idx="27">
                  <c:v>7.4242857142857144</c:v>
                </c:pt>
                <c:pt idx="28">
                  <c:v>7.3355555555555556</c:v>
                </c:pt>
                <c:pt idx="29">
                  <c:v>7.164545454545455</c:v>
                </c:pt>
                <c:pt idx="30">
                  <c:v>7.1147619047619051</c:v>
                </c:pt>
                <c:pt idx="31">
                  <c:v>6.8368181818181819</c:v>
                </c:pt>
                <c:pt idx="32">
                  <c:v>6.5568421052631578</c:v>
                </c:pt>
                <c:pt idx="33">
                  <c:v>6.7284210526315791</c:v>
                </c:pt>
                <c:pt idx="34">
                  <c:v>7.0991304347826087</c:v>
                </c:pt>
                <c:pt idx="35">
                  <c:v>7.5185714285714287</c:v>
                </c:pt>
                <c:pt idx="36">
                  <c:v>8.1338095238095232</c:v>
                </c:pt>
                <c:pt idx="37">
                  <c:v>8.0909523809523805</c:v>
                </c:pt>
                <c:pt idx="38">
                  <c:v>7.868235294117647</c:v>
                </c:pt>
                <c:pt idx="39">
                  <c:v>7.8817391304347826</c:v>
                </c:pt>
                <c:pt idx="40">
                  <c:v>7.5289999999999999</c:v>
                </c:pt>
                <c:pt idx="41">
                  <c:v>7.4611764705882351</c:v>
                </c:pt>
                <c:pt idx="42">
                  <c:v>6.9177272727272729</c:v>
                </c:pt>
                <c:pt idx="43">
                  <c:v>6.6822727272727267</c:v>
                </c:pt>
                <c:pt idx="44">
                  <c:v>6.4911111111111106</c:v>
                </c:pt>
                <c:pt idx="45">
                  <c:v>6.5852380952380951</c:v>
                </c:pt>
                <c:pt idx="46">
                  <c:v>6.7978260869565217</c:v>
                </c:pt>
                <c:pt idx="47">
                  <c:v>7.0128571428571433</c:v>
                </c:pt>
                <c:pt idx="48">
                  <c:v>7.2357142857142858</c:v>
                </c:pt>
                <c:pt idx="49">
                  <c:v>7.4578947368421051</c:v>
                </c:pt>
                <c:pt idx="50">
                  <c:v>7.4561904761904758</c:v>
                </c:pt>
                <c:pt idx="51">
                  <c:v>6.7860869565217392</c:v>
                </c:pt>
                <c:pt idx="52">
                  <c:v>6.9675000000000002</c:v>
                </c:pt>
                <c:pt idx="53">
                  <c:v>6.64</c:v>
                </c:pt>
                <c:pt idx="54">
                  <c:v>6.1847826086956523</c:v>
                </c:pt>
                <c:pt idx="55">
                  <c:v>5.9881818181818183</c:v>
                </c:pt>
                <c:pt idx="56">
                  <c:v>5.631764705882353</c:v>
                </c:pt>
                <c:pt idx="57">
                  <c:v>5.4459090909090913</c:v>
                </c:pt>
                <c:pt idx="58">
                  <c:v>5.5750000000000002</c:v>
                </c:pt>
                <c:pt idx="59">
                  <c:v>5.8485714285714288</c:v>
                </c:pt>
                <c:pt idx="60">
                  <c:v>6.2976190476190483</c:v>
                </c:pt>
                <c:pt idx="61">
                  <c:v>6.803684210526316</c:v>
                </c:pt>
                <c:pt idx="62">
                  <c:v>6.6295454545454549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8D-4440-9E8C-A3E23004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43693072"/>
        <c:axId val="-985692384"/>
      </c:lineChart>
      <c:lineChart>
        <c:grouping val="standard"/>
        <c:varyColors val="0"/>
        <c:ser>
          <c:idx val="2"/>
          <c:order val="1"/>
          <c:tx>
            <c:strRef>
              <c:f>'图6 '!$H$3</c:f>
              <c:strCache>
                <c:ptCount val="1"/>
                <c:pt idx="0">
                  <c:v>猪肉（右）</c:v>
                </c:pt>
              </c:strCache>
            </c:strRef>
          </c:tx>
          <c:spPr>
            <a:ln w="19050" cap="rnd">
              <a:solidFill>
                <a:srgbClr val="ADCB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'图6 '!$B$14:$B$76</c:f>
              <c:numCache>
                <c:formatCode>yyyy\-mm</c:formatCode>
                <c:ptCount val="63"/>
                <c:pt idx="0">
                  <c:v>46203</c:v>
                </c:pt>
                <c:pt idx="1">
                  <c:v>46173</c:v>
                </c:pt>
                <c:pt idx="2">
                  <c:v>46142</c:v>
                </c:pt>
                <c:pt idx="3">
                  <c:v>46112</c:v>
                </c:pt>
                <c:pt idx="4">
                  <c:v>46081</c:v>
                </c:pt>
                <c:pt idx="5">
                  <c:v>46053</c:v>
                </c:pt>
                <c:pt idx="6">
                  <c:v>46022</c:v>
                </c:pt>
                <c:pt idx="7">
                  <c:v>45991</c:v>
                </c:pt>
                <c:pt idx="8">
                  <c:v>45961</c:v>
                </c:pt>
                <c:pt idx="9">
                  <c:v>45930</c:v>
                </c:pt>
                <c:pt idx="10">
                  <c:v>45900</c:v>
                </c:pt>
                <c:pt idx="11">
                  <c:v>45869</c:v>
                </c:pt>
                <c:pt idx="12">
                  <c:v>45838</c:v>
                </c:pt>
                <c:pt idx="13">
                  <c:v>45808</c:v>
                </c:pt>
                <c:pt idx="14">
                  <c:v>45777</c:v>
                </c:pt>
                <c:pt idx="15">
                  <c:v>45747</c:v>
                </c:pt>
                <c:pt idx="16">
                  <c:v>45716</c:v>
                </c:pt>
                <c:pt idx="17">
                  <c:v>45688</c:v>
                </c:pt>
                <c:pt idx="18">
                  <c:v>45657</c:v>
                </c:pt>
                <c:pt idx="19">
                  <c:v>45626</c:v>
                </c:pt>
                <c:pt idx="20">
                  <c:v>45596</c:v>
                </c:pt>
                <c:pt idx="21">
                  <c:v>45565</c:v>
                </c:pt>
                <c:pt idx="22">
                  <c:v>45535</c:v>
                </c:pt>
                <c:pt idx="23">
                  <c:v>45504</c:v>
                </c:pt>
                <c:pt idx="24">
                  <c:v>45473</c:v>
                </c:pt>
                <c:pt idx="25">
                  <c:v>45443</c:v>
                </c:pt>
                <c:pt idx="26">
                  <c:v>45412</c:v>
                </c:pt>
                <c:pt idx="27">
                  <c:v>45382</c:v>
                </c:pt>
                <c:pt idx="28">
                  <c:v>45351</c:v>
                </c:pt>
                <c:pt idx="29">
                  <c:v>45322</c:v>
                </c:pt>
                <c:pt idx="30">
                  <c:v>45291</c:v>
                </c:pt>
                <c:pt idx="31">
                  <c:v>45260</c:v>
                </c:pt>
                <c:pt idx="32">
                  <c:v>45230</c:v>
                </c:pt>
                <c:pt idx="33">
                  <c:v>45199</c:v>
                </c:pt>
                <c:pt idx="34">
                  <c:v>45169</c:v>
                </c:pt>
                <c:pt idx="35">
                  <c:v>45138</c:v>
                </c:pt>
                <c:pt idx="36">
                  <c:v>45107</c:v>
                </c:pt>
                <c:pt idx="37">
                  <c:v>45077</c:v>
                </c:pt>
                <c:pt idx="38">
                  <c:v>45046</c:v>
                </c:pt>
                <c:pt idx="39">
                  <c:v>45016</c:v>
                </c:pt>
                <c:pt idx="40">
                  <c:v>44985</c:v>
                </c:pt>
                <c:pt idx="41">
                  <c:v>44957</c:v>
                </c:pt>
                <c:pt idx="42">
                  <c:v>44926</c:v>
                </c:pt>
                <c:pt idx="43">
                  <c:v>44895</c:v>
                </c:pt>
                <c:pt idx="44">
                  <c:v>44865</c:v>
                </c:pt>
                <c:pt idx="45">
                  <c:v>44834</c:v>
                </c:pt>
                <c:pt idx="46">
                  <c:v>44804</c:v>
                </c:pt>
                <c:pt idx="47">
                  <c:v>44773</c:v>
                </c:pt>
                <c:pt idx="48">
                  <c:v>44742</c:v>
                </c:pt>
                <c:pt idx="49">
                  <c:v>44712</c:v>
                </c:pt>
                <c:pt idx="50">
                  <c:v>44681</c:v>
                </c:pt>
                <c:pt idx="51">
                  <c:v>44651</c:v>
                </c:pt>
                <c:pt idx="52">
                  <c:v>44620</c:v>
                </c:pt>
                <c:pt idx="53">
                  <c:v>44592</c:v>
                </c:pt>
                <c:pt idx="54">
                  <c:v>44561</c:v>
                </c:pt>
                <c:pt idx="55">
                  <c:v>44530</c:v>
                </c:pt>
                <c:pt idx="56">
                  <c:v>44500</c:v>
                </c:pt>
                <c:pt idx="57">
                  <c:v>44469</c:v>
                </c:pt>
                <c:pt idx="58">
                  <c:v>44439</c:v>
                </c:pt>
                <c:pt idx="59">
                  <c:v>44408</c:v>
                </c:pt>
                <c:pt idx="60">
                  <c:v>44377</c:v>
                </c:pt>
                <c:pt idx="61">
                  <c:v>44347</c:v>
                </c:pt>
                <c:pt idx="62">
                  <c:v>44316</c:v>
                </c:pt>
              </c:numCache>
            </c:numRef>
          </c:cat>
          <c:val>
            <c:numRef>
              <c:f>'图6 '!$H$14:$H$76</c:f>
              <c:numCache>
                <c:formatCode>#,##0.00_ </c:formatCode>
                <c:ptCount val="63"/>
                <c:pt idx="0">
                  <c:v>14.727142857142857</c:v>
                </c:pt>
                <c:pt idx="1">
                  <c:v>14.882631578947368</c:v>
                </c:pt>
                <c:pt idx="2">
                  <c:v>14.884285714285713</c:v>
                </c:pt>
                <c:pt idx="3">
                  <c:v>16.362272727272728</c:v>
                </c:pt>
                <c:pt idx="4">
                  <c:v>18.172499999999999</c:v>
                </c:pt>
                <c:pt idx="5">
                  <c:v>18.246666666666666</c:v>
                </c:pt>
                <c:pt idx="6">
                  <c:v>17.576521739130435</c:v>
                </c:pt>
                <c:pt idx="7">
                  <c:v>17.992000000000001</c:v>
                </c:pt>
                <c:pt idx="8">
                  <c:v>18.096666666666668</c:v>
                </c:pt>
                <c:pt idx="9">
                  <c:v>19.701304347826088</c:v>
                </c:pt>
                <c:pt idx="10">
                  <c:v>20.198095238095238</c:v>
                </c:pt>
                <c:pt idx="11">
                  <c:v>20.591739130434782</c:v>
                </c:pt>
                <c:pt idx="12">
                  <c:v>20.350000000000001</c:v>
                </c:pt>
                <c:pt idx="13">
                  <c:v>20.822631578947369</c:v>
                </c:pt>
                <c:pt idx="14">
                  <c:v>20.78681818181818</c:v>
                </c:pt>
                <c:pt idx="15">
                  <c:v>20.821428571428569</c:v>
                </c:pt>
                <c:pt idx="16">
                  <c:v>21.918421052631579</c:v>
                </c:pt>
                <c:pt idx="17">
                  <c:v>22.777368421052632</c:v>
                </c:pt>
                <c:pt idx="18">
                  <c:v>22.923636363636366</c:v>
                </c:pt>
                <c:pt idx="19">
                  <c:v>23.925238095238097</c:v>
                </c:pt>
                <c:pt idx="20">
                  <c:v>24.853684210526318</c:v>
                </c:pt>
                <c:pt idx="21">
                  <c:v>26.720952380952379</c:v>
                </c:pt>
                <c:pt idx="22">
                  <c:v>26.914090909090909</c:v>
                </c:pt>
                <c:pt idx="23">
                  <c:v>24.781739130434783</c:v>
                </c:pt>
                <c:pt idx="24">
                  <c:v>24.317368421052631</c:v>
                </c:pt>
                <c:pt idx="25">
                  <c:v>20.94761904761905</c:v>
                </c:pt>
                <c:pt idx="26">
                  <c:v>20.535454545454545</c:v>
                </c:pt>
                <c:pt idx="27">
                  <c:v>20.174761904761905</c:v>
                </c:pt>
                <c:pt idx="28">
                  <c:v>21.678888888888888</c:v>
                </c:pt>
                <c:pt idx="29">
                  <c:v>20.094545454545454</c:v>
                </c:pt>
                <c:pt idx="30">
                  <c:v>20.207142857142856</c:v>
                </c:pt>
                <c:pt idx="31">
                  <c:v>20.350454545454546</c:v>
                </c:pt>
                <c:pt idx="32">
                  <c:v>21.372631578947367</c:v>
                </c:pt>
                <c:pt idx="33">
                  <c:v>22.356842105263159</c:v>
                </c:pt>
                <c:pt idx="34">
                  <c:v>22.454782608695652</c:v>
                </c:pt>
                <c:pt idx="35">
                  <c:v>19.114761904761906</c:v>
                </c:pt>
                <c:pt idx="36">
                  <c:v>19.117142857142856</c:v>
                </c:pt>
                <c:pt idx="37">
                  <c:v>19.453333333333333</c:v>
                </c:pt>
                <c:pt idx="38">
                  <c:v>19.541176470588233</c:v>
                </c:pt>
                <c:pt idx="39">
                  <c:v>20.586956521739129</c:v>
                </c:pt>
                <c:pt idx="40">
                  <c:v>21.109500000000001</c:v>
                </c:pt>
                <c:pt idx="41">
                  <c:v>23.831176470588236</c:v>
                </c:pt>
                <c:pt idx="42">
                  <c:v>29.307727272727274</c:v>
                </c:pt>
                <c:pt idx="43">
                  <c:v>33.870909090909088</c:v>
                </c:pt>
                <c:pt idx="44">
                  <c:v>34.535555555555554</c:v>
                </c:pt>
                <c:pt idx="45">
                  <c:v>30.86904761904762</c:v>
                </c:pt>
                <c:pt idx="46">
                  <c:v>29.130434782608695</c:v>
                </c:pt>
                <c:pt idx="47">
                  <c:v>29.137142857142855</c:v>
                </c:pt>
                <c:pt idx="48">
                  <c:v>21.60047619047619</c:v>
                </c:pt>
                <c:pt idx="49">
                  <c:v>20.734736842105264</c:v>
                </c:pt>
                <c:pt idx="50">
                  <c:v>18.563809523809525</c:v>
                </c:pt>
                <c:pt idx="51">
                  <c:v>18.252173913043478</c:v>
                </c:pt>
                <c:pt idx="52">
                  <c:v>20.100000000000001</c:v>
                </c:pt>
                <c:pt idx="53">
                  <c:v>22.160476190476189</c:v>
                </c:pt>
                <c:pt idx="54">
                  <c:v>24.018260869565218</c:v>
                </c:pt>
                <c:pt idx="55">
                  <c:v>23.985454545454544</c:v>
                </c:pt>
                <c:pt idx="56">
                  <c:v>19.899411764705881</c:v>
                </c:pt>
                <c:pt idx="57">
                  <c:v>19.923636363636366</c:v>
                </c:pt>
                <c:pt idx="58">
                  <c:v>21.418181818181818</c:v>
                </c:pt>
                <c:pt idx="59">
                  <c:v>22.266190476190477</c:v>
                </c:pt>
                <c:pt idx="60">
                  <c:v>23.294761904761906</c:v>
                </c:pt>
                <c:pt idx="61">
                  <c:v>27.584736842105261</c:v>
                </c:pt>
                <c:pt idx="62">
                  <c:v>32.07181818181818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68D-4440-9E8C-A3E23004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6798432"/>
        <c:axId val="-985691296"/>
      </c:lineChart>
      <c:dateAx>
        <c:axId val="-443693072"/>
        <c:scaling>
          <c:orientation val="minMax"/>
          <c:max val="46173"/>
          <c:min val="45443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-985692384"/>
        <c:crosses val="autoZero"/>
        <c:auto val="1"/>
        <c:lblOffset val="100"/>
        <c:baseTimeUnit val="months"/>
        <c:majorUnit val="4"/>
        <c:majorTimeUnit val="months"/>
      </c:dateAx>
      <c:valAx>
        <c:axId val="-985692384"/>
        <c:scaling>
          <c:orientation val="minMax"/>
          <c:min val="2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-443693072"/>
        <c:crosses val="autoZero"/>
        <c:crossBetween val="between"/>
      </c:valAx>
      <c:dateAx>
        <c:axId val="-986798432"/>
        <c:scaling>
          <c:orientation val="minMax"/>
        </c:scaling>
        <c:delete val="1"/>
        <c:axPos val="b"/>
        <c:numFmt formatCode="yyyy\-mm" sourceLinked="1"/>
        <c:majorTickMark val="out"/>
        <c:minorTickMark val="none"/>
        <c:tickLblPos val="nextTo"/>
        <c:crossAx val="-985691296"/>
        <c:crosses val="autoZero"/>
        <c:auto val="1"/>
        <c:lblOffset val="100"/>
        <c:baseTimeUnit val="months"/>
      </c:dateAx>
      <c:valAx>
        <c:axId val="-985691296"/>
        <c:scaling>
          <c:orientation val="minMax"/>
          <c:max val="40"/>
          <c:min val="10"/>
        </c:scaling>
        <c:delete val="0"/>
        <c:axPos val="r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zh-CN"/>
          </a:p>
        </c:txPr>
        <c:crossAx val="-986798432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93ef27-af49-45a3-9b49-7548433f18b3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图7!$N$3</c:f>
              <c:strCache>
                <c:ptCount val="1"/>
                <c:pt idx="0">
                  <c:v>生产资料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图7!$L$8:$M$103</c:f>
              <c:strCache>
                <c:ptCount val="96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</c:strCache>
            </c:strRef>
          </c:cat>
          <c:val>
            <c:numRef>
              <c:f>图7!$N$8:$N$103</c:f>
              <c:numCache>
                <c:formatCode>0.0_ </c:formatCode>
                <c:ptCount val="96"/>
                <c:pt idx="0">
                  <c:v>5.2</c:v>
                </c:pt>
                <c:pt idx="1">
                  <c:v>3.8</c:v>
                </c:pt>
                <c:pt idx="2">
                  <c:v>1</c:v>
                </c:pt>
                <c:pt idx="3">
                  <c:v>-0.7</c:v>
                </c:pt>
                <c:pt idx="4">
                  <c:v>-1.3</c:v>
                </c:pt>
                <c:pt idx="5">
                  <c:v>-2.1</c:v>
                </c:pt>
                <c:pt idx="6">
                  <c:v>-2.4</c:v>
                </c:pt>
                <c:pt idx="7">
                  <c:v>-2.4</c:v>
                </c:pt>
                <c:pt idx="8">
                  <c:v>-2.4</c:v>
                </c:pt>
                <c:pt idx="9">
                  <c:v>-3.2</c:v>
                </c:pt>
                <c:pt idx="10">
                  <c:v>-4.3</c:v>
                </c:pt>
                <c:pt idx="11">
                  <c:v>-4.4000000000000004</c:v>
                </c:pt>
                <c:pt idx="12">
                  <c:v>-4</c:v>
                </c:pt>
                <c:pt idx="13">
                  <c:v>-3.1</c:v>
                </c:pt>
                <c:pt idx="14">
                  <c:v>-2.8</c:v>
                </c:pt>
                <c:pt idx="15">
                  <c:v>-2.5</c:v>
                </c:pt>
                <c:pt idx="16">
                  <c:v>-2.6</c:v>
                </c:pt>
                <c:pt idx="17">
                  <c:v>-2.6</c:v>
                </c:pt>
                <c:pt idx="18">
                  <c:v>-2.9</c:v>
                </c:pt>
                <c:pt idx="19">
                  <c:v>-3.3</c:v>
                </c:pt>
                <c:pt idx="20">
                  <c:v>-3.3</c:v>
                </c:pt>
                <c:pt idx="21">
                  <c:v>-2</c:v>
                </c:pt>
                <c:pt idx="22">
                  <c:v>-0.7</c:v>
                </c:pt>
                <c:pt idx="23">
                  <c:v>-0.8</c:v>
                </c:pt>
                <c:pt idx="24">
                  <c:v>-1.6</c:v>
                </c:pt>
                <c:pt idx="25">
                  <c:v>-3.1</c:v>
                </c:pt>
                <c:pt idx="26">
                  <c:v>-3.5</c:v>
                </c:pt>
                <c:pt idx="27">
                  <c:v>-3.4</c:v>
                </c:pt>
                <c:pt idx="28">
                  <c:v>-3</c:v>
                </c:pt>
                <c:pt idx="29">
                  <c:v>-3.3</c:v>
                </c:pt>
                <c:pt idx="30">
                  <c:v>-3.4</c:v>
                </c:pt>
                <c:pt idx="31">
                  <c:v>-3</c:v>
                </c:pt>
                <c:pt idx="32">
                  <c:v>-3</c:v>
                </c:pt>
                <c:pt idx="33">
                  <c:v>-3.7</c:v>
                </c:pt>
                <c:pt idx="34">
                  <c:v>-5.5</c:v>
                </c:pt>
                <c:pt idx="35">
                  <c:v>-6.8</c:v>
                </c:pt>
                <c:pt idx="36">
                  <c:v>-5.9</c:v>
                </c:pt>
                <c:pt idx="37">
                  <c:v>-4.7</c:v>
                </c:pt>
                <c:pt idx="38">
                  <c:v>-3.4</c:v>
                </c:pt>
                <c:pt idx="39">
                  <c:v>-2</c:v>
                </c:pt>
                <c:pt idx="40">
                  <c:v>-1.4</c:v>
                </c:pt>
                <c:pt idx="41">
                  <c:v>-1.4</c:v>
                </c:pt>
                <c:pt idx="42">
                  <c:v>-2.2999999999999998</c:v>
                </c:pt>
                <c:pt idx="43">
                  <c:v>-2.5</c:v>
                </c:pt>
                <c:pt idx="44">
                  <c:v>0.6</c:v>
                </c:pt>
                <c:pt idx="45">
                  <c:v>2.4</c:v>
                </c:pt>
                <c:pt idx="46">
                  <c:v>5</c:v>
                </c:pt>
                <c:pt idx="47">
                  <c:v>7.5</c:v>
                </c:pt>
                <c:pt idx="48">
                  <c:v>8.1</c:v>
                </c:pt>
                <c:pt idx="49">
                  <c:v>10.3</c:v>
                </c:pt>
                <c:pt idx="50">
                  <c:v>10.7</c:v>
                </c:pt>
                <c:pt idx="51">
                  <c:v>11.4</c:v>
                </c:pt>
                <c:pt idx="52">
                  <c:v>11.8</c:v>
                </c:pt>
                <c:pt idx="53">
                  <c:v>13.4</c:v>
                </c:pt>
                <c:pt idx="54">
                  <c:v>17</c:v>
                </c:pt>
                <c:pt idx="55">
                  <c:v>17.899999999999999</c:v>
                </c:pt>
                <c:pt idx="56">
                  <c:v>14.2</c:v>
                </c:pt>
                <c:pt idx="57">
                  <c:v>12.7</c:v>
                </c:pt>
                <c:pt idx="58">
                  <c:v>12</c:v>
                </c:pt>
                <c:pt idx="59">
                  <c:v>11.8</c:v>
                </c:pt>
                <c:pt idx="60">
                  <c:v>12</c:v>
                </c:pt>
                <c:pt idx="61">
                  <c:v>9.1</c:v>
                </c:pt>
                <c:pt idx="62">
                  <c:v>5.8</c:v>
                </c:pt>
                <c:pt idx="63">
                  <c:v>2.2999999999999998</c:v>
                </c:pt>
                <c:pt idx="64">
                  <c:v>0.5</c:v>
                </c:pt>
                <c:pt idx="65">
                  <c:v>-0.5</c:v>
                </c:pt>
                <c:pt idx="66">
                  <c:v>-1.8</c:v>
                </c:pt>
                <c:pt idx="67">
                  <c:v>-2.7</c:v>
                </c:pt>
                <c:pt idx="68">
                  <c:v>-2.8</c:v>
                </c:pt>
                <c:pt idx="69">
                  <c:v>-3</c:v>
                </c:pt>
                <c:pt idx="70">
                  <c:v>-3.5</c:v>
                </c:pt>
                <c:pt idx="71">
                  <c:v>-4.2</c:v>
                </c:pt>
                <c:pt idx="72">
                  <c:v>-5.0999999999999996</c:v>
                </c:pt>
                <c:pt idx="73">
                  <c:v>-4.5</c:v>
                </c:pt>
                <c:pt idx="74">
                  <c:v>-2.4</c:v>
                </c:pt>
                <c:pt idx="75">
                  <c:v>-1</c:v>
                </c:pt>
                <c:pt idx="76">
                  <c:v>-0.4</c:v>
                </c:pt>
                <c:pt idx="77">
                  <c:v>-1.2</c:v>
                </c:pt>
                <c:pt idx="78">
                  <c:v>-2.5</c:v>
                </c:pt>
                <c:pt idx="79">
                  <c:v>-2.6</c:v>
                </c:pt>
                <c:pt idx="80">
                  <c:v>-2</c:v>
                </c:pt>
                <c:pt idx="81">
                  <c:v>-1.3</c:v>
                </c:pt>
                <c:pt idx="82">
                  <c:v>-0.7</c:v>
                </c:pt>
                <c:pt idx="83">
                  <c:v>-0.3</c:v>
                </c:pt>
                <c:pt idx="84">
                  <c:v>0.6</c:v>
                </c:pt>
                <c:pt idx="85">
                  <c:v>0.9</c:v>
                </c:pt>
                <c:pt idx="86">
                  <c:v>0.3</c:v>
                </c:pt>
                <c:pt idx="87">
                  <c:v>-0.1</c:v>
                </c:pt>
                <c:pt idx="88">
                  <c:v>-0.1</c:v>
                </c:pt>
                <c:pt idx="89">
                  <c:v>1</c:v>
                </c:pt>
                <c:pt idx="90">
                  <c:v>3.3</c:v>
                </c:pt>
                <c:pt idx="91">
                  <c:v>4.2</c:v>
                </c:pt>
                <c:pt idx="92">
                  <c:v>4.5999999999999996</c:v>
                </c:pt>
                <c:pt idx="93">
                  <c:v>5.2</c:v>
                </c:pt>
                <c:pt idx="94">
                  <c:v>6</c:v>
                </c:pt>
                <c:pt idx="95">
                  <c:v>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E0-4592-8A5E-842C272C9CFD}"/>
            </c:ext>
          </c:extLst>
        </c:ser>
        <c:ser>
          <c:idx val="1"/>
          <c:order val="1"/>
          <c:tx>
            <c:strRef>
              <c:f>图7!$O$3</c:f>
              <c:strCache>
                <c:ptCount val="1"/>
                <c:pt idx="0">
                  <c:v>采掘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图7!$L$8:$M$103</c:f>
              <c:strCache>
                <c:ptCount val="96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</c:strCache>
            </c:strRef>
          </c:cat>
          <c:val>
            <c:numRef>
              <c:f>图7!$O$8:$O$103</c:f>
              <c:numCache>
                <c:formatCode>0.0_ </c:formatCode>
                <c:ptCount val="96"/>
                <c:pt idx="0">
                  <c:v>15.8</c:v>
                </c:pt>
                <c:pt idx="1">
                  <c:v>10.6</c:v>
                </c:pt>
                <c:pt idx="2">
                  <c:v>2</c:v>
                </c:pt>
                <c:pt idx="3">
                  <c:v>-5.3</c:v>
                </c:pt>
                <c:pt idx="4">
                  <c:v>-8.1</c:v>
                </c:pt>
                <c:pt idx="5">
                  <c:v>-4.7</c:v>
                </c:pt>
                <c:pt idx="6">
                  <c:v>-6.1</c:v>
                </c:pt>
                <c:pt idx="7">
                  <c:v>-7.8</c:v>
                </c:pt>
                <c:pt idx="8">
                  <c:v>-9</c:v>
                </c:pt>
                <c:pt idx="9">
                  <c:v>-11.5</c:v>
                </c:pt>
                <c:pt idx="10">
                  <c:v>-14</c:v>
                </c:pt>
                <c:pt idx="11">
                  <c:v>-13.2</c:v>
                </c:pt>
                <c:pt idx="12">
                  <c:v>-11.9</c:v>
                </c:pt>
                <c:pt idx="13">
                  <c:v>-9.4</c:v>
                </c:pt>
                <c:pt idx="14">
                  <c:v>-8.3000000000000007</c:v>
                </c:pt>
                <c:pt idx="15">
                  <c:v>-6.3</c:v>
                </c:pt>
                <c:pt idx="16">
                  <c:v>-4.9000000000000004</c:v>
                </c:pt>
                <c:pt idx="17">
                  <c:v>-4.5999999999999996</c:v>
                </c:pt>
                <c:pt idx="18">
                  <c:v>-4.9000000000000004</c:v>
                </c:pt>
                <c:pt idx="19">
                  <c:v>-5.0999999999999996</c:v>
                </c:pt>
                <c:pt idx="20">
                  <c:v>-2.5</c:v>
                </c:pt>
                <c:pt idx="21">
                  <c:v>0.9</c:v>
                </c:pt>
                <c:pt idx="22">
                  <c:v>3.5</c:v>
                </c:pt>
                <c:pt idx="23">
                  <c:v>2.7</c:v>
                </c:pt>
                <c:pt idx="24">
                  <c:v>-1.2</c:v>
                </c:pt>
                <c:pt idx="25">
                  <c:v>-4.8</c:v>
                </c:pt>
                <c:pt idx="26">
                  <c:v>-5.8</c:v>
                </c:pt>
                <c:pt idx="27">
                  <c:v>-5.5</c:v>
                </c:pt>
                <c:pt idx="28">
                  <c:v>-6</c:v>
                </c:pt>
                <c:pt idx="29">
                  <c:v>-7</c:v>
                </c:pt>
                <c:pt idx="30">
                  <c:v>-7.3</c:v>
                </c:pt>
                <c:pt idx="31">
                  <c:v>-6.2</c:v>
                </c:pt>
                <c:pt idx="32">
                  <c:v>-7.4</c:v>
                </c:pt>
                <c:pt idx="33">
                  <c:v>-9.9</c:v>
                </c:pt>
                <c:pt idx="34">
                  <c:v>-14.7</c:v>
                </c:pt>
                <c:pt idx="35">
                  <c:v>-16.2</c:v>
                </c:pt>
                <c:pt idx="36">
                  <c:v>-11.5</c:v>
                </c:pt>
                <c:pt idx="37">
                  <c:v>-8.5</c:v>
                </c:pt>
                <c:pt idx="38">
                  <c:v>-4.7</c:v>
                </c:pt>
                <c:pt idx="39">
                  <c:v>0.3</c:v>
                </c:pt>
                <c:pt idx="40">
                  <c:v>2</c:v>
                </c:pt>
                <c:pt idx="41">
                  <c:v>1.7</c:v>
                </c:pt>
                <c:pt idx="42">
                  <c:v>-3.9</c:v>
                </c:pt>
                <c:pt idx="43">
                  <c:v>-6.7</c:v>
                </c:pt>
                <c:pt idx="44">
                  <c:v>3.5</c:v>
                </c:pt>
                <c:pt idx="45">
                  <c:v>10.1</c:v>
                </c:pt>
                <c:pt idx="46">
                  <c:v>18.8</c:v>
                </c:pt>
                <c:pt idx="47">
                  <c:v>27.3</c:v>
                </c:pt>
                <c:pt idx="48">
                  <c:v>29.7</c:v>
                </c:pt>
                <c:pt idx="49">
                  <c:v>38.299999999999997</c:v>
                </c:pt>
                <c:pt idx="50">
                  <c:v>38</c:v>
                </c:pt>
                <c:pt idx="51">
                  <c:v>33</c:v>
                </c:pt>
                <c:pt idx="52">
                  <c:v>35</c:v>
                </c:pt>
                <c:pt idx="53">
                  <c:v>44.2</c:v>
                </c:pt>
                <c:pt idx="54">
                  <c:v>60.5</c:v>
                </c:pt>
                <c:pt idx="55">
                  <c:v>66.5</c:v>
                </c:pt>
                <c:pt idx="56">
                  <c:v>49.4</c:v>
                </c:pt>
                <c:pt idx="57">
                  <c:v>41.8</c:v>
                </c:pt>
                <c:pt idx="58">
                  <c:v>38.700000000000003</c:v>
                </c:pt>
                <c:pt idx="59">
                  <c:v>35.1</c:v>
                </c:pt>
                <c:pt idx="60">
                  <c:v>36.4</c:v>
                </c:pt>
                <c:pt idx="61">
                  <c:v>24.9</c:v>
                </c:pt>
                <c:pt idx="62">
                  <c:v>12.3</c:v>
                </c:pt>
                <c:pt idx="63">
                  <c:v>6.8</c:v>
                </c:pt>
                <c:pt idx="64">
                  <c:v>1</c:v>
                </c:pt>
                <c:pt idx="65">
                  <c:v>-0.4</c:v>
                </c:pt>
                <c:pt idx="66">
                  <c:v>-3.6</c:v>
                </c:pt>
                <c:pt idx="67">
                  <c:v>-5.0999999999999996</c:v>
                </c:pt>
                <c:pt idx="68">
                  <c:v>-4.8</c:v>
                </c:pt>
                <c:pt idx="69">
                  <c:v>-5.8</c:v>
                </c:pt>
                <c:pt idx="70">
                  <c:v>-7.1</c:v>
                </c:pt>
                <c:pt idx="71">
                  <c:v>-10.5</c:v>
                </c:pt>
                <c:pt idx="72">
                  <c:v>-14.8</c:v>
                </c:pt>
                <c:pt idx="73">
                  <c:v>-11.6</c:v>
                </c:pt>
                <c:pt idx="74">
                  <c:v>-4</c:v>
                </c:pt>
                <c:pt idx="75">
                  <c:v>1.1000000000000001</c:v>
                </c:pt>
                <c:pt idx="76">
                  <c:v>4.7</c:v>
                </c:pt>
                <c:pt idx="77">
                  <c:v>2.6</c:v>
                </c:pt>
                <c:pt idx="78">
                  <c:v>-1.4</c:v>
                </c:pt>
                <c:pt idx="79">
                  <c:v>-1.9</c:v>
                </c:pt>
                <c:pt idx="80">
                  <c:v>0.6</c:v>
                </c:pt>
                <c:pt idx="81">
                  <c:v>2.8</c:v>
                </c:pt>
                <c:pt idx="82">
                  <c:v>3.2</c:v>
                </c:pt>
                <c:pt idx="83">
                  <c:v>4.5</c:v>
                </c:pt>
                <c:pt idx="84">
                  <c:v>6.1</c:v>
                </c:pt>
                <c:pt idx="85">
                  <c:v>5.3</c:v>
                </c:pt>
                <c:pt idx="86">
                  <c:v>4.2</c:v>
                </c:pt>
                <c:pt idx="87">
                  <c:v>1.8</c:v>
                </c:pt>
                <c:pt idx="88">
                  <c:v>1.2</c:v>
                </c:pt>
                <c:pt idx="89">
                  <c:v>3.8</c:v>
                </c:pt>
                <c:pt idx="90">
                  <c:v>9.1999999999999993</c:v>
                </c:pt>
                <c:pt idx="91">
                  <c:v>12.4</c:v>
                </c:pt>
                <c:pt idx="92">
                  <c:v>11.7</c:v>
                </c:pt>
                <c:pt idx="93">
                  <c:v>12.1</c:v>
                </c:pt>
                <c:pt idx="94">
                  <c:v>13.4</c:v>
                </c:pt>
                <c:pt idx="95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E0-4592-8A5E-842C272C9CFD}"/>
            </c:ext>
          </c:extLst>
        </c:ser>
        <c:ser>
          <c:idx val="2"/>
          <c:order val="2"/>
          <c:tx>
            <c:strRef>
              <c:f>图7!$P$3</c:f>
              <c:strCache>
                <c:ptCount val="1"/>
                <c:pt idx="0">
                  <c:v>原材料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图7!$L$8:$M$103</c:f>
              <c:strCache>
                <c:ptCount val="96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</c:strCache>
            </c:strRef>
          </c:cat>
          <c:val>
            <c:numRef>
              <c:f>图7!$P$8:$P$103</c:f>
              <c:numCache>
                <c:formatCode>0.0_ </c:formatCode>
                <c:ptCount val="96"/>
                <c:pt idx="0">
                  <c:v>9.1999999999999993</c:v>
                </c:pt>
                <c:pt idx="1">
                  <c:v>7.1</c:v>
                </c:pt>
                <c:pt idx="2">
                  <c:v>1.1000000000000001</c:v>
                </c:pt>
                <c:pt idx="3">
                  <c:v>-1.9</c:v>
                </c:pt>
                <c:pt idx="4">
                  <c:v>-2</c:v>
                </c:pt>
                <c:pt idx="5">
                  <c:v>-2.6</c:v>
                </c:pt>
                <c:pt idx="6">
                  <c:v>-2.9</c:v>
                </c:pt>
                <c:pt idx="7">
                  <c:v>-2.5</c:v>
                </c:pt>
                <c:pt idx="8">
                  <c:v>-2.9</c:v>
                </c:pt>
                <c:pt idx="9">
                  <c:v>-4.0999999999999996</c:v>
                </c:pt>
                <c:pt idx="10">
                  <c:v>-5.4</c:v>
                </c:pt>
                <c:pt idx="11">
                  <c:v>-5.5</c:v>
                </c:pt>
                <c:pt idx="12">
                  <c:v>-5.4</c:v>
                </c:pt>
                <c:pt idx="13">
                  <c:v>-3.6</c:v>
                </c:pt>
                <c:pt idx="14">
                  <c:v>-2.4</c:v>
                </c:pt>
                <c:pt idx="15">
                  <c:v>-1.5</c:v>
                </c:pt>
                <c:pt idx="16">
                  <c:v>-1.9</c:v>
                </c:pt>
                <c:pt idx="17">
                  <c:v>-2.2000000000000002</c:v>
                </c:pt>
                <c:pt idx="18">
                  <c:v>-2.9</c:v>
                </c:pt>
                <c:pt idx="19">
                  <c:v>-4</c:v>
                </c:pt>
                <c:pt idx="20">
                  <c:v>-3.2</c:v>
                </c:pt>
                <c:pt idx="21">
                  <c:v>-0.8</c:v>
                </c:pt>
                <c:pt idx="22">
                  <c:v>1.8</c:v>
                </c:pt>
                <c:pt idx="23">
                  <c:v>1.6</c:v>
                </c:pt>
                <c:pt idx="24">
                  <c:v>0.5</c:v>
                </c:pt>
                <c:pt idx="25">
                  <c:v>-1.9</c:v>
                </c:pt>
                <c:pt idx="26">
                  <c:v>-2.9</c:v>
                </c:pt>
                <c:pt idx="27">
                  <c:v>-3.4</c:v>
                </c:pt>
                <c:pt idx="28">
                  <c:v>-2.2999999999999998</c:v>
                </c:pt>
                <c:pt idx="29">
                  <c:v>-2.8</c:v>
                </c:pt>
                <c:pt idx="30">
                  <c:v>-3.2</c:v>
                </c:pt>
                <c:pt idx="31">
                  <c:v>-2.2999999999999998</c:v>
                </c:pt>
                <c:pt idx="32">
                  <c:v>-2.8</c:v>
                </c:pt>
                <c:pt idx="33">
                  <c:v>-4</c:v>
                </c:pt>
                <c:pt idx="34">
                  <c:v>-7.6</c:v>
                </c:pt>
                <c:pt idx="35">
                  <c:v>-9.5</c:v>
                </c:pt>
                <c:pt idx="36">
                  <c:v>-7.7</c:v>
                </c:pt>
                <c:pt idx="37">
                  <c:v>-6.3</c:v>
                </c:pt>
                <c:pt idx="38">
                  <c:v>-4.2</c:v>
                </c:pt>
                <c:pt idx="39">
                  <c:v>-1.3</c:v>
                </c:pt>
                <c:pt idx="40">
                  <c:v>-0.1</c:v>
                </c:pt>
                <c:pt idx="41">
                  <c:v>1.2</c:v>
                </c:pt>
                <c:pt idx="42">
                  <c:v>0.3</c:v>
                </c:pt>
                <c:pt idx="43">
                  <c:v>1.2</c:v>
                </c:pt>
                <c:pt idx="44">
                  <c:v>5.8</c:v>
                </c:pt>
                <c:pt idx="45">
                  <c:v>7.8</c:v>
                </c:pt>
                <c:pt idx="46">
                  <c:v>11.4</c:v>
                </c:pt>
                <c:pt idx="47">
                  <c:v>15.2</c:v>
                </c:pt>
                <c:pt idx="48">
                  <c:v>15.1</c:v>
                </c:pt>
                <c:pt idx="49">
                  <c:v>17.399999999999999</c:v>
                </c:pt>
                <c:pt idx="50">
                  <c:v>16.7</c:v>
                </c:pt>
                <c:pt idx="51">
                  <c:v>17.899999999999999</c:v>
                </c:pt>
                <c:pt idx="52">
                  <c:v>18.2</c:v>
                </c:pt>
                <c:pt idx="53">
                  <c:v>19.7</c:v>
                </c:pt>
                <c:pt idx="54">
                  <c:v>25</c:v>
                </c:pt>
                <c:pt idx="55">
                  <c:v>25.7</c:v>
                </c:pt>
                <c:pt idx="56">
                  <c:v>20.399999999999999</c:v>
                </c:pt>
                <c:pt idx="57">
                  <c:v>18.3</c:v>
                </c:pt>
                <c:pt idx="58">
                  <c:v>17.899999999999999</c:v>
                </c:pt>
                <c:pt idx="59">
                  <c:v>18</c:v>
                </c:pt>
                <c:pt idx="60">
                  <c:v>18.8</c:v>
                </c:pt>
                <c:pt idx="61">
                  <c:v>15.2</c:v>
                </c:pt>
                <c:pt idx="62">
                  <c:v>10.1</c:v>
                </c:pt>
                <c:pt idx="63">
                  <c:v>2.9</c:v>
                </c:pt>
                <c:pt idx="64">
                  <c:v>-0.8</c:v>
                </c:pt>
                <c:pt idx="65">
                  <c:v>-1.6</c:v>
                </c:pt>
                <c:pt idx="66">
                  <c:v>-4.2</c:v>
                </c:pt>
                <c:pt idx="67">
                  <c:v>-6</c:v>
                </c:pt>
                <c:pt idx="68">
                  <c:v>-6.2</c:v>
                </c:pt>
                <c:pt idx="69">
                  <c:v>-6.4</c:v>
                </c:pt>
                <c:pt idx="70">
                  <c:v>-6.9</c:v>
                </c:pt>
                <c:pt idx="71">
                  <c:v>-8.5</c:v>
                </c:pt>
                <c:pt idx="72">
                  <c:v>-9.9</c:v>
                </c:pt>
                <c:pt idx="73">
                  <c:v>-8.8000000000000007</c:v>
                </c:pt>
                <c:pt idx="74">
                  <c:v>-5.2</c:v>
                </c:pt>
                <c:pt idx="75">
                  <c:v>-2.2000000000000002</c:v>
                </c:pt>
                <c:pt idx="76">
                  <c:v>-0.8</c:v>
                </c:pt>
                <c:pt idx="77">
                  <c:v>-2.6</c:v>
                </c:pt>
                <c:pt idx="78">
                  <c:v>-5</c:v>
                </c:pt>
                <c:pt idx="79">
                  <c:v>-5.6</c:v>
                </c:pt>
                <c:pt idx="80">
                  <c:v>-4.8</c:v>
                </c:pt>
                <c:pt idx="81">
                  <c:v>-3.5</c:v>
                </c:pt>
                <c:pt idx="82">
                  <c:v>-2.9</c:v>
                </c:pt>
                <c:pt idx="83">
                  <c:v>-2.1</c:v>
                </c:pt>
                <c:pt idx="84">
                  <c:v>-0.6</c:v>
                </c:pt>
                <c:pt idx="85">
                  <c:v>0</c:v>
                </c:pt>
                <c:pt idx="86">
                  <c:v>-0.6</c:v>
                </c:pt>
                <c:pt idx="87">
                  <c:v>-1.5</c:v>
                </c:pt>
                <c:pt idx="88">
                  <c:v>-1.6</c:v>
                </c:pt>
                <c:pt idx="89">
                  <c:v>0.8</c:v>
                </c:pt>
                <c:pt idx="90">
                  <c:v>4.5999999999999996</c:v>
                </c:pt>
                <c:pt idx="91">
                  <c:v>6.7</c:v>
                </c:pt>
                <c:pt idx="92">
                  <c:v>7.3</c:v>
                </c:pt>
                <c:pt idx="93">
                  <c:v>7.8</c:v>
                </c:pt>
                <c:pt idx="94">
                  <c:v>9</c:v>
                </c:pt>
                <c:pt idx="95">
                  <c:v>8.8000000000000007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E0-4592-8A5E-842C272C9CFD}"/>
            </c:ext>
          </c:extLst>
        </c:ser>
        <c:ser>
          <c:idx val="3"/>
          <c:order val="3"/>
          <c:tx>
            <c:strRef>
              <c:f>图7!$Q$3</c:f>
              <c:strCache>
                <c:ptCount val="1"/>
                <c:pt idx="0">
                  <c:v>加工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图7!$L$8:$M$103</c:f>
              <c:strCache>
                <c:ptCount val="96"/>
                <c:pt idx="0">
                  <c:v>2026/05</c:v>
                </c:pt>
                <c:pt idx="1">
                  <c:v>2026/04</c:v>
                </c:pt>
                <c:pt idx="2">
                  <c:v>2026/03</c:v>
                </c:pt>
                <c:pt idx="3">
                  <c:v>2026/02</c:v>
                </c:pt>
                <c:pt idx="4">
                  <c:v>2026/01</c:v>
                </c:pt>
                <c:pt idx="5">
                  <c:v>2025/12</c:v>
                </c:pt>
                <c:pt idx="6">
                  <c:v>2025/11</c:v>
                </c:pt>
                <c:pt idx="7">
                  <c:v>2025/10</c:v>
                </c:pt>
                <c:pt idx="8">
                  <c:v>2025/09</c:v>
                </c:pt>
                <c:pt idx="9">
                  <c:v>2025/08</c:v>
                </c:pt>
                <c:pt idx="10">
                  <c:v>2025/07</c:v>
                </c:pt>
                <c:pt idx="11">
                  <c:v>2025/06</c:v>
                </c:pt>
                <c:pt idx="12">
                  <c:v>2025/05</c:v>
                </c:pt>
                <c:pt idx="13">
                  <c:v>2025/04</c:v>
                </c:pt>
                <c:pt idx="14">
                  <c:v>2025/03</c:v>
                </c:pt>
                <c:pt idx="15">
                  <c:v>2025/02</c:v>
                </c:pt>
                <c:pt idx="16">
                  <c:v>2025/01</c:v>
                </c:pt>
                <c:pt idx="17">
                  <c:v>2024/12</c:v>
                </c:pt>
                <c:pt idx="18">
                  <c:v>2024/11</c:v>
                </c:pt>
                <c:pt idx="19">
                  <c:v>2024/10</c:v>
                </c:pt>
                <c:pt idx="20">
                  <c:v>2024/09</c:v>
                </c:pt>
                <c:pt idx="21">
                  <c:v>2024/08</c:v>
                </c:pt>
                <c:pt idx="22">
                  <c:v>2024/07</c:v>
                </c:pt>
                <c:pt idx="23">
                  <c:v>2024/06</c:v>
                </c:pt>
                <c:pt idx="24">
                  <c:v>2024/05</c:v>
                </c:pt>
                <c:pt idx="25">
                  <c:v>2024/04</c:v>
                </c:pt>
                <c:pt idx="26">
                  <c:v>2024/03</c:v>
                </c:pt>
                <c:pt idx="27">
                  <c:v>2024/02</c:v>
                </c:pt>
                <c:pt idx="28">
                  <c:v>2024/01</c:v>
                </c:pt>
                <c:pt idx="29">
                  <c:v>2023/12</c:v>
                </c:pt>
                <c:pt idx="30">
                  <c:v>2023/11</c:v>
                </c:pt>
                <c:pt idx="31">
                  <c:v>2023/10</c:v>
                </c:pt>
                <c:pt idx="32">
                  <c:v>2023/09</c:v>
                </c:pt>
                <c:pt idx="33">
                  <c:v>2023/08</c:v>
                </c:pt>
                <c:pt idx="34">
                  <c:v>2023/07</c:v>
                </c:pt>
                <c:pt idx="35">
                  <c:v>2023/06</c:v>
                </c:pt>
                <c:pt idx="36">
                  <c:v>2023/05</c:v>
                </c:pt>
                <c:pt idx="37">
                  <c:v>2023/04</c:v>
                </c:pt>
                <c:pt idx="38">
                  <c:v>2023/03</c:v>
                </c:pt>
                <c:pt idx="39">
                  <c:v>2023/02</c:v>
                </c:pt>
                <c:pt idx="40">
                  <c:v>2023/01</c:v>
                </c:pt>
                <c:pt idx="41">
                  <c:v>2022/12</c:v>
                </c:pt>
                <c:pt idx="42">
                  <c:v>2022/11</c:v>
                </c:pt>
                <c:pt idx="43">
                  <c:v>2022/10</c:v>
                </c:pt>
                <c:pt idx="44">
                  <c:v>2022/09</c:v>
                </c:pt>
                <c:pt idx="45">
                  <c:v>2022/08</c:v>
                </c:pt>
                <c:pt idx="46">
                  <c:v>2022/07</c:v>
                </c:pt>
                <c:pt idx="47">
                  <c:v>2022/06</c:v>
                </c:pt>
                <c:pt idx="48">
                  <c:v>2022/05</c:v>
                </c:pt>
                <c:pt idx="49">
                  <c:v>2022/04</c:v>
                </c:pt>
                <c:pt idx="50">
                  <c:v>2022/03</c:v>
                </c:pt>
                <c:pt idx="51">
                  <c:v>2022/02</c:v>
                </c:pt>
                <c:pt idx="52">
                  <c:v>2022/01</c:v>
                </c:pt>
                <c:pt idx="53">
                  <c:v>2021/12</c:v>
                </c:pt>
                <c:pt idx="54">
                  <c:v>2021/11</c:v>
                </c:pt>
                <c:pt idx="55">
                  <c:v>2021/10</c:v>
                </c:pt>
                <c:pt idx="56">
                  <c:v>2021/09</c:v>
                </c:pt>
                <c:pt idx="57">
                  <c:v>2021/08</c:v>
                </c:pt>
                <c:pt idx="58">
                  <c:v>2021/07</c:v>
                </c:pt>
                <c:pt idx="59">
                  <c:v>2021/06</c:v>
                </c:pt>
                <c:pt idx="60">
                  <c:v>2021/05</c:v>
                </c:pt>
                <c:pt idx="61">
                  <c:v>2021/04</c:v>
                </c:pt>
                <c:pt idx="62">
                  <c:v>2021/03</c:v>
                </c:pt>
                <c:pt idx="63">
                  <c:v>2021/02</c:v>
                </c:pt>
                <c:pt idx="64">
                  <c:v>2021/01</c:v>
                </c:pt>
                <c:pt idx="65">
                  <c:v>2020/12</c:v>
                </c:pt>
                <c:pt idx="66">
                  <c:v>2020/11</c:v>
                </c:pt>
                <c:pt idx="67">
                  <c:v>2020/10</c:v>
                </c:pt>
                <c:pt idx="68">
                  <c:v>2020/09</c:v>
                </c:pt>
                <c:pt idx="69">
                  <c:v>2020/08</c:v>
                </c:pt>
                <c:pt idx="70">
                  <c:v>2020/07</c:v>
                </c:pt>
                <c:pt idx="71">
                  <c:v>2020/06</c:v>
                </c:pt>
                <c:pt idx="72">
                  <c:v>2020/05</c:v>
                </c:pt>
                <c:pt idx="73">
                  <c:v>2020/04</c:v>
                </c:pt>
                <c:pt idx="74">
                  <c:v>2020/03</c:v>
                </c:pt>
                <c:pt idx="75">
                  <c:v>2020/02</c:v>
                </c:pt>
                <c:pt idx="76">
                  <c:v>2020/01</c:v>
                </c:pt>
                <c:pt idx="77">
                  <c:v>2019/12</c:v>
                </c:pt>
                <c:pt idx="78">
                  <c:v>2019/11</c:v>
                </c:pt>
                <c:pt idx="79">
                  <c:v>2019/10</c:v>
                </c:pt>
                <c:pt idx="80">
                  <c:v>2019/09</c:v>
                </c:pt>
                <c:pt idx="81">
                  <c:v>2019/08</c:v>
                </c:pt>
                <c:pt idx="82">
                  <c:v>2019/07</c:v>
                </c:pt>
                <c:pt idx="83">
                  <c:v>2019/06</c:v>
                </c:pt>
                <c:pt idx="84">
                  <c:v>2019/05</c:v>
                </c:pt>
                <c:pt idx="85">
                  <c:v>2019/04</c:v>
                </c:pt>
                <c:pt idx="86">
                  <c:v>2019/03</c:v>
                </c:pt>
                <c:pt idx="87">
                  <c:v>2019/02</c:v>
                </c:pt>
                <c:pt idx="88">
                  <c:v>2019/01</c:v>
                </c:pt>
                <c:pt idx="89">
                  <c:v>2018/12</c:v>
                </c:pt>
                <c:pt idx="90">
                  <c:v>2018/11</c:v>
                </c:pt>
                <c:pt idx="91">
                  <c:v>2018/10</c:v>
                </c:pt>
                <c:pt idx="92">
                  <c:v>2018/09</c:v>
                </c:pt>
                <c:pt idx="93">
                  <c:v>2018/08</c:v>
                </c:pt>
                <c:pt idx="94">
                  <c:v>2018/07</c:v>
                </c:pt>
                <c:pt idx="95">
                  <c:v>2018/06</c:v>
                </c:pt>
              </c:strCache>
            </c:strRef>
          </c:cat>
          <c:val>
            <c:numRef>
              <c:f>图7!$Q$8:$Q$103</c:f>
              <c:numCache>
                <c:formatCode>0.0_ </c:formatCode>
                <c:ptCount val="96"/>
                <c:pt idx="0">
                  <c:v>2.2999999999999998</c:v>
                </c:pt>
                <c:pt idx="1">
                  <c:v>1.5</c:v>
                </c:pt>
                <c:pt idx="2">
                  <c:v>0.9</c:v>
                </c:pt>
                <c:pt idx="3">
                  <c:v>0.3</c:v>
                </c:pt>
                <c:pt idx="4">
                  <c:v>-0.4</c:v>
                </c:pt>
                <c:pt idx="5">
                  <c:v>-1.6</c:v>
                </c:pt>
                <c:pt idx="6">
                  <c:v>-1.9</c:v>
                </c:pt>
                <c:pt idx="7">
                  <c:v>-1.9</c:v>
                </c:pt>
                <c:pt idx="8">
                  <c:v>-1.7</c:v>
                </c:pt>
                <c:pt idx="9">
                  <c:v>-2.2000000000000002</c:v>
                </c:pt>
                <c:pt idx="10">
                  <c:v>-3.1</c:v>
                </c:pt>
                <c:pt idx="11">
                  <c:v>-3.2</c:v>
                </c:pt>
                <c:pt idx="12">
                  <c:v>-2.8</c:v>
                </c:pt>
                <c:pt idx="13">
                  <c:v>-2.2999999999999998</c:v>
                </c:pt>
                <c:pt idx="14">
                  <c:v>-2.6</c:v>
                </c:pt>
                <c:pt idx="15">
                  <c:v>-2.7</c:v>
                </c:pt>
                <c:pt idx="16">
                  <c:v>-2.7</c:v>
                </c:pt>
                <c:pt idx="17">
                  <c:v>-2.7</c:v>
                </c:pt>
                <c:pt idx="18">
                  <c:v>-2.7</c:v>
                </c:pt>
                <c:pt idx="19">
                  <c:v>-2.9</c:v>
                </c:pt>
                <c:pt idx="20">
                  <c:v>-3.3</c:v>
                </c:pt>
                <c:pt idx="21">
                  <c:v>-2.7</c:v>
                </c:pt>
                <c:pt idx="22">
                  <c:v>-2.1</c:v>
                </c:pt>
                <c:pt idx="23">
                  <c:v>-2</c:v>
                </c:pt>
                <c:pt idx="24">
                  <c:v>-2.6</c:v>
                </c:pt>
                <c:pt idx="25">
                  <c:v>-3.6</c:v>
                </c:pt>
                <c:pt idx="26">
                  <c:v>-3.6</c:v>
                </c:pt>
                <c:pt idx="27">
                  <c:v>-3.2</c:v>
                </c:pt>
                <c:pt idx="28">
                  <c:v>-3.1</c:v>
                </c:pt>
                <c:pt idx="29">
                  <c:v>-3.2</c:v>
                </c:pt>
                <c:pt idx="30">
                  <c:v>-3.1</c:v>
                </c:pt>
                <c:pt idx="31">
                  <c:v>-3</c:v>
                </c:pt>
                <c:pt idx="32">
                  <c:v>-2.8</c:v>
                </c:pt>
                <c:pt idx="33">
                  <c:v>-3.1</c:v>
                </c:pt>
                <c:pt idx="34">
                  <c:v>-3.8</c:v>
                </c:pt>
                <c:pt idx="35">
                  <c:v>-4.7</c:v>
                </c:pt>
                <c:pt idx="36">
                  <c:v>-4.5999999999999996</c:v>
                </c:pt>
                <c:pt idx="37">
                  <c:v>-3.6</c:v>
                </c:pt>
                <c:pt idx="38">
                  <c:v>-2.8</c:v>
                </c:pt>
                <c:pt idx="39">
                  <c:v>-2.6</c:v>
                </c:pt>
                <c:pt idx="40">
                  <c:v>-2.2999999999999998</c:v>
                </c:pt>
                <c:pt idx="41">
                  <c:v>-2.7</c:v>
                </c:pt>
                <c:pt idx="42">
                  <c:v>-3.2</c:v>
                </c:pt>
                <c:pt idx="43">
                  <c:v>-3.5</c:v>
                </c:pt>
                <c:pt idx="44">
                  <c:v>-1.9</c:v>
                </c:pt>
                <c:pt idx="45">
                  <c:v>-0.7</c:v>
                </c:pt>
                <c:pt idx="46">
                  <c:v>0.9</c:v>
                </c:pt>
                <c:pt idx="47">
                  <c:v>2.4</c:v>
                </c:pt>
                <c:pt idx="48">
                  <c:v>3.2</c:v>
                </c:pt>
                <c:pt idx="49">
                  <c:v>4.8</c:v>
                </c:pt>
                <c:pt idx="50">
                  <c:v>5.7</c:v>
                </c:pt>
                <c:pt idx="51">
                  <c:v>6.6</c:v>
                </c:pt>
                <c:pt idx="52">
                  <c:v>7</c:v>
                </c:pt>
                <c:pt idx="53">
                  <c:v>8.1999999999999993</c:v>
                </c:pt>
                <c:pt idx="54">
                  <c:v>10.1</c:v>
                </c:pt>
                <c:pt idx="55">
                  <c:v>10.8</c:v>
                </c:pt>
                <c:pt idx="56">
                  <c:v>8.9</c:v>
                </c:pt>
                <c:pt idx="57">
                  <c:v>8</c:v>
                </c:pt>
                <c:pt idx="58">
                  <c:v>7.5</c:v>
                </c:pt>
                <c:pt idx="59">
                  <c:v>7.4</c:v>
                </c:pt>
                <c:pt idx="60">
                  <c:v>7.4</c:v>
                </c:pt>
                <c:pt idx="61">
                  <c:v>5.4</c:v>
                </c:pt>
                <c:pt idx="62">
                  <c:v>3.4</c:v>
                </c:pt>
                <c:pt idx="63">
                  <c:v>1.7</c:v>
                </c:pt>
                <c:pt idx="64">
                  <c:v>1</c:v>
                </c:pt>
                <c:pt idx="65">
                  <c:v>0</c:v>
                </c:pt>
                <c:pt idx="66">
                  <c:v>-0.8</c:v>
                </c:pt>
                <c:pt idx="67">
                  <c:v>-1.2</c:v>
                </c:pt>
                <c:pt idx="68">
                  <c:v>-1.3</c:v>
                </c:pt>
                <c:pt idx="69">
                  <c:v>-1.4</c:v>
                </c:pt>
                <c:pt idx="70">
                  <c:v>-1.8</c:v>
                </c:pt>
                <c:pt idx="71">
                  <c:v>-2</c:v>
                </c:pt>
                <c:pt idx="72">
                  <c:v>-2.4</c:v>
                </c:pt>
                <c:pt idx="73">
                  <c:v>-2.2000000000000002</c:v>
                </c:pt>
                <c:pt idx="74">
                  <c:v>-1.2</c:v>
                </c:pt>
                <c:pt idx="75">
                  <c:v>-0.7</c:v>
                </c:pt>
                <c:pt idx="76">
                  <c:v>-0.6</c:v>
                </c:pt>
                <c:pt idx="77">
                  <c:v>-0.9</c:v>
                </c:pt>
                <c:pt idx="78">
                  <c:v>-1.6</c:v>
                </c:pt>
                <c:pt idx="79">
                  <c:v>-1.5</c:v>
                </c:pt>
                <c:pt idx="80">
                  <c:v>-1.2</c:v>
                </c:pt>
                <c:pt idx="81">
                  <c:v>-0.8</c:v>
                </c:pt>
                <c:pt idx="82">
                  <c:v>-0.2</c:v>
                </c:pt>
                <c:pt idx="83">
                  <c:v>0</c:v>
                </c:pt>
                <c:pt idx="84">
                  <c:v>0.5</c:v>
                </c:pt>
                <c:pt idx="85">
                  <c:v>0.9</c:v>
                </c:pt>
                <c:pt idx="86">
                  <c:v>0.4</c:v>
                </c:pt>
                <c:pt idx="87">
                  <c:v>0.3</c:v>
                </c:pt>
                <c:pt idx="88">
                  <c:v>0.3</c:v>
                </c:pt>
                <c:pt idx="89">
                  <c:v>0.8</c:v>
                </c:pt>
                <c:pt idx="90">
                  <c:v>2.2000000000000002</c:v>
                </c:pt>
                <c:pt idx="91">
                  <c:v>2.5</c:v>
                </c:pt>
                <c:pt idx="92">
                  <c:v>2.9</c:v>
                </c:pt>
                <c:pt idx="93">
                  <c:v>3.5</c:v>
                </c:pt>
                <c:pt idx="94">
                  <c:v>4.0999999999999996</c:v>
                </c:pt>
                <c:pt idx="95">
                  <c:v>4.5999999999999996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2E0-4592-8A5E-842C272C9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19169696"/>
        <c:axId val="-1119156640"/>
      </c:lineChart>
      <c:dateAx>
        <c:axId val="-1119169696"/>
        <c:scaling>
          <c:orientation val="minMax"/>
          <c:max val="46173"/>
          <c:min val="44347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19156640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-1119156640"/>
        <c:scaling>
          <c:orientation val="minMax"/>
          <c:max val="70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119169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900" baseline="0">
          <a:solidFill>
            <a:schemeClr val="tx1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92257217847804E-2"/>
          <c:y val="6.0185185185185203E-2"/>
          <c:w val="0.88325218722659704"/>
          <c:h val="0.74211870884560505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'PPI-新涨价'!$Q$3:$Q$4</c:f>
              <c:strCache>
                <c:ptCount val="2"/>
                <c:pt idx="0">
                  <c:v>新涨价</c:v>
                </c:pt>
              </c:strCache>
            </c:strRef>
          </c:tx>
          <c:spPr>
            <a:solidFill>
              <a:srgbClr val="B34845"/>
            </a:solidFill>
            <a:ln>
              <a:noFill/>
            </a:ln>
            <a:effectLst/>
          </c:spPr>
          <c:invertIfNegative val="0"/>
          <c:cat>
            <c:numRef>
              <c:f>'PPI-新涨价'!$L$8:$L$44</c:f>
              <c:numCache>
                <c:formatCode>yyyy/mm</c:formatCode>
                <c:ptCount val="37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</c:numCache>
            </c:numRef>
          </c:cat>
          <c:val>
            <c:numRef>
              <c:f>'PPI-新涨价'!$Q$8:$Q$44</c:f>
              <c:numCache>
                <c:formatCode>0.0_ 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-2.1021021021020991</c:v>
                </c:pt>
                <c:pt idx="7">
                  <c:v>-2.0999020999020845</c:v>
                </c:pt>
                <c:pt idx="8">
                  <c:v>-2.2021044043065929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-0.2</c:v>
                </c:pt>
                <c:pt idx="17">
                  <c:v>0</c:v>
                </c:pt>
                <c:pt idx="18">
                  <c:v>-2.2000000000000002</c:v>
                </c:pt>
                <c:pt idx="19">
                  <c:v>-2.4</c:v>
                </c:pt>
                <c:pt idx="20">
                  <c:v>-2.2999999999999998</c:v>
                </c:pt>
                <c:pt idx="21">
                  <c:v>-1.7</c:v>
                </c:pt>
                <c:pt idx="22">
                  <c:v>-0.9</c:v>
                </c:pt>
                <c:pt idx="23">
                  <c:v>-0.7</c:v>
                </c:pt>
                <c:pt idx="24">
                  <c:v>-0.5</c:v>
                </c:pt>
                <c:pt idx="25">
                  <c:v>-0.7</c:v>
                </c:pt>
                <c:pt idx="26">
                  <c:v>-0.5</c:v>
                </c:pt>
                <c:pt idx="27">
                  <c:v>-0.4</c:v>
                </c:pt>
                <c:pt idx="28">
                  <c:v>-0.2</c:v>
                </c:pt>
                <c:pt idx="29">
                  <c:v>0</c:v>
                </c:pt>
                <c:pt idx="30">
                  <c:v>-2.5</c:v>
                </c:pt>
                <c:pt idx="31">
                  <c:v>-2.2000000000000002</c:v>
                </c:pt>
                <c:pt idx="32">
                  <c:v>-2.2999999999999998</c:v>
                </c:pt>
                <c:pt idx="33">
                  <c:v>-2.7</c:v>
                </c:pt>
                <c:pt idx="34">
                  <c:v>-2.8</c:v>
                </c:pt>
                <c:pt idx="35">
                  <c:v>-2.6</c:v>
                </c:pt>
                <c:pt idx="36">
                  <c:v>-1.8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1-49DA-8653-BD85AD241C3C}"/>
            </c:ext>
          </c:extLst>
        </c:ser>
        <c:ser>
          <c:idx val="4"/>
          <c:order val="2"/>
          <c:tx>
            <c:strRef>
              <c:f>'PPI-新涨价'!$R$3:$R$4</c:f>
              <c:strCache>
                <c:ptCount val="2"/>
                <c:pt idx="0">
                  <c:v>翘尾</c:v>
                </c:pt>
              </c:strCache>
            </c:strRef>
          </c:tx>
          <c:spPr>
            <a:solidFill>
              <a:srgbClr val="D99D25"/>
            </a:solidFill>
            <a:ln>
              <a:noFill/>
            </a:ln>
            <a:effectLst/>
          </c:spPr>
          <c:invertIfNegative val="0"/>
          <c:cat>
            <c:numRef>
              <c:f>'PPI-新涨价'!$L$8:$L$44</c:f>
              <c:numCache>
                <c:formatCode>yyyy/mm</c:formatCode>
                <c:ptCount val="37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</c:numCache>
            </c:numRef>
          </c:cat>
          <c:val>
            <c:numRef>
              <c:f>'PPI-新涨价'!$R$8:$R$44</c:f>
              <c:numCache>
                <c:formatCode>0.0_ 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-0.10000000000000009</c:v>
                </c:pt>
                <c:pt idx="7">
                  <c:v>-1.000000000139778E-4</c:v>
                </c:pt>
                <c:pt idx="8">
                  <c:v>-0.10009990000001689</c:v>
                </c:pt>
                <c:pt idx="9">
                  <c:v>-2.9</c:v>
                </c:pt>
                <c:pt idx="10">
                  <c:v>-3.6</c:v>
                </c:pt>
                <c:pt idx="11">
                  <c:v>-3.6</c:v>
                </c:pt>
                <c:pt idx="12">
                  <c:v>-3.3</c:v>
                </c:pt>
                <c:pt idx="13">
                  <c:v>-2.7</c:v>
                </c:pt>
                <c:pt idx="14">
                  <c:v>-2.5</c:v>
                </c:pt>
                <c:pt idx="15">
                  <c:v>-2.2000000000000002</c:v>
                </c:pt>
                <c:pt idx="16">
                  <c:v>-2.0999999999999996</c:v>
                </c:pt>
                <c:pt idx="17">
                  <c:v>0</c:v>
                </c:pt>
                <c:pt idx="18">
                  <c:v>-0.29999999999999982</c:v>
                </c:pt>
                <c:pt idx="19">
                  <c:v>-0.5</c:v>
                </c:pt>
                <c:pt idx="20">
                  <c:v>-0.5</c:v>
                </c:pt>
                <c:pt idx="21">
                  <c:v>-0.10000000000000009</c:v>
                </c:pt>
                <c:pt idx="22">
                  <c:v>9.9999999999999978E-2</c:v>
                </c:pt>
                <c:pt idx="23">
                  <c:v>-0.10000000000000009</c:v>
                </c:pt>
                <c:pt idx="24">
                  <c:v>-0.89999999999999991</c:v>
                </c:pt>
                <c:pt idx="25">
                  <c:v>-1.8</c:v>
                </c:pt>
                <c:pt idx="26">
                  <c:v>-2.2999999999999998</c:v>
                </c:pt>
                <c:pt idx="27">
                  <c:v>-2.3000000000000003</c:v>
                </c:pt>
                <c:pt idx="28">
                  <c:v>-2.2999999999999998</c:v>
                </c:pt>
                <c:pt idx="29">
                  <c:v>0</c:v>
                </c:pt>
                <c:pt idx="30">
                  <c:v>-0.5</c:v>
                </c:pt>
                <c:pt idx="31">
                  <c:v>-0.39999999999999991</c:v>
                </c:pt>
                <c:pt idx="32">
                  <c:v>-0.20000000000000018</c:v>
                </c:pt>
                <c:pt idx="33">
                  <c:v>-0.29999999999999982</c:v>
                </c:pt>
                <c:pt idx="34">
                  <c:v>-1.6000000000000005</c:v>
                </c:pt>
                <c:pt idx="35">
                  <c:v>-2.8000000000000003</c:v>
                </c:pt>
                <c:pt idx="36">
                  <c:v>-2.8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1-49DA-8653-BD85AD24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119172960"/>
        <c:axId val="-1119172416"/>
      </c:barChart>
      <c:lineChart>
        <c:grouping val="standard"/>
        <c:varyColors val="0"/>
        <c:ser>
          <c:idx val="1"/>
          <c:order val="0"/>
          <c:tx>
            <c:strRef>
              <c:f>'PPI-新涨价'!$N$3:$N$4</c:f>
              <c:strCache>
                <c:ptCount val="2"/>
                <c:pt idx="0">
                  <c:v>当月同比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'PPI-新涨价'!$L$8:$L$44</c:f>
              <c:numCache>
                <c:formatCode>yyyy/mm</c:formatCode>
                <c:ptCount val="37"/>
                <c:pt idx="0">
                  <c:v>46173</c:v>
                </c:pt>
                <c:pt idx="1">
                  <c:v>46142</c:v>
                </c:pt>
                <c:pt idx="2">
                  <c:v>46112</c:v>
                </c:pt>
                <c:pt idx="3">
                  <c:v>46081</c:v>
                </c:pt>
                <c:pt idx="4">
                  <c:v>46053</c:v>
                </c:pt>
                <c:pt idx="5">
                  <c:v>46022</c:v>
                </c:pt>
                <c:pt idx="6">
                  <c:v>45991</c:v>
                </c:pt>
                <c:pt idx="7">
                  <c:v>45961</c:v>
                </c:pt>
                <c:pt idx="8">
                  <c:v>45930</c:v>
                </c:pt>
                <c:pt idx="9">
                  <c:v>45900</c:v>
                </c:pt>
                <c:pt idx="10">
                  <c:v>45869</c:v>
                </c:pt>
                <c:pt idx="11">
                  <c:v>45838</c:v>
                </c:pt>
                <c:pt idx="12">
                  <c:v>45808</c:v>
                </c:pt>
                <c:pt idx="13">
                  <c:v>45777</c:v>
                </c:pt>
                <c:pt idx="14">
                  <c:v>45747</c:v>
                </c:pt>
                <c:pt idx="15">
                  <c:v>45716</c:v>
                </c:pt>
                <c:pt idx="16">
                  <c:v>45688</c:v>
                </c:pt>
                <c:pt idx="17">
                  <c:v>45657</c:v>
                </c:pt>
                <c:pt idx="18">
                  <c:v>45626</c:v>
                </c:pt>
                <c:pt idx="19">
                  <c:v>45596</c:v>
                </c:pt>
                <c:pt idx="20">
                  <c:v>45565</c:v>
                </c:pt>
                <c:pt idx="21">
                  <c:v>45535</c:v>
                </c:pt>
                <c:pt idx="22">
                  <c:v>45504</c:v>
                </c:pt>
                <c:pt idx="23">
                  <c:v>45473</c:v>
                </c:pt>
                <c:pt idx="24">
                  <c:v>45443</c:v>
                </c:pt>
                <c:pt idx="25">
                  <c:v>45412</c:v>
                </c:pt>
                <c:pt idx="26">
                  <c:v>45382</c:v>
                </c:pt>
                <c:pt idx="27">
                  <c:v>45351</c:v>
                </c:pt>
                <c:pt idx="28">
                  <c:v>45322</c:v>
                </c:pt>
                <c:pt idx="29">
                  <c:v>45291</c:v>
                </c:pt>
                <c:pt idx="30">
                  <c:v>45260</c:v>
                </c:pt>
                <c:pt idx="31">
                  <c:v>45230</c:v>
                </c:pt>
                <c:pt idx="32">
                  <c:v>45199</c:v>
                </c:pt>
                <c:pt idx="33">
                  <c:v>45169</c:v>
                </c:pt>
                <c:pt idx="34">
                  <c:v>45138</c:v>
                </c:pt>
                <c:pt idx="35">
                  <c:v>45107</c:v>
                </c:pt>
                <c:pt idx="36">
                  <c:v>45077</c:v>
                </c:pt>
              </c:numCache>
            </c:numRef>
          </c:cat>
          <c:val>
            <c:numRef>
              <c:f>'PPI-新涨价'!$N$8:$N$44</c:f>
              <c:numCache>
                <c:formatCode>0.0_ </c:formatCode>
                <c:ptCount val="37"/>
                <c:pt idx="0">
                  <c:v>3.9</c:v>
                </c:pt>
                <c:pt idx="1">
                  <c:v>2.8</c:v>
                </c:pt>
                <c:pt idx="2">
                  <c:v>0.5</c:v>
                </c:pt>
                <c:pt idx="3">
                  <c:v>-0.9</c:v>
                </c:pt>
                <c:pt idx="4">
                  <c:v>-1.4</c:v>
                </c:pt>
                <c:pt idx="5">
                  <c:v>-1.9</c:v>
                </c:pt>
                <c:pt idx="6">
                  <c:v>-2.2000000000000002</c:v>
                </c:pt>
                <c:pt idx="7">
                  <c:v>-2.1</c:v>
                </c:pt>
                <c:pt idx="8">
                  <c:v>-2.2999999999999998</c:v>
                </c:pt>
                <c:pt idx="9">
                  <c:v>-2.9</c:v>
                </c:pt>
                <c:pt idx="10">
                  <c:v>-3.6</c:v>
                </c:pt>
                <c:pt idx="11">
                  <c:v>-3.6</c:v>
                </c:pt>
                <c:pt idx="12">
                  <c:v>-3.3</c:v>
                </c:pt>
                <c:pt idx="13">
                  <c:v>-2.7</c:v>
                </c:pt>
                <c:pt idx="14">
                  <c:v>-2.5</c:v>
                </c:pt>
                <c:pt idx="15">
                  <c:v>-2.2000000000000002</c:v>
                </c:pt>
                <c:pt idx="16">
                  <c:v>-2.2999999999999998</c:v>
                </c:pt>
                <c:pt idx="17">
                  <c:v>-2.2999999999999998</c:v>
                </c:pt>
                <c:pt idx="18">
                  <c:v>-2.5</c:v>
                </c:pt>
                <c:pt idx="19">
                  <c:v>-2.9</c:v>
                </c:pt>
                <c:pt idx="20">
                  <c:v>-2.8</c:v>
                </c:pt>
                <c:pt idx="21">
                  <c:v>-1.8</c:v>
                </c:pt>
                <c:pt idx="22">
                  <c:v>-0.8</c:v>
                </c:pt>
                <c:pt idx="23">
                  <c:v>-0.8</c:v>
                </c:pt>
                <c:pt idx="24">
                  <c:v>-1.4</c:v>
                </c:pt>
                <c:pt idx="25">
                  <c:v>-2.5</c:v>
                </c:pt>
                <c:pt idx="26">
                  <c:v>-2.8</c:v>
                </c:pt>
                <c:pt idx="27">
                  <c:v>-2.7</c:v>
                </c:pt>
                <c:pt idx="28">
                  <c:v>-2.5</c:v>
                </c:pt>
                <c:pt idx="29">
                  <c:v>-2.7</c:v>
                </c:pt>
                <c:pt idx="30">
                  <c:v>-3</c:v>
                </c:pt>
                <c:pt idx="31">
                  <c:v>-2.6</c:v>
                </c:pt>
                <c:pt idx="32">
                  <c:v>-2.5</c:v>
                </c:pt>
                <c:pt idx="33">
                  <c:v>-3</c:v>
                </c:pt>
                <c:pt idx="34">
                  <c:v>-4.4000000000000004</c:v>
                </c:pt>
                <c:pt idx="35">
                  <c:v>-5.4</c:v>
                </c:pt>
                <c:pt idx="36">
                  <c:v>-4.5999999999999996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31-49DA-8653-BD85AD24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19172960"/>
        <c:axId val="-1119172416"/>
      </c:lineChart>
      <c:dateAx>
        <c:axId val="-1119172960"/>
        <c:scaling>
          <c:orientation val="minMax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72416"/>
        <c:crosses val="autoZero"/>
        <c:auto val="1"/>
        <c:lblOffset val="100"/>
        <c:baseTimeUnit val="months"/>
        <c:majorUnit val="4"/>
        <c:majorTimeUnit val="months"/>
      </c:dateAx>
      <c:valAx>
        <c:axId val="-1119172416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681567684972799"/>
          <c:y val="4.1519915273748598E-2"/>
          <c:w val="0.68254326975943802"/>
          <c:h val="7.857710770579100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chemeClr val="tx1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066546762589893E-2"/>
          <c:y val="2.8739345509893498E-2"/>
          <c:w val="0.87257425239491904"/>
          <c:h val="0.82286872146118695"/>
        </c:manualLayout>
      </c:layout>
      <c:lineChart>
        <c:grouping val="standard"/>
        <c:varyColors val="0"/>
        <c:ser>
          <c:idx val="3"/>
          <c:order val="2"/>
          <c:tx>
            <c:strRef>
              <c:f>'PPI-新涨价'!$Z$3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'PPI-新涨价'!$Z$4:$Z$15</c:f>
              <c:numCache>
                <c:formatCode>0.0_ </c:formatCode>
                <c:ptCount val="12"/>
                <c:pt idx="0">
                  <c:v>0.8</c:v>
                </c:pt>
                <c:pt idx="1">
                  <c:v>0.6</c:v>
                </c:pt>
                <c:pt idx="2">
                  <c:v>0.3</c:v>
                </c:pt>
                <c:pt idx="3">
                  <c:v>-0.4</c:v>
                </c:pt>
                <c:pt idx="4">
                  <c:v>-0.3</c:v>
                </c:pt>
                <c:pt idx="5">
                  <c:v>-0.2</c:v>
                </c:pt>
                <c:pt idx="6">
                  <c:v>0.2</c:v>
                </c:pt>
                <c:pt idx="7">
                  <c:v>0.9</c:v>
                </c:pt>
                <c:pt idx="8">
                  <c:v>1</c:v>
                </c:pt>
                <c:pt idx="9">
                  <c:v>0.7</c:v>
                </c:pt>
                <c:pt idx="10">
                  <c:v>0.5</c:v>
                </c:pt>
                <c:pt idx="11">
                  <c:v>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0D-41F3-A0B4-1D99B35837F8}"/>
            </c:ext>
          </c:extLst>
        </c:ser>
        <c:ser>
          <c:idx val="4"/>
          <c:order val="3"/>
          <c:tx>
            <c:strRef>
              <c:f>'PPI-新涨价'!$AA$3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'PPI-新涨价'!$AA$4:$AA$15</c:f>
              <c:numCache>
                <c:formatCode>0.0_ </c:formatCode>
                <c:ptCount val="12"/>
                <c:pt idx="0">
                  <c:v>0.3</c:v>
                </c:pt>
                <c:pt idx="1">
                  <c:v>-0.1</c:v>
                </c:pt>
                <c:pt idx="2">
                  <c:v>-0.2</c:v>
                </c:pt>
                <c:pt idx="3">
                  <c:v>-0.2</c:v>
                </c:pt>
                <c:pt idx="4">
                  <c:v>0.4</c:v>
                </c:pt>
                <c:pt idx="5">
                  <c:v>0.3</c:v>
                </c:pt>
                <c:pt idx="6">
                  <c:v>0.1</c:v>
                </c:pt>
                <c:pt idx="7">
                  <c:v>0.4</c:v>
                </c:pt>
                <c:pt idx="8">
                  <c:v>0.6</c:v>
                </c:pt>
                <c:pt idx="9">
                  <c:v>0.4</c:v>
                </c:pt>
                <c:pt idx="10">
                  <c:v>-0.2</c:v>
                </c:pt>
                <c:pt idx="11">
                  <c:v>-1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0D-41F3-A0B4-1D99B35837F8}"/>
            </c:ext>
          </c:extLst>
        </c:ser>
        <c:ser>
          <c:idx val="5"/>
          <c:order val="4"/>
          <c:tx>
            <c:strRef>
              <c:f>'PPI-新涨价'!$AB$3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'PPI-新涨价'!$AB$4:$AB$15</c:f>
              <c:numCache>
                <c:formatCode>0.0_ </c:formatCode>
                <c:ptCount val="12"/>
                <c:pt idx="0">
                  <c:v>-0.6</c:v>
                </c:pt>
                <c:pt idx="1">
                  <c:v>-0.1</c:v>
                </c:pt>
                <c:pt idx="2">
                  <c:v>0.1</c:v>
                </c:pt>
                <c:pt idx="3">
                  <c:v>0.3</c:v>
                </c:pt>
                <c:pt idx="4">
                  <c:v>0.2</c:v>
                </c:pt>
                <c:pt idx="5">
                  <c:v>-0.3</c:v>
                </c:pt>
                <c:pt idx="6">
                  <c:v>-0.2</c:v>
                </c:pt>
                <c:pt idx="7">
                  <c:v>-0.1</c:v>
                </c:pt>
                <c:pt idx="8">
                  <c:v>0.1</c:v>
                </c:pt>
                <c:pt idx="9">
                  <c:v>0.1</c:v>
                </c:pt>
                <c:pt idx="10">
                  <c:v>-0.1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50D-41F3-A0B4-1D99B35837F8}"/>
            </c:ext>
          </c:extLst>
        </c:ser>
        <c:ser>
          <c:idx val="6"/>
          <c:order val="5"/>
          <c:tx>
            <c:strRef>
              <c:f>'PPI-新涨价'!$AC$3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'PPI-新涨价'!$AC$4:$AC$15</c:f>
              <c:numCache>
                <c:formatCode>0.0_ </c:formatCode>
                <c:ptCount val="12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-1.3</c:v>
                </c:pt>
                <c:pt idx="4">
                  <c:v>-0.4</c:v>
                </c:pt>
                <c:pt idx="5">
                  <c:v>0.4</c:v>
                </c:pt>
                <c:pt idx="6">
                  <c:v>0.4</c:v>
                </c:pt>
                <c:pt idx="7">
                  <c:v>0.3</c:v>
                </c:pt>
                <c:pt idx="8">
                  <c:v>0.1</c:v>
                </c:pt>
                <c:pt idx="9">
                  <c:v>0</c:v>
                </c:pt>
                <c:pt idx="10">
                  <c:v>0.5</c:v>
                </c:pt>
                <c:pt idx="11">
                  <c:v>1.1000000000000001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50D-41F3-A0B4-1D99B35837F8}"/>
            </c:ext>
          </c:extLst>
        </c:ser>
        <c:ser>
          <c:idx val="7"/>
          <c:order val="6"/>
          <c:tx>
            <c:strRef>
              <c:f>'PPI-新涨价'!$AD$3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'PPI-新涨价'!$AD$4:$AD$15</c:f>
              <c:numCache>
                <c:formatCode>0.0_ </c:formatCode>
                <c:ptCount val="12"/>
                <c:pt idx="0">
                  <c:v>1</c:v>
                </c:pt>
                <c:pt idx="1">
                  <c:v>0.8</c:v>
                </c:pt>
                <c:pt idx="2">
                  <c:v>1.6</c:v>
                </c:pt>
                <c:pt idx="3">
                  <c:v>0.9</c:v>
                </c:pt>
                <c:pt idx="4">
                  <c:v>1.6</c:v>
                </c:pt>
                <c:pt idx="5">
                  <c:v>0.3</c:v>
                </c:pt>
                <c:pt idx="6">
                  <c:v>0.5</c:v>
                </c:pt>
                <c:pt idx="7">
                  <c:v>0.7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-1.2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50D-41F3-A0B4-1D99B35837F8}"/>
            </c:ext>
          </c:extLst>
        </c:ser>
        <c:ser>
          <c:idx val="8"/>
          <c:order val="7"/>
          <c:tx>
            <c:strRef>
              <c:f>'PPI-新涨价'!$AE$3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'PPI-新涨价'!$AE$4:$AE$15</c:f>
              <c:numCache>
                <c:formatCode>0.0_ </c:formatCode>
                <c:ptCount val="12"/>
                <c:pt idx="0">
                  <c:v>-0.2</c:v>
                </c:pt>
                <c:pt idx="1">
                  <c:v>0.5</c:v>
                </c:pt>
                <c:pt idx="2">
                  <c:v>1.1000000000000001</c:v>
                </c:pt>
                <c:pt idx="3">
                  <c:v>0.6</c:v>
                </c:pt>
                <c:pt idx="4">
                  <c:v>0.1</c:v>
                </c:pt>
                <c:pt idx="5">
                  <c:v>0</c:v>
                </c:pt>
                <c:pt idx="6">
                  <c:v>-1.3</c:v>
                </c:pt>
                <c:pt idx="7">
                  <c:v>-1.2</c:v>
                </c:pt>
                <c:pt idx="8">
                  <c:v>-0.1</c:v>
                </c:pt>
                <c:pt idx="9">
                  <c:v>0.2</c:v>
                </c:pt>
                <c:pt idx="10">
                  <c:v>0.1</c:v>
                </c:pt>
                <c:pt idx="11">
                  <c:v>-0.5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50D-41F3-A0B4-1D99B35837F8}"/>
            </c:ext>
          </c:extLst>
        </c:ser>
        <c:ser>
          <c:idx val="9"/>
          <c:order val="8"/>
          <c:tx>
            <c:strRef>
              <c:f>'PPI-新涨价'!$AF$3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'PPI-新涨价'!$AF$4:$AF$15</c:f>
              <c:numCache>
                <c:formatCode>0.0_ </c:formatCode>
                <c:ptCount val="12"/>
                <c:pt idx="0">
                  <c:v>-0.4</c:v>
                </c:pt>
                <c:pt idx="1">
                  <c:v>0</c:v>
                </c:pt>
                <c:pt idx="2">
                  <c:v>0</c:v>
                </c:pt>
                <c:pt idx="3">
                  <c:v>-0.5</c:v>
                </c:pt>
                <c:pt idx="4">
                  <c:v>-0.9</c:v>
                </c:pt>
                <c:pt idx="5">
                  <c:v>-0.8</c:v>
                </c:pt>
                <c:pt idx="6">
                  <c:v>-0.2</c:v>
                </c:pt>
                <c:pt idx="7">
                  <c:v>0.2</c:v>
                </c:pt>
                <c:pt idx="8">
                  <c:v>0.4</c:v>
                </c:pt>
                <c:pt idx="9">
                  <c:v>0</c:v>
                </c:pt>
                <c:pt idx="10">
                  <c:v>-0.3</c:v>
                </c:pt>
                <c:pt idx="11">
                  <c:v>-0.3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50D-41F3-A0B4-1D99B35837F8}"/>
            </c:ext>
          </c:extLst>
        </c:ser>
        <c:ser>
          <c:idx val="10"/>
          <c:order val="9"/>
          <c:tx>
            <c:strRef>
              <c:f>'PPI-新涨价'!$AG$3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'PPI-新涨价'!$AG$4:$AG$15</c:f>
              <c:numCache>
                <c:formatCode>0.0_ </c:formatCode>
                <c:ptCount val="12"/>
                <c:pt idx="0">
                  <c:v>-0.2</c:v>
                </c:pt>
                <c:pt idx="1">
                  <c:v>-0.2</c:v>
                </c:pt>
                <c:pt idx="2">
                  <c:v>-0.1</c:v>
                </c:pt>
                <c:pt idx="3">
                  <c:v>-0.2</c:v>
                </c:pt>
                <c:pt idx="4">
                  <c:v>0.2</c:v>
                </c:pt>
                <c:pt idx="5">
                  <c:v>-0.2</c:v>
                </c:pt>
                <c:pt idx="6">
                  <c:v>-0.2</c:v>
                </c:pt>
                <c:pt idx="7">
                  <c:v>-0.7</c:v>
                </c:pt>
                <c:pt idx="8">
                  <c:v>-0.6</c:v>
                </c:pt>
                <c:pt idx="9">
                  <c:v>-0.1</c:v>
                </c:pt>
                <c:pt idx="10">
                  <c:v>0.1</c:v>
                </c:pt>
                <c:pt idx="11">
                  <c:v>-0.1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50D-41F3-A0B4-1D99B35837F8}"/>
            </c:ext>
          </c:extLst>
        </c:ser>
        <c:ser>
          <c:idx val="0"/>
          <c:order val="10"/>
          <c:tx>
            <c:strRef>
              <c:f>'PPI-新涨价'!$AH$3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'PPI-新涨价'!$AH$4:$AH$15</c:f>
              <c:numCache>
                <c:formatCode>0.0_ </c:formatCode>
                <c:ptCount val="12"/>
                <c:pt idx="0">
                  <c:v>-0.2</c:v>
                </c:pt>
                <c:pt idx="1">
                  <c:v>-0.1</c:v>
                </c:pt>
                <c:pt idx="2">
                  <c:v>-0.4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-0.2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0.1</c:v>
                </c:pt>
                <c:pt idx="11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50D-41F3-A0B4-1D99B35837F8}"/>
            </c:ext>
          </c:extLst>
        </c:ser>
        <c:ser>
          <c:idx val="11"/>
          <c:order val="11"/>
          <c:tx>
            <c:strRef>
              <c:f>'PPI-新涨价'!$AI$3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'PPI-新涨价'!$U$4:$U$15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'PPI-新涨价'!$AI$4:$AI$15</c:f>
              <c:numCache>
                <c:formatCode>0.0_ 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1</c:v>
                </c:pt>
                <c:pt idx="3">
                  <c:v>1.7</c:v>
                </c:pt>
                <c:pt idx="4">
                  <c:v>0.5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50D-41F3-A0B4-1D99B3583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19165888"/>
        <c:axId val="-111918166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'PPI-新涨价'!$X$3</c15:sqref>
                        </c15:formulaRef>
                      </c:ext>
                    </c:extLst>
                    <c:strCache>
                      <c:ptCount val="1"/>
                      <c:pt idx="0">
                        <c:v>2015</c:v>
                      </c:pt>
                    </c:strCache>
                  </c:strRef>
                </c:tx>
                <c:spPr>
                  <a:ln w="190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'PPI-新涨价'!$U$4:$U$15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'PPI-新涨价'!$X$4:$X$15</c15:sqref>
                        </c15:formulaRef>
                      </c:ext>
                    </c:extLst>
                    <c:numCache>
                      <c:formatCode>0.0_ </c:formatCode>
                      <c:ptCount val="12"/>
                      <c:pt idx="0">
                        <c:v>-1.0909</c:v>
                      </c:pt>
                      <c:pt idx="1">
                        <c:v>-0.73060000000000003</c:v>
                      </c:pt>
                      <c:pt idx="2">
                        <c:v>-7.1800000000000003E-2</c:v>
                      </c:pt>
                      <c:pt idx="3">
                        <c:v>-0.26019999999999999</c:v>
                      </c:pt>
                      <c:pt idx="4">
                        <c:v>-9.1200000000000003E-2</c:v>
                      </c:pt>
                      <c:pt idx="5">
                        <c:v>-0.42909999999999998</c:v>
                      </c:pt>
                      <c:pt idx="6">
                        <c:v>-0.67589999999999995</c:v>
                      </c:pt>
                      <c:pt idx="7">
                        <c:v>-0.78159999999999996</c:v>
                      </c:pt>
                      <c:pt idx="8">
                        <c:v>-0.40150000000000002</c:v>
                      </c:pt>
                      <c:pt idx="9">
                        <c:v>-0.4</c:v>
                      </c:pt>
                      <c:pt idx="10">
                        <c:v>-0.5</c:v>
                      </c:pt>
                      <c:pt idx="11">
                        <c:v>-0.6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A-B50D-41F3-A0B4-1D99B35837F8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'PPI-新涨价'!$Y$3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'PPI-新涨价'!$U$4:$U$15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'PPI-新涨价'!$Y$4:$Y$15</c15:sqref>
                        </c15:formulaRef>
                      </c:ext>
                    </c:extLst>
                    <c:numCache>
                      <c:formatCode>0.0_ </c:formatCode>
                      <c:ptCount val="12"/>
                      <c:pt idx="0">
                        <c:v>-0.5</c:v>
                      </c:pt>
                      <c:pt idx="1">
                        <c:v>-0.3</c:v>
                      </c:pt>
                      <c:pt idx="2">
                        <c:v>0.5</c:v>
                      </c:pt>
                      <c:pt idx="3">
                        <c:v>0.7</c:v>
                      </c:pt>
                      <c:pt idx="4">
                        <c:v>0.5</c:v>
                      </c:pt>
                      <c:pt idx="5">
                        <c:v>-0.2</c:v>
                      </c:pt>
                      <c:pt idx="6">
                        <c:v>0.2</c:v>
                      </c:pt>
                      <c:pt idx="7">
                        <c:v>0.2</c:v>
                      </c:pt>
                      <c:pt idx="8">
                        <c:v>0.5</c:v>
                      </c:pt>
                      <c:pt idx="9">
                        <c:v>0.7</c:v>
                      </c:pt>
                      <c:pt idx="10">
                        <c:v>1.5</c:v>
                      </c:pt>
                      <c:pt idx="11">
                        <c:v>1.6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50D-41F3-A0B4-1D99B35837F8}"/>
                  </c:ext>
                </c:extLst>
              </c15:ser>
            </c15:filteredLineSeries>
          </c:ext>
        </c:extLst>
      </c:lineChart>
      <c:catAx>
        <c:axId val="-111916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81664"/>
        <c:crosses val="autoZero"/>
        <c:auto val="1"/>
        <c:lblAlgn val="ctr"/>
        <c:lblOffset val="100"/>
        <c:noMultiLvlLbl val="0"/>
      </c:catAx>
      <c:valAx>
        <c:axId val="-1119181664"/>
        <c:scaling>
          <c:orientation val="minMax"/>
        </c:scaling>
        <c:delete val="0"/>
        <c:axPos val="l"/>
        <c:numFmt formatCode="0.0_ 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6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956724669204"/>
          <c:y val="3.3120183044316E-2"/>
          <c:w val="0.57241373237597937"/>
          <c:h val="0.151183764000635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楷体_GB2312" panose="0201060903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chemeClr val="tx1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24340527577901E-2"/>
          <c:y val="5.3158295281583001E-2"/>
          <c:w val="0.76591527777777779"/>
          <c:h val="0.5873011940933989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图8!$W$4:$W$7</c:f>
              <c:strCache>
                <c:ptCount val="4"/>
                <c:pt idx="0">
                  <c:v>环比增速变化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7F4-4232-B4E7-0A9C4F03C9CD}"/>
              </c:ext>
            </c:extLst>
          </c:dPt>
          <c:cat>
            <c:strRef>
              <c:f>图8!$E$52:$E$84</c:f>
              <c:strCache>
                <c:ptCount val="33"/>
                <c:pt idx="0">
                  <c:v>酒饮料茶</c:v>
                </c:pt>
                <c:pt idx="1">
                  <c:v>燃气</c:v>
                </c:pt>
                <c:pt idx="2">
                  <c:v>煤炭采选</c:v>
                </c:pt>
                <c:pt idx="3">
                  <c:v>电力热力</c:v>
                </c:pt>
                <c:pt idx="4">
                  <c:v>有色</c:v>
                </c:pt>
                <c:pt idx="5">
                  <c:v>钢铁</c:v>
                </c:pt>
                <c:pt idx="6">
                  <c:v>钢铁采选</c:v>
                </c:pt>
                <c:pt idx="7">
                  <c:v>非金属采选</c:v>
                </c:pt>
                <c:pt idx="8">
                  <c:v>纺织服装</c:v>
                </c:pt>
                <c:pt idx="9">
                  <c:v>专用设备</c:v>
                </c:pt>
                <c:pt idx="10">
                  <c:v>水</c:v>
                </c:pt>
                <c:pt idx="11">
                  <c:v>金属制品</c:v>
                </c:pt>
                <c:pt idx="12">
                  <c:v>农副食品</c:v>
                </c:pt>
                <c:pt idx="13">
                  <c:v>烟草制品</c:v>
                </c:pt>
                <c:pt idx="14">
                  <c:v>纺织</c:v>
                </c:pt>
                <c:pt idx="15">
                  <c:v>木材加工</c:v>
                </c:pt>
                <c:pt idx="16">
                  <c:v>造纸</c:v>
                </c:pt>
                <c:pt idx="17">
                  <c:v>印刷</c:v>
                </c:pt>
                <c:pt idx="18">
                  <c:v>医药</c:v>
                </c:pt>
                <c:pt idx="19">
                  <c:v>通用设备</c:v>
                </c:pt>
                <c:pt idx="20">
                  <c:v>铁路船舶</c:v>
                </c:pt>
                <c:pt idx="21">
                  <c:v>计算机电子设备</c:v>
                </c:pt>
                <c:pt idx="22">
                  <c:v>橡胶塑料</c:v>
                </c:pt>
                <c:pt idx="23">
                  <c:v>非金属矿</c:v>
                </c:pt>
                <c:pt idx="24">
                  <c:v>食品制造</c:v>
                </c:pt>
                <c:pt idx="25">
                  <c:v>电气机械</c:v>
                </c:pt>
                <c:pt idx="26">
                  <c:v>汽车</c:v>
                </c:pt>
                <c:pt idx="27">
                  <c:v>PPI环比</c:v>
                </c:pt>
                <c:pt idx="28">
                  <c:v>化纤</c:v>
                </c:pt>
                <c:pt idx="29">
                  <c:v>有色采选</c:v>
                </c:pt>
                <c:pt idx="30">
                  <c:v>化工</c:v>
                </c:pt>
                <c:pt idx="31">
                  <c:v>石油煤炭燃料加工</c:v>
                </c:pt>
                <c:pt idx="32">
                  <c:v>石油天然气开采</c:v>
                </c:pt>
              </c:strCache>
            </c:strRef>
          </c:cat>
          <c:val>
            <c:numRef>
              <c:f>图8!$J$52:$J$84</c:f>
              <c:numCache>
                <c:formatCode>General</c:formatCode>
                <c:ptCount val="33"/>
                <c:pt idx="0">
                  <c:v>1.7</c:v>
                </c:pt>
                <c:pt idx="1">
                  <c:v>1.4000000000000001</c:v>
                </c:pt>
                <c:pt idx="2">
                  <c:v>1.3000000000000003</c:v>
                </c:pt>
                <c:pt idx="3">
                  <c:v>1</c:v>
                </c:pt>
                <c:pt idx="4">
                  <c:v>0.90000000000000013</c:v>
                </c:pt>
                <c:pt idx="5">
                  <c:v>0.6</c:v>
                </c:pt>
                <c:pt idx="6">
                  <c:v>0.5</c:v>
                </c:pt>
                <c:pt idx="7">
                  <c:v>0.30000000000000004</c:v>
                </c:pt>
                <c:pt idx="8">
                  <c:v>0.30000000000000004</c:v>
                </c:pt>
                <c:pt idx="9">
                  <c:v>0.2</c:v>
                </c:pt>
                <c:pt idx="10">
                  <c:v>0.2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-0.19999999999999996</c:v>
                </c:pt>
                <c:pt idx="23">
                  <c:v>-0.19999999999999996</c:v>
                </c:pt>
                <c:pt idx="24">
                  <c:v>-0.2</c:v>
                </c:pt>
                <c:pt idx="25">
                  <c:v>-0.3</c:v>
                </c:pt>
                <c:pt idx="26">
                  <c:v>-0.30000000000000004</c:v>
                </c:pt>
                <c:pt idx="27">
                  <c:v>-1.2</c:v>
                </c:pt>
                <c:pt idx="28">
                  <c:v>-4.0999999999999996</c:v>
                </c:pt>
                <c:pt idx="29">
                  <c:v>-4.4000000000000004</c:v>
                </c:pt>
                <c:pt idx="30">
                  <c:v>-6.3000000000000007</c:v>
                </c:pt>
                <c:pt idx="31">
                  <c:v>-16.399999999999999</c:v>
                </c:pt>
                <c:pt idx="32">
                  <c:v>-18.600000000000001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893-AFBE-B993D8DDB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119177312"/>
        <c:axId val="-1119153920"/>
      </c:barChart>
      <c:catAx>
        <c:axId val="-11191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53920"/>
        <c:crosses val="autoZero"/>
        <c:auto val="1"/>
        <c:lblAlgn val="ctr"/>
        <c:lblOffset val="100"/>
        <c:tickLblSkip val="1"/>
        <c:noMultiLvlLbl val="0"/>
      </c:catAx>
      <c:valAx>
        <c:axId val="-111915392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7731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258303918906688E-2"/>
          <c:y val="3.1051678074707986E-2"/>
          <c:w val="0.7566641746846996"/>
          <c:h val="0.5873011940933989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图8!$W$4:$W$7</c:f>
              <c:strCache>
                <c:ptCount val="4"/>
                <c:pt idx="0">
                  <c:v>环比增速变化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5-4486-B9B3-67E05E4F0030}"/>
              </c:ext>
            </c:extLst>
          </c:dPt>
          <c:cat>
            <c:strRef>
              <c:f>图8!$D$136:$D$176</c:f>
              <c:strCache>
                <c:ptCount val="41"/>
                <c:pt idx="0">
                  <c:v>石油煤炭燃料加工</c:v>
                </c:pt>
                <c:pt idx="1">
                  <c:v>石油天然气开采</c:v>
                </c:pt>
                <c:pt idx="2">
                  <c:v>化工</c:v>
                </c:pt>
                <c:pt idx="3">
                  <c:v>化纤</c:v>
                </c:pt>
                <c:pt idx="4">
                  <c:v>煤炭采选</c:v>
                </c:pt>
                <c:pt idx="5">
                  <c:v>有色采选</c:v>
                </c:pt>
                <c:pt idx="6">
                  <c:v>纺织</c:v>
                </c:pt>
                <c:pt idx="7">
                  <c:v>橡胶塑料</c:v>
                </c:pt>
                <c:pt idx="8">
                  <c:v>PPI环比</c:v>
                </c:pt>
                <c:pt idx="9">
                  <c:v>钢铁</c:v>
                </c:pt>
                <c:pt idx="10">
                  <c:v>计算机电子设备</c:v>
                </c:pt>
                <c:pt idx="11">
                  <c:v>钢铁采选</c:v>
                </c:pt>
                <c:pt idx="12">
                  <c:v>有色</c:v>
                </c:pt>
                <c:pt idx="13">
                  <c:v>木材加工</c:v>
                </c:pt>
                <c:pt idx="14">
                  <c:v>食品制造</c:v>
                </c:pt>
                <c:pt idx="15">
                  <c:v>印刷</c:v>
                </c:pt>
                <c:pt idx="16">
                  <c:v>专用设备</c:v>
                </c:pt>
                <c:pt idx="17">
                  <c:v>纺织服装</c:v>
                </c:pt>
                <c:pt idx="18">
                  <c:v>燃气</c:v>
                </c:pt>
                <c:pt idx="19">
                  <c:v>金属制品</c:v>
                </c:pt>
                <c:pt idx="20">
                  <c:v>通用设备</c:v>
                </c:pt>
                <c:pt idx="21">
                  <c:v>电气机械</c:v>
                </c:pt>
                <c:pt idx="22">
                  <c:v>非金属矿</c:v>
                </c:pt>
                <c:pt idx="23">
                  <c:v>农副食品</c:v>
                </c:pt>
                <c:pt idx="24">
                  <c:v>非金属采选</c:v>
                </c:pt>
                <c:pt idx="25">
                  <c:v>医药</c:v>
                </c:pt>
                <c:pt idx="26">
                  <c:v>铁路船舶</c:v>
                </c:pt>
                <c:pt idx="27">
                  <c:v>烟草制品</c:v>
                </c:pt>
                <c:pt idx="28">
                  <c:v>造纸</c:v>
                </c:pt>
                <c:pt idx="29">
                  <c:v>汽车</c:v>
                </c:pt>
                <c:pt idx="30">
                  <c:v>水</c:v>
                </c:pt>
                <c:pt idx="31">
                  <c:v>酒饮料茶</c:v>
                </c:pt>
                <c:pt idx="32">
                  <c:v>电力热力</c:v>
                </c:pt>
                <c:pt idx="33">
                  <c:v>橡胶塑料</c:v>
                </c:pt>
                <c:pt idx="34">
                  <c:v>酒饮料茶</c:v>
                </c:pt>
                <c:pt idx="35">
                  <c:v>医药</c:v>
                </c:pt>
                <c:pt idx="36">
                  <c:v>印刷</c:v>
                </c:pt>
                <c:pt idx="37">
                  <c:v>燃气</c:v>
                </c:pt>
                <c:pt idx="38">
                  <c:v>非金属采选</c:v>
                </c:pt>
                <c:pt idx="39">
                  <c:v>维修</c:v>
                </c:pt>
                <c:pt idx="40">
                  <c:v>石油天然气开采</c:v>
                </c:pt>
              </c:strCache>
            </c:strRef>
          </c:cat>
          <c:val>
            <c:numRef>
              <c:f>图8!$I$136:$I$176</c:f>
              <c:numCache>
                <c:formatCode>General</c:formatCode>
                <c:ptCount val="41"/>
                <c:pt idx="0">
                  <c:v>15.399999999999999</c:v>
                </c:pt>
                <c:pt idx="1">
                  <c:v>14</c:v>
                </c:pt>
                <c:pt idx="2">
                  <c:v>8.5</c:v>
                </c:pt>
                <c:pt idx="3">
                  <c:v>6</c:v>
                </c:pt>
                <c:pt idx="4">
                  <c:v>4.0999999999999996</c:v>
                </c:pt>
                <c:pt idx="5">
                  <c:v>2.6</c:v>
                </c:pt>
                <c:pt idx="6">
                  <c:v>2.2000000000000002</c:v>
                </c:pt>
                <c:pt idx="7">
                  <c:v>1.8</c:v>
                </c:pt>
                <c:pt idx="9">
                  <c:v>1.5</c:v>
                </c:pt>
                <c:pt idx="10">
                  <c:v>0.89999999999999991</c:v>
                </c:pt>
                <c:pt idx="11">
                  <c:v>0.8</c:v>
                </c:pt>
                <c:pt idx="12">
                  <c:v>0.60000000000000009</c:v>
                </c:pt>
                <c:pt idx="13">
                  <c:v>0.6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0.30000000000000004</c:v>
                </c:pt>
                <c:pt idx="18">
                  <c:v>0.20000000000000007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0.19999999999999996</c:v>
                </c:pt>
                <c:pt idx="23">
                  <c:v>9.9999999999999978E-2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-0.1</c:v>
                </c:pt>
                <c:pt idx="28">
                  <c:v>-0.30000000000000004</c:v>
                </c:pt>
                <c:pt idx="29">
                  <c:v>-0.4</c:v>
                </c:pt>
                <c:pt idx="30">
                  <c:v>-0.4</c:v>
                </c:pt>
                <c:pt idx="31">
                  <c:v>-0.6</c:v>
                </c:pt>
                <c:pt idx="32">
                  <c:v>-0.6</c:v>
                </c:pt>
                <c:pt idx="33">
                  <c:v>-1.5999999999999996</c:v>
                </c:pt>
                <c:pt idx="34">
                  <c:v>-1.7</c:v>
                </c:pt>
                <c:pt idx="35">
                  <c:v>-2.0000000000000004</c:v>
                </c:pt>
                <c:pt idx="36">
                  <c:v>-2.1</c:v>
                </c:pt>
                <c:pt idx="37">
                  <c:v>-2.4</c:v>
                </c:pt>
                <c:pt idx="38">
                  <c:v>-2.4999999999999996</c:v>
                </c:pt>
                <c:pt idx="39">
                  <c:v>-3.3</c:v>
                </c:pt>
                <c:pt idx="40">
                  <c:v>-4.0999999999999996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5-4486-B9B3-67E05E4F0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1119177312"/>
        <c:axId val="-1119153920"/>
      </c:barChart>
      <c:catAx>
        <c:axId val="-11191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53920"/>
        <c:crosses val="autoZero"/>
        <c:auto val="1"/>
        <c:lblAlgn val="ctr"/>
        <c:lblOffset val="100"/>
        <c:tickLblSkip val="1"/>
        <c:noMultiLvlLbl val="0"/>
      </c:catAx>
      <c:valAx>
        <c:axId val="-111915392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楷体_GB2312" panose="02010609030101010101" pitchFamily="49" charset="-122"/>
                <a:cs typeface="+mn-cs"/>
              </a:defRPr>
            </a:pPr>
            <a:endParaRPr lang="zh-CN"/>
          </a:p>
        </c:txPr>
        <c:crossAx val="-111917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900" baseline="0">
          <a:solidFill>
            <a:sysClr val="windowText" lastClr="000000"/>
          </a:solidFill>
          <a:latin typeface="Arial" panose="020B0604020202020204" pitchFamily="7" charset="0"/>
          <a:ea typeface="楷体_GB2312" panose="0201060903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hyperlink" Target="#&#30446;&#24405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hyperlink" Target="#&#30446;&#24405;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hyperlink" Target="#&#30446;&#24405;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</xdr:row>
      <xdr:rowOff>165100</xdr:rowOff>
    </xdr:from>
    <xdr:to>
      <xdr:col>0</xdr:col>
      <xdr:colOff>4541129</xdr:colOff>
      <xdr:row>18</xdr:row>
      <xdr:rowOff>8389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1995-A781-40B1-987D-14B046E7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349250</xdr:colOff>
      <xdr:row>21</xdr:row>
      <xdr:rowOff>101600</xdr:rowOff>
    </xdr:from>
    <xdr:to>
      <xdr:col>0</xdr:col>
      <xdr:colOff>4661779</xdr:colOff>
      <xdr:row>36</xdr:row>
      <xdr:rowOff>122689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684D751-AA5C-4B83-9CBB-7AC96C8E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3168000</xdr:colOff>
      <xdr:row>50</xdr:row>
      <xdr:rowOff>19800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CF726A0-7073-453C-8C5C-F164241D7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0</xdr:col>
      <xdr:colOff>4822608</xdr:colOff>
      <xdr:row>68</xdr:row>
      <xdr:rowOff>91175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DCBF43A-0362-42B0-BBCF-D8AE730C9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44377</xdr:colOff>
      <xdr:row>1</xdr:row>
      <xdr:rowOff>25400</xdr:rowOff>
    </xdr:from>
    <xdr:to>
      <xdr:col>2</xdr:col>
      <xdr:colOff>222796</xdr:colOff>
      <xdr:row>2</xdr:row>
      <xdr:rowOff>0</xdr:rowOff>
    </xdr:to>
    <xdr:sp macro="" textlink="">
      <xdr:nvSpPr>
        <xdr:cNvPr id="2" name="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B7E2A-D199-43CB-AC58-36910A4B34F9}"/>
            </a:ext>
          </a:extLst>
        </xdr:cNvPr>
        <xdr:cNvSpPr/>
      </xdr:nvSpPr>
      <xdr:spPr>
        <a:xfrm>
          <a:off x="120577" y="149225"/>
          <a:ext cx="740394" cy="2127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chemeClr val="bg1"/>
              </a:solidFill>
              <a:latin typeface="华文细黑" panose="02010600040101010101" pitchFamily="2" charset="-122"/>
              <a:ea typeface="华文细黑" panose="02010600040101010101" pitchFamily="2" charset="-122"/>
            </a:rPr>
            <a:t>回首页</a:t>
          </a:r>
        </a:p>
      </xdr:txBody>
    </xdr:sp>
    <xdr:clientData/>
  </xdr:twoCellAnchor>
  <xdr:twoCellAnchor>
    <xdr:from>
      <xdr:col>1</xdr:col>
      <xdr:colOff>56978</xdr:colOff>
      <xdr:row>9</xdr:row>
      <xdr:rowOff>32384</xdr:rowOff>
    </xdr:from>
    <xdr:to>
      <xdr:col>8</xdr:col>
      <xdr:colOff>298037</xdr:colOff>
      <xdr:row>22</xdr:row>
      <xdr:rowOff>171823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219A9B3-7CFF-43F3-85F1-E7ACE9A80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113688</xdr:colOff>
      <xdr:row>25</xdr:row>
      <xdr:rowOff>159383</xdr:rowOff>
    </xdr:from>
    <xdr:to>
      <xdr:col>8</xdr:col>
      <xdr:colOff>354747</xdr:colOff>
      <xdr:row>40</xdr:row>
      <xdr:rowOff>158060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3BF6C7B-7558-4458-911F-604FC5F7F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712925</xdr:colOff>
      <xdr:row>4</xdr:row>
      <xdr:rowOff>45178</xdr:rowOff>
    </xdr:from>
    <xdr:to>
      <xdr:col>0</xdr:col>
      <xdr:colOff>3875225</xdr:colOff>
      <xdr:row>13</xdr:row>
      <xdr:rowOff>84481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DB4CF7-72DD-4C4A-8D75-6C733B479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522425</xdr:colOff>
      <xdr:row>14</xdr:row>
      <xdr:rowOff>124860</xdr:rowOff>
    </xdr:from>
    <xdr:to>
      <xdr:col>0</xdr:col>
      <xdr:colOff>3675821</xdr:colOff>
      <xdr:row>23</xdr:row>
      <xdr:rowOff>121685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4DC1ED1-A0F4-471B-9960-E8D91B2E6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496957</xdr:colOff>
      <xdr:row>24</xdr:row>
      <xdr:rowOff>49696</xdr:rowOff>
    </xdr:from>
    <xdr:to>
      <xdr:col>0</xdr:col>
      <xdr:colOff>3669719</xdr:colOff>
      <xdr:row>33</xdr:row>
      <xdr:rowOff>4022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71845AD-4547-4F1D-A8C5-772ED8334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792369</xdr:colOff>
      <xdr:row>249</xdr:row>
      <xdr:rowOff>41966</xdr:rowOff>
    </xdr:from>
    <xdr:to>
      <xdr:col>26</xdr:col>
      <xdr:colOff>0</xdr:colOff>
      <xdr:row>264</xdr:row>
      <xdr:rowOff>134731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1DC6938-067E-444B-892E-DEDA118C5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3168000</xdr:colOff>
      <xdr:row>46</xdr:row>
      <xdr:rowOff>6353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64A3E6F-38B4-4A55-975A-56316A3DA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0</xdr:colOff>
      <xdr:row>52</xdr:row>
      <xdr:rowOff>47487</xdr:rowOff>
    </xdr:from>
    <xdr:to>
      <xdr:col>0</xdr:col>
      <xdr:colOff>3153396</xdr:colOff>
      <xdr:row>61</xdr:row>
      <xdr:rowOff>84069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033B86C-437B-4F43-932F-EE15C9921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29</xdr:col>
      <xdr:colOff>79187</xdr:colOff>
      <xdr:row>0</xdr:row>
      <xdr:rowOff>17929</xdr:rowOff>
    </xdr:from>
    <xdr:to>
      <xdr:col>57</xdr:col>
      <xdr:colOff>453999</xdr:colOff>
      <xdr:row>57</xdr:row>
      <xdr:rowOff>102926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781D05E-4087-47EE-A168-14B2EBB6D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58487" y="17929"/>
          <a:ext cx="19577212" cy="10400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44303</xdr:colOff>
      <xdr:row>1</xdr:row>
      <xdr:rowOff>25400</xdr:rowOff>
    </xdr:from>
    <xdr:to>
      <xdr:col>2</xdr:col>
      <xdr:colOff>222737</xdr:colOff>
      <xdr:row>1</xdr:row>
      <xdr:rowOff>254000</xdr:rowOff>
    </xdr:to>
    <xdr:sp macro="" textlink="">
      <xdr:nvSpPr>
        <xdr:cNvPr id="2" name="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155273-D3B0-4292-A0A4-02ED6E4383A5}"/>
            </a:ext>
          </a:extLst>
        </xdr:cNvPr>
        <xdr:cNvSpPr/>
      </xdr:nvSpPr>
      <xdr:spPr>
        <a:xfrm>
          <a:off x="120503" y="215900"/>
          <a:ext cx="740409" cy="2286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chemeClr val="bg1"/>
              </a:solidFill>
              <a:latin typeface="华文细黑" panose="02010600040101010101" pitchFamily="2" charset="-122"/>
              <a:ea typeface="华文细黑" panose="02010600040101010101" pitchFamily="2" charset="-122"/>
            </a:rPr>
            <a:t>回首页</a:t>
          </a:r>
        </a:p>
      </xdr:txBody>
    </xdr:sp>
    <xdr:clientData/>
  </xdr:twoCellAnchor>
  <xdr:twoCellAnchor>
    <xdr:from>
      <xdr:col>1</xdr:col>
      <xdr:colOff>25400</xdr:colOff>
      <xdr:row>8</xdr:row>
      <xdr:rowOff>50800</xdr:rowOff>
    </xdr:from>
    <xdr:to>
      <xdr:col>9</xdr:col>
      <xdr:colOff>403008</xdr:colOff>
      <xdr:row>21</xdr:row>
      <xdr:rowOff>154675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00FDBE-0231-48D8-B04A-B5C26E15E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169983</xdr:rowOff>
    </xdr:from>
    <xdr:to>
      <xdr:col>0</xdr:col>
      <xdr:colOff>4320000</xdr:colOff>
      <xdr:row>15</xdr:row>
      <xdr:rowOff>66944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96725F-958C-464C-B3D0-0724083C6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47410</xdr:colOff>
      <xdr:row>1</xdr:row>
      <xdr:rowOff>25400</xdr:rowOff>
    </xdr:from>
    <xdr:to>
      <xdr:col>8</xdr:col>
      <xdr:colOff>324153</xdr:colOff>
      <xdr:row>23</xdr:row>
      <xdr:rowOff>12456</xdr:rowOff>
    </xdr:to>
    <xdr:grpSp>
      <xdr:nvGrpSpPr>
        <xdr:cNvPr id="2" name="组合 4">
          <a:extLst>
            <a:ext uri="{FF2B5EF4-FFF2-40B4-BE49-F238E27FC236}">
              <a16:creationId xmlns:a16="http://schemas.microsoft.com/office/drawing/2014/main" id="{F5EC3EB3-40EE-473A-AD77-32B247CAA586}"/>
            </a:ext>
          </a:extLst>
        </xdr:cNvPr>
        <xdr:cNvGrpSpPr/>
      </xdr:nvGrpSpPr>
      <xdr:grpSpPr>
        <a:xfrm>
          <a:off x="124380" y="217824"/>
          <a:ext cx="4336894" cy="4233218"/>
          <a:chOff x="127000" y="215900"/>
          <a:chExt cx="4374538" cy="4192306"/>
        </a:xfrm>
      </xdr:grpSpPr>
      <xdr:sp macro="" textlink="">
        <xdr:nvSpPr>
          <xdr:cNvPr id="3" name="矩形 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C61D05DB-C492-436B-34E0-EBA7753E09CA}"/>
              </a:ext>
            </a:extLst>
          </xdr:cNvPr>
          <xdr:cNvSpPr/>
        </xdr:nvSpPr>
        <xdr:spPr>
          <a:xfrm>
            <a:off x="127000" y="215900"/>
            <a:ext cx="742950" cy="228600"/>
          </a:xfrm>
          <a:prstGeom prst="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chemeClr val="bg1"/>
                </a:solidFill>
                <a:latin typeface="华文细黑" panose="02010600040101010101" pitchFamily="2" charset="-122"/>
                <a:ea typeface="华文细黑" panose="02010600040101010101" pitchFamily="2" charset="-122"/>
              </a:rPr>
              <a:t>回首页</a:t>
            </a:r>
          </a:p>
        </xdr:txBody>
      </xdr:sp>
      <xdr:graphicFrame macro="">
        <xdr:nvGraphicFramePr>
          <xdr:cNvPr id="5" name="图表 5">
            <a:extLst>
              <a:ext uri="{FF2B5EF4-FFF2-40B4-BE49-F238E27FC236}">
                <a16:creationId xmlns:a16="http://schemas.microsoft.com/office/drawing/2014/main" id="{1352B609-E5B0-652C-783F-32E1B813B3BA}"/>
              </a:ext>
            </a:extLst>
          </xdr:cNvPr>
          <xdr:cNvGraphicFramePr/>
        </xdr:nvGraphicFramePr>
        <xdr:xfrm>
          <a:off x="144041" y="1822448"/>
          <a:ext cx="4357497" cy="25857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</xdr:row>
      <xdr:rowOff>25400</xdr:rowOff>
    </xdr:from>
    <xdr:to>
      <xdr:col>9</xdr:col>
      <xdr:colOff>330200</xdr:colOff>
      <xdr:row>38</xdr:row>
      <xdr:rowOff>76200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56B6F354-3005-44E4-9BF3-93907B6826B2}"/>
            </a:ext>
          </a:extLst>
        </xdr:cNvPr>
        <xdr:cNvGrpSpPr/>
      </xdr:nvGrpSpPr>
      <xdr:grpSpPr>
        <a:xfrm>
          <a:off x="120650" y="222250"/>
          <a:ext cx="4908550" cy="7721600"/>
          <a:chOff x="127000" y="222250"/>
          <a:chExt cx="4965899" cy="7563905"/>
        </a:xfrm>
      </xdr:grpSpPr>
      <xdr:sp macro="" textlink="">
        <xdr:nvSpPr>
          <xdr:cNvPr id="3" name="矩形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CF1410D-E653-86F8-D275-67CC928FF0C9}"/>
              </a:ext>
            </a:extLst>
          </xdr:cNvPr>
          <xdr:cNvSpPr/>
        </xdr:nvSpPr>
        <xdr:spPr>
          <a:xfrm>
            <a:off x="127000" y="222250"/>
            <a:ext cx="742950" cy="228600"/>
          </a:xfrm>
          <a:prstGeom prst="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chemeClr val="bg1"/>
                </a:solidFill>
                <a:latin typeface="华文细黑" panose="02010600040101010101" pitchFamily="2" charset="-122"/>
                <a:ea typeface="华文细黑" panose="02010600040101010101" pitchFamily="2" charset="-122"/>
              </a:rPr>
              <a:t>回首页</a:t>
            </a:r>
          </a:p>
        </xdr:txBody>
      </xdr:sp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79FC181C-8C39-D5FA-67C3-C37749369224}"/>
              </a:ext>
            </a:extLst>
          </xdr:cNvPr>
          <xdr:cNvGraphicFramePr/>
        </xdr:nvGraphicFramePr>
        <xdr:xfrm>
          <a:off x="136524" y="2000250"/>
          <a:ext cx="4956375" cy="2583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EFCF5613-D098-AD5B-DD1A-94F8E5608037}"/>
              </a:ext>
            </a:extLst>
          </xdr:cNvPr>
          <xdr:cNvGraphicFramePr/>
        </xdr:nvGraphicFramePr>
        <xdr:xfrm>
          <a:off x="148439" y="5203980"/>
          <a:ext cx="4914942" cy="2582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</xdr:row>
      <xdr:rowOff>25400</xdr:rowOff>
    </xdr:from>
    <xdr:to>
      <xdr:col>2</xdr:col>
      <xdr:colOff>222250</xdr:colOff>
      <xdr:row>1</xdr:row>
      <xdr:rowOff>254000</xdr:rowOff>
    </xdr:to>
    <xdr:sp macro="" textlink="">
      <xdr:nvSpPr>
        <xdr:cNvPr id="2" name="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AE87A-0788-4C64-AE44-DC053AF3972A}"/>
            </a:ext>
          </a:extLst>
        </xdr:cNvPr>
        <xdr:cNvSpPr/>
      </xdr:nvSpPr>
      <xdr:spPr>
        <a:xfrm>
          <a:off x="120650" y="225425"/>
          <a:ext cx="739775" cy="190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chemeClr val="bg1"/>
              </a:solidFill>
              <a:latin typeface="华文细黑" panose="02010600040101010101" pitchFamily="2" charset="-122"/>
              <a:ea typeface="华文细黑" panose="02010600040101010101" pitchFamily="2" charset="-122"/>
            </a:rPr>
            <a:t>回首页</a:t>
          </a:r>
        </a:p>
      </xdr:txBody>
    </xdr:sp>
    <xdr:clientData/>
  </xdr:twoCellAnchor>
  <xdr:twoCellAnchor>
    <xdr:from>
      <xdr:col>1</xdr:col>
      <xdr:colOff>153986</xdr:colOff>
      <xdr:row>8</xdr:row>
      <xdr:rowOff>111124</xdr:rowOff>
    </xdr:from>
    <xdr:to>
      <xdr:col>9</xdr:col>
      <xdr:colOff>21049</xdr:colOff>
      <xdr:row>22</xdr:row>
      <xdr:rowOff>130811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3004106-BC89-4EDD-BDF2-06FC5C583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63500</xdr:colOff>
      <xdr:row>86</xdr:row>
      <xdr:rowOff>142874</xdr:rowOff>
    </xdr:from>
    <xdr:to>
      <xdr:col>20</xdr:col>
      <xdr:colOff>495300</xdr:colOff>
      <xdr:row>106</xdr:row>
      <xdr:rowOff>82550</xdr:rowOff>
    </xdr:to>
    <xdr:graphicFrame macro="">
      <xdr:nvGraphicFramePr>
        <xdr:cNvPr id="4" name="图表 2">
          <a:extLst>
            <a:ext uri="{FF2B5EF4-FFF2-40B4-BE49-F238E27FC236}">
              <a16:creationId xmlns:a16="http://schemas.microsoft.com/office/drawing/2014/main" id="{0781EA20-CF33-4A35-A59A-DA3DABD82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F4D108-D1E4-4FAB-B681-F9AE55F88E1F}">
  <we:reference id="wa200006259" version="1.0.0.6" store="zh-CN" storeType="OMEX"/>
  <we:alternateReferences>
    <we:reference id="WA200006259" version="1.0.0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E809-C4B8-4AB1-B720-1FE6A1BE9F07}">
  <dimension ref="A2:I53"/>
  <sheetViews>
    <sheetView tabSelected="1" workbookViewId="0">
      <selection activeCell="C10" sqref="C10"/>
    </sheetView>
  </sheetViews>
  <sheetFormatPr defaultRowHeight="14"/>
  <cols>
    <col min="1" max="1" width="70.08203125" customWidth="1"/>
  </cols>
  <sheetData>
    <row r="2" spans="1:1">
      <c r="A2" s="58" t="s">
        <v>29</v>
      </c>
    </row>
    <row r="20" spans="1:1">
      <c r="A20" s="67" t="s">
        <v>31</v>
      </c>
    </row>
    <row r="40" spans="1:1">
      <c r="A40" t="s">
        <v>337</v>
      </c>
    </row>
    <row r="53" spans="1:9">
      <c r="A53" s="344" t="s">
        <v>103</v>
      </c>
      <c r="B53" s="345"/>
      <c r="C53" s="345"/>
      <c r="D53" s="345"/>
      <c r="E53" s="345"/>
      <c r="F53" s="345"/>
      <c r="G53" s="345"/>
      <c r="H53" s="345"/>
      <c r="I53" s="34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B3BA-9A87-4543-B236-8CEE345A5575}">
  <dimension ref="A1:DX2065"/>
  <sheetViews>
    <sheetView topLeftCell="A4" zoomScale="85" zoomScaleNormal="85" workbookViewId="0">
      <selection activeCell="E25" sqref="E25"/>
    </sheetView>
  </sheetViews>
  <sheetFormatPr defaultColWidth="8.5" defaultRowHeight="14"/>
  <cols>
    <col min="1" max="1" width="1" style="8" customWidth="1"/>
    <col min="2" max="3" width="7.33203125" style="21" customWidth="1"/>
    <col min="4" max="4" width="9.33203125" style="21" customWidth="1"/>
    <col min="5" max="8" width="7.33203125" style="21" customWidth="1"/>
    <col min="9" max="9" width="5" style="21" customWidth="1"/>
    <col min="10" max="10" width="7.33203125" style="21" customWidth="1"/>
    <col min="11" max="11" width="1.33203125" style="8" customWidth="1"/>
    <col min="12" max="12" width="9" style="30" customWidth="1"/>
    <col min="13" max="13" width="1.33203125" style="94" customWidth="1"/>
    <col min="14" max="14" width="10.58203125" style="92" customWidth="1"/>
    <col min="15" max="15" width="9" style="92" customWidth="1"/>
    <col min="16" max="19" width="9.5" style="92" customWidth="1"/>
    <col min="20" max="20" width="1.33203125" style="18" customWidth="1"/>
    <col min="21" max="21" width="9.5" style="9" customWidth="1"/>
    <col min="22" max="28" width="9.5" style="17" customWidth="1"/>
    <col min="29" max="29" width="10" style="17" customWidth="1"/>
    <col min="30" max="30" width="9.5" style="17" customWidth="1"/>
    <col min="31" max="32" width="9.5" style="95" customWidth="1"/>
    <col min="33" max="34" width="9.5" style="96" customWidth="1"/>
    <col min="35" max="35" width="9.5" style="97" customWidth="1"/>
    <col min="36" max="36" width="6.08203125" style="98" customWidth="1"/>
    <col min="37" max="37" width="8.5" style="98"/>
    <col min="38" max="44" width="11.33203125" style="98" customWidth="1"/>
    <col min="45" max="45" width="9" style="98" customWidth="1"/>
    <col min="46" max="46" width="11.33203125" style="99" customWidth="1"/>
    <col min="47" max="53" width="7" style="87" customWidth="1"/>
    <col min="54" max="86" width="7" style="88" customWidth="1"/>
    <col min="87" max="128" width="7" style="87" customWidth="1"/>
    <col min="129" max="16384" width="8.5" style="19"/>
  </cols>
  <sheetData>
    <row r="1" spans="1:128" ht="10.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6"/>
      <c r="O1" s="6"/>
      <c r="P1" s="6"/>
      <c r="Q1" s="6"/>
      <c r="R1" s="6"/>
      <c r="S1" s="7"/>
      <c r="T1" s="8"/>
      <c r="V1" s="10">
        <f>AVERAGE(V4:V6)</f>
        <v>0.30280000000000001</v>
      </c>
      <c r="W1" s="10">
        <f t="shared" ref="W1:AE1" si="0">AVERAGE(W4:W6)</f>
        <v>0.55648733333333344</v>
      </c>
      <c r="X1" s="10">
        <f t="shared" si="0"/>
        <v>0.17123333333333335</v>
      </c>
      <c r="Y1" s="10">
        <f t="shared" si="0"/>
        <v>0.23333333333333325</v>
      </c>
      <c r="Z1" s="10">
        <f t="shared" si="0"/>
        <v>0.3666666666666667</v>
      </c>
      <c r="AA1" s="10">
        <f t="shared" si="0"/>
        <v>0.33333333333333343</v>
      </c>
      <c r="AB1" s="10">
        <f t="shared" si="0"/>
        <v>0.3666666666666667</v>
      </c>
      <c r="AC1" s="10">
        <f t="shared" si="0"/>
        <v>0.33333333333333331</v>
      </c>
      <c r="AD1" s="10">
        <f t="shared" si="0"/>
        <v>0</v>
      </c>
      <c r="AE1" s="10">
        <f t="shared" si="0"/>
        <v>0.10000000000000002</v>
      </c>
      <c r="AF1" s="10">
        <f>AVERAGE(AF4:AF6)</f>
        <v>3.3333333333333305E-2</v>
      </c>
      <c r="AG1" s="10">
        <f>AVERAGE(AG4:AG6)</f>
        <v>0.16666666666666666</v>
      </c>
      <c r="AH1" s="11"/>
      <c r="AI1" s="12" t="s">
        <v>0</v>
      </c>
      <c r="AJ1" s="13"/>
      <c r="AK1" s="13"/>
      <c r="AL1" s="13"/>
      <c r="AM1" s="13"/>
      <c r="AN1" s="13"/>
      <c r="AO1" s="13"/>
      <c r="AP1" s="13"/>
      <c r="AQ1" s="13"/>
      <c r="AR1" s="13"/>
      <c r="AS1" s="14" t="s">
        <v>132</v>
      </c>
      <c r="AT1" s="15"/>
      <c r="AU1" s="16"/>
      <c r="AV1" s="17"/>
      <c r="AW1" s="17"/>
      <c r="AX1" s="17"/>
      <c r="AY1" s="17"/>
      <c r="AZ1" s="17"/>
      <c r="BA1" s="17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</row>
    <row r="2" spans="1:128" ht="17.5">
      <c r="B2" s="20"/>
      <c r="K2" s="22"/>
      <c r="L2" s="23"/>
      <c r="M2" s="24"/>
      <c r="N2" s="293" t="s">
        <v>1</v>
      </c>
      <c r="O2" s="294"/>
      <c r="P2" s="295" t="s">
        <v>2</v>
      </c>
      <c r="Q2" s="294"/>
      <c r="R2" s="295" t="s">
        <v>3</v>
      </c>
      <c r="S2" s="294"/>
      <c r="T2" s="8"/>
      <c r="V2" s="25">
        <f>AVERAGE(V20:V22)</f>
        <v>0.16976666666666665</v>
      </c>
      <c r="W2" s="25">
        <f t="shared" ref="W2:AG2" si="1">AVERAGE(W20:W22)</f>
        <v>0.16666666666666666</v>
      </c>
      <c r="X2" s="25">
        <f t="shared" si="1"/>
        <v>0.19999999999999998</v>
      </c>
      <c r="Y2" s="25">
        <f t="shared" si="1"/>
        <v>0.13333333333333333</v>
      </c>
      <c r="Z2" s="25">
        <f t="shared" si="1"/>
        <v>0.16666666666666666</v>
      </c>
      <c r="AA2" s="25">
        <f t="shared" si="1"/>
        <v>6.6666666666666666E-2</v>
      </c>
      <c r="AB2" s="25">
        <f t="shared" si="1"/>
        <v>0.10000000000000002</v>
      </c>
      <c r="AC2" s="25">
        <f t="shared" si="1"/>
        <v>6.666666666666668E-2</v>
      </c>
      <c r="AD2" s="25">
        <f t="shared" si="1"/>
        <v>6.6666666666666666E-2</v>
      </c>
      <c r="AE2" s="25">
        <f t="shared" si="1"/>
        <v>6.6666666666666693E-2</v>
      </c>
      <c r="AF2" s="25">
        <f t="shared" si="1"/>
        <v>9.9999999999999992E-2</v>
      </c>
      <c r="AG2" s="25">
        <f t="shared" si="1"/>
        <v>0.10000000000000002</v>
      </c>
      <c r="AH2" s="11"/>
      <c r="AI2" s="26" t="s">
        <v>132</v>
      </c>
      <c r="AJ2" s="15"/>
      <c r="AK2" s="13"/>
      <c r="AL2" s="14" t="s">
        <v>132</v>
      </c>
      <c r="AM2" s="15"/>
      <c r="AN2" s="27"/>
      <c r="AO2" s="27"/>
      <c r="AP2" s="27"/>
      <c r="AQ2" s="27"/>
      <c r="AR2" s="27"/>
      <c r="AS2" s="284" t="s">
        <v>4</v>
      </c>
      <c r="AT2" s="284" t="s">
        <v>5</v>
      </c>
      <c r="AU2" s="28"/>
      <c r="AV2" s="29"/>
      <c r="AW2" s="29"/>
      <c r="AX2" s="29"/>
      <c r="AY2" s="29"/>
      <c r="AZ2" s="29"/>
      <c r="BA2" s="29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</row>
    <row r="3" spans="1:128" ht="48.75" customHeight="1">
      <c r="B3" s="20"/>
      <c r="K3" s="22"/>
      <c r="L3" s="31"/>
      <c r="M3" s="24"/>
      <c r="N3" s="296" t="s">
        <v>6</v>
      </c>
      <c r="O3" s="298" t="s">
        <v>7</v>
      </c>
      <c r="P3" s="300" t="s">
        <v>8</v>
      </c>
      <c r="Q3" s="298" t="s">
        <v>9</v>
      </c>
      <c r="R3" s="300" t="s">
        <v>8</v>
      </c>
      <c r="S3" s="298" t="s">
        <v>9</v>
      </c>
      <c r="T3" s="8"/>
      <c r="U3" s="9" t="s">
        <v>10</v>
      </c>
      <c r="V3" s="16">
        <v>2015</v>
      </c>
      <c r="W3" s="16">
        <v>2016</v>
      </c>
      <c r="X3" s="16">
        <v>2017</v>
      </c>
      <c r="Y3" s="16">
        <v>2018</v>
      </c>
      <c r="Z3" s="16">
        <v>2019</v>
      </c>
      <c r="AA3" s="16">
        <v>2020</v>
      </c>
      <c r="AB3" s="16">
        <v>2021</v>
      </c>
      <c r="AC3" s="16">
        <v>2022</v>
      </c>
      <c r="AD3" s="16">
        <v>2023</v>
      </c>
      <c r="AE3" s="11">
        <v>2024</v>
      </c>
      <c r="AF3" s="11">
        <v>2025</v>
      </c>
      <c r="AG3" s="16">
        <v>2026</v>
      </c>
      <c r="AH3" s="11"/>
      <c r="AI3" s="26" t="s">
        <v>4</v>
      </c>
      <c r="AJ3" s="26" t="s">
        <v>11</v>
      </c>
      <c r="AK3" s="13"/>
      <c r="AL3" s="26" t="s">
        <v>4</v>
      </c>
      <c r="AM3" s="284" t="s">
        <v>11</v>
      </c>
      <c r="AN3" s="284" t="s">
        <v>12</v>
      </c>
      <c r="AO3" s="284" t="s">
        <v>13</v>
      </c>
      <c r="AP3" s="284" t="s">
        <v>14</v>
      </c>
      <c r="AQ3" s="284" t="s">
        <v>15</v>
      </c>
      <c r="AR3" s="284" t="s">
        <v>16</v>
      </c>
      <c r="AS3" s="284" t="s">
        <v>17</v>
      </c>
      <c r="AT3" s="284" t="s">
        <v>18</v>
      </c>
      <c r="AU3" s="28"/>
      <c r="AV3" s="29"/>
      <c r="AW3" s="29"/>
      <c r="AX3" s="29"/>
      <c r="AY3" s="29"/>
      <c r="AZ3" s="29"/>
      <c r="BA3" s="29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</row>
    <row r="4" spans="1:128" ht="15" customHeight="1" thickBot="1">
      <c r="A4" s="32"/>
      <c r="B4" s="33"/>
      <c r="C4" s="34"/>
      <c r="D4" s="303" t="s">
        <v>19</v>
      </c>
      <c r="E4" s="303"/>
      <c r="F4" s="303"/>
      <c r="G4" s="303"/>
      <c r="H4" s="303"/>
      <c r="I4" s="34"/>
      <c r="J4" s="34"/>
      <c r="K4" s="35"/>
      <c r="L4" s="36"/>
      <c r="M4" s="37"/>
      <c r="N4" s="297"/>
      <c r="O4" s="299"/>
      <c r="P4" s="301"/>
      <c r="Q4" s="299"/>
      <c r="R4" s="301"/>
      <c r="S4" s="299"/>
      <c r="T4" s="8"/>
      <c r="U4" s="9">
        <v>1</v>
      </c>
      <c r="V4" s="10">
        <v>0.25979999999999998</v>
      </c>
      <c r="W4" s="10">
        <v>0.5</v>
      </c>
      <c r="X4" s="10">
        <v>0.99839999999999995</v>
      </c>
      <c r="Y4" s="10">
        <v>0.6</v>
      </c>
      <c r="Z4" s="10">
        <v>0.5</v>
      </c>
      <c r="AA4" s="10">
        <v>1.4</v>
      </c>
      <c r="AB4" s="10">
        <v>1</v>
      </c>
      <c r="AC4" s="10">
        <v>0.4</v>
      </c>
      <c r="AD4" s="10">
        <v>0.8</v>
      </c>
      <c r="AE4" s="10">
        <f t="shared" ref="AE4:AG15" si="2">VLOOKUP(AE34,$AL:$AT,6,FALSE)</f>
        <v>0.3</v>
      </c>
      <c r="AF4" s="10">
        <f t="shared" si="2"/>
        <v>0.7</v>
      </c>
      <c r="AG4" s="10">
        <f t="shared" si="2"/>
        <v>0.2</v>
      </c>
      <c r="AH4" s="38"/>
      <c r="AI4" s="26" t="s">
        <v>17</v>
      </c>
      <c r="AJ4" s="26" t="s">
        <v>18</v>
      </c>
      <c r="AK4" s="13"/>
      <c r="AL4" s="26" t="s">
        <v>17</v>
      </c>
      <c r="AM4" s="26" t="s">
        <v>18</v>
      </c>
      <c r="AN4" s="26" t="s">
        <v>18</v>
      </c>
      <c r="AO4" s="26" t="s">
        <v>18</v>
      </c>
      <c r="AP4" s="26" t="s">
        <v>18</v>
      </c>
      <c r="AQ4" s="26" t="s">
        <v>18</v>
      </c>
      <c r="AR4" s="26" t="s">
        <v>18</v>
      </c>
      <c r="AS4" s="26" t="s">
        <v>20</v>
      </c>
      <c r="AT4" s="26" t="s">
        <v>21</v>
      </c>
      <c r="AU4" s="28"/>
      <c r="AV4" s="29"/>
      <c r="AW4" s="29"/>
      <c r="AX4" s="29"/>
      <c r="AY4" s="29"/>
      <c r="AZ4" s="29"/>
      <c r="BA4" s="29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</row>
    <row r="5" spans="1:128">
      <c r="A5" s="32"/>
      <c r="B5" s="33"/>
      <c r="C5" s="34"/>
      <c r="D5" s="303"/>
      <c r="E5" s="303"/>
      <c r="F5" s="303"/>
      <c r="G5" s="303"/>
      <c r="H5" s="303"/>
      <c r="I5" s="34"/>
      <c r="J5" s="34"/>
      <c r="K5" s="35"/>
      <c r="L5" s="39" t="s">
        <v>22</v>
      </c>
      <c r="M5" s="37"/>
      <c r="N5" s="40">
        <f ca="1">OFFSET(N8,1,0)</f>
        <v>1.2</v>
      </c>
      <c r="O5" s="40">
        <f t="shared" ref="O5:S5" ca="1" si="3">OFFSET(O8,1,0)</f>
        <v>1.1000000000000001</v>
      </c>
      <c r="P5" s="40">
        <f t="shared" ca="1" si="3"/>
        <v>1</v>
      </c>
      <c r="Q5" s="40">
        <f ca="1">OFFSET(Q8,1,0)</f>
        <v>1.2</v>
      </c>
      <c r="R5" s="40">
        <f t="shared" ca="1" si="3"/>
        <v>-0.1</v>
      </c>
      <c r="S5" s="41">
        <f t="shared" ca="1" si="3"/>
        <v>-0.1</v>
      </c>
      <c r="T5" s="8"/>
      <c r="U5" s="9">
        <v>2</v>
      </c>
      <c r="V5" s="10">
        <v>1.1946000000000001</v>
      </c>
      <c r="W5" s="10">
        <v>1.6</v>
      </c>
      <c r="X5" s="10">
        <v>-0.16789999999999999</v>
      </c>
      <c r="Y5" s="10">
        <v>1.2</v>
      </c>
      <c r="Z5" s="10">
        <v>1</v>
      </c>
      <c r="AA5" s="10">
        <v>0.8</v>
      </c>
      <c r="AB5" s="10">
        <v>0.6</v>
      </c>
      <c r="AC5" s="10">
        <v>0.6</v>
      </c>
      <c r="AD5" s="10">
        <v>-0.5</v>
      </c>
      <c r="AE5" s="10">
        <f t="shared" si="2"/>
        <v>1</v>
      </c>
      <c r="AF5" s="10">
        <f t="shared" si="2"/>
        <v>-0.2</v>
      </c>
      <c r="AG5" s="10">
        <f t="shared" si="2"/>
        <v>1</v>
      </c>
      <c r="AH5" s="38"/>
      <c r="AI5" s="26" t="s">
        <v>20</v>
      </c>
      <c r="AJ5" s="26" t="s">
        <v>21</v>
      </c>
      <c r="AK5" s="13"/>
      <c r="AL5" s="26" t="s">
        <v>20</v>
      </c>
      <c r="AM5" s="26" t="s">
        <v>21</v>
      </c>
      <c r="AN5" s="26" t="s">
        <v>21</v>
      </c>
      <c r="AO5" s="26" t="s">
        <v>21</v>
      </c>
      <c r="AP5" s="26" t="s">
        <v>21</v>
      </c>
      <c r="AQ5" s="26" t="s">
        <v>21</v>
      </c>
      <c r="AR5" s="26" t="s">
        <v>21</v>
      </c>
      <c r="AS5" s="26" t="s">
        <v>23</v>
      </c>
      <c r="AT5" s="26" t="s">
        <v>24</v>
      </c>
      <c r="AU5" s="28"/>
      <c r="AV5" s="29"/>
      <c r="AW5" s="29"/>
      <c r="AX5" s="29"/>
      <c r="AY5" s="29"/>
      <c r="AZ5" s="29"/>
      <c r="BA5" s="29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</row>
    <row r="6" spans="1:128">
      <c r="A6" s="32"/>
      <c r="B6" s="42" t="s">
        <v>25</v>
      </c>
      <c r="C6" s="34"/>
      <c r="D6" s="34"/>
      <c r="E6" s="34"/>
      <c r="F6" s="34"/>
      <c r="G6" s="34"/>
      <c r="H6" s="34"/>
      <c r="I6" s="34"/>
      <c r="J6" s="34"/>
      <c r="K6" s="35"/>
      <c r="L6" s="43" t="s">
        <v>26</v>
      </c>
      <c r="M6" s="37"/>
      <c r="N6" s="44">
        <f ca="1">OFFSET(N8,2,0)</f>
        <v>1.2</v>
      </c>
      <c r="O6" s="44">
        <f t="shared" ref="O6:S6" ca="1" si="4">OFFSET(O8,2,0)</f>
        <v>1.2</v>
      </c>
      <c r="P6" s="44">
        <f t="shared" ca="1" si="4"/>
        <v>0.9</v>
      </c>
      <c r="Q6" s="44">
        <f t="shared" ca="1" si="4"/>
        <v>1.2</v>
      </c>
      <c r="R6" s="44">
        <f t="shared" ca="1" si="4"/>
        <v>0.3</v>
      </c>
      <c r="S6" s="45">
        <f t="shared" ca="1" si="4"/>
        <v>0.2</v>
      </c>
      <c r="T6" s="8"/>
      <c r="U6" s="9">
        <v>3</v>
      </c>
      <c r="V6" s="10">
        <v>-0.54600000000000004</v>
      </c>
      <c r="W6" s="10">
        <v>-0.43053799999999998</v>
      </c>
      <c r="X6" s="10">
        <v>-0.31680000000000003</v>
      </c>
      <c r="Y6" s="10">
        <v>-1.1000000000000001</v>
      </c>
      <c r="Z6" s="10">
        <v>-0.4</v>
      </c>
      <c r="AA6" s="10">
        <v>-1.2</v>
      </c>
      <c r="AB6" s="10">
        <v>-0.5</v>
      </c>
      <c r="AC6" s="10">
        <v>0</v>
      </c>
      <c r="AD6" s="10">
        <v>-0.3</v>
      </c>
      <c r="AE6" s="10">
        <f t="shared" si="2"/>
        <v>-1</v>
      </c>
      <c r="AF6" s="10">
        <f t="shared" si="2"/>
        <v>-0.4</v>
      </c>
      <c r="AG6" s="10">
        <f t="shared" si="2"/>
        <v>-0.7</v>
      </c>
      <c r="AH6" s="38"/>
      <c r="AI6" s="26" t="s">
        <v>23</v>
      </c>
      <c r="AJ6" s="26" t="s">
        <v>24</v>
      </c>
      <c r="AK6" s="13"/>
      <c r="AL6" s="26" t="s">
        <v>23</v>
      </c>
      <c r="AM6" s="26" t="s">
        <v>24</v>
      </c>
      <c r="AN6" s="26" t="s">
        <v>24</v>
      </c>
      <c r="AO6" s="26" t="s">
        <v>24</v>
      </c>
      <c r="AP6" s="26" t="s">
        <v>24</v>
      </c>
      <c r="AQ6" s="26" t="s">
        <v>24</v>
      </c>
      <c r="AR6" s="26" t="s">
        <v>24</v>
      </c>
      <c r="AS6" s="26" t="s">
        <v>27</v>
      </c>
      <c r="AT6" s="279" t="s">
        <v>28</v>
      </c>
      <c r="AU6" s="28"/>
      <c r="AV6" s="29"/>
      <c r="AW6" s="29"/>
      <c r="AX6" s="29"/>
      <c r="AY6" s="29"/>
      <c r="AZ6" s="29"/>
      <c r="BA6" s="29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</row>
    <row r="7" spans="1:128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46"/>
      <c r="L7" s="47"/>
      <c r="M7" s="48"/>
      <c r="N7" s="49"/>
      <c r="O7" s="49"/>
      <c r="P7" s="49"/>
      <c r="Q7" s="49"/>
      <c r="R7" s="49"/>
      <c r="S7" s="50"/>
      <c r="T7" s="8"/>
      <c r="U7" s="9">
        <v>4</v>
      </c>
      <c r="V7" s="10">
        <v>-0.20499999999999999</v>
      </c>
      <c r="W7" s="10">
        <v>-0.17941399999999999</v>
      </c>
      <c r="X7" s="10">
        <v>6.6500000000000004E-2</v>
      </c>
      <c r="Y7" s="10">
        <v>-0.2</v>
      </c>
      <c r="Z7" s="10">
        <v>0.1</v>
      </c>
      <c r="AA7" s="10">
        <v>-0.9</v>
      </c>
      <c r="AB7" s="10">
        <v>-0.3</v>
      </c>
      <c r="AC7" s="10">
        <v>0.4</v>
      </c>
      <c r="AD7" s="10">
        <v>-0.1</v>
      </c>
      <c r="AE7" s="10">
        <f t="shared" si="2"/>
        <v>0.1</v>
      </c>
      <c r="AF7" s="10">
        <f t="shared" si="2"/>
        <v>0.1</v>
      </c>
      <c r="AG7" s="10">
        <f t="shared" si="2"/>
        <v>0.3</v>
      </c>
      <c r="AH7" s="38"/>
      <c r="AI7" s="26" t="s">
        <v>27</v>
      </c>
      <c r="AJ7" s="279" t="s">
        <v>334</v>
      </c>
      <c r="AK7" s="13"/>
      <c r="AL7" s="26" t="s">
        <v>27</v>
      </c>
      <c r="AM7" s="279" t="s">
        <v>334</v>
      </c>
      <c r="AN7" s="279" t="s">
        <v>334</v>
      </c>
      <c r="AO7" s="279" t="s">
        <v>334</v>
      </c>
      <c r="AP7" s="279" t="s">
        <v>334</v>
      </c>
      <c r="AQ7" s="279" t="s">
        <v>334</v>
      </c>
      <c r="AR7" s="279" t="s">
        <v>334</v>
      </c>
      <c r="AS7" s="51">
        <v>42766</v>
      </c>
      <c r="AT7" s="52">
        <v>1</v>
      </c>
      <c r="AU7" s="28"/>
      <c r="AV7" s="29"/>
      <c r="AW7" s="29"/>
      <c r="AX7" s="29"/>
      <c r="AY7" s="29"/>
      <c r="AZ7" s="29"/>
      <c r="BA7" s="29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</row>
    <row r="8" spans="1:128" ht="18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6"/>
      <c r="L8" s="47"/>
      <c r="M8" s="48"/>
      <c r="N8" s="49"/>
      <c r="O8" s="49"/>
      <c r="P8" s="49"/>
      <c r="Q8" s="49"/>
      <c r="R8" s="49"/>
      <c r="S8" s="50"/>
      <c r="T8" s="8"/>
      <c r="U8" s="9">
        <v>5</v>
      </c>
      <c r="V8" s="10">
        <v>-0.1739</v>
      </c>
      <c r="W8" s="10">
        <v>-0.45585500000000001</v>
      </c>
      <c r="X8" s="10">
        <v>-0.11020000000000001</v>
      </c>
      <c r="Y8" s="10">
        <v>-0.2</v>
      </c>
      <c r="Z8" s="10">
        <v>0</v>
      </c>
      <c r="AA8" s="10">
        <v>-0.8</v>
      </c>
      <c r="AB8" s="10">
        <v>-0.2</v>
      </c>
      <c r="AC8" s="10">
        <v>-0.2</v>
      </c>
      <c r="AD8" s="10">
        <v>-0.2</v>
      </c>
      <c r="AE8" s="10">
        <f t="shared" si="2"/>
        <v>-0.1</v>
      </c>
      <c r="AF8" s="10">
        <f t="shared" si="2"/>
        <v>-0.2</v>
      </c>
      <c r="AG8" s="10">
        <f t="shared" si="2"/>
        <v>-0.1</v>
      </c>
      <c r="AH8" s="38"/>
      <c r="AI8" s="51">
        <v>46173</v>
      </c>
      <c r="AJ8" s="53">
        <v>1.2</v>
      </c>
      <c r="AK8" s="54"/>
      <c r="AL8" s="55">
        <v>31808</v>
      </c>
      <c r="AM8" s="53">
        <v>5.0999999999999996</v>
      </c>
      <c r="AN8" s="53">
        <v>0</v>
      </c>
      <c r="AO8" s="53">
        <v>5.0999999999999996</v>
      </c>
      <c r="AP8" s="53">
        <v>0</v>
      </c>
      <c r="AQ8" s="53">
        <v>0</v>
      </c>
      <c r="AR8" s="53">
        <v>0</v>
      </c>
      <c r="AS8" s="55">
        <v>42794</v>
      </c>
      <c r="AT8" s="53">
        <v>0.8</v>
      </c>
      <c r="AU8" s="28"/>
      <c r="AV8" s="29"/>
      <c r="AW8" s="29"/>
      <c r="AX8" s="29"/>
      <c r="AY8" s="29"/>
      <c r="AZ8" s="29"/>
      <c r="BA8" s="29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</row>
    <row r="9" spans="1:128">
      <c r="B9" s="56"/>
      <c r="C9" s="57"/>
      <c r="D9" s="57"/>
      <c r="E9" s="58" t="s">
        <v>29</v>
      </c>
      <c r="F9" s="57"/>
      <c r="G9" s="57"/>
      <c r="H9" s="57"/>
      <c r="I9" s="57"/>
      <c r="J9" s="57"/>
      <c r="K9" s="22"/>
      <c r="L9" s="59">
        <f>AI8</f>
        <v>46173</v>
      </c>
      <c r="M9" s="60"/>
      <c r="N9" s="61">
        <f t="shared" ref="N9:N72" si="5">VLOOKUP(L9,$AL:$AR,2,FALSE)</f>
        <v>1.2</v>
      </c>
      <c r="O9" s="61">
        <f t="shared" ref="O9:O72" si="6">VLOOKUP(L9,$AL:$AR,3,FALSE)</f>
        <v>1.1000000000000001</v>
      </c>
      <c r="P9" s="61">
        <f t="shared" ref="P9:P72" si="7">VLOOKUP(L9,$AL:$AR,4,FALSE)</f>
        <v>1</v>
      </c>
      <c r="Q9" s="61">
        <f t="shared" ref="Q9:Q72" si="8">VLOOKUP(L9,$AL:$AR,5,FALSE)</f>
        <v>1.2</v>
      </c>
      <c r="R9" s="61">
        <f t="shared" ref="R9:R72" si="9">VLOOKUP(L9,$AL:$AR,6,FALSE)</f>
        <v>-0.1</v>
      </c>
      <c r="S9" s="61">
        <f t="shared" ref="S9:S72" si="10">VLOOKUP(L9,$AL:$AR,7,FALSE)</f>
        <v>-0.1</v>
      </c>
      <c r="T9" s="8"/>
      <c r="U9" s="9">
        <v>6</v>
      </c>
      <c r="V9" s="10">
        <v>2.5100000000000001E-2</v>
      </c>
      <c r="W9" s="10">
        <v>-0.13123499999999999</v>
      </c>
      <c r="X9" s="10">
        <v>-0.15210000000000001</v>
      </c>
      <c r="Y9" s="10">
        <v>-0.1</v>
      </c>
      <c r="Z9" s="10">
        <v>-0.1</v>
      </c>
      <c r="AA9" s="10">
        <v>-0.1</v>
      </c>
      <c r="AB9" s="10">
        <v>-0.4</v>
      </c>
      <c r="AC9" s="10">
        <v>0</v>
      </c>
      <c r="AD9" s="10">
        <v>-0.2</v>
      </c>
      <c r="AE9" s="10">
        <f t="shared" si="2"/>
        <v>-0.2</v>
      </c>
      <c r="AF9" s="10">
        <f t="shared" si="2"/>
        <v>-0.1</v>
      </c>
      <c r="AG9" s="10" t="e">
        <f t="shared" si="2"/>
        <v>#N/A</v>
      </c>
      <c r="AH9" s="38"/>
      <c r="AI9" s="51">
        <v>46142</v>
      </c>
      <c r="AJ9" s="52">
        <v>1.2</v>
      </c>
      <c r="AK9" s="13"/>
      <c r="AL9" s="51">
        <v>31836</v>
      </c>
      <c r="AM9" s="52">
        <v>5.4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1">
        <v>42825</v>
      </c>
      <c r="AT9" s="52">
        <v>0.5</v>
      </c>
      <c r="AU9" s="62"/>
      <c r="AV9" s="63"/>
      <c r="AW9" s="63"/>
      <c r="AX9" s="63"/>
      <c r="AY9" s="63"/>
      <c r="AZ9" s="63"/>
      <c r="BA9" s="63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</row>
    <row r="10" spans="1:128">
      <c r="B10" s="20"/>
      <c r="K10" s="22"/>
      <c r="L10" s="59">
        <f t="shared" ref="L10:L73" si="11">AI9</f>
        <v>46142</v>
      </c>
      <c r="M10" s="60"/>
      <c r="N10" s="61">
        <f t="shared" si="5"/>
        <v>1.2</v>
      </c>
      <c r="O10" s="61">
        <f t="shared" si="6"/>
        <v>1.2</v>
      </c>
      <c r="P10" s="61">
        <f t="shared" si="7"/>
        <v>0.9</v>
      </c>
      <c r="Q10" s="61">
        <f t="shared" si="8"/>
        <v>1.2</v>
      </c>
      <c r="R10" s="61">
        <f t="shared" si="9"/>
        <v>0.3</v>
      </c>
      <c r="S10" s="61">
        <f t="shared" si="10"/>
        <v>0.2</v>
      </c>
      <c r="T10" s="8"/>
      <c r="U10" s="9">
        <v>7</v>
      </c>
      <c r="V10" s="10">
        <v>0.30690000000000001</v>
      </c>
      <c r="W10" s="10">
        <v>0.194549</v>
      </c>
      <c r="X10" s="10">
        <v>0.1066</v>
      </c>
      <c r="Y10" s="10">
        <v>0.3</v>
      </c>
      <c r="Z10" s="10">
        <v>0.4</v>
      </c>
      <c r="AA10" s="10">
        <v>0.6</v>
      </c>
      <c r="AB10" s="10">
        <v>0.3</v>
      </c>
      <c r="AC10" s="10">
        <v>0.5</v>
      </c>
      <c r="AD10" s="10">
        <v>0.2</v>
      </c>
      <c r="AE10" s="10">
        <f t="shared" si="2"/>
        <v>0.5</v>
      </c>
      <c r="AF10" s="10">
        <f t="shared" si="2"/>
        <v>0.4</v>
      </c>
      <c r="AG10" s="10" t="e">
        <f t="shared" si="2"/>
        <v>#N/A</v>
      </c>
      <c r="AH10" s="38"/>
      <c r="AI10" s="51">
        <v>46112</v>
      </c>
      <c r="AJ10" s="52">
        <v>1</v>
      </c>
      <c r="AK10" s="13"/>
      <c r="AL10" s="51">
        <v>31867</v>
      </c>
      <c r="AM10" s="52">
        <v>5.8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1">
        <v>42855</v>
      </c>
      <c r="AT10" s="52">
        <v>0.6</v>
      </c>
      <c r="AU10" s="62"/>
      <c r="AV10" s="63"/>
      <c r="AW10" s="63"/>
      <c r="AX10" s="63"/>
      <c r="AY10" s="63"/>
      <c r="AZ10" s="63"/>
      <c r="BA10" s="63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</row>
    <row r="11" spans="1:128">
      <c r="B11" s="20"/>
      <c r="K11" s="22"/>
      <c r="L11" s="59">
        <f t="shared" si="11"/>
        <v>46112</v>
      </c>
      <c r="M11" s="60"/>
      <c r="N11" s="61">
        <f t="shared" si="5"/>
        <v>1</v>
      </c>
      <c r="O11" s="61">
        <f t="shared" si="6"/>
        <v>1.1000000000000001</v>
      </c>
      <c r="P11" s="61">
        <f t="shared" si="7"/>
        <v>0.9</v>
      </c>
      <c r="Q11" s="61">
        <f t="shared" si="8"/>
        <v>1.2</v>
      </c>
      <c r="R11" s="61">
        <f t="shared" si="9"/>
        <v>-0.7</v>
      </c>
      <c r="S11" s="61">
        <f t="shared" si="10"/>
        <v>-0.7</v>
      </c>
      <c r="T11" s="8"/>
      <c r="U11" s="9">
        <v>8</v>
      </c>
      <c r="V11" s="10">
        <v>0.47949999999999998</v>
      </c>
      <c r="W11" s="10">
        <v>6.0004000000000002E-2</v>
      </c>
      <c r="X11" s="10">
        <v>0.41570000000000001</v>
      </c>
      <c r="Y11" s="10">
        <v>0.7</v>
      </c>
      <c r="Z11" s="10">
        <v>0.7</v>
      </c>
      <c r="AA11" s="10">
        <v>0.4</v>
      </c>
      <c r="AB11" s="10">
        <v>0.1</v>
      </c>
      <c r="AC11" s="10">
        <v>-0.1</v>
      </c>
      <c r="AD11" s="10">
        <v>0.3</v>
      </c>
      <c r="AE11" s="10">
        <f t="shared" si="2"/>
        <v>0.4</v>
      </c>
      <c r="AF11" s="10">
        <f t="shared" si="2"/>
        <v>0</v>
      </c>
      <c r="AG11" s="10" t="e">
        <f t="shared" si="2"/>
        <v>#N/A</v>
      </c>
      <c r="AH11" s="38"/>
      <c r="AI11" s="51">
        <v>46081</v>
      </c>
      <c r="AJ11" s="52">
        <v>1.3</v>
      </c>
      <c r="AK11" s="13"/>
      <c r="AL11" s="51">
        <v>31897</v>
      </c>
      <c r="AM11" s="52">
        <v>6.7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1">
        <v>42886</v>
      </c>
      <c r="AT11" s="52">
        <v>0.5</v>
      </c>
      <c r="AU11" s="62"/>
      <c r="AV11" s="63"/>
      <c r="AW11" s="63"/>
      <c r="AX11" s="63"/>
      <c r="AY11" s="63"/>
      <c r="AZ11" s="63"/>
      <c r="BA11" s="63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</row>
    <row r="12" spans="1:128">
      <c r="B12" s="20"/>
      <c r="K12" s="22"/>
      <c r="L12" s="59">
        <f t="shared" si="11"/>
        <v>46081</v>
      </c>
      <c r="M12" s="60"/>
      <c r="N12" s="61">
        <f t="shared" si="5"/>
        <v>1.3</v>
      </c>
      <c r="O12" s="61">
        <f t="shared" si="6"/>
        <v>1.8</v>
      </c>
      <c r="P12" s="61">
        <f t="shared" si="7"/>
        <v>0.8</v>
      </c>
      <c r="Q12" s="61">
        <f t="shared" si="8"/>
        <v>1.3</v>
      </c>
      <c r="R12" s="61">
        <f t="shared" si="9"/>
        <v>1</v>
      </c>
      <c r="S12" s="61">
        <f t="shared" si="10"/>
        <v>0.7</v>
      </c>
      <c r="T12" s="8"/>
      <c r="U12" s="9">
        <v>9</v>
      </c>
      <c r="V12" s="10">
        <v>9.9199999999999997E-2</v>
      </c>
      <c r="W12" s="10">
        <v>0.67264699999999999</v>
      </c>
      <c r="X12" s="10">
        <v>0.53890000000000005</v>
      </c>
      <c r="Y12" s="10">
        <v>0.7</v>
      </c>
      <c r="Z12" s="10">
        <v>0.9</v>
      </c>
      <c r="AA12" s="10">
        <v>0.2</v>
      </c>
      <c r="AB12" s="10">
        <v>0</v>
      </c>
      <c r="AC12" s="10">
        <v>0.3</v>
      </c>
      <c r="AD12" s="10">
        <v>0.2</v>
      </c>
      <c r="AE12" s="10">
        <f t="shared" si="2"/>
        <v>0</v>
      </c>
      <c r="AF12" s="10">
        <f t="shared" si="2"/>
        <v>0.1</v>
      </c>
      <c r="AG12" s="10" t="e">
        <f t="shared" si="2"/>
        <v>#N/A</v>
      </c>
      <c r="AH12" s="38"/>
      <c r="AI12" s="51">
        <v>46053</v>
      </c>
      <c r="AJ12" s="52">
        <v>0.2</v>
      </c>
      <c r="AK12" s="13"/>
      <c r="AL12" s="51">
        <v>31928</v>
      </c>
      <c r="AM12" s="52">
        <v>7.6</v>
      </c>
      <c r="AN12" s="52">
        <v>0</v>
      </c>
      <c r="AO12" s="52">
        <v>0</v>
      </c>
      <c r="AP12" s="52">
        <v>0</v>
      </c>
      <c r="AQ12" s="52">
        <v>0</v>
      </c>
      <c r="AR12" s="52">
        <v>0</v>
      </c>
      <c r="AS12" s="51">
        <v>42916</v>
      </c>
      <c r="AT12" s="52">
        <v>0.3</v>
      </c>
      <c r="AU12" s="62"/>
      <c r="AV12" s="63"/>
      <c r="AW12" s="63"/>
      <c r="AX12" s="63"/>
      <c r="AY12" s="63"/>
      <c r="AZ12" s="63"/>
      <c r="BA12" s="63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</row>
    <row r="13" spans="1:128">
      <c r="B13" s="20"/>
      <c r="K13" s="22"/>
      <c r="L13" s="59">
        <f t="shared" si="11"/>
        <v>46053</v>
      </c>
      <c r="M13" s="60"/>
      <c r="N13" s="61">
        <f t="shared" si="5"/>
        <v>0.2</v>
      </c>
      <c r="O13" s="61">
        <f t="shared" si="6"/>
        <v>0.8</v>
      </c>
      <c r="P13" s="61">
        <f t="shared" si="7"/>
        <v>0.2</v>
      </c>
      <c r="Q13" s="61">
        <f t="shared" si="8"/>
        <v>0.8</v>
      </c>
      <c r="R13" s="61">
        <f t="shared" si="9"/>
        <v>0.2</v>
      </c>
      <c r="S13" s="61">
        <f t="shared" si="10"/>
        <v>0.3</v>
      </c>
      <c r="T13" s="8"/>
      <c r="U13" s="9">
        <v>10</v>
      </c>
      <c r="V13" s="10">
        <v>-0.29170000000000001</v>
      </c>
      <c r="W13" s="10">
        <v>-0.120073</v>
      </c>
      <c r="X13" s="10">
        <v>0.11219999999999999</v>
      </c>
      <c r="Y13" s="10">
        <v>0.2</v>
      </c>
      <c r="Z13" s="10">
        <v>0.9</v>
      </c>
      <c r="AA13" s="10">
        <v>-0.3</v>
      </c>
      <c r="AB13" s="10">
        <v>0.7</v>
      </c>
      <c r="AC13" s="10">
        <v>0.1</v>
      </c>
      <c r="AD13" s="10">
        <v>-0.1</v>
      </c>
      <c r="AE13" s="10">
        <f t="shared" si="2"/>
        <v>-0.3</v>
      </c>
      <c r="AF13" s="10">
        <f t="shared" si="2"/>
        <v>0.2</v>
      </c>
      <c r="AG13" s="10" t="e">
        <f t="shared" si="2"/>
        <v>#N/A</v>
      </c>
      <c r="AH13" s="38"/>
      <c r="AI13" s="51">
        <v>46022</v>
      </c>
      <c r="AJ13" s="52">
        <v>0.8</v>
      </c>
      <c r="AK13" s="13"/>
      <c r="AL13" s="51">
        <v>31958</v>
      </c>
      <c r="AM13" s="52">
        <v>7.8</v>
      </c>
      <c r="AN13" s="52">
        <v>0</v>
      </c>
      <c r="AO13" s="52">
        <v>0</v>
      </c>
      <c r="AP13" s="52">
        <v>0</v>
      </c>
      <c r="AQ13" s="52">
        <v>0</v>
      </c>
      <c r="AR13" s="52">
        <v>0</v>
      </c>
      <c r="AS13" s="51">
        <v>42947</v>
      </c>
      <c r="AT13" s="52">
        <v>0.4</v>
      </c>
      <c r="AU13" s="62"/>
      <c r="AV13" s="63"/>
      <c r="AW13" s="63"/>
      <c r="AX13" s="63"/>
      <c r="AY13" s="63"/>
      <c r="AZ13" s="63"/>
      <c r="BA13" s="63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</row>
    <row r="14" spans="1:128">
      <c r="B14" s="20"/>
      <c r="K14" s="22"/>
      <c r="L14" s="59">
        <f t="shared" si="11"/>
        <v>46022</v>
      </c>
      <c r="M14" s="60"/>
      <c r="N14" s="61">
        <f t="shared" si="5"/>
        <v>0.8</v>
      </c>
      <c r="O14" s="61">
        <f t="shared" si="6"/>
        <v>1.2</v>
      </c>
      <c r="P14" s="61">
        <f t="shared" si="7"/>
        <v>0</v>
      </c>
      <c r="Q14" s="61">
        <f t="shared" si="8"/>
        <v>0.7</v>
      </c>
      <c r="R14" s="61">
        <f t="shared" si="9"/>
        <v>0.2</v>
      </c>
      <c r="S14" s="61">
        <f t="shared" si="10"/>
        <v>0.2</v>
      </c>
      <c r="T14" s="8"/>
      <c r="U14" s="9">
        <v>11</v>
      </c>
      <c r="V14" s="10">
        <v>-8.6999999999999994E-3</v>
      </c>
      <c r="W14" s="10">
        <v>0.14437900000000001</v>
      </c>
      <c r="X14" s="10">
        <v>1.2800000000000001E-2</v>
      </c>
      <c r="Y14" s="10">
        <v>-0.3</v>
      </c>
      <c r="Z14" s="10">
        <v>0.4</v>
      </c>
      <c r="AA14" s="10">
        <v>-0.6</v>
      </c>
      <c r="AB14" s="10">
        <v>0.4</v>
      </c>
      <c r="AC14" s="10">
        <v>-0.2</v>
      </c>
      <c r="AD14" s="10">
        <v>-0.5</v>
      </c>
      <c r="AE14" s="10">
        <f t="shared" si="2"/>
        <v>-0.6</v>
      </c>
      <c r="AF14" s="10">
        <f t="shared" si="2"/>
        <v>-0.1</v>
      </c>
      <c r="AG14" s="10" t="e">
        <f t="shared" si="2"/>
        <v>#N/A</v>
      </c>
      <c r="AH14" s="38"/>
      <c r="AI14" s="51">
        <v>45991</v>
      </c>
      <c r="AJ14" s="52">
        <v>0.7</v>
      </c>
      <c r="AK14" s="13"/>
      <c r="AL14" s="51">
        <v>31989</v>
      </c>
      <c r="AM14" s="52">
        <v>7.8</v>
      </c>
      <c r="AN14" s="52">
        <v>0</v>
      </c>
      <c r="AO14" s="52">
        <v>0</v>
      </c>
      <c r="AP14" s="52">
        <v>0</v>
      </c>
      <c r="AQ14" s="52">
        <v>0</v>
      </c>
      <c r="AR14" s="52">
        <v>0</v>
      </c>
      <c r="AS14" s="51">
        <v>42978</v>
      </c>
      <c r="AT14" s="52">
        <v>0.9</v>
      </c>
      <c r="AU14" s="62"/>
      <c r="AV14" s="63"/>
      <c r="AW14" s="63"/>
      <c r="AX14" s="63"/>
      <c r="AY14" s="63"/>
      <c r="AZ14" s="63"/>
      <c r="BA14" s="63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</row>
    <row r="15" spans="1:128">
      <c r="B15" s="20"/>
      <c r="K15" s="22"/>
      <c r="L15" s="59">
        <f t="shared" si="11"/>
        <v>45991</v>
      </c>
      <c r="M15" s="60"/>
      <c r="N15" s="61">
        <f t="shared" si="5"/>
        <v>0.7</v>
      </c>
      <c r="O15" s="61">
        <f t="shared" si="6"/>
        <v>1.2</v>
      </c>
      <c r="P15" s="61">
        <f t="shared" si="7"/>
        <v>0</v>
      </c>
      <c r="Q15" s="61">
        <f t="shared" si="8"/>
        <v>0.7</v>
      </c>
      <c r="R15" s="61">
        <f t="shared" si="9"/>
        <v>-0.1</v>
      </c>
      <c r="S15" s="61">
        <f t="shared" si="10"/>
        <v>-0.1</v>
      </c>
      <c r="T15" s="8"/>
      <c r="U15" s="9">
        <v>12</v>
      </c>
      <c r="V15" s="10">
        <v>0.49653000000000003</v>
      </c>
      <c r="W15" s="10">
        <v>0.22400600000000001</v>
      </c>
      <c r="X15" s="10">
        <v>0.3</v>
      </c>
      <c r="Y15" s="10">
        <v>0</v>
      </c>
      <c r="Z15" s="10">
        <v>0</v>
      </c>
      <c r="AA15" s="10">
        <v>0.7</v>
      </c>
      <c r="AB15" s="10">
        <v>-0.3</v>
      </c>
      <c r="AC15" s="10">
        <v>0</v>
      </c>
      <c r="AD15" s="10">
        <v>0.1</v>
      </c>
      <c r="AE15" s="10">
        <f t="shared" si="2"/>
        <v>0</v>
      </c>
      <c r="AF15" s="10">
        <f t="shared" si="2"/>
        <v>0.2</v>
      </c>
      <c r="AG15" s="10" t="e">
        <f t="shared" si="2"/>
        <v>#N/A</v>
      </c>
      <c r="AH15" s="38"/>
      <c r="AI15" s="51">
        <v>45961</v>
      </c>
      <c r="AJ15" s="52">
        <v>0.2</v>
      </c>
      <c r="AK15" s="13"/>
      <c r="AL15" s="51">
        <v>32020</v>
      </c>
      <c r="AM15" s="52">
        <v>8.1999999999999993</v>
      </c>
      <c r="AN15" s="52">
        <v>0</v>
      </c>
      <c r="AO15" s="52">
        <v>0</v>
      </c>
      <c r="AP15" s="52">
        <v>0</v>
      </c>
      <c r="AQ15" s="52">
        <v>0</v>
      </c>
      <c r="AR15" s="52">
        <v>0</v>
      </c>
      <c r="AS15" s="51">
        <v>43008</v>
      </c>
      <c r="AT15" s="52">
        <v>1.4</v>
      </c>
      <c r="AU15" s="62"/>
      <c r="AV15" s="63"/>
      <c r="AW15" s="63"/>
      <c r="AX15" s="63"/>
      <c r="AY15" s="63"/>
      <c r="AZ15" s="63"/>
      <c r="BA15" s="63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</row>
    <row r="16" spans="1:128">
      <c r="B16" s="20"/>
      <c r="K16" s="22"/>
      <c r="L16" s="59">
        <f t="shared" si="11"/>
        <v>45961</v>
      </c>
      <c r="M16" s="60"/>
      <c r="N16" s="61">
        <f t="shared" si="5"/>
        <v>0.2</v>
      </c>
      <c r="O16" s="61">
        <f t="shared" si="6"/>
        <v>1.2</v>
      </c>
      <c r="P16" s="61">
        <f t="shared" si="7"/>
        <v>-0.1</v>
      </c>
      <c r="Q16" s="61">
        <f t="shared" si="8"/>
        <v>0.7</v>
      </c>
      <c r="R16" s="61">
        <f t="shared" si="9"/>
        <v>0.2</v>
      </c>
      <c r="S16" s="61">
        <f t="shared" si="10"/>
        <v>0.2</v>
      </c>
      <c r="T16" s="8"/>
      <c r="V16" s="10"/>
      <c r="W16" s="10"/>
      <c r="X16" s="10"/>
      <c r="Y16" s="10"/>
      <c r="Z16" s="10"/>
      <c r="AA16" s="10"/>
      <c r="AB16" s="10"/>
      <c r="AC16" s="10"/>
      <c r="AD16" s="16"/>
      <c r="AE16" s="38"/>
      <c r="AF16" s="38"/>
      <c r="AG16" s="38"/>
      <c r="AH16" s="38"/>
      <c r="AI16" s="51">
        <v>45930</v>
      </c>
      <c r="AJ16" s="52">
        <v>-0.3</v>
      </c>
      <c r="AK16" s="13"/>
      <c r="AL16" s="51">
        <v>32050</v>
      </c>
      <c r="AM16" s="52">
        <v>7.7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1">
        <v>43039</v>
      </c>
      <c r="AT16" s="52">
        <v>1.5</v>
      </c>
      <c r="AU16" s="62"/>
      <c r="AV16" s="63"/>
      <c r="AW16" s="63"/>
      <c r="AX16" s="63"/>
      <c r="AY16" s="63"/>
      <c r="AZ16" s="63"/>
      <c r="BA16" s="63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</row>
    <row r="17" spans="2:128">
      <c r="B17" s="20"/>
      <c r="K17" s="22"/>
      <c r="L17" s="59">
        <f t="shared" si="11"/>
        <v>45930</v>
      </c>
      <c r="M17" s="60"/>
      <c r="N17" s="61">
        <f t="shared" si="5"/>
        <v>-0.3</v>
      </c>
      <c r="O17" s="61">
        <f t="shared" si="6"/>
        <v>1</v>
      </c>
      <c r="P17" s="61">
        <f t="shared" si="7"/>
        <v>-0.1</v>
      </c>
      <c r="Q17" s="61">
        <f t="shared" si="8"/>
        <v>0.6</v>
      </c>
      <c r="R17" s="61">
        <f t="shared" si="9"/>
        <v>0.1</v>
      </c>
      <c r="S17" s="61">
        <f t="shared" si="10"/>
        <v>0</v>
      </c>
      <c r="T17" s="8"/>
      <c r="V17" s="10"/>
      <c r="W17" s="10"/>
      <c r="X17" s="10"/>
      <c r="Y17" s="10"/>
      <c r="Z17" s="10"/>
      <c r="AA17" s="10"/>
      <c r="AB17" s="10"/>
      <c r="AC17" s="10"/>
      <c r="AD17" s="10"/>
      <c r="AE17" s="11"/>
      <c r="AF17" s="11"/>
      <c r="AG17" s="11"/>
      <c r="AH17" s="11"/>
      <c r="AI17" s="51">
        <v>45900</v>
      </c>
      <c r="AJ17" s="52">
        <v>-0.4</v>
      </c>
      <c r="AK17" s="13"/>
      <c r="AL17" s="51">
        <v>32081</v>
      </c>
      <c r="AM17" s="52">
        <v>7.5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1">
        <v>43069</v>
      </c>
      <c r="AT17" s="52">
        <v>1.5</v>
      </c>
      <c r="AU17" s="62"/>
      <c r="AV17" s="63"/>
      <c r="AW17" s="63"/>
      <c r="AX17" s="63"/>
      <c r="AY17" s="63"/>
      <c r="AZ17" s="63"/>
      <c r="BA17" s="63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</row>
    <row r="18" spans="2:128">
      <c r="B18" s="20"/>
      <c r="K18" s="22"/>
      <c r="L18" s="59">
        <f t="shared" si="11"/>
        <v>45900</v>
      </c>
      <c r="M18" s="60"/>
      <c r="N18" s="61">
        <f t="shared" si="5"/>
        <v>-0.4</v>
      </c>
      <c r="O18" s="61">
        <f t="shared" si="6"/>
        <v>0.9</v>
      </c>
      <c r="P18" s="61">
        <f t="shared" si="7"/>
        <v>-0.1</v>
      </c>
      <c r="Q18" s="61">
        <f t="shared" si="8"/>
        <v>0.5</v>
      </c>
      <c r="R18" s="61">
        <f t="shared" si="9"/>
        <v>0</v>
      </c>
      <c r="S18" s="61">
        <f t="shared" si="10"/>
        <v>0</v>
      </c>
      <c r="T18" s="8"/>
      <c r="U18" s="9" t="s">
        <v>30</v>
      </c>
      <c r="V18" s="10"/>
      <c r="W18" s="10"/>
      <c r="X18" s="10"/>
      <c r="Y18" s="10"/>
      <c r="Z18" s="10"/>
      <c r="AA18" s="10"/>
      <c r="AB18" s="10"/>
      <c r="AC18" s="10"/>
      <c r="AD18" s="10"/>
      <c r="AE18" s="11"/>
      <c r="AF18" s="11"/>
      <c r="AG18" s="11"/>
      <c r="AH18" s="11"/>
      <c r="AI18" s="51">
        <v>45869</v>
      </c>
      <c r="AJ18" s="52">
        <v>0</v>
      </c>
      <c r="AK18" s="13"/>
      <c r="AL18" s="51">
        <v>32111</v>
      </c>
      <c r="AM18" s="52">
        <v>8.3000000000000007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1">
        <v>43131</v>
      </c>
      <c r="AT18" s="52">
        <v>0.6</v>
      </c>
      <c r="AU18" s="62"/>
      <c r="AV18" s="63"/>
      <c r="AW18" s="63"/>
      <c r="AX18" s="63"/>
      <c r="AY18" s="63"/>
      <c r="AZ18" s="63"/>
      <c r="BA18" s="63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</row>
    <row r="19" spans="2:128">
      <c r="B19" s="20"/>
      <c r="K19" s="22"/>
      <c r="L19" s="59">
        <f t="shared" si="11"/>
        <v>45869</v>
      </c>
      <c r="M19" s="60"/>
      <c r="N19" s="61">
        <f t="shared" si="5"/>
        <v>0</v>
      </c>
      <c r="O19" s="61">
        <f t="shared" si="6"/>
        <v>0.8</v>
      </c>
      <c r="P19" s="61">
        <f t="shared" si="7"/>
        <v>-0.1</v>
      </c>
      <c r="Q19" s="61">
        <f t="shared" si="8"/>
        <v>0.5</v>
      </c>
      <c r="R19" s="61">
        <f t="shared" si="9"/>
        <v>0.4</v>
      </c>
      <c r="S19" s="61">
        <f t="shared" si="10"/>
        <v>0.4</v>
      </c>
      <c r="T19" s="8"/>
      <c r="V19" s="16">
        <v>2015</v>
      </c>
      <c r="W19" s="16">
        <v>2016</v>
      </c>
      <c r="X19" s="16">
        <v>2017</v>
      </c>
      <c r="Y19" s="16">
        <v>2018</v>
      </c>
      <c r="Z19" s="16">
        <v>2019</v>
      </c>
      <c r="AA19" s="16">
        <v>2020</v>
      </c>
      <c r="AB19" s="16">
        <v>2021</v>
      </c>
      <c r="AC19" s="16">
        <v>2022</v>
      </c>
      <c r="AD19" s="16">
        <v>2023</v>
      </c>
      <c r="AE19" s="11">
        <v>2024</v>
      </c>
      <c r="AF19" s="11">
        <v>2025</v>
      </c>
      <c r="AG19" s="11">
        <v>2026</v>
      </c>
      <c r="AH19" s="11"/>
      <c r="AI19" s="51">
        <v>45838</v>
      </c>
      <c r="AJ19" s="52">
        <v>0.1</v>
      </c>
      <c r="AK19" s="13"/>
      <c r="AL19" s="51">
        <v>32142</v>
      </c>
      <c r="AM19" s="52">
        <v>8.9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1">
        <v>43159</v>
      </c>
      <c r="AT19" s="52">
        <v>1.8</v>
      </c>
      <c r="AU19" s="62"/>
      <c r="AV19" s="63"/>
      <c r="AW19" s="63"/>
      <c r="AX19" s="63"/>
      <c r="AY19" s="63"/>
      <c r="AZ19" s="63"/>
      <c r="BA19" s="63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</row>
    <row r="20" spans="2:128">
      <c r="B20" s="20"/>
      <c r="K20" s="22"/>
      <c r="L20" s="59">
        <f t="shared" si="11"/>
        <v>45838</v>
      </c>
      <c r="M20" s="60"/>
      <c r="N20" s="61">
        <f t="shared" si="5"/>
        <v>0.1</v>
      </c>
      <c r="O20" s="61">
        <f t="shared" si="6"/>
        <v>0.7</v>
      </c>
      <c r="P20" s="61">
        <f t="shared" si="7"/>
        <v>-0.1</v>
      </c>
      <c r="Q20" s="61">
        <f t="shared" si="8"/>
        <v>0.4</v>
      </c>
      <c r="R20" s="61">
        <f t="shared" si="9"/>
        <v>-0.1</v>
      </c>
      <c r="S20" s="61">
        <f t="shared" si="10"/>
        <v>0</v>
      </c>
      <c r="T20" s="8"/>
      <c r="U20" s="9">
        <v>1</v>
      </c>
      <c r="V20" s="25">
        <v>0.2</v>
      </c>
      <c r="W20" s="25">
        <v>0.2</v>
      </c>
      <c r="X20" s="25">
        <v>0.6</v>
      </c>
      <c r="Y20" s="25">
        <v>0.2</v>
      </c>
      <c r="Z20" s="25">
        <v>0.4</v>
      </c>
      <c r="AA20" s="25">
        <v>0.5</v>
      </c>
      <c r="AB20" s="25">
        <v>0.1</v>
      </c>
      <c r="AC20" s="25">
        <v>0.1</v>
      </c>
      <c r="AD20" s="25">
        <v>0.4</v>
      </c>
      <c r="AE20" s="25">
        <f t="shared" ref="AE20:AG31" si="12">VLOOKUP(AE34,$AL:$AR,7,FALSE)</f>
        <v>0.3</v>
      </c>
      <c r="AF20" s="25">
        <f t="shared" si="12"/>
        <v>0.5</v>
      </c>
      <c r="AG20" s="25">
        <f t="shared" si="12"/>
        <v>0.3</v>
      </c>
      <c r="AH20" s="11"/>
      <c r="AI20" s="51">
        <v>45808</v>
      </c>
      <c r="AJ20" s="52">
        <v>-0.1</v>
      </c>
      <c r="AK20" s="13"/>
      <c r="AL20" s="51">
        <v>32173</v>
      </c>
      <c r="AM20" s="52">
        <v>9.4</v>
      </c>
      <c r="AN20" s="52">
        <v>0</v>
      </c>
      <c r="AO20" s="52">
        <v>9.4</v>
      </c>
      <c r="AP20" s="52">
        <v>0</v>
      </c>
      <c r="AQ20" s="52">
        <v>0</v>
      </c>
      <c r="AR20" s="52">
        <v>0</v>
      </c>
      <c r="AS20" s="51">
        <v>43190</v>
      </c>
      <c r="AT20" s="52">
        <v>0.8</v>
      </c>
      <c r="AU20" s="62"/>
      <c r="AV20" s="63"/>
      <c r="AW20" s="63"/>
      <c r="AX20" s="63"/>
      <c r="AY20" s="63"/>
      <c r="AZ20" s="63"/>
      <c r="BA20" s="63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</row>
    <row r="21" spans="2:128">
      <c r="B21" s="20"/>
      <c r="K21" s="22"/>
      <c r="L21" s="59">
        <f t="shared" si="11"/>
        <v>45808</v>
      </c>
      <c r="M21" s="60"/>
      <c r="N21" s="61">
        <f t="shared" si="5"/>
        <v>-0.1</v>
      </c>
      <c r="O21" s="61">
        <f t="shared" si="6"/>
        <v>0.6</v>
      </c>
      <c r="P21" s="61">
        <f t="shared" si="7"/>
        <v>-0.1</v>
      </c>
      <c r="Q21" s="61">
        <f t="shared" si="8"/>
        <v>0.4</v>
      </c>
      <c r="R21" s="61">
        <f t="shared" si="9"/>
        <v>-0.2</v>
      </c>
      <c r="S21" s="61">
        <f t="shared" si="10"/>
        <v>0</v>
      </c>
      <c r="T21" s="8"/>
      <c r="U21" s="9">
        <v>2</v>
      </c>
      <c r="V21" s="25">
        <v>0.36680000000000001</v>
      </c>
      <c r="W21" s="25">
        <v>0.3</v>
      </c>
      <c r="X21" s="25">
        <v>-0.1</v>
      </c>
      <c r="Y21" s="25">
        <v>0.5</v>
      </c>
      <c r="Z21" s="25">
        <v>0.4</v>
      </c>
      <c r="AA21" s="25">
        <v>-0.1</v>
      </c>
      <c r="AB21" s="25">
        <v>0.2</v>
      </c>
      <c r="AC21" s="25">
        <v>0.2</v>
      </c>
      <c r="AD21" s="25">
        <v>-0.2</v>
      </c>
      <c r="AE21" s="25">
        <f t="shared" si="12"/>
        <v>0.5</v>
      </c>
      <c r="AF21" s="25">
        <f t="shared" si="12"/>
        <v>-0.2</v>
      </c>
      <c r="AG21" s="25">
        <f t="shared" si="12"/>
        <v>0.7</v>
      </c>
      <c r="AH21" s="11"/>
      <c r="AI21" s="51">
        <v>45777</v>
      </c>
      <c r="AJ21" s="52">
        <v>-0.1</v>
      </c>
      <c r="AK21" s="13"/>
      <c r="AL21" s="51">
        <v>32202</v>
      </c>
      <c r="AM21" s="52">
        <v>10.4</v>
      </c>
      <c r="AN21" s="52">
        <v>0</v>
      </c>
      <c r="AO21" s="52">
        <v>0</v>
      </c>
      <c r="AP21" s="52">
        <v>0</v>
      </c>
      <c r="AQ21" s="52">
        <v>0</v>
      </c>
      <c r="AR21" s="52">
        <v>0</v>
      </c>
      <c r="AS21" s="51">
        <v>43220</v>
      </c>
      <c r="AT21" s="52">
        <v>0.5</v>
      </c>
      <c r="AU21" s="62"/>
      <c r="AV21" s="63"/>
      <c r="AW21" s="63"/>
      <c r="AX21" s="63"/>
      <c r="AY21" s="63"/>
      <c r="AZ21" s="63"/>
      <c r="BA21" s="63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</row>
    <row r="22" spans="2:128">
      <c r="B22" s="20"/>
      <c r="K22" s="22"/>
      <c r="L22" s="59">
        <f t="shared" si="11"/>
        <v>45777</v>
      </c>
      <c r="M22" s="60"/>
      <c r="N22" s="61">
        <f t="shared" si="5"/>
        <v>-0.1</v>
      </c>
      <c r="O22" s="61">
        <f t="shared" si="6"/>
        <v>0.5</v>
      </c>
      <c r="P22" s="61">
        <f t="shared" si="7"/>
        <v>-0.1</v>
      </c>
      <c r="Q22" s="61">
        <f t="shared" si="8"/>
        <v>0.4</v>
      </c>
      <c r="R22" s="61">
        <f t="shared" si="9"/>
        <v>0.1</v>
      </c>
      <c r="S22" s="61">
        <f t="shared" si="10"/>
        <v>0.2</v>
      </c>
      <c r="T22" s="8"/>
      <c r="U22" s="9">
        <v>3</v>
      </c>
      <c r="V22" s="25">
        <v>-5.7500000000000002E-2</v>
      </c>
      <c r="W22" s="25">
        <v>0</v>
      </c>
      <c r="X22" s="25">
        <v>0.1</v>
      </c>
      <c r="Y22" s="25">
        <v>-0.3</v>
      </c>
      <c r="Z22" s="25">
        <v>-0.3</v>
      </c>
      <c r="AA22" s="25">
        <v>-0.2</v>
      </c>
      <c r="AB22" s="25">
        <v>0</v>
      </c>
      <c r="AC22" s="25">
        <v>-0.1</v>
      </c>
      <c r="AD22" s="25">
        <v>0</v>
      </c>
      <c r="AE22" s="25">
        <f t="shared" si="12"/>
        <v>-0.6</v>
      </c>
      <c r="AF22" s="25">
        <f t="shared" si="12"/>
        <v>0</v>
      </c>
      <c r="AG22" s="25">
        <f t="shared" si="12"/>
        <v>-0.7</v>
      </c>
      <c r="AH22" s="11"/>
      <c r="AI22" s="51">
        <v>45747</v>
      </c>
      <c r="AJ22" s="52">
        <v>-0.1</v>
      </c>
      <c r="AK22" s="13"/>
      <c r="AL22" s="51">
        <v>32233</v>
      </c>
      <c r="AM22" s="52">
        <v>11.3</v>
      </c>
      <c r="AN22" s="52">
        <v>0</v>
      </c>
      <c r="AO22" s="52">
        <v>0</v>
      </c>
      <c r="AP22" s="52">
        <v>0</v>
      </c>
      <c r="AQ22" s="52">
        <v>0</v>
      </c>
      <c r="AR22" s="52">
        <v>0</v>
      </c>
      <c r="AS22" s="51">
        <v>43251</v>
      </c>
      <c r="AT22" s="52">
        <v>0.4</v>
      </c>
      <c r="AU22" s="62"/>
      <c r="AV22" s="63"/>
      <c r="AW22" s="63"/>
      <c r="AX22" s="63"/>
      <c r="AY22" s="63"/>
      <c r="AZ22" s="63"/>
      <c r="BA22" s="63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</row>
    <row r="23" spans="2:128">
      <c r="B23" s="20"/>
      <c r="K23" s="22"/>
      <c r="L23" s="59">
        <f t="shared" si="11"/>
        <v>45747</v>
      </c>
      <c r="M23" s="60"/>
      <c r="N23" s="61">
        <f t="shared" si="5"/>
        <v>-0.1</v>
      </c>
      <c r="O23" s="61">
        <f t="shared" si="6"/>
        <v>0.5</v>
      </c>
      <c r="P23" s="61">
        <f t="shared" si="7"/>
        <v>-0.1</v>
      </c>
      <c r="Q23" s="61">
        <f t="shared" si="8"/>
        <v>0.3</v>
      </c>
      <c r="R23" s="61">
        <f t="shared" si="9"/>
        <v>-0.4</v>
      </c>
      <c r="S23" s="61">
        <f t="shared" si="10"/>
        <v>0</v>
      </c>
      <c r="T23" s="8"/>
      <c r="U23" s="9">
        <v>4</v>
      </c>
      <c r="V23" s="25">
        <v>0.2127</v>
      </c>
      <c r="W23" s="25">
        <v>0.2</v>
      </c>
      <c r="X23" s="25">
        <v>0.3</v>
      </c>
      <c r="Y23" s="25">
        <v>0.2</v>
      </c>
      <c r="Z23" s="25">
        <v>0.1</v>
      </c>
      <c r="AA23" s="25">
        <v>0</v>
      </c>
      <c r="AB23" s="25">
        <v>0.3</v>
      </c>
      <c r="AC23" s="25">
        <v>0.1</v>
      </c>
      <c r="AD23" s="25">
        <v>0.1</v>
      </c>
      <c r="AE23" s="25">
        <f t="shared" si="12"/>
        <v>0.2</v>
      </c>
      <c r="AF23" s="25">
        <f t="shared" si="12"/>
        <v>0.2</v>
      </c>
      <c r="AG23" s="25">
        <f t="shared" si="12"/>
        <v>0.2</v>
      </c>
      <c r="AH23" s="11"/>
      <c r="AI23" s="51">
        <v>45716</v>
      </c>
      <c r="AJ23" s="52">
        <v>-0.7</v>
      </c>
      <c r="AK23" s="13"/>
      <c r="AL23" s="51">
        <v>32263</v>
      </c>
      <c r="AM23" s="52">
        <v>12.2</v>
      </c>
      <c r="AN23" s="52">
        <v>0</v>
      </c>
      <c r="AO23" s="52">
        <v>0</v>
      </c>
      <c r="AP23" s="52">
        <v>0</v>
      </c>
      <c r="AQ23" s="52">
        <v>0</v>
      </c>
      <c r="AR23" s="52">
        <v>0</v>
      </c>
      <c r="AS23" s="51">
        <v>43281</v>
      </c>
      <c r="AT23" s="52">
        <v>0.4</v>
      </c>
      <c r="AU23" s="62"/>
      <c r="AV23" s="63"/>
      <c r="AW23" s="63"/>
      <c r="AX23" s="63"/>
      <c r="AY23" s="63"/>
      <c r="AZ23" s="63"/>
      <c r="BA23" s="63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</row>
    <row r="24" spans="2:128">
      <c r="B24" s="20"/>
      <c r="K24" s="22"/>
      <c r="L24" s="59">
        <f t="shared" si="11"/>
        <v>45716</v>
      </c>
      <c r="M24" s="60"/>
      <c r="N24" s="61">
        <f t="shared" si="5"/>
        <v>-0.7</v>
      </c>
      <c r="O24" s="61">
        <f t="shared" si="6"/>
        <v>-0.1</v>
      </c>
      <c r="P24" s="61">
        <f t="shared" si="7"/>
        <v>-0.1</v>
      </c>
      <c r="Q24" s="61">
        <f t="shared" si="8"/>
        <v>0.3</v>
      </c>
      <c r="R24" s="61">
        <f t="shared" si="9"/>
        <v>-0.2</v>
      </c>
      <c r="S24" s="61">
        <f t="shared" si="10"/>
        <v>-0.2</v>
      </c>
      <c r="T24" s="8"/>
      <c r="U24" s="9">
        <v>5</v>
      </c>
      <c r="V24" s="25">
        <v>0.16569999999999999</v>
      </c>
      <c r="W24" s="25">
        <v>0.1</v>
      </c>
      <c r="X24" s="25">
        <v>0.1</v>
      </c>
      <c r="Y24" s="25">
        <v>0</v>
      </c>
      <c r="Z24" s="25">
        <v>0</v>
      </c>
      <c r="AA24" s="25">
        <v>0</v>
      </c>
      <c r="AB24" s="25">
        <v>0.1</v>
      </c>
      <c r="AC24" s="25">
        <v>0</v>
      </c>
      <c r="AD24" s="25">
        <v>0</v>
      </c>
      <c r="AE24" s="25">
        <f t="shared" si="12"/>
        <v>-0.2</v>
      </c>
      <c r="AF24" s="25">
        <f t="shared" si="12"/>
        <v>0</v>
      </c>
      <c r="AG24" s="25">
        <f t="shared" si="12"/>
        <v>-0.1</v>
      </c>
      <c r="AH24" s="11"/>
      <c r="AI24" s="51">
        <v>45688</v>
      </c>
      <c r="AJ24" s="52">
        <v>0.5</v>
      </c>
      <c r="AK24" s="13"/>
      <c r="AL24" s="51">
        <v>32294</v>
      </c>
      <c r="AM24" s="52">
        <v>14.2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1">
        <v>43312</v>
      </c>
      <c r="AT24" s="52">
        <v>0.7</v>
      </c>
      <c r="AU24" s="62"/>
      <c r="AV24" s="63"/>
      <c r="AW24" s="63"/>
      <c r="AX24" s="63"/>
      <c r="AY24" s="63"/>
      <c r="AZ24" s="63"/>
      <c r="BA24" s="63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</row>
    <row r="25" spans="2:128">
      <c r="B25" s="65"/>
      <c r="C25" s="66"/>
      <c r="D25" s="66"/>
      <c r="E25" s="67" t="s">
        <v>31</v>
      </c>
      <c r="F25" s="66"/>
      <c r="G25" s="66"/>
      <c r="H25" s="66"/>
      <c r="I25" s="66"/>
      <c r="J25" s="66"/>
      <c r="K25" s="22"/>
      <c r="L25" s="59">
        <f t="shared" si="11"/>
        <v>45688</v>
      </c>
      <c r="M25" s="60"/>
      <c r="N25" s="61">
        <f t="shared" si="5"/>
        <v>0.5</v>
      </c>
      <c r="O25" s="61">
        <f t="shared" si="6"/>
        <v>0.6</v>
      </c>
      <c r="P25" s="61">
        <f t="shared" si="7"/>
        <v>0.5</v>
      </c>
      <c r="Q25" s="61">
        <f t="shared" si="8"/>
        <v>0.6</v>
      </c>
      <c r="R25" s="61">
        <f t="shared" si="9"/>
        <v>0.7</v>
      </c>
      <c r="S25" s="61">
        <f t="shared" si="10"/>
        <v>0.5</v>
      </c>
      <c r="T25" s="8"/>
      <c r="U25" s="9">
        <v>6</v>
      </c>
      <c r="V25" s="25">
        <v>0.13420000000000001</v>
      </c>
      <c r="W25" s="25">
        <v>0.1</v>
      </c>
      <c r="X25" s="25">
        <v>0.1</v>
      </c>
      <c r="Y25" s="25">
        <v>0.1</v>
      </c>
      <c r="Z25" s="25">
        <v>0.1</v>
      </c>
      <c r="AA25" s="25">
        <v>-0.1</v>
      </c>
      <c r="AB25" s="25">
        <v>-0.1</v>
      </c>
      <c r="AC25" s="25">
        <v>0.1</v>
      </c>
      <c r="AD25" s="25">
        <v>-0.1</v>
      </c>
      <c r="AE25" s="25">
        <f t="shared" si="12"/>
        <v>-0.1</v>
      </c>
      <c r="AF25" s="25">
        <f t="shared" si="12"/>
        <v>0</v>
      </c>
      <c r="AG25" s="25" t="e">
        <f t="shared" si="12"/>
        <v>#N/A</v>
      </c>
      <c r="AH25" s="11"/>
      <c r="AI25" s="51">
        <v>45657</v>
      </c>
      <c r="AJ25" s="52">
        <v>0.1</v>
      </c>
      <c r="AK25" s="13"/>
      <c r="AL25" s="51">
        <v>32324</v>
      </c>
      <c r="AM25" s="52">
        <v>16.3</v>
      </c>
      <c r="AN25" s="52">
        <v>0</v>
      </c>
      <c r="AO25" s="52">
        <v>0</v>
      </c>
      <c r="AP25" s="52">
        <v>0</v>
      </c>
      <c r="AQ25" s="52">
        <v>0</v>
      </c>
      <c r="AR25" s="52">
        <v>0</v>
      </c>
      <c r="AS25" s="51">
        <v>43343</v>
      </c>
      <c r="AT25" s="52">
        <v>1.3</v>
      </c>
      <c r="AU25" s="62"/>
      <c r="AV25" s="63"/>
      <c r="AW25" s="63"/>
      <c r="AX25" s="63"/>
      <c r="AY25" s="63"/>
      <c r="AZ25" s="63"/>
      <c r="BA25" s="63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</row>
    <row r="26" spans="2:128">
      <c r="B26" s="68"/>
      <c r="C26" s="69"/>
      <c r="D26" s="69"/>
      <c r="E26" s="69"/>
      <c r="F26" s="69"/>
      <c r="G26" s="69"/>
      <c r="H26" s="69"/>
      <c r="I26" s="69"/>
      <c r="J26" s="69"/>
      <c r="K26" s="22"/>
      <c r="L26" s="59">
        <f t="shared" si="11"/>
        <v>45657</v>
      </c>
      <c r="M26" s="60"/>
      <c r="N26" s="61">
        <f t="shared" si="5"/>
        <v>0.1</v>
      </c>
      <c r="O26" s="61">
        <f t="shared" si="6"/>
        <v>0.4</v>
      </c>
      <c r="P26" s="61">
        <f t="shared" si="7"/>
        <v>0.2</v>
      </c>
      <c r="Q26" s="61">
        <f t="shared" si="8"/>
        <v>0.5</v>
      </c>
      <c r="R26" s="61">
        <f t="shared" si="9"/>
        <v>0</v>
      </c>
      <c r="S26" s="61">
        <f t="shared" si="10"/>
        <v>0.2</v>
      </c>
      <c r="T26" s="8"/>
      <c r="U26" s="9">
        <v>7</v>
      </c>
      <c r="V26" s="25">
        <v>0.1462</v>
      </c>
      <c r="W26" s="25">
        <v>0.3</v>
      </c>
      <c r="X26" s="25">
        <v>0.3</v>
      </c>
      <c r="Y26" s="25">
        <v>0.3</v>
      </c>
      <c r="Z26" s="25">
        <v>0.4</v>
      </c>
      <c r="AA26" s="25">
        <v>0</v>
      </c>
      <c r="AB26" s="25">
        <v>0.3</v>
      </c>
      <c r="AC26" s="25">
        <v>0.1</v>
      </c>
      <c r="AD26" s="25">
        <v>0.5</v>
      </c>
      <c r="AE26" s="25">
        <f t="shared" si="12"/>
        <v>0.3</v>
      </c>
      <c r="AF26" s="25">
        <f t="shared" si="12"/>
        <v>0.4</v>
      </c>
      <c r="AG26" s="25" t="e">
        <f t="shared" si="12"/>
        <v>#N/A</v>
      </c>
      <c r="AH26" s="11"/>
      <c r="AI26" s="51">
        <v>45626</v>
      </c>
      <c r="AJ26" s="52">
        <v>0.2</v>
      </c>
      <c r="AK26" s="13"/>
      <c r="AL26" s="51">
        <v>32355</v>
      </c>
      <c r="AM26" s="52">
        <v>19.2</v>
      </c>
      <c r="AN26" s="52">
        <v>0</v>
      </c>
      <c r="AO26" s="52">
        <v>0</v>
      </c>
      <c r="AP26" s="52">
        <v>0</v>
      </c>
      <c r="AQ26" s="52">
        <v>0</v>
      </c>
      <c r="AR26" s="52">
        <v>0</v>
      </c>
      <c r="AS26" s="51">
        <v>43373</v>
      </c>
      <c r="AT26" s="52">
        <v>2</v>
      </c>
      <c r="AU26" s="62"/>
      <c r="AV26" s="63"/>
      <c r="AW26" s="63"/>
      <c r="AX26" s="63"/>
      <c r="AY26" s="63"/>
      <c r="AZ26" s="63"/>
      <c r="BA26" s="63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</row>
    <row r="27" spans="2:128">
      <c r="B27" s="20"/>
      <c r="K27" s="22"/>
      <c r="L27" s="59">
        <f t="shared" si="11"/>
        <v>45626</v>
      </c>
      <c r="M27" s="60"/>
      <c r="N27" s="61">
        <f t="shared" si="5"/>
        <v>0.2</v>
      </c>
      <c r="O27" s="61">
        <f t="shared" si="6"/>
        <v>0.3</v>
      </c>
      <c r="P27" s="61">
        <f t="shared" si="7"/>
        <v>0.3</v>
      </c>
      <c r="Q27" s="61">
        <f t="shared" si="8"/>
        <v>0.5</v>
      </c>
      <c r="R27" s="61">
        <f t="shared" si="9"/>
        <v>-0.6</v>
      </c>
      <c r="S27" s="61">
        <f t="shared" si="10"/>
        <v>-0.1</v>
      </c>
      <c r="T27" s="8"/>
      <c r="U27" s="9">
        <v>8</v>
      </c>
      <c r="V27" s="25">
        <v>-1.5599999999999999E-2</v>
      </c>
      <c r="W27" s="25">
        <v>0.1</v>
      </c>
      <c r="X27" s="25">
        <v>0.1</v>
      </c>
      <c r="Y27" s="25">
        <v>0.2</v>
      </c>
      <c r="Z27" s="25">
        <v>0.1</v>
      </c>
      <c r="AA27" s="25">
        <v>0.1</v>
      </c>
      <c r="AB27" s="25">
        <v>0</v>
      </c>
      <c r="AC27" s="25">
        <v>0</v>
      </c>
      <c r="AD27" s="25">
        <v>0</v>
      </c>
      <c r="AE27" s="25">
        <f t="shared" si="12"/>
        <v>-0.2</v>
      </c>
      <c r="AF27" s="25">
        <f t="shared" si="12"/>
        <v>0</v>
      </c>
      <c r="AG27" s="25" t="e">
        <f t="shared" si="12"/>
        <v>#N/A</v>
      </c>
      <c r="AH27" s="11"/>
      <c r="AI27" s="51">
        <v>45596</v>
      </c>
      <c r="AJ27" s="52">
        <v>0.3</v>
      </c>
      <c r="AK27" s="13"/>
      <c r="AL27" s="51">
        <v>32386</v>
      </c>
      <c r="AM27" s="52">
        <v>23.6</v>
      </c>
      <c r="AN27" s="52">
        <v>0</v>
      </c>
      <c r="AO27" s="52">
        <v>0</v>
      </c>
      <c r="AP27" s="52">
        <v>0</v>
      </c>
      <c r="AQ27" s="52">
        <v>0</v>
      </c>
      <c r="AR27" s="52">
        <v>0</v>
      </c>
      <c r="AS27" s="51">
        <v>43404</v>
      </c>
      <c r="AT27" s="52">
        <v>2.2000000000000002</v>
      </c>
      <c r="AU27" s="62"/>
      <c r="AV27" s="63"/>
      <c r="AW27" s="63"/>
      <c r="AX27" s="63"/>
      <c r="AY27" s="63"/>
      <c r="AZ27" s="63"/>
      <c r="BA27" s="63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</row>
    <row r="28" spans="2:128">
      <c r="B28" s="20"/>
      <c r="K28" s="22"/>
      <c r="L28" s="59">
        <f t="shared" si="11"/>
        <v>45596</v>
      </c>
      <c r="M28" s="60"/>
      <c r="N28" s="61">
        <f t="shared" si="5"/>
        <v>0.3</v>
      </c>
      <c r="O28" s="61">
        <f t="shared" si="6"/>
        <v>0.2</v>
      </c>
      <c r="P28" s="61">
        <f t="shared" si="7"/>
        <v>0.3</v>
      </c>
      <c r="Q28" s="61">
        <f t="shared" si="8"/>
        <v>0.5</v>
      </c>
      <c r="R28" s="61">
        <f t="shared" si="9"/>
        <v>-0.3</v>
      </c>
      <c r="S28" s="61">
        <f t="shared" si="10"/>
        <v>0</v>
      </c>
      <c r="T28" s="8"/>
      <c r="U28" s="9">
        <v>9</v>
      </c>
      <c r="V28" s="25">
        <v>0.26100000000000001</v>
      </c>
      <c r="W28" s="25">
        <v>0.4</v>
      </c>
      <c r="X28" s="25">
        <v>0.5</v>
      </c>
      <c r="Y28" s="25">
        <v>0.2</v>
      </c>
      <c r="Z28" s="25">
        <v>0.2</v>
      </c>
      <c r="AA28" s="25">
        <v>0.2</v>
      </c>
      <c r="AB28" s="25">
        <v>0.2</v>
      </c>
      <c r="AC28" s="25">
        <v>0</v>
      </c>
      <c r="AD28" s="25">
        <v>0.1</v>
      </c>
      <c r="AE28" s="25">
        <f t="shared" si="12"/>
        <v>-0.1</v>
      </c>
      <c r="AF28" s="25">
        <f t="shared" si="12"/>
        <v>0</v>
      </c>
      <c r="AG28" s="25" t="e">
        <f t="shared" si="12"/>
        <v>#N/A</v>
      </c>
      <c r="AH28" s="11"/>
      <c r="AI28" s="51">
        <v>45565</v>
      </c>
      <c r="AJ28" s="52">
        <v>0.4</v>
      </c>
      <c r="AK28" s="13"/>
      <c r="AL28" s="51">
        <v>32416</v>
      </c>
      <c r="AM28" s="52">
        <v>26.4</v>
      </c>
      <c r="AN28" s="52">
        <v>0</v>
      </c>
      <c r="AO28" s="52">
        <v>0</v>
      </c>
      <c r="AP28" s="52">
        <v>0</v>
      </c>
      <c r="AQ28" s="52">
        <v>0</v>
      </c>
      <c r="AR28" s="52">
        <v>0</v>
      </c>
      <c r="AS28" s="51">
        <v>43434</v>
      </c>
      <c r="AT28" s="52">
        <v>1.9</v>
      </c>
      <c r="AU28" s="62"/>
      <c r="AV28" s="63"/>
      <c r="AW28" s="63"/>
      <c r="AX28" s="63"/>
      <c r="AY28" s="63"/>
      <c r="AZ28" s="63"/>
      <c r="BA28" s="63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</row>
    <row r="29" spans="2:128">
      <c r="B29" s="20"/>
      <c r="K29" s="22"/>
      <c r="L29" s="59">
        <f t="shared" si="11"/>
        <v>45565</v>
      </c>
      <c r="M29" s="60"/>
      <c r="N29" s="61">
        <f t="shared" si="5"/>
        <v>0.4</v>
      </c>
      <c r="O29" s="61">
        <f t="shared" si="6"/>
        <v>0.1</v>
      </c>
      <c r="P29" s="61">
        <f t="shared" si="7"/>
        <v>0.3</v>
      </c>
      <c r="Q29" s="61">
        <f t="shared" si="8"/>
        <v>0.5</v>
      </c>
      <c r="R29" s="61">
        <f t="shared" si="9"/>
        <v>0</v>
      </c>
      <c r="S29" s="61">
        <f t="shared" si="10"/>
        <v>-0.1</v>
      </c>
      <c r="T29" s="8"/>
      <c r="U29" s="9">
        <v>10</v>
      </c>
      <c r="V29" s="25">
        <v>6.3500000000000001E-2</v>
      </c>
      <c r="W29" s="25">
        <v>0.1</v>
      </c>
      <c r="X29" s="25">
        <v>0</v>
      </c>
      <c r="Y29" s="25">
        <v>0.2</v>
      </c>
      <c r="Z29" s="25">
        <v>0.1</v>
      </c>
      <c r="AA29" s="25">
        <v>0.1</v>
      </c>
      <c r="AB29" s="25">
        <v>0.1</v>
      </c>
      <c r="AC29" s="25">
        <v>0.1</v>
      </c>
      <c r="AD29" s="25">
        <v>0</v>
      </c>
      <c r="AE29" s="25">
        <f t="shared" si="12"/>
        <v>0</v>
      </c>
      <c r="AF29" s="25">
        <f t="shared" si="12"/>
        <v>0.2</v>
      </c>
      <c r="AG29" s="25" t="e">
        <f t="shared" si="12"/>
        <v>#N/A</v>
      </c>
      <c r="AH29" s="11"/>
      <c r="AI29" s="51">
        <v>45535</v>
      </c>
      <c r="AJ29" s="52">
        <v>0.6</v>
      </c>
      <c r="AK29" s="13"/>
      <c r="AL29" s="51">
        <v>32447</v>
      </c>
      <c r="AM29" s="52">
        <v>27.1</v>
      </c>
      <c r="AN29" s="52">
        <v>0</v>
      </c>
      <c r="AO29" s="52">
        <v>0</v>
      </c>
      <c r="AP29" s="52">
        <v>0</v>
      </c>
      <c r="AQ29" s="52">
        <v>0</v>
      </c>
      <c r="AR29" s="52">
        <v>0</v>
      </c>
      <c r="AS29" s="51">
        <v>43496</v>
      </c>
      <c r="AT29" s="52">
        <v>0.5</v>
      </c>
      <c r="AU29" s="62"/>
      <c r="AV29" s="63"/>
      <c r="AW29" s="63"/>
      <c r="AX29" s="63"/>
      <c r="AY29" s="63"/>
      <c r="AZ29" s="63"/>
      <c r="BA29" s="63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</row>
    <row r="30" spans="2:128">
      <c r="B30" s="20"/>
      <c r="K30" s="22"/>
      <c r="L30" s="59">
        <f t="shared" si="11"/>
        <v>45535</v>
      </c>
      <c r="M30" s="60"/>
      <c r="N30" s="61">
        <f t="shared" si="5"/>
        <v>0.6</v>
      </c>
      <c r="O30" s="61">
        <f t="shared" si="6"/>
        <v>0.3</v>
      </c>
      <c r="P30" s="61">
        <f t="shared" si="7"/>
        <v>0.2</v>
      </c>
      <c r="Q30" s="61">
        <f t="shared" si="8"/>
        <v>0.6</v>
      </c>
      <c r="R30" s="61">
        <f t="shared" si="9"/>
        <v>0.4</v>
      </c>
      <c r="S30" s="61">
        <f t="shared" si="10"/>
        <v>-0.2</v>
      </c>
      <c r="T30" s="8"/>
      <c r="U30" s="9">
        <v>11</v>
      </c>
      <c r="V30" s="25">
        <v>1.2200000000000001E-2</v>
      </c>
      <c r="W30" s="25">
        <v>0.1</v>
      </c>
      <c r="X30" s="25">
        <v>0</v>
      </c>
      <c r="Y30" s="25">
        <v>0</v>
      </c>
      <c r="Z30" s="25">
        <v>-0.1</v>
      </c>
      <c r="AA30" s="25">
        <v>-0.1</v>
      </c>
      <c r="AB30" s="25">
        <v>-0.2</v>
      </c>
      <c r="AC30" s="25">
        <v>-0.2</v>
      </c>
      <c r="AD30" s="25">
        <v>-0.3</v>
      </c>
      <c r="AE30" s="25">
        <f t="shared" si="12"/>
        <v>-0.1</v>
      </c>
      <c r="AF30" s="25">
        <f t="shared" si="12"/>
        <v>-0.1</v>
      </c>
      <c r="AG30" s="25" t="e">
        <f t="shared" si="12"/>
        <v>#N/A</v>
      </c>
      <c r="AH30" s="11"/>
      <c r="AI30" s="51">
        <v>45504</v>
      </c>
      <c r="AJ30" s="52">
        <v>0.5</v>
      </c>
      <c r="AK30" s="13"/>
      <c r="AL30" s="51">
        <v>32477</v>
      </c>
      <c r="AM30" s="52">
        <v>26.8</v>
      </c>
      <c r="AN30" s="52">
        <v>0</v>
      </c>
      <c r="AO30" s="52">
        <v>0</v>
      </c>
      <c r="AP30" s="52">
        <v>0</v>
      </c>
      <c r="AQ30" s="52">
        <v>0</v>
      </c>
      <c r="AR30" s="52">
        <v>0</v>
      </c>
      <c r="AS30" s="51">
        <v>43524</v>
      </c>
      <c r="AT30" s="52">
        <v>1.5</v>
      </c>
      <c r="AU30" s="62"/>
      <c r="AV30" s="63"/>
      <c r="AW30" s="63"/>
      <c r="AX30" s="63"/>
      <c r="AY30" s="63"/>
      <c r="AZ30" s="63"/>
      <c r="BA30" s="63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</row>
    <row r="31" spans="2:128">
      <c r="B31" s="20"/>
      <c r="K31" s="22"/>
      <c r="L31" s="59">
        <f t="shared" si="11"/>
        <v>45504</v>
      </c>
      <c r="M31" s="60"/>
      <c r="N31" s="61">
        <f t="shared" si="5"/>
        <v>0.5</v>
      </c>
      <c r="O31" s="61">
        <f t="shared" si="6"/>
        <v>0.4</v>
      </c>
      <c r="P31" s="61">
        <f t="shared" si="7"/>
        <v>0.2</v>
      </c>
      <c r="Q31" s="61">
        <f t="shared" si="8"/>
        <v>0.6</v>
      </c>
      <c r="R31" s="61">
        <f t="shared" si="9"/>
        <v>0.5</v>
      </c>
      <c r="S31" s="61">
        <f t="shared" si="10"/>
        <v>0.3</v>
      </c>
      <c r="T31" s="8"/>
      <c r="U31" s="9">
        <v>12</v>
      </c>
      <c r="V31" s="25">
        <v>-1.18E-2</v>
      </c>
      <c r="W31" s="25">
        <v>0.1</v>
      </c>
      <c r="X31" s="25">
        <v>0.1</v>
      </c>
      <c r="Y31" s="25">
        <v>0.1</v>
      </c>
      <c r="Z31" s="25">
        <v>0</v>
      </c>
      <c r="AA31" s="25">
        <v>0</v>
      </c>
      <c r="AB31" s="25">
        <v>0</v>
      </c>
      <c r="AC31" s="25">
        <v>0.1</v>
      </c>
      <c r="AD31" s="25">
        <v>0.1</v>
      </c>
      <c r="AE31" s="25">
        <f t="shared" si="12"/>
        <v>0.2</v>
      </c>
      <c r="AF31" s="25">
        <f t="shared" si="12"/>
        <v>0.2</v>
      </c>
      <c r="AG31" s="25" t="e">
        <f t="shared" si="12"/>
        <v>#N/A</v>
      </c>
      <c r="AH31" s="11"/>
      <c r="AI31" s="51">
        <v>45473</v>
      </c>
      <c r="AJ31" s="52">
        <v>0.2</v>
      </c>
      <c r="AK31" s="13"/>
      <c r="AL31" s="51">
        <v>32508</v>
      </c>
      <c r="AM31" s="52">
        <v>27.9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1">
        <v>43555</v>
      </c>
      <c r="AT31" s="52">
        <v>1.2</v>
      </c>
      <c r="AU31" s="62"/>
      <c r="AV31" s="63"/>
      <c r="AW31" s="63"/>
      <c r="AX31" s="63"/>
      <c r="AY31" s="63"/>
      <c r="AZ31" s="63"/>
      <c r="BA31" s="63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</row>
    <row r="32" spans="2:128">
      <c r="B32" s="20"/>
      <c r="K32" s="22"/>
      <c r="L32" s="59">
        <f t="shared" si="11"/>
        <v>45473</v>
      </c>
      <c r="M32" s="60"/>
      <c r="N32" s="61">
        <f t="shared" si="5"/>
        <v>0.2</v>
      </c>
      <c r="O32" s="61">
        <f t="shared" si="6"/>
        <v>0.6</v>
      </c>
      <c r="P32" s="61">
        <f t="shared" si="7"/>
        <v>0.1</v>
      </c>
      <c r="Q32" s="61">
        <f t="shared" si="8"/>
        <v>0.7</v>
      </c>
      <c r="R32" s="61">
        <f t="shared" si="9"/>
        <v>-0.2</v>
      </c>
      <c r="S32" s="61">
        <f t="shared" si="10"/>
        <v>-0.1</v>
      </c>
      <c r="T32" s="8"/>
      <c r="V32" s="10"/>
      <c r="W32" s="10"/>
      <c r="X32" s="10"/>
      <c r="Y32" s="10"/>
      <c r="Z32" s="10"/>
      <c r="AA32" s="10"/>
      <c r="AB32" s="10"/>
      <c r="AC32" s="10"/>
      <c r="AD32" s="16"/>
      <c r="AE32" s="11"/>
      <c r="AF32" s="11"/>
      <c r="AG32" s="11"/>
      <c r="AH32" s="11"/>
      <c r="AI32" s="51">
        <v>45443</v>
      </c>
      <c r="AJ32" s="52">
        <v>0.3</v>
      </c>
      <c r="AK32" s="13"/>
      <c r="AL32" s="51">
        <v>32539</v>
      </c>
      <c r="AM32" s="52">
        <v>27.4</v>
      </c>
      <c r="AN32" s="52">
        <v>0</v>
      </c>
      <c r="AO32" s="52">
        <v>27.4</v>
      </c>
      <c r="AP32" s="52">
        <v>0</v>
      </c>
      <c r="AQ32" s="52">
        <v>0</v>
      </c>
      <c r="AR32" s="52">
        <v>0</v>
      </c>
      <c r="AS32" s="51">
        <v>43585</v>
      </c>
      <c r="AT32" s="52">
        <v>1.2</v>
      </c>
      <c r="AU32" s="62"/>
      <c r="AV32" s="63"/>
      <c r="AW32" s="63"/>
      <c r="AX32" s="63"/>
      <c r="AY32" s="63"/>
      <c r="AZ32" s="63"/>
      <c r="BA32" s="63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</row>
    <row r="33" spans="2:128">
      <c r="B33" s="20"/>
      <c r="K33" s="22"/>
      <c r="L33" s="59">
        <f t="shared" si="11"/>
        <v>45443</v>
      </c>
      <c r="M33" s="60"/>
      <c r="N33" s="61">
        <f t="shared" si="5"/>
        <v>0.3</v>
      </c>
      <c r="O33" s="61">
        <f t="shared" si="6"/>
        <v>0.6</v>
      </c>
      <c r="P33" s="61">
        <f t="shared" si="7"/>
        <v>0.1</v>
      </c>
      <c r="Q33" s="61">
        <f t="shared" si="8"/>
        <v>0.7</v>
      </c>
      <c r="R33" s="61">
        <f t="shared" si="9"/>
        <v>-0.1</v>
      </c>
      <c r="S33" s="61">
        <f t="shared" si="10"/>
        <v>-0.2</v>
      </c>
      <c r="T33" s="8"/>
      <c r="V33" s="10"/>
      <c r="W33" s="10"/>
      <c r="X33" s="10"/>
      <c r="Y33" s="10"/>
      <c r="Z33" s="10"/>
      <c r="AA33" s="10"/>
      <c r="AB33" s="10"/>
      <c r="AC33" s="10"/>
      <c r="AD33" s="10"/>
      <c r="AE33" s="11"/>
      <c r="AF33" s="11"/>
      <c r="AG33" s="11"/>
      <c r="AH33" s="11"/>
      <c r="AI33" s="51">
        <v>45412</v>
      </c>
      <c r="AJ33" s="52">
        <v>0.3</v>
      </c>
      <c r="AK33" s="13"/>
      <c r="AL33" s="51">
        <v>32567</v>
      </c>
      <c r="AM33" s="52">
        <v>28.4</v>
      </c>
      <c r="AN33" s="52">
        <v>0</v>
      </c>
      <c r="AO33" s="52">
        <v>0</v>
      </c>
      <c r="AP33" s="52">
        <v>0</v>
      </c>
      <c r="AQ33" s="52">
        <v>0</v>
      </c>
      <c r="AR33" s="52">
        <v>0</v>
      </c>
      <c r="AS33" s="51">
        <v>43616</v>
      </c>
      <c r="AT33" s="52">
        <v>1.2</v>
      </c>
      <c r="AU33" s="62"/>
      <c r="AV33" s="63"/>
      <c r="AW33" s="63"/>
      <c r="AX33" s="63"/>
      <c r="AY33" s="63"/>
      <c r="AZ33" s="63"/>
      <c r="BA33" s="63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</row>
    <row r="34" spans="2:128">
      <c r="B34" s="20"/>
      <c r="K34" s="22"/>
      <c r="L34" s="59">
        <f t="shared" si="11"/>
        <v>45412</v>
      </c>
      <c r="M34" s="60"/>
      <c r="N34" s="61">
        <f t="shared" si="5"/>
        <v>0.3</v>
      </c>
      <c r="O34" s="61">
        <f t="shared" si="6"/>
        <v>0.7</v>
      </c>
      <c r="P34" s="61">
        <f t="shared" si="7"/>
        <v>0.1</v>
      </c>
      <c r="Q34" s="61">
        <f t="shared" si="8"/>
        <v>0.7</v>
      </c>
      <c r="R34" s="61">
        <f t="shared" si="9"/>
        <v>0.1</v>
      </c>
      <c r="S34" s="61">
        <f t="shared" si="10"/>
        <v>0.2</v>
      </c>
      <c r="T34" s="8"/>
      <c r="V34" s="70">
        <v>42035</v>
      </c>
      <c r="W34" s="70">
        <v>42400</v>
      </c>
      <c r="X34" s="70">
        <v>42766</v>
      </c>
      <c r="Y34" s="70">
        <v>43131</v>
      </c>
      <c r="Z34" s="70">
        <v>43496</v>
      </c>
      <c r="AA34" s="70">
        <v>43861</v>
      </c>
      <c r="AB34" s="70">
        <v>44227</v>
      </c>
      <c r="AC34" s="70">
        <v>44592</v>
      </c>
      <c r="AD34" s="70">
        <v>44957</v>
      </c>
      <c r="AE34" s="70">
        <v>45322</v>
      </c>
      <c r="AF34" s="70">
        <v>45688</v>
      </c>
      <c r="AG34" s="70">
        <v>46053</v>
      </c>
      <c r="AH34" s="11"/>
      <c r="AI34" s="51">
        <v>45382</v>
      </c>
      <c r="AJ34" s="52">
        <v>0.1</v>
      </c>
      <c r="AK34" s="13"/>
      <c r="AL34" s="51">
        <v>32598</v>
      </c>
      <c r="AM34" s="52">
        <v>27.1</v>
      </c>
      <c r="AN34" s="52">
        <v>0</v>
      </c>
      <c r="AO34" s="52">
        <v>0</v>
      </c>
      <c r="AP34" s="52">
        <v>0</v>
      </c>
      <c r="AQ34" s="52">
        <v>0</v>
      </c>
      <c r="AR34" s="52">
        <v>0</v>
      </c>
      <c r="AS34" s="51">
        <v>43646</v>
      </c>
      <c r="AT34" s="52">
        <v>1.2</v>
      </c>
      <c r="AU34" s="62"/>
      <c r="AV34" s="63"/>
      <c r="AW34" s="63"/>
      <c r="AX34" s="63"/>
      <c r="AY34" s="63"/>
      <c r="AZ34" s="63"/>
      <c r="BA34" s="63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</row>
    <row r="35" spans="2:128">
      <c r="B35" s="20"/>
      <c r="K35" s="22"/>
      <c r="L35" s="59">
        <f t="shared" si="11"/>
        <v>45382</v>
      </c>
      <c r="M35" s="60"/>
      <c r="N35" s="61">
        <f t="shared" si="5"/>
        <v>0.1</v>
      </c>
      <c r="O35" s="61">
        <f t="shared" si="6"/>
        <v>0.6</v>
      </c>
      <c r="P35" s="61">
        <f t="shared" si="7"/>
        <v>0</v>
      </c>
      <c r="Q35" s="61">
        <f t="shared" si="8"/>
        <v>0.7</v>
      </c>
      <c r="R35" s="61">
        <f t="shared" si="9"/>
        <v>-1</v>
      </c>
      <c r="S35" s="61">
        <f t="shared" si="10"/>
        <v>-0.6</v>
      </c>
      <c r="T35" s="8"/>
      <c r="V35" s="70">
        <v>42063</v>
      </c>
      <c r="W35" s="70">
        <v>42429</v>
      </c>
      <c r="X35" s="70">
        <v>42794</v>
      </c>
      <c r="Y35" s="70">
        <v>43159</v>
      </c>
      <c r="Z35" s="70">
        <v>43524</v>
      </c>
      <c r="AA35" s="70">
        <v>43890</v>
      </c>
      <c r="AB35" s="70">
        <v>44255</v>
      </c>
      <c r="AC35" s="70">
        <v>44620</v>
      </c>
      <c r="AD35" s="70">
        <v>44985</v>
      </c>
      <c r="AE35" s="70">
        <v>45351</v>
      </c>
      <c r="AF35" s="70">
        <v>45716</v>
      </c>
      <c r="AG35" s="70">
        <v>46081</v>
      </c>
      <c r="AH35" s="11"/>
      <c r="AI35" s="51">
        <v>45351</v>
      </c>
      <c r="AJ35" s="52">
        <v>0.7</v>
      </c>
      <c r="AK35" s="13"/>
      <c r="AL35" s="51">
        <v>32628</v>
      </c>
      <c r="AM35" s="52">
        <v>26.6</v>
      </c>
      <c r="AN35" s="52">
        <v>0</v>
      </c>
      <c r="AO35" s="52">
        <v>0</v>
      </c>
      <c r="AP35" s="52">
        <v>0</v>
      </c>
      <c r="AQ35" s="52">
        <v>0</v>
      </c>
      <c r="AR35" s="52">
        <v>0</v>
      </c>
      <c r="AS35" s="51">
        <v>43677</v>
      </c>
      <c r="AT35" s="52">
        <v>1.6</v>
      </c>
      <c r="AU35" s="62"/>
      <c r="AV35" s="63"/>
      <c r="AW35" s="63"/>
      <c r="AX35" s="63"/>
      <c r="AY35" s="63"/>
      <c r="AZ35" s="63"/>
      <c r="BA35" s="63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</row>
    <row r="36" spans="2:128">
      <c r="B36" s="20"/>
      <c r="K36" s="22"/>
      <c r="L36" s="59">
        <f t="shared" si="11"/>
        <v>45351</v>
      </c>
      <c r="M36" s="60"/>
      <c r="N36" s="61">
        <f t="shared" si="5"/>
        <v>0.7</v>
      </c>
      <c r="O36" s="61">
        <f t="shared" si="6"/>
        <v>1.2</v>
      </c>
      <c r="P36" s="61">
        <f t="shared" si="7"/>
        <v>0</v>
      </c>
      <c r="Q36" s="61">
        <f t="shared" si="8"/>
        <v>0.8</v>
      </c>
      <c r="R36" s="61">
        <f t="shared" si="9"/>
        <v>1</v>
      </c>
      <c r="S36" s="61">
        <f t="shared" si="10"/>
        <v>0.5</v>
      </c>
      <c r="T36" s="8"/>
      <c r="V36" s="70">
        <v>42094</v>
      </c>
      <c r="W36" s="70">
        <v>42460</v>
      </c>
      <c r="X36" s="70">
        <v>42825</v>
      </c>
      <c r="Y36" s="70">
        <v>43190</v>
      </c>
      <c r="Z36" s="70">
        <v>43555</v>
      </c>
      <c r="AA36" s="70">
        <v>43921</v>
      </c>
      <c r="AB36" s="70">
        <v>44286</v>
      </c>
      <c r="AC36" s="70">
        <v>44651</v>
      </c>
      <c r="AD36" s="70">
        <v>45016</v>
      </c>
      <c r="AE36" s="70">
        <v>45382</v>
      </c>
      <c r="AF36" s="70">
        <v>45747</v>
      </c>
      <c r="AG36" s="70">
        <v>46112</v>
      </c>
      <c r="AH36" s="11"/>
      <c r="AI36" s="51">
        <v>45322</v>
      </c>
      <c r="AJ36" s="52">
        <v>-0.8</v>
      </c>
      <c r="AK36" s="13"/>
      <c r="AL36" s="51">
        <v>32659</v>
      </c>
      <c r="AM36" s="52">
        <v>24.8</v>
      </c>
      <c r="AN36" s="52">
        <v>0</v>
      </c>
      <c r="AO36" s="52">
        <v>0</v>
      </c>
      <c r="AP36" s="52">
        <v>0</v>
      </c>
      <c r="AQ36" s="52">
        <v>0</v>
      </c>
      <c r="AR36" s="52">
        <v>0</v>
      </c>
      <c r="AS36" s="51">
        <v>43708</v>
      </c>
      <c r="AT36" s="52">
        <v>2.2000000000000002</v>
      </c>
      <c r="AU36" s="62"/>
      <c r="AV36" s="63"/>
      <c r="AW36" s="63"/>
      <c r="AX36" s="63"/>
      <c r="AY36" s="63"/>
      <c r="AZ36" s="63"/>
      <c r="BA36" s="63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</row>
    <row r="37" spans="2:128">
      <c r="B37" s="20"/>
      <c r="K37" s="22"/>
      <c r="L37" s="59">
        <f t="shared" si="11"/>
        <v>45322</v>
      </c>
      <c r="M37" s="60"/>
      <c r="N37" s="61">
        <f t="shared" si="5"/>
        <v>-0.8</v>
      </c>
      <c r="O37" s="61">
        <f t="shared" si="6"/>
        <v>0.4</v>
      </c>
      <c r="P37" s="61">
        <f t="shared" si="7"/>
        <v>-0.8</v>
      </c>
      <c r="Q37" s="61">
        <f t="shared" si="8"/>
        <v>0.4</v>
      </c>
      <c r="R37" s="61">
        <f t="shared" si="9"/>
        <v>0.3</v>
      </c>
      <c r="S37" s="61">
        <f t="shared" si="10"/>
        <v>0.3</v>
      </c>
      <c r="T37" s="8"/>
      <c r="V37" s="70">
        <v>42124</v>
      </c>
      <c r="W37" s="70">
        <v>42490</v>
      </c>
      <c r="X37" s="70">
        <v>42855</v>
      </c>
      <c r="Y37" s="70">
        <v>43220</v>
      </c>
      <c r="Z37" s="70">
        <v>43585</v>
      </c>
      <c r="AA37" s="70">
        <v>43951</v>
      </c>
      <c r="AB37" s="70">
        <v>44316</v>
      </c>
      <c r="AC37" s="70">
        <v>44681</v>
      </c>
      <c r="AD37" s="70">
        <v>45046</v>
      </c>
      <c r="AE37" s="70">
        <v>45412</v>
      </c>
      <c r="AF37" s="70">
        <v>45777</v>
      </c>
      <c r="AG37" s="70">
        <v>46142</v>
      </c>
      <c r="AH37" s="11"/>
      <c r="AI37" s="51">
        <v>45291</v>
      </c>
      <c r="AJ37" s="52">
        <v>-0.3</v>
      </c>
      <c r="AK37" s="13"/>
      <c r="AL37" s="51">
        <v>32689</v>
      </c>
      <c r="AM37" s="52">
        <v>22.8</v>
      </c>
      <c r="AN37" s="52">
        <v>0</v>
      </c>
      <c r="AO37" s="52">
        <v>0</v>
      </c>
      <c r="AP37" s="52">
        <v>0</v>
      </c>
      <c r="AQ37" s="52">
        <v>0</v>
      </c>
      <c r="AR37" s="52">
        <v>0</v>
      </c>
      <c r="AS37" s="51">
        <v>43738</v>
      </c>
      <c r="AT37" s="52">
        <v>3.1</v>
      </c>
      <c r="AU37" s="62"/>
      <c r="AV37" s="63"/>
      <c r="AW37" s="63"/>
      <c r="AX37" s="63"/>
      <c r="AY37" s="63"/>
      <c r="AZ37" s="63"/>
      <c r="BA37" s="63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</row>
    <row r="38" spans="2:128">
      <c r="B38" s="20"/>
      <c r="K38" s="22"/>
      <c r="L38" s="59">
        <f t="shared" si="11"/>
        <v>45291</v>
      </c>
      <c r="M38" s="60"/>
      <c r="N38" s="61">
        <f t="shared" si="5"/>
        <v>-0.3</v>
      </c>
      <c r="O38" s="61">
        <f t="shared" si="6"/>
        <v>0.6</v>
      </c>
      <c r="P38" s="61">
        <f t="shared" si="7"/>
        <v>0.2</v>
      </c>
      <c r="Q38" s="61">
        <f t="shared" si="8"/>
        <v>0.7</v>
      </c>
      <c r="R38" s="61">
        <f t="shared" si="9"/>
        <v>0.1</v>
      </c>
      <c r="S38" s="61">
        <f t="shared" si="10"/>
        <v>0.1</v>
      </c>
      <c r="T38" s="8"/>
      <c r="V38" s="70">
        <v>42155</v>
      </c>
      <c r="W38" s="70">
        <v>42521</v>
      </c>
      <c r="X38" s="70">
        <v>42886</v>
      </c>
      <c r="Y38" s="70">
        <v>43251</v>
      </c>
      <c r="Z38" s="70">
        <v>43616</v>
      </c>
      <c r="AA38" s="70">
        <v>43982</v>
      </c>
      <c r="AB38" s="70">
        <v>44347</v>
      </c>
      <c r="AC38" s="70">
        <v>44712</v>
      </c>
      <c r="AD38" s="70">
        <v>45077</v>
      </c>
      <c r="AE38" s="70">
        <v>45443</v>
      </c>
      <c r="AF38" s="70">
        <v>45808</v>
      </c>
      <c r="AG38" s="70">
        <v>46173</v>
      </c>
      <c r="AH38" s="11"/>
      <c r="AI38" s="51">
        <v>45260</v>
      </c>
      <c r="AJ38" s="52">
        <v>-0.5</v>
      </c>
      <c r="AK38" s="13"/>
      <c r="AL38" s="51">
        <v>32720</v>
      </c>
      <c r="AM38" s="52">
        <v>19.399999999999999</v>
      </c>
      <c r="AN38" s="52">
        <v>0</v>
      </c>
      <c r="AO38" s="52">
        <v>0</v>
      </c>
      <c r="AP38" s="52">
        <v>0</v>
      </c>
      <c r="AQ38" s="52">
        <v>0</v>
      </c>
      <c r="AR38" s="52">
        <v>0</v>
      </c>
      <c r="AS38" s="51">
        <v>43799</v>
      </c>
      <c r="AT38" s="52">
        <v>4.5</v>
      </c>
      <c r="AU38" s="62"/>
      <c r="AV38" s="63"/>
      <c r="AW38" s="63"/>
      <c r="AX38" s="63"/>
      <c r="AY38" s="63"/>
      <c r="AZ38" s="63"/>
      <c r="BA38" s="63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</row>
    <row r="39" spans="2:128">
      <c r="B39" s="20"/>
      <c r="K39" s="22"/>
      <c r="L39" s="59">
        <f t="shared" si="11"/>
        <v>45260</v>
      </c>
      <c r="M39" s="60"/>
      <c r="N39" s="61">
        <f t="shared" si="5"/>
        <v>-0.5</v>
      </c>
      <c r="O39" s="61">
        <f t="shared" si="6"/>
        <v>0.6</v>
      </c>
      <c r="P39" s="61">
        <f t="shared" si="7"/>
        <v>0.3</v>
      </c>
      <c r="Q39" s="61">
        <f t="shared" si="8"/>
        <v>0.7</v>
      </c>
      <c r="R39" s="61">
        <f t="shared" si="9"/>
        <v>-0.5</v>
      </c>
      <c r="S39" s="61">
        <f t="shared" si="10"/>
        <v>-0.3</v>
      </c>
      <c r="T39" s="8"/>
      <c r="V39" s="70">
        <v>42185</v>
      </c>
      <c r="W39" s="70">
        <v>42551</v>
      </c>
      <c r="X39" s="70">
        <v>42916</v>
      </c>
      <c r="Y39" s="70">
        <v>43281</v>
      </c>
      <c r="Z39" s="70">
        <v>43646</v>
      </c>
      <c r="AA39" s="70">
        <v>44012</v>
      </c>
      <c r="AB39" s="70">
        <v>44377</v>
      </c>
      <c r="AC39" s="70">
        <v>44742</v>
      </c>
      <c r="AD39" s="70">
        <v>45107</v>
      </c>
      <c r="AE39" s="70">
        <v>45473</v>
      </c>
      <c r="AF39" s="70">
        <v>45838</v>
      </c>
      <c r="AG39" s="70">
        <v>46203</v>
      </c>
      <c r="AH39" s="11"/>
      <c r="AI39" s="51">
        <v>45230</v>
      </c>
      <c r="AJ39" s="52">
        <v>-0.2</v>
      </c>
      <c r="AK39" s="13"/>
      <c r="AL39" s="51">
        <v>32751</v>
      </c>
      <c r="AM39" s="52">
        <v>15.3</v>
      </c>
      <c r="AN39" s="52">
        <v>0</v>
      </c>
      <c r="AO39" s="52">
        <v>0</v>
      </c>
      <c r="AP39" s="52">
        <v>0</v>
      </c>
      <c r="AQ39" s="52">
        <v>0</v>
      </c>
      <c r="AR39" s="52">
        <v>0</v>
      </c>
      <c r="AS39" s="51">
        <v>43861</v>
      </c>
      <c r="AT39" s="52">
        <v>1.4</v>
      </c>
      <c r="AU39" s="62"/>
      <c r="AV39" s="63"/>
      <c r="AW39" s="63"/>
      <c r="AX39" s="63"/>
      <c r="AY39" s="63"/>
      <c r="AZ39" s="63"/>
      <c r="BA39" s="63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</row>
    <row r="40" spans="2:128">
      <c r="B40" s="20"/>
      <c r="K40" s="22"/>
      <c r="L40" s="59">
        <f t="shared" si="11"/>
        <v>45230</v>
      </c>
      <c r="M40" s="60"/>
      <c r="N40" s="61">
        <f t="shared" si="5"/>
        <v>-0.2</v>
      </c>
      <c r="O40" s="61">
        <f t="shared" si="6"/>
        <v>0.6</v>
      </c>
      <c r="P40" s="61">
        <f t="shared" si="7"/>
        <v>0.4</v>
      </c>
      <c r="Q40" s="61">
        <f t="shared" si="8"/>
        <v>0.7</v>
      </c>
      <c r="R40" s="61">
        <f t="shared" si="9"/>
        <v>-0.1</v>
      </c>
      <c r="S40" s="61">
        <f t="shared" si="10"/>
        <v>0</v>
      </c>
      <c r="T40" s="8"/>
      <c r="V40" s="70">
        <v>42216</v>
      </c>
      <c r="W40" s="70">
        <v>42582</v>
      </c>
      <c r="X40" s="70">
        <v>42947</v>
      </c>
      <c r="Y40" s="70">
        <v>43312</v>
      </c>
      <c r="Z40" s="70">
        <v>43677</v>
      </c>
      <c r="AA40" s="70">
        <v>44043</v>
      </c>
      <c r="AB40" s="70">
        <v>44408</v>
      </c>
      <c r="AC40" s="70">
        <v>44773</v>
      </c>
      <c r="AD40" s="70">
        <v>45138</v>
      </c>
      <c r="AE40" s="70">
        <v>45504</v>
      </c>
      <c r="AF40" s="70">
        <v>45869</v>
      </c>
      <c r="AG40" s="70">
        <v>46234</v>
      </c>
      <c r="AH40" s="11"/>
      <c r="AI40" s="51">
        <v>45199</v>
      </c>
      <c r="AJ40" s="52">
        <v>0</v>
      </c>
      <c r="AK40" s="13"/>
      <c r="AL40" s="51">
        <v>32781</v>
      </c>
      <c r="AM40" s="52">
        <v>11.5</v>
      </c>
      <c r="AN40" s="52">
        <v>0</v>
      </c>
      <c r="AO40" s="52">
        <v>0</v>
      </c>
      <c r="AP40" s="52">
        <v>0</v>
      </c>
      <c r="AQ40" s="52">
        <v>0</v>
      </c>
      <c r="AR40" s="52">
        <v>0</v>
      </c>
      <c r="AS40" s="51">
        <v>43890</v>
      </c>
      <c r="AT40" s="52">
        <v>2.2999999999999998</v>
      </c>
      <c r="AU40" s="62"/>
      <c r="AV40" s="63"/>
      <c r="AW40" s="63"/>
      <c r="AX40" s="63"/>
      <c r="AY40" s="63"/>
      <c r="AZ40" s="63"/>
      <c r="BA40" s="63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</row>
    <row r="41" spans="2:128">
      <c r="B41" s="20"/>
      <c r="K41" s="22"/>
      <c r="L41" s="59">
        <f t="shared" si="11"/>
        <v>45199</v>
      </c>
      <c r="M41" s="60"/>
      <c r="N41" s="61">
        <f t="shared" si="5"/>
        <v>0</v>
      </c>
      <c r="O41" s="61">
        <f t="shared" si="6"/>
        <v>0.8</v>
      </c>
      <c r="P41" s="61">
        <f t="shared" si="7"/>
        <v>0.4</v>
      </c>
      <c r="Q41" s="61">
        <f t="shared" si="8"/>
        <v>0.7</v>
      </c>
      <c r="R41" s="61">
        <f t="shared" si="9"/>
        <v>0.2</v>
      </c>
      <c r="S41" s="61">
        <f t="shared" si="10"/>
        <v>0.1</v>
      </c>
      <c r="T41" s="8"/>
      <c r="V41" s="70">
        <v>42247</v>
      </c>
      <c r="W41" s="70">
        <v>42613</v>
      </c>
      <c r="X41" s="70">
        <v>42978</v>
      </c>
      <c r="Y41" s="70">
        <v>43343</v>
      </c>
      <c r="Z41" s="70">
        <v>43708</v>
      </c>
      <c r="AA41" s="70">
        <v>44074</v>
      </c>
      <c r="AB41" s="70">
        <v>44439</v>
      </c>
      <c r="AC41" s="70">
        <v>44804</v>
      </c>
      <c r="AD41" s="70">
        <v>45169</v>
      </c>
      <c r="AE41" s="70">
        <v>45535</v>
      </c>
      <c r="AF41" s="70">
        <v>45900</v>
      </c>
      <c r="AG41" s="70">
        <v>46265</v>
      </c>
      <c r="AH41" s="11"/>
      <c r="AI41" s="51">
        <v>45169</v>
      </c>
      <c r="AJ41" s="52">
        <v>0.1</v>
      </c>
      <c r="AK41" s="13"/>
      <c r="AL41" s="51">
        <v>32812</v>
      </c>
      <c r="AM41" s="52">
        <v>8.6</v>
      </c>
      <c r="AN41" s="52">
        <v>0</v>
      </c>
      <c r="AO41" s="52">
        <v>0</v>
      </c>
      <c r="AP41" s="52">
        <v>0</v>
      </c>
      <c r="AQ41" s="52">
        <v>0</v>
      </c>
      <c r="AR41" s="52">
        <v>0</v>
      </c>
      <c r="AS41" s="51">
        <v>43921</v>
      </c>
      <c r="AT41" s="52">
        <v>1</v>
      </c>
      <c r="AU41" s="62"/>
      <c r="AV41" s="63"/>
      <c r="AW41" s="63"/>
      <c r="AX41" s="63"/>
      <c r="AY41" s="63"/>
      <c r="AZ41" s="63"/>
      <c r="BA41" s="63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</row>
    <row r="42" spans="2:128">
      <c r="B42" s="304" t="s">
        <v>32</v>
      </c>
      <c r="C42" s="305"/>
      <c r="D42" s="305"/>
      <c r="E42" s="305"/>
      <c r="F42" s="305"/>
      <c r="G42" s="305"/>
      <c r="H42" s="305"/>
      <c r="I42" s="305"/>
      <c r="J42" s="305"/>
      <c r="K42" s="22"/>
      <c r="L42" s="59">
        <f t="shared" si="11"/>
        <v>45169</v>
      </c>
      <c r="M42" s="60"/>
      <c r="N42" s="61">
        <f t="shared" si="5"/>
        <v>0.1</v>
      </c>
      <c r="O42" s="61">
        <f t="shared" si="6"/>
        <v>0.8</v>
      </c>
      <c r="P42" s="61">
        <f t="shared" si="7"/>
        <v>0.5</v>
      </c>
      <c r="Q42" s="61">
        <f t="shared" si="8"/>
        <v>0.7</v>
      </c>
      <c r="R42" s="61">
        <f t="shared" si="9"/>
        <v>0.3</v>
      </c>
      <c r="S42" s="61">
        <f t="shared" si="10"/>
        <v>0</v>
      </c>
      <c r="T42" s="8"/>
      <c r="V42" s="70">
        <v>42277</v>
      </c>
      <c r="W42" s="70">
        <v>42643</v>
      </c>
      <c r="X42" s="70">
        <v>43008</v>
      </c>
      <c r="Y42" s="70">
        <v>43373</v>
      </c>
      <c r="Z42" s="70">
        <v>43738</v>
      </c>
      <c r="AA42" s="70">
        <v>44104</v>
      </c>
      <c r="AB42" s="70">
        <v>44469</v>
      </c>
      <c r="AC42" s="70">
        <v>44834</v>
      </c>
      <c r="AD42" s="70">
        <v>45199</v>
      </c>
      <c r="AE42" s="70">
        <v>45565</v>
      </c>
      <c r="AF42" s="70">
        <v>45930</v>
      </c>
      <c r="AG42" s="70">
        <v>46295</v>
      </c>
      <c r="AH42" s="11"/>
      <c r="AI42" s="51">
        <v>45138</v>
      </c>
      <c r="AJ42" s="52">
        <v>-0.3</v>
      </c>
      <c r="AK42" s="13"/>
      <c r="AL42" s="51">
        <v>32842</v>
      </c>
      <c r="AM42" s="52">
        <v>7.4</v>
      </c>
      <c r="AN42" s="52">
        <v>0</v>
      </c>
      <c r="AO42" s="52">
        <v>0</v>
      </c>
      <c r="AP42" s="52">
        <v>0</v>
      </c>
      <c r="AQ42" s="52">
        <v>0</v>
      </c>
      <c r="AR42" s="52">
        <v>0</v>
      </c>
      <c r="AS42" s="51">
        <v>43951</v>
      </c>
      <c r="AT42" s="52">
        <v>0.1</v>
      </c>
      <c r="AU42" s="62"/>
      <c r="AV42" s="63"/>
      <c r="AW42" s="63"/>
      <c r="AX42" s="63"/>
      <c r="AY42" s="63"/>
      <c r="AZ42" s="63"/>
      <c r="BA42" s="63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</row>
    <row r="43" spans="2:128">
      <c r="B43" s="20"/>
      <c r="K43" s="22"/>
      <c r="L43" s="59">
        <f t="shared" si="11"/>
        <v>45138</v>
      </c>
      <c r="M43" s="60"/>
      <c r="N43" s="61">
        <f t="shared" si="5"/>
        <v>-0.3</v>
      </c>
      <c r="O43" s="61">
        <f t="shared" si="6"/>
        <v>0.8</v>
      </c>
      <c r="P43" s="61">
        <f t="shared" si="7"/>
        <v>0.5</v>
      </c>
      <c r="Q43" s="61">
        <f t="shared" si="8"/>
        <v>0.7</v>
      </c>
      <c r="R43" s="61">
        <f t="shared" si="9"/>
        <v>0.2</v>
      </c>
      <c r="S43" s="61">
        <f t="shared" si="10"/>
        <v>0.5</v>
      </c>
      <c r="T43" s="8"/>
      <c r="V43" s="70">
        <v>42308</v>
      </c>
      <c r="W43" s="70">
        <v>42674</v>
      </c>
      <c r="X43" s="70">
        <v>43039</v>
      </c>
      <c r="Y43" s="70">
        <v>43404</v>
      </c>
      <c r="Z43" s="70">
        <v>43769</v>
      </c>
      <c r="AA43" s="70">
        <v>44135</v>
      </c>
      <c r="AB43" s="70">
        <v>44500</v>
      </c>
      <c r="AC43" s="70">
        <v>44865</v>
      </c>
      <c r="AD43" s="70">
        <v>45230</v>
      </c>
      <c r="AE43" s="70">
        <v>45596</v>
      </c>
      <c r="AF43" s="70">
        <v>45961</v>
      </c>
      <c r="AG43" s="70">
        <v>46326</v>
      </c>
      <c r="AH43" s="11"/>
      <c r="AI43" s="51">
        <v>45107</v>
      </c>
      <c r="AJ43" s="52">
        <v>0</v>
      </c>
      <c r="AK43" s="13"/>
      <c r="AL43" s="51">
        <v>32873</v>
      </c>
      <c r="AM43" s="52">
        <v>6.6</v>
      </c>
      <c r="AN43" s="52">
        <v>0</v>
      </c>
      <c r="AO43" s="52">
        <v>0</v>
      </c>
      <c r="AP43" s="52">
        <v>0</v>
      </c>
      <c r="AQ43" s="52">
        <v>0</v>
      </c>
      <c r="AR43" s="52">
        <v>0</v>
      </c>
      <c r="AS43" s="51">
        <v>43982</v>
      </c>
      <c r="AT43" s="52">
        <v>-0.8</v>
      </c>
      <c r="AU43" s="62"/>
      <c r="AV43" s="63"/>
      <c r="AW43" s="63"/>
      <c r="AX43" s="63"/>
      <c r="AY43" s="63"/>
      <c r="AZ43" s="63"/>
      <c r="BA43" s="63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</row>
    <row r="44" spans="2:128">
      <c r="B44" s="20"/>
      <c r="K44" s="22"/>
      <c r="L44" s="59">
        <f t="shared" si="11"/>
        <v>45107</v>
      </c>
      <c r="M44" s="60"/>
      <c r="N44" s="61">
        <f t="shared" si="5"/>
        <v>0</v>
      </c>
      <c r="O44" s="61">
        <f t="shared" si="6"/>
        <v>0.4</v>
      </c>
      <c r="P44" s="61">
        <f t="shared" si="7"/>
        <v>0.7</v>
      </c>
      <c r="Q44" s="61">
        <f t="shared" si="8"/>
        <v>0.7</v>
      </c>
      <c r="R44" s="61">
        <f t="shared" si="9"/>
        <v>-0.2</v>
      </c>
      <c r="S44" s="61">
        <f t="shared" si="10"/>
        <v>-0.1</v>
      </c>
      <c r="T44" s="8"/>
      <c r="V44" s="70">
        <v>42338</v>
      </c>
      <c r="W44" s="70">
        <v>42704</v>
      </c>
      <c r="X44" s="70">
        <v>43069</v>
      </c>
      <c r="Y44" s="70">
        <v>43434</v>
      </c>
      <c r="Z44" s="70">
        <v>43799</v>
      </c>
      <c r="AA44" s="70">
        <v>44165</v>
      </c>
      <c r="AB44" s="70">
        <v>44530</v>
      </c>
      <c r="AC44" s="70">
        <v>44895</v>
      </c>
      <c r="AD44" s="70">
        <v>45260</v>
      </c>
      <c r="AE44" s="70">
        <v>45626</v>
      </c>
      <c r="AF44" s="70">
        <v>45991</v>
      </c>
      <c r="AG44" s="70">
        <v>46356</v>
      </c>
      <c r="AH44" s="11"/>
      <c r="AI44" s="51">
        <v>45077</v>
      </c>
      <c r="AJ44" s="52">
        <v>0.2</v>
      </c>
      <c r="AK44" s="13"/>
      <c r="AL44" s="51">
        <v>32904</v>
      </c>
      <c r="AM44" s="52">
        <v>4.3</v>
      </c>
      <c r="AN44" s="52">
        <v>0</v>
      </c>
      <c r="AO44" s="52">
        <v>4.3</v>
      </c>
      <c r="AP44" s="52">
        <v>0</v>
      </c>
      <c r="AQ44" s="52">
        <v>0</v>
      </c>
      <c r="AR44" s="52">
        <v>0</v>
      </c>
      <c r="AS44" s="51">
        <v>44012</v>
      </c>
      <c r="AT44" s="52">
        <v>-0.8</v>
      </c>
      <c r="AU44" s="62"/>
      <c r="AV44" s="63"/>
      <c r="AW44" s="63"/>
      <c r="AX44" s="63"/>
      <c r="AY44" s="63"/>
      <c r="AZ44" s="63"/>
      <c r="BA44" s="63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</row>
    <row r="45" spans="2:128">
      <c r="B45" s="20"/>
      <c r="K45" s="22"/>
      <c r="L45" s="59">
        <f t="shared" si="11"/>
        <v>45077</v>
      </c>
      <c r="M45" s="60"/>
      <c r="N45" s="61">
        <f t="shared" si="5"/>
        <v>0.2</v>
      </c>
      <c r="O45" s="61">
        <f t="shared" si="6"/>
        <v>0.6</v>
      </c>
      <c r="P45" s="61">
        <f t="shared" si="7"/>
        <v>0.8</v>
      </c>
      <c r="Q45" s="61">
        <f t="shared" si="8"/>
        <v>0.7</v>
      </c>
      <c r="R45" s="61">
        <f t="shared" si="9"/>
        <v>-0.2</v>
      </c>
      <c r="S45" s="61">
        <f t="shared" si="10"/>
        <v>0</v>
      </c>
      <c r="T45" s="8"/>
      <c r="V45" s="70">
        <v>42369</v>
      </c>
      <c r="W45" s="70">
        <v>42735</v>
      </c>
      <c r="X45" s="70">
        <v>43100</v>
      </c>
      <c r="Y45" s="70">
        <v>43465</v>
      </c>
      <c r="Z45" s="70">
        <v>43830</v>
      </c>
      <c r="AA45" s="70">
        <v>44196</v>
      </c>
      <c r="AB45" s="70">
        <v>44561</v>
      </c>
      <c r="AC45" s="70">
        <v>44926</v>
      </c>
      <c r="AD45" s="70">
        <v>45291</v>
      </c>
      <c r="AE45" s="70">
        <v>45657</v>
      </c>
      <c r="AF45" s="70">
        <v>46022</v>
      </c>
      <c r="AG45" s="70">
        <v>46387</v>
      </c>
      <c r="AH45" s="11"/>
      <c r="AI45" s="51">
        <v>45046</v>
      </c>
      <c r="AJ45" s="52">
        <v>0.1</v>
      </c>
      <c r="AK45" s="13"/>
      <c r="AL45" s="51">
        <v>32932</v>
      </c>
      <c r="AM45" s="52">
        <v>4.4000000000000004</v>
      </c>
      <c r="AN45" s="52">
        <v>0</v>
      </c>
      <c r="AO45" s="52">
        <v>0</v>
      </c>
      <c r="AP45" s="52">
        <v>0</v>
      </c>
      <c r="AQ45" s="52">
        <v>0</v>
      </c>
      <c r="AR45" s="52">
        <v>0</v>
      </c>
      <c r="AS45" s="51">
        <v>44043</v>
      </c>
      <c r="AT45" s="52">
        <v>-0.2</v>
      </c>
      <c r="AU45" s="62"/>
      <c r="AV45" s="63"/>
      <c r="AW45" s="63"/>
      <c r="AX45" s="63"/>
      <c r="AY45" s="63"/>
      <c r="AZ45" s="63"/>
      <c r="BA45" s="63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</row>
    <row r="46" spans="2:128">
      <c r="B46" s="20"/>
      <c r="K46" s="22"/>
      <c r="L46" s="59">
        <f t="shared" si="11"/>
        <v>45046</v>
      </c>
      <c r="M46" s="60"/>
      <c r="N46" s="61">
        <f t="shared" si="5"/>
        <v>0.1</v>
      </c>
      <c r="O46" s="61">
        <f t="shared" si="6"/>
        <v>0.7</v>
      </c>
      <c r="P46" s="61">
        <f t="shared" si="7"/>
        <v>1</v>
      </c>
      <c r="Q46" s="61">
        <f t="shared" si="8"/>
        <v>0.7</v>
      </c>
      <c r="R46" s="61">
        <f t="shared" si="9"/>
        <v>-0.1</v>
      </c>
      <c r="S46" s="61">
        <f t="shared" si="10"/>
        <v>0.1</v>
      </c>
      <c r="T46" s="8"/>
      <c r="V46" s="16"/>
      <c r="W46" s="16"/>
      <c r="X46" s="16"/>
      <c r="Y46" s="16"/>
      <c r="Z46" s="16"/>
      <c r="AA46" s="16"/>
      <c r="AB46" s="16"/>
      <c r="AC46" s="16"/>
      <c r="AD46" s="16"/>
      <c r="AE46" s="11"/>
      <c r="AF46" s="11"/>
      <c r="AG46" s="11"/>
      <c r="AH46" s="11"/>
      <c r="AI46" s="51">
        <v>45016</v>
      </c>
      <c r="AJ46" s="52">
        <v>0.7</v>
      </c>
      <c r="AK46" s="13"/>
      <c r="AL46" s="51">
        <v>32963</v>
      </c>
      <c r="AM46" s="52">
        <v>3.4</v>
      </c>
      <c r="AN46" s="52">
        <v>0</v>
      </c>
      <c r="AO46" s="52">
        <v>0</v>
      </c>
      <c r="AP46" s="52">
        <v>0</v>
      </c>
      <c r="AQ46" s="52">
        <v>0</v>
      </c>
      <c r="AR46" s="52">
        <v>0</v>
      </c>
      <c r="AS46" s="51">
        <v>44074</v>
      </c>
      <c r="AT46" s="52">
        <v>0.3</v>
      </c>
      <c r="AU46" s="62"/>
      <c r="AV46" s="63"/>
      <c r="AW46" s="63"/>
      <c r="AX46" s="63"/>
      <c r="AY46" s="63"/>
      <c r="AZ46" s="63"/>
      <c r="BA46" s="63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</row>
    <row r="47" spans="2:128">
      <c r="B47" s="20"/>
      <c r="K47" s="22"/>
      <c r="L47" s="59">
        <f t="shared" si="11"/>
        <v>45016</v>
      </c>
      <c r="M47" s="60"/>
      <c r="N47" s="61">
        <f t="shared" si="5"/>
        <v>0.7</v>
      </c>
      <c r="O47" s="61">
        <f t="shared" si="6"/>
        <v>0.7</v>
      </c>
      <c r="P47" s="61">
        <f t="shared" si="7"/>
        <v>1.3</v>
      </c>
      <c r="Q47" s="61">
        <f t="shared" si="8"/>
        <v>0.8</v>
      </c>
      <c r="R47" s="61">
        <f t="shared" si="9"/>
        <v>-0.3</v>
      </c>
      <c r="S47" s="61">
        <f t="shared" si="10"/>
        <v>0</v>
      </c>
      <c r="T47" s="8"/>
      <c r="V47" s="16"/>
      <c r="W47" s="16"/>
      <c r="X47" s="16"/>
      <c r="Y47" s="16"/>
      <c r="Z47" s="16"/>
      <c r="AA47" s="16"/>
      <c r="AB47" s="16"/>
      <c r="AC47" s="16"/>
      <c r="AD47" s="16"/>
      <c r="AE47" s="11"/>
      <c r="AF47" s="11"/>
      <c r="AG47" s="11"/>
      <c r="AH47" s="11"/>
      <c r="AI47" s="51">
        <v>44985</v>
      </c>
      <c r="AJ47" s="52">
        <v>1</v>
      </c>
      <c r="AK47" s="13"/>
      <c r="AL47" s="51">
        <v>32993</v>
      </c>
      <c r="AM47" s="52">
        <v>3.2</v>
      </c>
      <c r="AN47" s="52">
        <v>0</v>
      </c>
      <c r="AO47" s="52">
        <v>0</v>
      </c>
      <c r="AP47" s="52">
        <v>0</v>
      </c>
      <c r="AQ47" s="52">
        <v>0</v>
      </c>
      <c r="AR47" s="52">
        <v>0</v>
      </c>
      <c r="AS47" s="51">
        <v>44104</v>
      </c>
      <c r="AT47" s="52">
        <v>0.5</v>
      </c>
      <c r="AU47" s="62"/>
      <c r="AV47" s="63"/>
      <c r="AW47" s="63"/>
      <c r="AX47" s="63"/>
      <c r="AY47" s="63"/>
      <c r="AZ47" s="63"/>
      <c r="BA47" s="63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</row>
    <row r="48" spans="2:128">
      <c r="B48" s="20"/>
      <c r="K48" s="22"/>
      <c r="L48" s="59">
        <f t="shared" si="11"/>
        <v>44985</v>
      </c>
      <c r="M48" s="60"/>
      <c r="N48" s="61">
        <f t="shared" si="5"/>
        <v>1</v>
      </c>
      <c r="O48" s="61">
        <f t="shared" si="6"/>
        <v>0.6</v>
      </c>
      <c r="P48" s="61">
        <f t="shared" si="7"/>
        <v>1.5</v>
      </c>
      <c r="Q48" s="61">
        <f t="shared" si="8"/>
        <v>0.8</v>
      </c>
      <c r="R48" s="61">
        <f t="shared" si="9"/>
        <v>-0.5</v>
      </c>
      <c r="S48" s="61">
        <f t="shared" si="10"/>
        <v>-0.2</v>
      </c>
      <c r="T48" s="8"/>
      <c r="V48" s="16"/>
      <c r="W48" s="16"/>
      <c r="X48" s="16"/>
      <c r="Y48" s="16"/>
      <c r="Z48" s="16"/>
      <c r="AA48" s="16"/>
      <c r="AB48" s="16"/>
      <c r="AC48" s="16"/>
      <c r="AD48" s="16"/>
      <c r="AE48" s="11"/>
      <c r="AF48" s="11"/>
      <c r="AG48" s="11"/>
      <c r="AH48" s="11"/>
      <c r="AI48" s="51">
        <v>44957</v>
      </c>
      <c r="AJ48" s="52">
        <v>2.1</v>
      </c>
      <c r="AK48" s="13"/>
      <c r="AL48" s="51">
        <v>33024</v>
      </c>
      <c r="AM48" s="52">
        <v>2.7</v>
      </c>
      <c r="AN48" s="52">
        <v>0</v>
      </c>
      <c r="AO48" s="52">
        <v>0</v>
      </c>
      <c r="AP48" s="52">
        <v>0</v>
      </c>
      <c r="AQ48" s="52">
        <v>0</v>
      </c>
      <c r="AR48" s="52">
        <v>0</v>
      </c>
      <c r="AS48" s="51">
        <v>44135</v>
      </c>
      <c r="AT48" s="52">
        <v>0.1</v>
      </c>
      <c r="AU48" s="62"/>
      <c r="AV48" s="63"/>
      <c r="AW48" s="63"/>
      <c r="AX48" s="63"/>
      <c r="AY48" s="63"/>
      <c r="AZ48" s="63"/>
      <c r="BA48" s="63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</row>
    <row r="49" spans="2:128">
      <c r="B49" s="20"/>
      <c r="K49" s="22"/>
      <c r="L49" s="59">
        <f t="shared" si="11"/>
        <v>44957</v>
      </c>
      <c r="M49" s="60"/>
      <c r="N49" s="61">
        <f t="shared" si="5"/>
        <v>2.1</v>
      </c>
      <c r="O49" s="61">
        <f t="shared" si="6"/>
        <v>1</v>
      </c>
      <c r="P49" s="61">
        <f t="shared" si="7"/>
        <v>2.1</v>
      </c>
      <c r="Q49" s="61">
        <f t="shared" si="8"/>
        <v>1</v>
      </c>
      <c r="R49" s="61">
        <f t="shared" si="9"/>
        <v>0.8</v>
      </c>
      <c r="S49" s="61">
        <f t="shared" si="10"/>
        <v>0.4</v>
      </c>
      <c r="T49" s="8"/>
      <c r="V49" s="16"/>
      <c r="W49" s="16"/>
      <c r="X49" s="16"/>
      <c r="Y49" s="16"/>
      <c r="Z49" s="16"/>
      <c r="AA49" s="16"/>
      <c r="AB49" s="16"/>
      <c r="AC49" s="16"/>
      <c r="AD49" s="16"/>
      <c r="AE49" s="11"/>
      <c r="AF49" s="11"/>
      <c r="AG49" s="11"/>
      <c r="AH49" s="11"/>
      <c r="AI49" s="51">
        <v>44926</v>
      </c>
      <c r="AJ49" s="52">
        <v>1.8</v>
      </c>
      <c r="AK49" s="13"/>
      <c r="AL49" s="51">
        <v>33054</v>
      </c>
      <c r="AM49" s="52">
        <v>1.1000000000000001</v>
      </c>
      <c r="AN49" s="52">
        <v>0</v>
      </c>
      <c r="AO49" s="52">
        <v>0</v>
      </c>
      <c r="AP49" s="52">
        <v>0</v>
      </c>
      <c r="AQ49" s="52">
        <v>0</v>
      </c>
      <c r="AR49" s="52">
        <v>0</v>
      </c>
      <c r="AS49" s="51">
        <v>44165</v>
      </c>
      <c r="AT49" s="52">
        <v>-0.5</v>
      </c>
      <c r="AU49" s="62"/>
      <c r="AV49" s="63"/>
      <c r="AW49" s="63"/>
      <c r="AX49" s="63"/>
      <c r="AY49" s="63"/>
      <c r="AZ49" s="63"/>
      <c r="BA49" s="63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</row>
    <row r="50" spans="2:128">
      <c r="B50" s="20"/>
      <c r="K50" s="22"/>
      <c r="L50" s="59">
        <f t="shared" si="11"/>
        <v>44926</v>
      </c>
      <c r="M50" s="60"/>
      <c r="N50" s="61">
        <f t="shared" si="5"/>
        <v>1.8</v>
      </c>
      <c r="O50" s="61">
        <f t="shared" si="6"/>
        <v>0.7</v>
      </c>
      <c r="P50" s="61">
        <f t="shared" si="7"/>
        <v>2</v>
      </c>
      <c r="Q50" s="61">
        <f t="shared" si="8"/>
        <v>0.9</v>
      </c>
      <c r="R50" s="61">
        <f t="shared" si="9"/>
        <v>0</v>
      </c>
      <c r="S50" s="61">
        <f t="shared" si="10"/>
        <v>0.1</v>
      </c>
      <c r="T50" s="8"/>
      <c r="V50" s="16"/>
      <c r="W50" s="16"/>
      <c r="X50" s="16"/>
      <c r="Y50" s="16"/>
      <c r="Z50" s="16"/>
      <c r="AA50" s="16"/>
      <c r="AB50" s="16"/>
      <c r="AC50" s="16"/>
      <c r="AD50" s="16"/>
      <c r="AE50" s="11"/>
      <c r="AF50" s="11"/>
      <c r="AG50" s="11"/>
      <c r="AH50" s="11"/>
      <c r="AI50" s="51">
        <v>44895</v>
      </c>
      <c r="AJ50" s="52">
        <v>1.6</v>
      </c>
      <c r="AK50" s="13"/>
      <c r="AL50" s="51">
        <v>33085</v>
      </c>
      <c r="AM50" s="52">
        <v>1.1000000000000001</v>
      </c>
      <c r="AN50" s="52">
        <v>0</v>
      </c>
      <c r="AO50" s="52">
        <v>0</v>
      </c>
      <c r="AP50" s="52">
        <v>0</v>
      </c>
      <c r="AQ50" s="52">
        <v>0</v>
      </c>
      <c r="AR50" s="52">
        <v>0</v>
      </c>
      <c r="AS50" s="51">
        <v>44227</v>
      </c>
      <c r="AT50" s="52">
        <v>1</v>
      </c>
      <c r="AU50" s="62"/>
      <c r="AV50" s="63"/>
      <c r="AW50" s="63"/>
      <c r="AX50" s="63"/>
      <c r="AY50" s="63"/>
      <c r="AZ50" s="63"/>
      <c r="BA50" s="63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</row>
    <row r="51" spans="2:128">
      <c r="B51" s="20"/>
      <c r="K51" s="22"/>
      <c r="L51" s="59">
        <f t="shared" si="11"/>
        <v>44895</v>
      </c>
      <c r="M51" s="60"/>
      <c r="N51" s="61">
        <f t="shared" si="5"/>
        <v>1.6</v>
      </c>
      <c r="O51" s="61">
        <f t="shared" si="6"/>
        <v>0.6</v>
      </c>
      <c r="P51" s="61">
        <f t="shared" si="7"/>
        <v>2</v>
      </c>
      <c r="Q51" s="61">
        <f t="shared" si="8"/>
        <v>0.9</v>
      </c>
      <c r="R51" s="61">
        <f t="shared" si="9"/>
        <v>-0.2</v>
      </c>
      <c r="S51" s="61">
        <f t="shared" si="10"/>
        <v>-0.2</v>
      </c>
      <c r="T51" s="8"/>
      <c r="V51" s="16"/>
      <c r="W51" s="16"/>
      <c r="X51" s="16"/>
      <c r="Y51" s="16"/>
      <c r="Z51" s="16"/>
      <c r="AA51" s="16"/>
      <c r="AB51" s="16"/>
      <c r="AC51" s="16"/>
      <c r="AD51" s="16"/>
      <c r="AE51" s="11"/>
      <c r="AF51" s="11"/>
      <c r="AG51" s="11"/>
      <c r="AH51" s="11"/>
      <c r="AI51" s="51">
        <v>44865</v>
      </c>
      <c r="AJ51" s="52">
        <v>2.1</v>
      </c>
      <c r="AK51" s="13"/>
      <c r="AL51" s="51">
        <v>33116</v>
      </c>
      <c r="AM51" s="52">
        <v>2.5</v>
      </c>
      <c r="AN51" s="52">
        <v>0</v>
      </c>
      <c r="AO51" s="52">
        <v>0</v>
      </c>
      <c r="AP51" s="52">
        <v>0</v>
      </c>
      <c r="AQ51" s="52">
        <v>0</v>
      </c>
      <c r="AR51" s="52">
        <v>0</v>
      </c>
      <c r="AS51" s="51">
        <v>44255</v>
      </c>
      <c r="AT51" s="52">
        <v>1.6</v>
      </c>
      <c r="AU51" s="62"/>
      <c r="AV51" s="63"/>
      <c r="AW51" s="63"/>
      <c r="AX51" s="63"/>
      <c r="AY51" s="63"/>
      <c r="AZ51" s="63"/>
      <c r="BA51" s="63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</row>
    <row r="52" spans="2:128">
      <c r="B52" s="20"/>
      <c r="K52" s="22"/>
      <c r="L52" s="59">
        <f t="shared" si="11"/>
        <v>44865</v>
      </c>
      <c r="M52" s="60"/>
      <c r="N52" s="61">
        <f t="shared" si="5"/>
        <v>2.1</v>
      </c>
      <c r="O52" s="61">
        <f t="shared" si="6"/>
        <v>0.6</v>
      </c>
      <c r="P52" s="61">
        <f t="shared" si="7"/>
        <v>2</v>
      </c>
      <c r="Q52" s="61">
        <f t="shared" si="8"/>
        <v>0.9</v>
      </c>
      <c r="R52" s="61">
        <f t="shared" si="9"/>
        <v>0.1</v>
      </c>
      <c r="S52" s="61">
        <f t="shared" si="10"/>
        <v>0.1</v>
      </c>
      <c r="T52" s="8"/>
      <c r="V52" s="16"/>
      <c r="W52" s="16"/>
      <c r="X52" s="16"/>
      <c r="Y52" s="16"/>
      <c r="Z52" s="16"/>
      <c r="AA52" s="16"/>
      <c r="AB52" s="16"/>
      <c r="AC52" s="16"/>
      <c r="AD52" s="16"/>
      <c r="AE52" s="11"/>
      <c r="AF52" s="11"/>
      <c r="AG52" s="11"/>
      <c r="AH52" s="11"/>
      <c r="AI52" s="51">
        <v>44834</v>
      </c>
      <c r="AJ52" s="52">
        <v>2.8</v>
      </c>
      <c r="AK52" s="13"/>
      <c r="AL52" s="51">
        <v>33146</v>
      </c>
      <c r="AM52" s="52">
        <v>2.9</v>
      </c>
      <c r="AN52" s="52">
        <v>0</v>
      </c>
      <c r="AO52" s="52">
        <v>0</v>
      </c>
      <c r="AP52" s="52">
        <v>0</v>
      </c>
      <c r="AQ52" s="52">
        <v>0</v>
      </c>
      <c r="AR52" s="52">
        <v>0</v>
      </c>
      <c r="AS52" s="51">
        <v>44286</v>
      </c>
      <c r="AT52" s="52">
        <v>1</v>
      </c>
      <c r="AU52" s="62"/>
      <c r="AV52" s="63"/>
      <c r="AW52" s="63"/>
      <c r="AX52" s="63"/>
      <c r="AY52" s="63"/>
      <c r="AZ52" s="63"/>
      <c r="BA52" s="63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</row>
    <row r="53" spans="2:128">
      <c r="B53" s="20"/>
      <c r="K53" s="22"/>
      <c r="L53" s="59">
        <f t="shared" si="11"/>
        <v>44834</v>
      </c>
      <c r="M53" s="60"/>
      <c r="N53" s="61">
        <f t="shared" si="5"/>
        <v>2.8</v>
      </c>
      <c r="O53" s="61">
        <f t="shared" si="6"/>
        <v>0.6</v>
      </c>
      <c r="P53" s="61">
        <f t="shared" si="7"/>
        <v>2</v>
      </c>
      <c r="Q53" s="61">
        <f t="shared" si="8"/>
        <v>0.9</v>
      </c>
      <c r="R53" s="61">
        <f t="shared" si="9"/>
        <v>0.3</v>
      </c>
      <c r="S53" s="61">
        <f t="shared" si="10"/>
        <v>0</v>
      </c>
      <c r="T53" s="8"/>
      <c r="V53" s="16"/>
      <c r="W53" s="16"/>
      <c r="X53" s="16"/>
      <c r="Y53" s="16"/>
      <c r="Z53" s="16"/>
      <c r="AA53" s="16"/>
      <c r="AB53" s="16"/>
      <c r="AC53" s="16"/>
      <c r="AD53" s="16"/>
      <c r="AE53" s="11"/>
      <c r="AF53" s="11"/>
      <c r="AG53" s="11"/>
      <c r="AH53" s="11"/>
      <c r="AI53" s="51">
        <v>44804</v>
      </c>
      <c r="AJ53" s="52">
        <v>2.5</v>
      </c>
      <c r="AK53" s="13"/>
      <c r="AL53" s="51">
        <v>33177</v>
      </c>
      <c r="AM53" s="52">
        <v>3.1</v>
      </c>
      <c r="AN53" s="52">
        <v>0</v>
      </c>
      <c r="AO53" s="52">
        <v>0</v>
      </c>
      <c r="AP53" s="52">
        <v>0</v>
      </c>
      <c r="AQ53" s="52">
        <v>0</v>
      </c>
      <c r="AR53" s="52">
        <v>0</v>
      </c>
      <c r="AS53" s="51">
        <v>44316</v>
      </c>
      <c r="AT53" s="52">
        <v>0.8</v>
      </c>
      <c r="AU53" s="62"/>
      <c r="AV53" s="63"/>
      <c r="AW53" s="63"/>
      <c r="AX53" s="63"/>
      <c r="AY53" s="63"/>
      <c r="AZ53" s="63"/>
      <c r="BA53" s="63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</row>
    <row r="54" spans="2:128">
      <c r="B54" s="20"/>
      <c r="K54" s="22"/>
      <c r="L54" s="59">
        <f t="shared" si="11"/>
        <v>44804</v>
      </c>
      <c r="M54" s="60"/>
      <c r="N54" s="61">
        <f t="shared" si="5"/>
        <v>2.5</v>
      </c>
      <c r="O54" s="61">
        <f t="shared" si="6"/>
        <v>0.8</v>
      </c>
      <c r="P54" s="61">
        <f t="shared" si="7"/>
        <v>1.9</v>
      </c>
      <c r="Q54" s="61">
        <f t="shared" si="8"/>
        <v>1</v>
      </c>
      <c r="R54" s="61">
        <f t="shared" si="9"/>
        <v>-0.1</v>
      </c>
      <c r="S54" s="61">
        <f t="shared" si="10"/>
        <v>0</v>
      </c>
      <c r="T54" s="8"/>
      <c r="V54" s="16"/>
      <c r="W54" s="16"/>
      <c r="X54" s="16"/>
      <c r="Y54" s="16"/>
      <c r="Z54" s="16"/>
      <c r="AA54" s="16"/>
      <c r="AB54" s="16"/>
      <c r="AC54" s="16"/>
      <c r="AD54" s="16"/>
      <c r="AE54" s="11"/>
      <c r="AF54" s="11"/>
      <c r="AG54" s="11"/>
      <c r="AH54" s="11"/>
      <c r="AI54" s="51">
        <v>44773</v>
      </c>
      <c r="AJ54" s="52">
        <v>2.7</v>
      </c>
      <c r="AK54" s="13"/>
      <c r="AL54" s="51">
        <v>33207</v>
      </c>
      <c r="AM54" s="52">
        <v>3.7</v>
      </c>
      <c r="AN54" s="52">
        <v>0</v>
      </c>
      <c r="AO54" s="52">
        <v>0</v>
      </c>
      <c r="AP54" s="52">
        <v>0</v>
      </c>
      <c r="AQ54" s="52">
        <v>0</v>
      </c>
      <c r="AR54" s="52">
        <v>0</v>
      </c>
      <c r="AS54" s="51">
        <v>44347</v>
      </c>
      <c r="AT54" s="52">
        <v>0.6</v>
      </c>
      <c r="AU54" s="62"/>
      <c r="AV54" s="63"/>
      <c r="AW54" s="63"/>
      <c r="AX54" s="63"/>
      <c r="AY54" s="63"/>
      <c r="AZ54" s="63"/>
      <c r="BA54" s="63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</row>
    <row r="55" spans="2:128">
      <c r="B55" s="20"/>
      <c r="K55" s="22"/>
      <c r="L55" s="59">
        <f t="shared" si="11"/>
        <v>44773</v>
      </c>
      <c r="M55" s="60"/>
      <c r="N55" s="61">
        <f t="shared" si="5"/>
        <v>2.7</v>
      </c>
      <c r="O55" s="61">
        <f t="shared" si="6"/>
        <v>0.8</v>
      </c>
      <c r="P55" s="61">
        <f t="shared" si="7"/>
        <v>1.8</v>
      </c>
      <c r="Q55" s="61">
        <f t="shared" si="8"/>
        <v>1</v>
      </c>
      <c r="R55" s="61">
        <f t="shared" si="9"/>
        <v>0.5</v>
      </c>
      <c r="S55" s="61">
        <f t="shared" si="10"/>
        <v>0.1</v>
      </c>
      <c r="T55" s="8"/>
      <c r="V55" s="16"/>
      <c r="W55" s="16"/>
      <c r="X55" s="16"/>
      <c r="Y55" s="16"/>
      <c r="Z55" s="16"/>
      <c r="AA55" s="16"/>
      <c r="AB55" s="16"/>
      <c r="AC55" s="16"/>
      <c r="AD55" s="16"/>
      <c r="AE55" s="11"/>
      <c r="AF55" s="11"/>
      <c r="AG55" s="11"/>
      <c r="AH55" s="11"/>
      <c r="AI55" s="51">
        <v>44742</v>
      </c>
      <c r="AJ55" s="52">
        <v>2.5</v>
      </c>
      <c r="AK55" s="13"/>
      <c r="AL55" s="51">
        <v>33238</v>
      </c>
      <c r="AM55" s="52">
        <v>4.3</v>
      </c>
      <c r="AN55" s="52">
        <v>0</v>
      </c>
      <c r="AO55" s="52">
        <v>0</v>
      </c>
      <c r="AP55" s="52">
        <v>0</v>
      </c>
      <c r="AQ55" s="52">
        <v>0</v>
      </c>
      <c r="AR55" s="52">
        <v>0</v>
      </c>
      <c r="AS55" s="51">
        <v>44377</v>
      </c>
      <c r="AT55" s="52">
        <v>0.3</v>
      </c>
      <c r="AU55" s="62"/>
      <c r="AV55" s="63"/>
      <c r="AW55" s="63"/>
      <c r="AX55" s="63"/>
      <c r="AY55" s="63"/>
      <c r="AZ55" s="63"/>
      <c r="BA55" s="63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</row>
    <row r="56" spans="2:128">
      <c r="B56" s="20"/>
      <c r="K56" s="22"/>
      <c r="L56" s="59">
        <f t="shared" si="11"/>
        <v>44742</v>
      </c>
      <c r="M56" s="60"/>
      <c r="N56" s="61">
        <f t="shared" si="5"/>
        <v>2.5</v>
      </c>
      <c r="O56" s="61">
        <f t="shared" si="6"/>
        <v>1</v>
      </c>
      <c r="P56" s="61">
        <f t="shared" si="7"/>
        <v>1.7</v>
      </c>
      <c r="Q56" s="61">
        <f t="shared" si="8"/>
        <v>1</v>
      </c>
      <c r="R56" s="61">
        <f t="shared" si="9"/>
        <v>0</v>
      </c>
      <c r="S56" s="61">
        <f t="shared" si="10"/>
        <v>0.1</v>
      </c>
      <c r="T56" s="8"/>
      <c r="V56" s="16"/>
      <c r="W56" s="16"/>
      <c r="X56" s="16"/>
      <c r="Y56" s="16"/>
      <c r="Z56" s="16"/>
      <c r="AA56" s="16"/>
      <c r="AB56" s="16"/>
      <c r="AC56" s="16"/>
      <c r="AD56" s="16"/>
      <c r="AE56" s="11"/>
      <c r="AF56" s="11"/>
      <c r="AG56" s="11"/>
      <c r="AH56" s="11"/>
      <c r="AI56" s="51">
        <v>44712</v>
      </c>
      <c r="AJ56" s="52">
        <v>2.1</v>
      </c>
      <c r="AK56" s="13"/>
      <c r="AL56" s="51">
        <v>33269</v>
      </c>
      <c r="AM56" s="52">
        <v>2.2000000000000002</v>
      </c>
      <c r="AN56" s="52">
        <v>0</v>
      </c>
      <c r="AO56" s="52">
        <v>2.2000000000000002</v>
      </c>
      <c r="AP56" s="52">
        <v>0</v>
      </c>
      <c r="AQ56" s="52">
        <v>0</v>
      </c>
      <c r="AR56" s="52">
        <v>0</v>
      </c>
      <c r="AS56" s="51">
        <v>44408</v>
      </c>
      <c r="AT56" s="52">
        <v>0.5</v>
      </c>
      <c r="AU56" s="62"/>
      <c r="AV56" s="63"/>
      <c r="AW56" s="63"/>
      <c r="AX56" s="63"/>
      <c r="AY56" s="63"/>
      <c r="AZ56" s="63"/>
      <c r="BA56" s="63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</row>
    <row r="57" spans="2:128">
      <c r="B57" s="20"/>
      <c r="K57" s="22"/>
      <c r="L57" s="59">
        <f t="shared" si="11"/>
        <v>44712</v>
      </c>
      <c r="M57" s="60"/>
      <c r="N57" s="61">
        <f t="shared" si="5"/>
        <v>2.1</v>
      </c>
      <c r="O57" s="61">
        <f t="shared" si="6"/>
        <v>0.9</v>
      </c>
      <c r="P57" s="61">
        <f t="shared" si="7"/>
        <v>1.5</v>
      </c>
      <c r="Q57" s="61">
        <f t="shared" si="8"/>
        <v>1.1000000000000001</v>
      </c>
      <c r="R57" s="61">
        <f t="shared" si="9"/>
        <v>-0.2</v>
      </c>
      <c r="S57" s="61">
        <f t="shared" si="10"/>
        <v>0</v>
      </c>
      <c r="T57" s="8"/>
      <c r="V57" s="16"/>
      <c r="W57" s="16"/>
      <c r="X57" s="16"/>
      <c r="Y57" s="16"/>
      <c r="Z57" s="16"/>
      <c r="AA57" s="16"/>
      <c r="AB57" s="16"/>
      <c r="AC57" s="16"/>
      <c r="AD57" s="16"/>
      <c r="AE57" s="11"/>
      <c r="AF57" s="11"/>
      <c r="AG57" s="11"/>
      <c r="AH57" s="11"/>
      <c r="AI57" s="51">
        <v>44681</v>
      </c>
      <c r="AJ57" s="52">
        <v>2.1</v>
      </c>
      <c r="AK57" s="13"/>
      <c r="AL57" s="51">
        <v>33297</v>
      </c>
      <c r="AM57" s="52">
        <v>1</v>
      </c>
      <c r="AN57" s="52">
        <v>0</v>
      </c>
      <c r="AO57" s="52">
        <v>0</v>
      </c>
      <c r="AP57" s="52">
        <v>0</v>
      </c>
      <c r="AQ57" s="52">
        <v>0</v>
      </c>
      <c r="AR57" s="52">
        <v>0</v>
      </c>
      <c r="AS57" s="51">
        <v>44439</v>
      </c>
      <c r="AT57" s="52">
        <v>0.6</v>
      </c>
      <c r="AU57" s="62"/>
      <c r="AV57" s="63"/>
      <c r="AW57" s="63"/>
      <c r="AX57" s="63"/>
      <c r="AY57" s="63"/>
      <c r="AZ57" s="63"/>
      <c r="BA57" s="63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</row>
    <row r="58" spans="2:128">
      <c r="B58" s="306"/>
      <c r="C58" s="307"/>
      <c r="D58" s="307"/>
      <c r="E58" s="307"/>
      <c r="F58" s="307"/>
      <c r="G58" s="307"/>
      <c r="H58" s="307"/>
      <c r="I58" s="307"/>
      <c r="J58" s="307"/>
      <c r="K58" s="22"/>
      <c r="L58" s="59">
        <f t="shared" si="11"/>
        <v>44681</v>
      </c>
      <c r="M58" s="60"/>
      <c r="N58" s="61">
        <f t="shared" si="5"/>
        <v>2.1</v>
      </c>
      <c r="O58" s="61">
        <f t="shared" si="6"/>
        <v>0.9</v>
      </c>
      <c r="P58" s="61">
        <f t="shared" si="7"/>
        <v>1.4</v>
      </c>
      <c r="Q58" s="61">
        <f t="shared" si="8"/>
        <v>1.1000000000000001</v>
      </c>
      <c r="R58" s="61">
        <f t="shared" si="9"/>
        <v>0.4</v>
      </c>
      <c r="S58" s="61">
        <f t="shared" si="10"/>
        <v>0.1</v>
      </c>
      <c r="T58" s="8"/>
      <c r="V58" s="16"/>
      <c r="W58" s="16"/>
      <c r="X58" s="16"/>
      <c r="Y58" s="16"/>
      <c r="Z58" s="16"/>
      <c r="AA58" s="16"/>
      <c r="AB58" s="16"/>
      <c r="AC58" s="16"/>
      <c r="AD58" s="16"/>
      <c r="AE58" s="11"/>
      <c r="AF58" s="11"/>
      <c r="AG58" s="11"/>
      <c r="AH58" s="11"/>
      <c r="AI58" s="51">
        <v>44651</v>
      </c>
      <c r="AJ58" s="52">
        <v>1.5</v>
      </c>
      <c r="AK58" s="13"/>
      <c r="AL58" s="51">
        <v>33328</v>
      </c>
      <c r="AM58" s="52">
        <v>1.6</v>
      </c>
      <c r="AN58" s="52">
        <v>0</v>
      </c>
      <c r="AO58" s="52">
        <v>0</v>
      </c>
      <c r="AP58" s="52">
        <v>0</v>
      </c>
      <c r="AQ58" s="52">
        <v>0</v>
      </c>
      <c r="AR58" s="52">
        <v>0</v>
      </c>
      <c r="AS58" s="51">
        <v>44469</v>
      </c>
      <c r="AT58" s="52">
        <v>0.7</v>
      </c>
      <c r="AU58" s="62"/>
      <c r="AV58" s="63"/>
      <c r="AW58" s="63"/>
      <c r="AX58" s="63"/>
      <c r="AY58" s="63"/>
      <c r="AZ58" s="63"/>
      <c r="BA58" s="63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</row>
    <row r="59" spans="2:128">
      <c r="B59" s="20"/>
      <c r="K59" s="22"/>
      <c r="L59" s="59">
        <f t="shared" si="11"/>
        <v>44651</v>
      </c>
      <c r="M59" s="60"/>
      <c r="N59" s="61">
        <f t="shared" si="5"/>
        <v>1.5</v>
      </c>
      <c r="O59" s="61">
        <f t="shared" si="6"/>
        <v>1.1000000000000001</v>
      </c>
      <c r="P59" s="61">
        <f t="shared" si="7"/>
        <v>1.1000000000000001</v>
      </c>
      <c r="Q59" s="61">
        <f t="shared" si="8"/>
        <v>1.2</v>
      </c>
      <c r="R59" s="61">
        <f t="shared" si="9"/>
        <v>0</v>
      </c>
      <c r="S59" s="61">
        <f t="shared" si="10"/>
        <v>-0.1</v>
      </c>
      <c r="T59" s="8"/>
      <c r="V59" s="16"/>
      <c r="W59" s="16"/>
      <c r="X59" s="16"/>
      <c r="Y59" s="16"/>
      <c r="Z59" s="16"/>
      <c r="AA59" s="16"/>
      <c r="AB59" s="16"/>
      <c r="AC59" s="16"/>
      <c r="AD59" s="16"/>
      <c r="AE59" s="11"/>
      <c r="AF59" s="11"/>
      <c r="AG59" s="11"/>
      <c r="AH59" s="11"/>
      <c r="AI59" s="51">
        <v>44620</v>
      </c>
      <c r="AJ59" s="52">
        <v>0.9</v>
      </c>
      <c r="AK59" s="13"/>
      <c r="AL59" s="51">
        <v>33358</v>
      </c>
      <c r="AM59" s="52">
        <v>1.3</v>
      </c>
      <c r="AN59" s="52">
        <v>0</v>
      </c>
      <c r="AO59" s="52">
        <v>0</v>
      </c>
      <c r="AP59" s="52">
        <v>0</v>
      </c>
      <c r="AQ59" s="52">
        <v>0</v>
      </c>
      <c r="AR59" s="52">
        <v>0</v>
      </c>
      <c r="AS59" s="51">
        <v>44500</v>
      </c>
      <c r="AT59" s="52">
        <v>1.3</v>
      </c>
      <c r="AU59" s="62"/>
      <c r="AV59" s="63"/>
      <c r="AW59" s="63"/>
      <c r="AX59" s="63"/>
      <c r="AY59" s="63"/>
      <c r="AZ59" s="63"/>
      <c r="BA59" s="63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</row>
    <row r="60" spans="2:128">
      <c r="B60" s="20"/>
      <c r="K60" s="22"/>
      <c r="L60" s="59">
        <f t="shared" si="11"/>
        <v>44620</v>
      </c>
      <c r="M60" s="60"/>
      <c r="N60" s="61">
        <f t="shared" si="5"/>
        <v>0.9</v>
      </c>
      <c r="O60" s="61">
        <f t="shared" si="6"/>
        <v>1.1000000000000001</v>
      </c>
      <c r="P60" s="61">
        <f t="shared" si="7"/>
        <v>0.9</v>
      </c>
      <c r="Q60" s="61">
        <f t="shared" si="8"/>
        <v>1.2</v>
      </c>
      <c r="R60" s="61">
        <f t="shared" si="9"/>
        <v>0.6</v>
      </c>
      <c r="S60" s="61">
        <f t="shared" si="10"/>
        <v>0.2</v>
      </c>
      <c r="T60" s="8"/>
      <c r="V60" s="16"/>
      <c r="W60" s="16"/>
      <c r="X60" s="16"/>
      <c r="Y60" s="16"/>
      <c r="Z60" s="16"/>
      <c r="AA60" s="16"/>
      <c r="AB60" s="16"/>
      <c r="AC60" s="16"/>
      <c r="AD60" s="16"/>
      <c r="AE60" s="11"/>
      <c r="AF60" s="11"/>
      <c r="AG60" s="11"/>
      <c r="AH60" s="11"/>
      <c r="AI60" s="51">
        <v>44592</v>
      </c>
      <c r="AJ60" s="52">
        <v>0.9</v>
      </c>
      <c r="AK60" s="13"/>
      <c r="AL60" s="51">
        <v>33389</v>
      </c>
      <c r="AM60" s="52">
        <v>3.6</v>
      </c>
      <c r="AN60" s="52">
        <v>0</v>
      </c>
      <c r="AO60" s="52">
        <v>0</v>
      </c>
      <c r="AP60" s="52">
        <v>0</v>
      </c>
      <c r="AQ60" s="52">
        <v>0</v>
      </c>
      <c r="AR60" s="52">
        <v>0</v>
      </c>
      <c r="AS60" s="51">
        <v>44530</v>
      </c>
      <c r="AT60" s="52">
        <v>1.7</v>
      </c>
      <c r="AU60" s="62"/>
      <c r="AV60" s="63"/>
      <c r="AW60" s="63"/>
      <c r="AX60" s="63"/>
      <c r="AY60" s="63"/>
      <c r="AZ60" s="63"/>
      <c r="BA60" s="63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</row>
    <row r="61" spans="2:128">
      <c r="B61" s="20"/>
      <c r="K61" s="22"/>
      <c r="L61" s="59">
        <f t="shared" si="11"/>
        <v>44592</v>
      </c>
      <c r="M61" s="60"/>
      <c r="N61" s="61">
        <f t="shared" si="5"/>
        <v>0.9</v>
      </c>
      <c r="O61" s="61">
        <f t="shared" si="6"/>
        <v>1.2</v>
      </c>
      <c r="P61" s="61">
        <f t="shared" si="7"/>
        <v>0.9</v>
      </c>
      <c r="Q61" s="61">
        <f t="shared" si="8"/>
        <v>1.2</v>
      </c>
      <c r="R61" s="61">
        <f t="shared" si="9"/>
        <v>0.4</v>
      </c>
      <c r="S61" s="61">
        <f t="shared" si="10"/>
        <v>0.1</v>
      </c>
      <c r="T61" s="8"/>
      <c r="V61" s="16"/>
      <c r="W61" s="16"/>
      <c r="X61" s="16"/>
      <c r="Y61" s="16"/>
      <c r="Z61" s="16"/>
      <c r="AA61" s="16"/>
      <c r="AB61" s="16"/>
      <c r="AC61" s="16"/>
      <c r="AD61" s="16"/>
      <c r="AE61" s="11"/>
      <c r="AF61" s="11"/>
      <c r="AG61" s="11"/>
      <c r="AH61" s="11"/>
      <c r="AI61" s="51">
        <v>44561</v>
      </c>
      <c r="AJ61" s="52">
        <v>1.5</v>
      </c>
      <c r="AK61" s="13"/>
      <c r="AL61" s="51">
        <v>33419</v>
      </c>
      <c r="AM61" s="52">
        <v>4.4000000000000004</v>
      </c>
      <c r="AN61" s="52">
        <v>0</v>
      </c>
      <c r="AO61" s="52">
        <v>0</v>
      </c>
      <c r="AP61" s="52">
        <v>0</v>
      </c>
      <c r="AQ61" s="52">
        <v>0</v>
      </c>
      <c r="AR61" s="52">
        <v>0</v>
      </c>
      <c r="AS61" s="51">
        <v>44592</v>
      </c>
      <c r="AT61" s="52">
        <v>0.4</v>
      </c>
      <c r="AU61" s="62"/>
      <c r="AV61" s="63"/>
      <c r="AW61" s="63"/>
      <c r="AX61" s="63"/>
      <c r="AY61" s="63"/>
      <c r="AZ61" s="63"/>
      <c r="BA61" s="63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</row>
    <row r="62" spans="2:128">
      <c r="B62" s="20"/>
      <c r="K62" s="22"/>
      <c r="L62" s="59">
        <f t="shared" si="11"/>
        <v>44561</v>
      </c>
      <c r="M62" s="60"/>
      <c r="N62" s="61">
        <f t="shared" si="5"/>
        <v>1.5</v>
      </c>
      <c r="O62" s="61">
        <f t="shared" si="6"/>
        <v>1.2</v>
      </c>
      <c r="P62" s="61">
        <f t="shared" si="7"/>
        <v>0.9</v>
      </c>
      <c r="Q62" s="61">
        <f t="shared" si="8"/>
        <v>0.8</v>
      </c>
      <c r="R62" s="61">
        <f t="shared" si="9"/>
        <v>-0.3</v>
      </c>
      <c r="S62" s="61">
        <f t="shared" si="10"/>
        <v>0</v>
      </c>
      <c r="T62" s="8"/>
      <c r="V62" s="16"/>
      <c r="W62" s="16"/>
      <c r="X62" s="16"/>
      <c r="Y62" s="16"/>
      <c r="Z62" s="16"/>
      <c r="AA62" s="16"/>
      <c r="AB62" s="16"/>
      <c r="AC62" s="16"/>
      <c r="AD62" s="16"/>
      <c r="AE62" s="11"/>
      <c r="AF62" s="11"/>
      <c r="AG62" s="11"/>
      <c r="AH62" s="11"/>
      <c r="AI62" s="51">
        <v>44530</v>
      </c>
      <c r="AJ62" s="52">
        <v>2.2999999999999998</v>
      </c>
      <c r="AK62" s="13"/>
      <c r="AL62" s="51">
        <v>33450</v>
      </c>
      <c r="AM62" s="52">
        <v>4.7</v>
      </c>
      <c r="AN62" s="52">
        <v>0</v>
      </c>
      <c r="AO62" s="52">
        <v>0</v>
      </c>
      <c r="AP62" s="52">
        <v>0</v>
      </c>
      <c r="AQ62" s="52">
        <v>0</v>
      </c>
      <c r="AR62" s="52">
        <v>0</v>
      </c>
      <c r="AS62" s="51">
        <v>44620</v>
      </c>
      <c r="AT62" s="52">
        <v>1</v>
      </c>
      <c r="AU62" s="62"/>
      <c r="AV62" s="63"/>
      <c r="AW62" s="63"/>
      <c r="AX62" s="63"/>
      <c r="AY62" s="63"/>
      <c r="AZ62" s="63"/>
      <c r="BA62" s="63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</row>
    <row r="63" spans="2:128">
      <c r="B63" s="20"/>
      <c r="K63" s="22"/>
      <c r="L63" s="59">
        <f t="shared" si="11"/>
        <v>44530</v>
      </c>
      <c r="M63" s="60"/>
      <c r="N63" s="61">
        <f t="shared" si="5"/>
        <v>2.2999999999999998</v>
      </c>
      <c r="O63" s="61">
        <f t="shared" si="6"/>
        <v>1.2</v>
      </c>
      <c r="P63" s="61">
        <f t="shared" si="7"/>
        <v>0.9</v>
      </c>
      <c r="Q63" s="61">
        <f t="shared" si="8"/>
        <v>0.8</v>
      </c>
      <c r="R63" s="61">
        <f t="shared" si="9"/>
        <v>0.4</v>
      </c>
      <c r="S63" s="61">
        <f t="shared" si="10"/>
        <v>-0.2</v>
      </c>
      <c r="T63" s="8"/>
      <c r="V63" s="16"/>
      <c r="W63" s="16"/>
      <c r="X63" s="16"/>
      <c r="Y63" s="16"/>
      <c r="Z63" s="16"/>
      <c r="AA63" s="16"/>
      <c r="AB63" s="16"/>
      <c r="AC63" s="16"/>
      <c r="AD63" s="16"/>
      <c r="AE63" s="11"/>
      <c r="AF63" s="11"/>
      <c r="AG63" s="11"/>
      <c r="AH63" s="11"/>
      <c r="AI63" s="51">
        <v>44500</v>
      </c>
      <c r="AJ63" s="52">
        <v>1.5</v>
      </c>
      <c r="AK63" s="13"/>
      <c r="AL63" s="51">
        <v>33481</v>
      </c>
      <c r="AM63" s="52">
        <v>4.9000000000000004</v>
      </c>
      <c r="AN63" s="52">
        <v>0</v>
      </c>
      <c r="AO63" s="52">
        <v>0</v>
      </c>
      <c r="AP63" s="52">
        <v>0</v>
      </c>
      <c r="AQ63" s="52">
        <v>0</v>
      </c>
      <c r="AR63" s="52">
        <v>0</v>
      </c>
      <c r="AS63" s="51">
        <v>44651</v>
      </c>
      <c r="AT63" s="52">
        <v>1.1000000000000001</v>
      </c>
      <c r="AU63" s="62"/>
      <c r="AV63" s="63"/>
      <c r="AW63" s="63"/>
      <c r="AX63" s="63"/>
      <c r="AY63" s="63"/>
      <c r="AZ63" s="63"/>
      <c r="BA63" s="63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</row>
    <row r="64" spans="2:128">
      <c r="B64" s="20"/>
      <c r="K64" s="22"/>
      <c r="L64" s="59">
        <f t="shared" si="11"/>
        <v>44500</v>
      </c>
      <c r="M64" s="60"/>
      <c r="N64" s="61">
        <f t="shared" si="5"/>
        <v>1.5</v>
      </c>
      <c r="O64" s="61">
        <f t="shared" si="6"/>
        <v>1.3</v>
      </c>
      <c r="P64" s="61">
        <f t="shared" si="7"/>
        <v>0.7</v>
      </c>
      <c r="Q64" s="61">
        <f t="shared" si="8"/>
        <v>0.8</v>
      </c>
      <c r="R64" s="61">
        <f t="shared" si="9"/>
        <v>0.7</v>
      </c>
      <c r="S64" s="61">
        <f t="shared" si="10"/>
        <v>0.1</v>
      </c>
      <c r="T64" s="8"/>
      <c r="V64" s="16"/>
      <c r="W64" s="16"/>
      <c r="X64" s="16"/>
      <c r="Y64" s="16"/>
      <c r="Z64" s="16"/>
      <c r="AA64" s="16"/>
      <c r="AB64" s="16"/>
      <c r="AC64" s="16"/>
      <c r="AD64" s="16"/>
      <c r="AE64" s="11"/>
      <c r="AF64" s="11"/>
      <c r="AG64" s="11"/>
      <c r="AH64" s="11"/>
      <c r="AI64" s="51">
        <v>44469</v>
      </c>
      <c r="AJ64" s="52">
        <v>0.7</v>
      </c>
      <c r="AK64" s="13"/>
      <c r="AL64" s="51">
        <v>33511</v>
      </c>
      <c r="AM64" s="52">
        <v>4.5</v>
      </c>
      <c r="AN64" s="52">
        <v>0</v>
      </c>
      <c r="AO64" s="52">
        <v>0</v>
      </c>
      <c r="AP64" s="52">
        <v>0</v>
      </c>
      <c r="AQ64" s="52">
        <v>0</v>
      </c>
      <c r="AR64" s="52">
        <v>0</v>
      </c>
      <c r="AS64" s="51">
        <v>44681</v>
      </c>
      <c r="AT64" s="52">
        <v>1.4</v>
      </c>
      <c r="AU64" s="62"/>
      <c r="AV64" s="63"/>
      <c r="AW64" s="63"/>
      <c r="AX64" s="63"/>
      <c r="AY64" s="63"/>
      <c r="AZ64" s="63"/>
      <c r="BA64" s="63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</row>
    <row r="65" spans="2:128">
      <c r="B65" s="20"/>
      <c r="K65" s="22"/>
      <c r="L65" s="59">
        <f t="shared" si="11"/>
        <v>44469</v>
      </c>
      <c r="M65" s="60"/>
      <c r="N65" s="61">
        <f t="shared" si="5"/>
        <v>0.7</v>
      </c>
      <c r="O65" s="61">
        <f t="shared" si="6"/>
        <v>1.2</v>
      </c>
      <c r="P65" s="61">
        <f t="shared" si="7"/>
        <v>0.6</v>
      </c>
      <c r="Q65" s="61">
        <f t="shared" si="8"/>
        <v>0.7</v>
      </c>
      <c r="R65" s="61">
        <f t="shared" si="9"/>
        <v>0</v>
      </c>
      <c r="S65" s="61">
        <f t="shared" si="10"/>
        <v>0.2</v>
      </c>
      <c r="T65" s="8"/>
      <c r="V65" s="16"/>
      <c r="W65" s="16"/>
      <c r="X65" s="16"/>
      <c r="Y65" s="16"/>
      <c r="Z65" s="16"/>
      <c r="AA65" s="16"/>
      <c r="AB65" s="16"/>
      <c r="AC65" s="16"/>
      <c r="AD65" s="16"/>
      <c r="AE65" s="11"/>
      <c r="AF65" s="11"/>
      <c r="AG65" s="11"/>
      <c r="AH65" s="11"/>
      <c r="AI65" s="51">
        <v>44439</v>
      </c>
      <c r="AJ65" s="52">
        <v>0.8</v>
      </c>
      <c r="AK65" s="13"/>
      <c r="AL65" s="51">
        <v>33542</v>
      </c>
      <c r="AM65" s="52">
        <v>4.8</v>
      </c>
      <c r="AN65" s="52">
        <v>0</v>
      </c>
      <c r="AO65" s="52">
        <v>0</v>
      </c>
      <c r="AP65" s="52">
        <v>0</v>
      </c>
      <c r="AQ65" s="52">
        <v>0</v>
      </c>
      <c r="AR65" s="52">
        <v>0</v>
      </c>
      <c r="AS65" s="51">
        <v>44712</v>
      </c>
      <c r="AT65" s="52">
        <v>1.3</v>
      </c>
      <c r="AU65" s="62"/>
      <c r="AV65" s="63"/>
      <c r="AW65" s="63"/>
      <c r="AX65" s="63"/>
      <c r="AY65" s="63"/>
      <c r="AZ65" s="63"/>
      <c r="BA65" s="63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</row>
    <row r="66" spans="2:128">
      <c r="B66" s="20"/>
      <c r="K66" s="22"/>
      <c r="L66" s="59">
        <f t="shared" si="11"/>
        <v>44439</v>
      </c>
      <c r="M66" s="60"/>
      <c r="N66" s="61">
        <f t="shared" si="5"/>
        <v>0.8</v>
      </c>
      <c r="O66" s="61">
        <f t="shared" si="6"/>
        <v>1.2</v>
      </c>
      <c r="P66" s="61">
        <f t="shared" si="7"/>
        <v>0.6</v>
      </c>
      <c r="Q66" s="61">
        <f t="shared" si="8"/>
        <v>0.6</v>
      </c>
      <c r="R66" s="61">
        <f t="shared" si="9"/>
        <v>0.1</v>
      </c>
      <c r="S66" s="61">
        <f t="shared" si="10"/>
        <v>0</v>
      </c>
      <c r="T66" s="8"/>
      <c r="V66" s="16"/>
      <c r="W66" s="16"/>
      <c r="X66" s="16"/>
      <c r="Y66" s="16"/>
      <c r="Z66" s="16"/>
      <c r="AA66" s="16"/>
      <c r="AB66" s="16"/>
      <c r="AC66" s="16"/>
      <c r="AD66" s="16"/>
      <c r="AE66" s="11"/>
      <c r="AF66" s="11"/>
      <c r="AG66" s="11"/>
      <c r="AH66" s="11"/>
      <c r="AI66" s="51">
        <v>44408</v>
      </c>
      <c r="AJ66" s="52">
        <v>1</v>
      </c>
      <c r="AK66" s="13"/>
      <c r="AL66" s="51">
        <v>33572</v>
      </c>
      <c r="AM66" s="52">
        <v>4.4000000000000004</v>
      </c>
      <c r="AN66" s="52">
        <v>0</v>
      </c>
      <c r="AO66" s="52">
        <v>0</v>
      </c>
      <c r="AP66" s="52">
        <v>0</v>
      </c>
      <c r="AQ66" s="52">
        <v>0</v>
      </c>
      <c r="AR66" s="52">
        <v>0</v>
      </c>
      <c r="AS66" s="51">
        <v>44742</v>
      </c>
      <c r="AT66" s="52">
        <v>1.3</v>
      </c>
      <c r="AU66" s="62"/>
      <c r="AV66" s="63"/>
      <c r="AW66" s="63"/>
      <c r="AX66" s="63"/>
      <c r="AY66" s="63"/>
      <c r="AZ66" s="63"/>
      <c r="BA66" s="63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</row>
    <row r="67" spans="2:128">
      <c r="B67" s="20"/>
      <c r="K67" s="22"/>
      <c r="L67" s="59">
        <f t="shared" si="11"/>
        <v>44408</v>
      </c>
      <c r="M67" s="60"/>
      <c r="N67" s="61">
        <f t="shared" si="5"/>
        <v>1</v>
      </c>
      <c r="O67" s="61">
        <f t="shared" si="6"/>
        <v>1.3</v>
      </c>
      <c r="P67" s="61">
        <f t="shared" si="7"/>
        <v>0.6</v>
      </c>
      <c r="Q67" s="61">
        <f t="shared" si="8"/>
        <v>0.5</v>
      </c>
      <c r="R67" s="61">
        <f t="shared" si="9"/>
        <v>0.3</v>
      </c>
      <c r="S67" s="61">
        <f t="shared" si="10"/>
        <v>0.3</v>
      </c>
      <c r="T67" s="8"/>
      <c r="V67" s="16"/>
      <c r="W67" s="16"/>
      <c r="X67" s="16"/>
      <c r="Y67" s="16"/>
      <c r="Z67" s="16"/>
      <c r="AA67" s="16"/>
      <c r="AB67" s="16"/>
      <c r="AC67" s="16"/>
      <c r="AD67" s="16"/>
      <c r="AE67" s="11"/>
      <c r="AF67" s="11"/>
      <c r="AG67" s="11"/>
      <c r="AH67" s="11"/>
      <c r="AI67" s="51">
        <v>44377</v>
      </c>
      <c r="AJ67" s="52">
        <v>1.1000000000000001</v>
      </c>
      <c r="AK67" s="13"/>
      <c r="AL67" s="51">
        <v>33603</v>
      </c>
      <c r="AM67" s="52">
        <v>4.5</v>
      </c>
      <c r="AN67" s="52">
        <v>0</v>
      </c>
      <c r="AO67" s="52">
        <v>0</v>
      </c>
      <c r="AP67" s="52">
        <v>0</v>
      </c>
      <c r="AQ67" s="52">
        <v>0</v>
      </c>
      <c r="AR67" s="52">
        <v>0</v>
      </c>
      <c r="AS67" s="51">
        <v>44773</v>
      </c>
      <c r="AT67" s="52">
        <v>1.8</v>
      </c>
      <c r="AU67" s="62"/>
      <c r="AV67" s="63"/>
      <c r="AW67" s="63"/>
      <c r="AX67" s="63"/>
      <c r="AY67" s="63"/>
      <c r="AZ67" s="63"/>
      <c r="BA67" s="63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</row>
    <row r="68" spans="2:128">
      <c r="B68" s="20"/>
      <c r="K68" s="22"/>
      <c r="L68" s="59">
        <f t="shared" si="11"/>
        <v>44377</v>
      </c>
      <c r="M68" s="60"/>
      <c r="N68" s="61">
        <f t="shared" si="5"/>
        <v>1.1000000000000001</v>
      </c>
      <c r="O68" s="61">
        <f t="shared" si="6"/>
        <v>0.9</v>
      </c>
      <c r="P68" s="61">
        <f t="shared" si="7"/>
        <v>0.5</v>
      </c>
      <c r="Q68" s="61">
        <f t="shared" si="8"/>
        <v>0.4</v>
      </c>
      <c r="R68" s="61">
        <f t="shared" si="9"/>
        <v>-0.4</v>
      </c>
      <c r="S68" s="61">
        <f t="shared" si="10"/>
        <v>-0.1</v>
      </c>
      <c r="T68" s="8"/>
      <c r="V68" s="16"/>
      <c r="W68" s="16"/>
      <c r="X68" s="16"/>
      <c r="Y68" s="16"/>
      <c r="Z68" s="16"/>
      <c r="AA68" s="16"/>
      <c r="AB68" s="16"/>
      <c r="AC68" s="16"/>
      <c r="AD68" s="16"/>
      <c r="AE68" s="11"/>
      <c r="AF68" s="11"/>
      <c r="AG68" s="11"/>
      <c r="AH68" s="11"/>
      <c r="AI68" s="51">
        <v>44347</v>
      </c>
      <c r="AJ68" s="52">
        <v>1.3</v>
      </c>
      <c r="AK68" s="13"/>
      <c r="AL68" s="51">
        <v>33634</v>
      </c>
      <c r="AM68" s="52">
        <v>5.5</v>
      </c>
      <c r="AN68" s="52">
        <v>0</v>
      </c>
      <c r="AO68" s="52">
        <v>5.5</v>
      </c>
      <c r="AP68" s="52">
        <v>0</v>
      </c>
      <c r="AQ68" s="52">
        <v>0</v>
      </c>
      <c r="AR68" s="52">
        <v>0</v>
      </c>
      <c r="AS68" s="51">
        <v>44804</v>
      </c>
      <c r="AT68" s="52">
        <v>1.7</v>
      </c>
      <c r="AU68" s="62"/>
      <c r="AV68" s="63"/>
      <c r="AW68" s="63"/>
      <c r="AX68" s="63"/>
      <c r="AY68" s="63"/>
      <c r="AZ68" s="63"/>
      <c r="BA68" s="63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</row>
    <row r="69" spans="2:128">
      <c r="B69" s="20"/>
      <c r="K69" s="22"/>
      <c r="L69" s="59">
        <f t="shared" si="11"/>
        <v>44347</v>
      </c>
      <c r="M69" s="60"/>
      <c r="N69" s="61">
        <f t="shared" si="5"/>
        <v>1.3</v>
      </c>
      <c r="O69" s="61">
        <f t="shared" si="6"/>
        <v>0.9</v>
      </c>
      <c r="P69" s="61">
        <f t="shared" si="7"/>
        <v>0.4</v>
      </c>
      <c r="Q69" s="61">
        <f t="shared" si="8"/>
        <v>0.3</v>
      </c>
      <c r="R69" s="61">
        <f t="shared" si="9"/>
        <v>-0.2</v>
      </c>
      <c r="S69" s="61">
        <f t="shared" si="10"/>
        <v>0.1</v>
      </c>
      <c r="T69" s="8"/>
      <c r="V69" s="16"/>
      <c r="W69" s="16"/>
      <c r="X69" s="16"/>
      <c r="Y69" s="16"/>
      <c r="Z69" s="16"/>
      <c r="AA69" s="16"/>
      <c r="AB69" s="16"/>
      <c r="AC69" s="16"/>
      <c r="AD69" s="16"/>
      <c r="AE69" s="11"/>
      <c r="AF69" s="11"/>
      <c r="AG69" s="11"/>
      <c r="AH69" s="11"/>
      <c r="AI69" s="51">
        <v>44316</v>
      </c>
      <c r="AJ69" s="52">
        <v>0.9</v>
      </c>
      <c r="AK69" s="13"/>
      <c r="AL69" s="51">
        <v>33663</v>
      </c>
      <c r="AM69" s="52">
        <v>5.3</v>
      </c>
      <c r="AN69" s="52">
        <v>0</v>
      </c>
      <c r="AO69" s="52">
        <v>0</v>
      </c>
      <c r="AP69" s="52">
        <v>0</v>
      </c>
      <c r="AQ69" s="52">
        <v>0</v>
      </c>
      <c r="AR69" s="52">
        <v>0</v>
      </c>
      <c r="AS69" s="51">
        <v>44834</v>
      </c>
      <c r="AT69" s="52">
        <v>2</v>
      </c>
      <c r="AU69" s="62"/>
      <c r="AV69" s="63"/>
      <c r="AW69" s="63"/>
      <c r="AX69" s="63"/>
      <c r="AY69" s="63"/>
      <c r="AZ69" s="63"/>
      <c r="BA69" s="63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</row>
    <row r="70" spans="2:128">
      <c r="B70" s="20"/>
      <c r="K70" s="22"/>
      <c r="L70" s="59">
        <f t="shared" si="11"/>
        <v>44316</v>
      </c>
      <c r="M70" s="60"/>
      <c r="N70" s="61">
        <f t="shared" si="5"/>
        <v>0.9</v>
      </c>
      <c r="O70" s="61">
        <f t="shared" si="6"/>
        <v>0.7</v>
      </c>
      <c r="P70" s="61">
        <f t="shared" si="7"/>
        <v>0.2</v>
      </c>
      <c r="Q70" s="61">
        <f t="shared" si="8"/>
        <v>0.2</v>
      </c>
      <c r="R70" s="61">
        <f t="shared" si="9"/>
        <v>-0.3</v>
      </c>
      <c r="S70" s="61">
        <f t="shared" si="10"/>
        <v>0.3</v>
      </c>
      <c r="T70" s="8"/>
      <c r="V70" s="16"/>
      <c r="W70" s="16"/>
      <c r="X70" s="16"/>
      <c r="Y70" s="16"/>
      <c r="Z70" s="16"/>
      <c r="AA70" s="16"/>
      <c r="AB70" s="16"/>
      <c r="AC70" s="16"/>
      <c r="AD70" s="16"/>
      <c r="AE70" s="11"/>
      <c r="AF70" s="11"/>
      <c r="AG70" s="11"/>
      <c r="AH70" s="11"/>
      <c r="AI70" s="51">
        <v>44286</v>
      </c>
      <c r="AJ70" s="52">
        <v>0.4</v>
      </c>
      <c r="AK70" s="13"/>
      <c r="AL70" s="51">
        <v>33694</v>
      </c>
      <c r="AM70" s="52">
        <v>5.3</v>
      </c>
      <c r="AN70" s="52">
        <v>0</v>
      </c>
      <c r="AO70" s="52">
        <v>0</v>
      </c>
      <c r="AP70" s="52">
        <v>0</v>
      </c>
      <c r="AQ70" s="52">
        <v>0</v>
      </c>
      <c r="AR70" s="52">
        <v>0</v>
      </c>
      <c r="AS70" s="51">
        <v>44865</v>
      </c>
      <c r="AT70" s="52">
        <v>2</v>
      </c>
      <c r="AU70" s="62"/>
      <c r="AV70" s="63"/>
      <c r="AW70" s="63"/>
      <c r="AX70" s="63"/>
      <c r="AY70" s="63"/>
      <c r="AZ70" s="63"/>
      <c r="BA70" s="63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</row>
    <row r="71" spans="2:128">
      <c r="B71" s="20"/>
      <c r="K71" s="22"/>
      <c r="L71" s="59">
        <f t="shared" si="11"/>
        <v>44286</v>
      </c>
      <c r="M71" s="60"/>
      <c r="N71" s="61">
        <f t="shared" si="5"/>
        <v>0.4</v>
      </c>
      <c r="O71" s="61">
        <f t="shared" si="6"/>
        <v>0.3</v>
      </c>
      <c r="P71" s="61">
        <f t="shared" si="7"/>
        <v>0</v>
      </c>
      <c r="Q71" s="61">
        <f t="shared" si="8"/>
        <v>0</v>
      </c>
      <c r="R71" s="61">
        <f t="shared" si="9"/>
        <v>-0.5</v>
      </c>
      <c r="S71" s="61">
        <f t="shared" si="10"/>
        <v>0</v>
      </c>
      <c r="T71" s="8"/>
      <c r="V71" s="16"/>
      <c r="W71" s="16"/>
      <c r="X71" s="16"/>
      <c r="Y71" s="16"/>
      <c r="Z71" s="16"/>
      <c r="AA71" s="16"/>
      <c r="AB71" s="16"/>
      <c r="AC71" s="16"/>
      <c r="AD71" s="16"/>
      <c r="AE71" s="11"/>
      <c r="AF71" s="11"/>
      <c r="AG71" s="11"/>
      <c r="AH71" s="11"/>
      <c r="AI71" s="51">
        <v>44255</v>
      </c>
      <c r="AJ71" s="52">
        <v>-0.2</v>
      </c>
      <c r="AK71" s="13"/>
      <c r="AL71" s="51">
        <v>33724</v>
      </c>
      <c r="AM71" s="52">
        <v>7.1</v>
      </c>
      <c r="AN71" s="52">
        <v>0</v>
      </c>
      <c r="AO71" s="52">
        <v>0</v>
      </c>
      <c r="AP71" s="52">
        <v>0</v>
      </c>
      <c r="AQ71" s="52">
        <v>0</v>
      </c>
      <c r="AR71" s="52">
        <v>0</v>
      </c>
      <c r="AS71" s="51">
        <v>44895</v>
      </c>
      <c r="AT71" s="52">
        <v>1.9</v>
      </c>
      <c r="AU71" s="62"/>
      <c r="AV71" s="63"/>
      <c r="AW71" s="63"/>
      <c r="AX71" s="63"/>
      <c r="AY71" s="63"/>
      <c r="AZ71" s="63"/>
      <c r="BA71" s="63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</row>
    <row r="72" spans="2:128">
      <c r="B72" s="20"/>
      <c r="K72" s="22"/>
      <c r="L72" s="59">
        <f t="shared" si="11"/>
        <v>44255</v>
      </c>
      <c r="M72" s="60"/>
      <c r="N72" s="61">
        <f t="shared" si="5"/>
        <v>-0.2</v>
      </c>
      <c r="O72" s="61">
        <f t="shared" si="6"/>
        <v>0</v>
      </c>
      <c r="P72" s="61">
        <f t="shared" si="7"/>
        <v>-0.3</v>
      </c>
      <c r="Q72" s="61">
        <f t="shared" si="8"/>
        <v>-0.1</v>
      </c>
      <c r="R72" s="61">
        <f t="shared" si="9"/>
        <v>0.6</v>
      </c>
      <c r="S72" s="61">
        <f t="shared" si="10"/>
        <v>0.2</v>
      </c>
      <c r="T72" s="8"/>
      <c r="V72" s="16"/>
      <c r="W72" s="16"/>
      <c r="X72" s="16"/>
      <c r="Y72" s="16"/>
      <c r="Z72" s="16"/>
      <c r="AA72" s="16"/>
      <c r="AB72" s="16"/>
      <c r="AC72" s="16"/>
      <c r="AD72" s="16"/>
      <c r="AE72" s="11"/>
      <c r="AF72" s="11"/>
      <c r="AG72" s="11"/>
      <c r="AH72" s="11"/>
      <c r="AI72" s="51">
        <v>44227</v>
      </c>
      <c r="AJ72" s="52">
        <v>-0.3</v>
      </c>
      <c r="AK72" s="13"/>
      <c r="AL72" s="51">
        <v>33755</v>
      </c>
      <c r="AM72" s="52">
        <v>4.7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1">
        <v>44957</v>
      </c>
      <c r="AT72" s="52">
        <v>0.8</v>
      </c>
      <c r="AU72" s="62"/>
      <c r="AV72" s="63"/>
      <c r="AW72" s="63"/>
      <c r="AX72" s="63"/>
      <c r="AY72" s="63"/>
      <c r="AZ72" s="63"/>
      <c r="BA72" s="63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</row>
    <row r="73" spans="2:128">
      <c r="B73" s="308"/>
      <c r="C73" s="309"/>
      <c r="D73" s="309"/>
      <c r="E73" s="309"/>
      <c r="F73" s="309"/>
      <c r="G73" s="309"/>
      <c r="H73" s="309"/>
      <c r="I73" s="309"/>
      <c r="J73" s="309"/>
      <c r="K73" s="22"/>
      <c r="L73" s="59">
        <f t="shared" si="11"/>
        <v>44227</v>
      </c>
      <c r="M73" s="60"/>
      <c r="N73" s="61">
        <f t="shared" ref="N73:N105" si="13">VLOOKUP(L73,$AL:$AR,2,FALSE)</f>
        <v>-0.3</v>
      </c>
      <c r="O73" s="61">
        <f t="shared" ref="O73:O105" si="14">VLOOKUP(L73,$AL:$AR,3,FALSE)</f>
        <v>-0.3</v>
      </c>
      <c r="P73" s="61">
        <f t="shared" ref="P73:P105" si="15">VLOOKUP(L73,$AL:$AR,4,FALSE)</f>
        <v>-0.3</v>
      </c>
      <c r="Q73" s="61">
        <f t="shared" ref="Q73:Q105" si="16">VLOOKUP(L73,$AL:$AR,5,FALSE)</f>
        <v>-0.3</v>
      </c>
      <c r="R73" s="61">
        <f t="shared" ref="R73:R105" si="17">VLOOKUP(L73,$AL:$AR,6,FALSE)</f>
        <v>1</v>
      </c>
      <c r="S73" s="61">
        <f t="shared" ref="S73:S105" si="18">VLOOKUP(L73,$AL:$AR,7,FALSE)</f>
        <v>0.1</v>
      </c>
      <c r="T73" s="8"/>
      <c r="V73" s="16"/>
      <c r="W73" s="16"/>
      <c r="X73" s="16"/>
      <c r="Y73" s="16"/>
      <c r="Z73" s="16"/>
      <c r="AA73" s="16"/>
      <c r="AB73" s="16"/>
      <c r="AC73" s="16"/>
      <c r="AD73" s="16"/>
      <c r="AE73" s="11"/>
      <c r="AF73" s="11"/>
      <c r="AG73" s="11"/>
      <c r="AH73" s="11"/>
      <c r="AI73" s="51">
        <v>44196</v>
      </c>
      <c r="AJ73" s="52">
        <v>0.2</v>
      </c>
      <c r="AK73" s="13"/>
      <c r="AL73" s="51">
        <v>33785</v>
      </c>
      <c r="AM73" s="52">
        <v>4.8</v>
      </c>
      <c r="AN73" s="52">
        <v>0</v>
      </c>
      <c r="AO73" s="52">
        <v>0</v>
      </c>
      <c r="AP73" s="52">
        <v>0</v>
      </c>
      <c r="AQ73" s="52">
        <v>0</v>
      </c>
      <c r="AR73" s="52">
        <v>0</v>
      </c>
      <c r="AS73" s="51">
        <v>44985</v>
      </c>
      <c r="AT73" s="52">
        <v>0.3</v>
      </c>
      <c r="AU73" s="71">
        <v>-1.6</v>
      </c>
      <c r="AV73" s="72"/>
      <c r="AW73" s="72"/>
      <c r="AX73" s="72"/>
      <c r="AY73" s="72"/>
      <c r="AZ73" s="72"/>
      <c r="BA73" s="72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</row>
    <row r="74" spans="2:128">
      <c r="B74" s="20"/>
      <c r="K74" s="22"/>
      <c r="L74" s="59">
        <f t="shared" ref="L74:L105" si="19">AI73</f>
        <v>44196</v>
      </c>
      <c r="M74" s="60"/>
      <c r="N74" s="61">
        <f t="shared" si="13"/>
        <v>0.2</v>
      </c>
      <c r="O74" s="61">
        <f t="shared" si="14"/>
        <v>0.4</v>
      </c>
      <c r="P74" s="61">
        <f t="shared" si="15"/>
        <v>2.5</v>
      </c>
      <c r="Q74" s="61">
        <f t="shared" si="16"/>
        <v>0.8</v>
      </c>
      <c r="R74" s="61">
        <f t="shared" si="17"/>
        <v>0.7</v>
      </c>
      <c r="S74" s="61">
        <f t="shared" si="18"/>
        <v>0</v>
      </c>
      <c r="T74" s="8"/>
      <c r="V74" s="16"/>
      <c r="W74" s="16"/>
      <c r="X74" s="16"/>
      <c r="Y74" s="16"/>
      <c r="Z74" s="16"/>
      <c r="AA74" s="16"/>
      <c r="AB74" s="16"/>
      <c r="AC74" s="16"/>
      <c r="AD74" s="16"/>
      <c r="AE74" s="11"/>
      <c r="AF74" s="11"/>
      <c r="AG74" s="11"/>
      <c r="AH74" s="11"/>
      <c r="AI74" s="51">
        <v>44165</v>
      </c>
      <c r="AJ74" s="52">
        <v>-0.5</v>
      </c>
      <c r="AK74" s="13"/>
      <c r="AL74" s="51">
        <v>33816</v>
      </c>
      <c r="AM74" s="52">
        <v>5.2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1">
        <v>45016</v>
      </c>
      <c r="AT74" s="52">
        <v>0</v>
      </c>
      <c r="AU74" s="71">
        <v>-1.5</v>
      </c>
      <c r="AV74" s="72"/>
      <c r="AW74" s="72"/>
      <c r="AX74" s="72"/>
      <c r="AY74" s="72"/>
      <c r="AZ74" s="72"/>
      <c r="BA74" s="72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2"/>
      <c r="CJ74" s="72"/>
      <c r="CK74" s="72"/>
      <c r="CL74" s="72"/>
      <c r="CM74" s="72"/>
      <c r="CN74" s="72"/>
      <c r="CO74" s="72"/>
      <c r="CP74" s="72"/>
      <c r="CQ74" s="72"/>
      <c r="CR74" s="72"/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</row>
    <row r="75" spans="2:128">
      <c r="B75" s="20"/>
      <c r="K75" s="22"/>
      <c r="L75" s="59">
        <f t="shared" si="19"/>
        <v>44165</v>
      </c>
      <c r="M75" s="60"/>
      <c r="N75" s="61">
        <f t="shared" si="13"/>
        <v>-0.5</v>
      </c>
      <c r="O75" s="61">
        <f t="shared" si="14"/>
        <v>0.5</v>
      </c>
      <c r="P75" s="61">
        <f t="shared" si="15"/>
        <v>2.7</v>
      </c>
      <c r="Q75" s="61">
        <f t="shared" si="16"/>
        <v>0.9</v>
      </c>
      <c r="R75" s="61">
        <f t="shared" si="17"/>
        <v>-0.6</v>
      </c>
      <c r="S75" s="61">
        <f t="shared" si="18"/>
        <v>-0.1</v>
      </c>
      <c r="T75" s="8"/>
      <c r="V75" s="16"/>
      <c r="W75" s="16"/>
      <c r="X75" s="16"/>
      <c r="Y75" s="16"/>
      <c r="Z75" s="16"/>
      <c r="AA75" s="16"/>
      <c r="AB75" s="16"/>
      <c r="AC75" s="16"/>
      <c r="AD75" s="16"/>
      <c r="AE75" s="11"/>
      <c r="AF75" s="11"/>
      <c r="AG75" s="11"/>
      <c r="AH75" s="11"/>
      <c r="AI75" s="51">
        <v>44135</v>
      </c>
      <c r="AJ75" s="52">
        <v>0.5</v>
      </c>
      <c r="AK75" s="13"/>
      <c r="AL75" s="51">
        <v>33847</v>
      </c>
      <c r="AM75" s="52">
        <v>5.8</v>
      </c>
      <c r="AN75" s="52">
        <v>0</v>
      </c>
      <c r="AO75" s="52">
        <v>0</v>
      </c>
      <c r="AP75" s="52">
        <v>0</v>
      </c>
      <c r="AQ75" s="52">
        <v>0</v>
      </c>
      <c r="AR75" s="52">
        <v>0</v>
      </c>
      <c r="AS75" s="51">
        <v>45046</v>
      </c>
      <c r="AT75" s="52">
        <v>-0.2</v>
      </c>
      <c r="AU75" s="71">
        <v>-1.4</v>
      </c>
      <c r="AV75" s="72"/>
      <c r="AW75" s="72"/>
      <c r="AX75" s="72"/>
      <c r="AY75" s="72"/>
      <c r="AZ75" s="72"/>
      <c r="BA75" s="72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</row>
    <row r="76" spans="2:128">
      <c r="B76" s="20"/>
      <c r="K76" s="22"/>
      <c r="L76" s="59">
        <f t="shared" si="19"/>
        <v>44135</v>
      </c>
      <c r="M76" s="60"/>
      <c r="N76" s="61">
        <f t="shared" si="13"/>
        <v>0.5</v>
      </c>
      <c r="O76" s="61">
        <f t="shared" si="14"/>
        <v>0.5</v>
      </c>
      <c r="P76" s="61">
        <f t="shared" si="15"/>
        <v>3</v>
      </c>
      <c r="Q76" s="61">
        <f t="shared" si="16"/>
        <v>0.9</v>
      </c>
      <c r="R76" s="61">
        <f t="shared" si="17"/>
        <v>-0.3</v>
      </c>
      <c r="S76" s="61">
        <f t="shared" si="18"/>
        <v>0.1</v>
      </c>
      <c r="T76" s="8"/>
      <c r="V76" s="16"/>
      <c r="W76" s="16"/>
      <c r="X76" s="16"/>
      <c r="Y76" s="16"/>
      <c r="Z76" s="16"/>
      <c r="AA76" s="16"/>
      <c r="AB76" s="16"/>
      <c r="AC76" s="16"/>
      <c r="AD76" s="16"/>
      <c r="AE76" s="11"/>
      <c r="AF76" s="11"/>
      <c r="AG76" s="11"/>
      <c r="AH76" s="11"/>
      <c r="AI76" s="51">
        <v>44104</v>
      </c>
      <c r="AJ76" s="52">
        <v>1.7</v>
      </c>
      <c r="AK76" s="13"/>
      <c r="AL76" s="51">
        <v>33877</v>
      </c>
      <c r="AM76" s="52">
        <v>7.5</v>
      </c>
      <c r="AN76" s="52">
        <v>0</v>
      </c>
      <c r="AO76" s="52">
        <v>0</v>
      </c>
      <c r="AP76" s="52">
        <v>0</v>
      </c>
      <c r="AQ76" s="52">
        <v>0</v>
      </c>
      <c r="AR76" s="52">
        <v>0</v>
      </c>
      <c r="AS76" s="74">
        <v>45077</v>
      </c>
      <c r="AT76" s="52">
        <v>-0.3</v>
      </c>
      <c r="AU76" s="71">
        <v>-1.4</v>
      </c>
      <c r="AV76" s="72"/>
      <c r="AW76" s="72"/>
      <c r="AX76" s="72"/>
      <c r="AY76" s="72"/>
      <c r="AZ76" s="72"/>
      <c r="BA76" s="72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</row>
    <row r="77" spans="2:128">
      <c r="B77" s="20"/>
      <c r="K77" s="22"/>
      <c r="L77" s="59">
        <f t="shared" si="19"/>
        <v>44104</v>
      </c>
      <c r="M77" s="60"/>
      <c r="N77" s="61">
        <f t="shared" si="13"/>
        <v>1.7</v>
      </c>
      <c r="O77" s="61">
        <f t="shared" si="14"/>
        <v>0.5</v>
      </c>
      <c r="P77" s="61">
        <f t="shared" si="15"/>
        <v>3.3088359999999999</v>
      </c>
      <c r="Q77" s="61">
        <f t="shared" si="16"/>
        <v>0.9</v>
      </c>
      <c r="R77" s="61">
        <f t="shared" si="17"/>
        <v>0.2</v>
      </c>
      <c r="S77" s="61">
        <f t="shared" si="18"/>
        <v>0.2</v>
      </c>
      <c r="T77" s="8"/>
      <c r="V77" s="16"/>
      <c r="W77" s="16"/>
      <c r="X77" s="16"/>
      <c r="Y77" s="16"/>
      <c r="Z77" s="16"/>
      <c r="AA77" s="16"/>
      <c r="AB77" s="16"/>
      <c r="AC77" s="16"/>
      <c r="AD77" s="16"/>
      <c r="AE77" s="11"/>
      <c r="AF77" s="11"/>
      <c r="AG77" s="11"/>
      <c r="AH77" s="11"/>
      <c r="AI77" s="51">
        <v>44074</v>
      </c>
      <c r="AJ77" s="52">
        <v>2.4</v>
      </c>
      <c r="AK77" s="13"/>
      <c r="AL77" s="51">
        <v>33908</v>
      </c>
      <c r="AM77" s="52">
        <v>7.9</v>
      </c>
      <c r="AN77" s="52">
        <v>0</v>
      </c>
      <c r="AO77" s="52">
        <v>0</v>
      </c>
      <c r="AP77" s="52">
        <v>0</v>
      </c>
      <c r="AQ77" s="52">
        <v>0</v>
      </c>
      <c r="AR77" s="52">
        <v>0</v>
      </c>
      <c r="AS77" s="74">
        <v>45107</v>
      </c>
      <c r="AT77" s="52">
        <v>-0.5</v>
      </c>
      <c r="AU77" s="71">
        <v>-0.2</v>
      </c>
      <c r="AV77" s="72"/>
      <c r="AW77" s="72"/>
      <c r="AX77" s="72"/>
      <c r="AY77" s="72"/>
      <c r="AZ77" s="72"/>
      <c r="BA77" s="72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</row>
    <row r="78" spans="2:128">
      <c r="B78" s="20"/>
      <c r="K78" s="22"/>
      <c r="L78" s="59">
        <f t="shared" si="19"/>
        <v>44074</v>
      </c>
      <c r="M78" s="60"/>
      <c r="N78" s="61">
        <f t="shared" si="13"/>
        <v>2.4</v>
      </c>
      <c r="O78" s="61">
        <f t="shared" si="14"/>
        <v>0.5</v>
      </c>
      <c r="P78" s="61">
        <f t="shared" si="15"/>
        <v>3.5113949999999998</v>
      </c>
      <c r="Q78" s="61">
        <f t="shared" si="16"/>
        <v>1</v>
      </c>
      <c r="R78" s="61">
        <f t="shared" si="17"/>
        <v>0.4</v>
      </c>
      <c r="S78" s="61">
        <f t="shared" si="18"/>
        <v>0.1</v>
      </c>
      <c r="T78" s="8"/>
      <c r="V78" s="16"/>
      <c r="W78" s="16"/>
      <c r="X78" s="16"/>
      <c r="Y78" s="16"/>
      <c r="Z78" s="16"/>
      <c r="AA78" s="16"/>
      <c r="AB78" s="16"/>
      <c r="AC78" s="16"/>
      <c r="AD78" s="16"/>
      <c r="AE78" s="11"/>
      <c r="AF78" s="11"/>
      <c r="AG78" s="11"/>
      <c r="AH78" s="11"/>
      <c r="AI78" s="51">
        <v>44043</v>
      </c>
      <c r="AJ78" s="52">
        <v>2.7</v>
      </c>
      <c r="AK78" s="13"/>
      <c r="AL78" s="51">
        <v>33938</v>
      </c>
      <c r="AM78" s="52">
        <v>8.1999999999999993</v>
      </c>
      <c r="AN78" s="52">
        <v>0</v>
      </c>
      <c r="AO78" s="52">
        <v>0</v>
      </c>
      <c r="AP78" s="52">
        <v>0</v>
      </c>
      <c r="AQ78" s="52">
        <v>0</v>
      </c>
      <c r="AR78" s="52">
        <v>0</v>
      </c>
      <c r="AS78" s="74">
        <v>45138</v>
      </c>
      <c r="AT78" s="52">
        <v>-0.3</v>
      </c>
      <c r="AU78" s="71">
        <v>0.3</v>
      </c>
      <c r="AV78" s="72"/>
      <c r="AW78" s="72"/>
      <c r="AX78" s="72"/>
      <c r="AY78" s="72"/>
      <c r="AZ78" s="72"/>
      <c r="BA78" s="72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</row>
    <row r="79" spans="2:128">
      <c r="B79" s="20"/>
      <c r="K79" s="22"/>
      <c r="L79" s="59">
        <f t="shared" si="19"/>
        <v>44043</v>
      </c>
      <c r="M79" s="60"/>
      <c r="N79" s="61">
        <f t="shared" si="13"/>
        <v>2.7</v>
      </c>
      <c r="O79" s="61">
        <f t="shared" si="14"/>
        <v>0.5</v>
      </c>
      <c r="P79" s="61">
        <f t="shared" si="15"/>
        <v>3.6753930000000001</v>
      </c>
      <c r="Q79" s="61">
        <f t="shared" si="16"/>
        <v>1.1000000000000001</v>
      </c>
      <c r="R79" s="61">
        <f t="shared" si="17"/>
        <v>0.6</v>
      </c>
      <c r="S79" s="61">
        <f t="shared" si="18"/>
        <v>0</v>
      </c>
      <c r="T79" s="8"/>
      <c r="V79" s="16"/>
      <c r="W79" s="16"/>
      <c r="X79" s="16"/>
      <c r="Y79" s="16"/>
      <c r="Z79" s="16"/>
      <c r="AA79" s="16"/>
      <c r="AB79" s="16"/>
      <c r="AC79" s="16"/>
      <c r="AD79" s="16"/>
      <c r="AE79" s="11"/>
      <c r="AF79" s="11"/>
      <c r="AG79" s="11"/>
      <c r="AH79" s="11"/>
      <c r="AI79" s="51">
        <v>44012</v>
      </c>
      <c r="AJ79" s="52">
        <v>2.5</v>
      </c>
      <c r="AK79" s="13"/>
      <c r="AL79" s="51">
        <v>33969</v>
      </c>
      <c r="AM79" s="52">
        <v>8.8000000000000007</v>
      </c>
      <c r="AN79" s="52">
        <v>0</v>
      </c>
      <c r="AO79" s="52">
        <v>0</v>
      </c>
      <c r="AP79" s="52">
        <v>0</v>
      </c>
      <c r="AQ79" s="52">
        <v>0</v>
      </c>
      <c r="AR79" s="52">
        <v>0</v>
      </c>
      <c r="AS79" s="74">
        <v>45169</v>
      </c>
      <c r="AT79" s="52">
        <v>-0.1</v>
      </c>
      <c r="AU79" s="71">
        <v>0.1</v>
      </c>
      <c r="AV79" s="72"/>
      <c r="AW79" s="72"/>
      <c r="AX79" s="72"/>
      <c r="AY79" s="72"/>
      <c r="AZ79" s="72"/>
      <c r="BA79" s="72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</row>
    <row r="80" spans="2:128">
      <c r="B80" s="20"/>
      <c r="K80" s="22"/>
      <c r="L80" s="59">
        <f t="shared" si="19"/>
        <v>44012</v>
      </c>
      <c r="M80" s="60"/>
      <c r="N80" s="61">
        <f t="shared" si="13"/>
        <v>2.5</v>
      </c>
      <c r="O80" s="61">
        <f t="shared" si="14"/>
        <v>0.9</v>
      </c>
      <c r="P80" s="61">
        <f t="shared" si="15"/>
        <v>3.8393000000000002</v>
      </c>
      <c r="Q80" s="61">
        <f t="shared" si="16"/>
        <v>1.2</v>
      </c>
      <c r="R80" s="61">
        <f t="shared" si="17"/>
        <v>-0.1</v>
      </c>
      <c r="S80" s="61">
        <f t="shared" si="18"/>
        <v>-0.1</v>
      </c>
      <c r="T80" s="8"/>
      <c r="V80" s="16"/>
      <c r="W80" s="16"/>
      <c r="X80" s="16"/>
      <c r="Y80" s="16"/>
      <c r="Z80" s="16"/>
      <c r="AA80" s="16"/>
      <c r="AB80" s="16"/>
      <c r="AC80" s="16"/>
      <c r="AD80" s="16"/>
      <c r="AE80" s="11"/>
      <c r="AF80" s="11"/>
      <c r="AG80" s="11"/>
      <c r="AH80" s="11"/>
      <c r="AI80" s="51">
        <v>43982</v>
      </c>
      <c r="AJ80" s="52">
        <v>2.4</v>
      </c>
      <c r="AK80" s="13"/>
      <c r="AL80" s="51">
        <v>34000</v>
      </c>
      <c r="AM80" s="52">
        <v>10.3</v>
      </c>
      <c r="AN80" s="52">
        <v>0</v>
      </c>
      <c r="AO80" s="52">
        <v>10.3</v>
      </c>
      <c r="AP80" s="52">
        <v>0</v>
      </c>
      <c r="AQ80" s="52">
        <v>0</v>
      </c>
      <c r="AR80" s="52">
        <v>0</v>
      </c>
      <c r="AS80" s="74">
        <v>45199</v>
      </c>
      <c r="AT80" s="52">
        <v>0.2</v>
      </c>
      <c r="AU80" s="71">
        <v>0</v>
      </c>
      <c r="AV80" s="72"/>
      <c r="AW80" s="72"/>
      <c r="AX80" s="72"/>
      <c r="AY80" s="72"/>
      <c r="AZ80" s="72"/>
      <c r="BA80" s="72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</row>
    <row r="81" spans="2:128">
      <c r="B81" s="20"/>
      <c r="K81" s="22"/>
      <c r="L81" s="59">
        <f t="shared" si="19"/>
        <v>43982</v>
      </c>
      <c r="M81" s="60"/>
      <c r="N81" s="61">
        <f t="shared" si="13"/>
        <v>2.4</v>
      </c>
      <c r="O81" s="61">
        <f t="shared" si="14"/>
        <v>1.1000000000000001</v>
      </c>
      <c r="P81" s="61">
        <f t="shared" si="15"/>
        <v>4.0999999999999996</v>
      </c>
      <c r="Q81" s="61">
        <f t="shared" si="16"/>
        <v>1.2</v>
      </c>
      <c r="R81" s="61">
        <f t="shared" si="17"/>
        <v>-0.8</v>
      </c>
      <c r="S81" s="61">
        <f t="shared" si="18"/>
        <v>0</v>
      </c>
      <c r="T81" s="8"/>
      <c r="V81" s="16"/>
      <c r="W81" s="16"/>
      <c r="X81" s="16"/>
      <c r="Y81" s="16"/>
      <c r="Z81" s="16"/>
      <c r="AA81" s="16"/>
      <c r="AB81" s="16"/>
      <c r="AC81" s="16"/>
      <c r="AD81" s="16"/>
      <c r="AE81" s="11"/>
      <c r="AF81" s="11"/>
      <c r="AG81" s="11"/>
      <c r="AH81" s="11"/>
      <c r="AI81" s="51">
        <v>43951</v>
      </c>
      <c r="AJ81" s="52">
        <v>3.3</v>
      </c>
      <c r="AK81" s="13"/>
      <c r="AL81" s="51">
        <v>34028</v>
      </c>
      <c r="AM81" s="52">
        <v>10.5</v>
      </c>
      <c r="AN81" s="52">
        <v>0</v>
      </c>
      <c r="AO81" s="52">
        <v>0</v>
      </c>
      <c r="AP81" s="52">
        <v>0</v>
      </c>
      <c r="AQ81" s="52">
        <v>0</v>
      </c>
      <c r="AR81" s="52">
        <v>0</v>
      </c>
      <c r="AS81" s="74">
        <v>45230</v>
      </c>
      <c r="AT81" s="52">
        <v>0</v>
      </c>
      <c r="AU81" s="71">
        <v>0</v>
      </c>
      <c r="AV81" s="72"/>
      <c r="AW81" s="72"/>
      <c r="AX81" s="72"/>
      <c r="AY81" s="72"/>
      <c r="AZ81" s="72"/>
      <c r="BA81" s="72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</row>
    <row r="82" spans="2:128">
      <c r="B82" s="20"/>
      <c r="K82" s="22"/>
      <c r="L82" s="59">
        <f t="shared" si="19"/>
        <v>43951</v>
      </c>
      <c r="M82" s="60"/>
      <c r="N82" s="61">
        <f t="shared" si="13"/>
        <v>3.3</v>
      </c>
      <c r="O82" s="61">
        <f t="shared" si="14"/>
        <v>1.1000000000000001</v>
      </c>
      <c r="P82" s="61">
        <f t="shared" si="15"/>
        <v>4.5</v>
      </c>
      <c r="Q82" s="61">
        <f t="shared" si="16"/>
        <v>1.2</v>
      </c>
      <c r="R82" s="61">
        <f t="shared" si="17"/>
        <v>-0.9</v>
      </c>
      <c r="S82" s="61">
        <f t="shared" si="18"/>
        <v>0</v>
      </c>
      <c r="T82" s="8"/>
      <c r="V82" s="16"/>
      <c r="W82" s="16"/>
      <c r="X82" s="16"/>
      <c r="Y82" s="16"/>
      <c r="Z82" s="16"/>
      <c r="AA82" s="16"/>
      <c r="AB82" s="16"/>
      <c r="AC82" s="16"/>
      <c r="AD82" s="16"/>
      <c r="AE82" s="11"/>
      <c r="AF82" s="11"/>
      <c r="AG82" s="11"/>
      <c r="AH82" s="11"/>
      <c r="AI82" s="51">
        <v>43921</v>
      </c>
      <c r="AJ82" s="52">
        <v>4.3</v>
      </c>
      <c r="AK82" s="13"/>
      <c r="AL82" s="51">
        <v>34059</v>
      </c>
      <c r="AM82" s="52">
        <v>12.2</v>
      </c>
      <c r="AN82" s="52">
        <v>0</v>
      </c>
      <c r="AO82" s="52">
        <v>0</v>
      </c>
      <c r="AP82" s="52">
        <v>0</v>
      </c>
      <c r="AQ82" s="52">
        <v>0</v>
      </c>
      <c r="AR82" s="52">
        <v>0</v>
      </c>
      <c r="AS82" s="74">
        <v>45260</v>
      </c>
      <c r="AT82" s="52">
        <v>-0.5</v>
      </c>
      <c r="AU82" s="71">
        <v>0.1</v>
      </c>
      <c r="AV82" s="72"/>
      <c r="AW82" s="72"/>
      <c r="AX82" s="72"/>
      <c r="AY82" s="72"/>
      <c r="AZ82" s="72"/>
      <c r="BA82" s="72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</row>
    <row r="83" spans="2:128">
      <c r="B83" s="20"/>
      <c r="K83" s="22"/>
      <c r="L83" s="59">
        <f t="shared" si="19"/>
        <v>43921</v>
      </c>
      <c r="M83" s="60"/>
      <c r="N83" s="61">
        <f t="shared" si="13"/>
        <v>4.3</v>
      </c>
      <c r="O83" s="61">
        <f t="shared" si="14"/>
        <v>1.2</v>
      </c>
      <c r="P83" s="61">
        <f t="shared" si="15"/>
        <v>4.9000000000000004</v>
      </c>
      <c r="Q83" s="61">
        <f t="shared" si="16"/>
        <v>1.3</v>
      </c>
      <c r="R83" s="61">
        <f t="shared" si="17"/>
        <v>-1.2</v>
      </c>
      <c r="S83" s="61">
        <f t="shared" si="18"/>
        <v>-0.2</v>
      </c>
      <c r="T83" s="8"/>
      <c r="V83" s="16"/>
      <c r="W83" s="16"/>
      <c r="X83" s="16"/>
      <c r="Y83" s="16"/>
      <c r="Z83" s="16"/>
      <c r="AA83" s="16"/>
      <c r="AB83" s="16"/>
      <c r="AC83" s="16"/>
      <c r="AD83" s="16"/>
      <c r="AE83" s="11"/>
      <c r="AF83" s="11"/>
      <c r="AG83" s="11"/>
      <c r="AH83" s="11"/>
      <c r="AI83" s="51">
        <v>43890</v>
      </c>
      <c r="AJ83" s="52">
        <v>5.2</v>
      </c>
      <c r="AK83" s="13"/>
      <c r="AL83" s="51">
        <v>34089</v>
      </c>
      <c r="AM83" s="52">
        <v>12.6</v>
      </c>
      <c r="AN83" s="52">
        <v>0</v>
      </c>
      <c r="AO83" s="52">
        <v>0</v>
      </c>
      <c r="AP83" s="52">
        <v>0</v>
      </c>
      <c r="AQ83" s="52">
        <v>0</v>
      </c>
      <c r="AR83" s="52">
        <v>0</v>
      </c>
      <c r="AS83" s="74">
        <v>45322</v>
      </c>
      <c r="AT83" s="52">
        <v>0.3</v>
      </c>
      <c r="AU83" s="71">
        <v>0.2</v>
      </c>
      <c r="AV83" s="72"/>
      <c r="AW83" s="72"/>
      <c r="AX83" s="72"/>
      <c r="AY83" s="72"/>
      <c r="AZ83" s="72"/>
      <c r="BA83" s="72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</row>
    <row r="84" spans="2:128">
      <c r="B84" s="20"/>
      <c r="K84" s="22"/>
      <c r="L84" s="59">
        <f t="shared" si="19"/>
        <v>43890</v>
      </c>
      <c r="M84" s="60"/>
      <c r="N84" s="61">
        <f t="shared" si="13"/>
        <v>5.2</v>
      </c>
      <c r="O84" s="61">
        <f t="shared" si="14"/>
        <v>1</v>
      </c>
      <c r="P84" s="61">
        <f t="shared" si="15"/>
        <v>5.3</v>
      </c>
      <c r="Q84" s="61">
        <f t="shared" si="16"/>
        <v>1.3</v>
      </c>
      <c r="R84" s="61">
        <f t="shared" si="17"/>
        <v>0.8</v>
      </c>
      <c r="S84" s="61">
        <f t="shared" si="18"/>
        <v>-0.1</v>
      </c>
      <c r="T84" s="8"/>
      <c r="V84" s="16"/>
      <c r="W84" s="16"/>
      <c r="X84" s="16"/>
      <c r="Y84" s="16"/>
      <c r="Z84" s="16"/>
      <c r="AA84" s="16"/>
      <c r="AB84" s="16"/>
      <c r="AC84" s="16"/>
      <c r="AD84" s="16"/>
      <c r="AE84" s="11"/>
      <c r="AF84" s="11"/>
      <c r="AG84" s="11"/>
      <c r="AH84" s="11"/>
      <c r="AI84" s="51">
        <v>43861</v>
      </c>
      <c r="AJ84" s="52">
        <v>5.4</v>
      </c>
      <c r="AK84" s="13"/>
      <c r="AL84" s="51">
        <v>34120</v>
      </c>
      <c r="AM84" s="52">
        <v>14</v>
      </c>
      <c r="AN84" s="52">
        <v>0</v>
      </c>
      <c r="AO84" s="52">
        <v>0</v>
      </c>
      <c r="AP84" s="52">
        <v>0</v>
      </c>
      <c r="AQ84" s="52">
        <v>0</v>
      </c>
      <c r="AR84" s="52">
        <v>0</v>
      </c>
      <c r="AS84" s="74">
        <v>45351</v>
      </c>
      <c r="AT84" s="52">
        <v>1.3</v>
      </c>
      <c r="AU84" s="71">
        <v>0.2</v>
      </c>
      <c r="AV84" s="72"/>
      <c r="AW84" s="72"/>
      <c r="AX84" s="72"/>
      <c r="AY84" s="72"/>
      <c r="AZ84" s="72"/>
      <c r="BA84" s="72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</row>
    <row r="85" spans="2:128">
      <c r="B85" s="20"/>
      <c r="K85" s="22"/>
      <c r="L85" s="59">
        <f t="shared" si="19"/>
        <v>43861</v>
      </c>
      <c r="M85" s="60"/>
      <c r="N85" s="61">
        <f t="shared" si="13"/>
        <v>5.4</v>
      </c>
      <c r="O85" s="61">
        <f t="shared" si="14"/>
        <v>1.5</v>
      </c>
      <c r="P85" s="61">
        <f t="shared" si="15"/>
        <v>5.4</v>
      </c>
      <c r="Q85" s="61">
        <f t="shared" si="16"/>
        <v>1.5</v>
      </c>
      <c r="R85" s="61">
        <f t="shared" si="17"/>
        <v>1.4</v>
      </c>
      <c r="S85" s="61">
        <f t="shared" si="18"/>
        <v>0.5</v>
      </c>
      <c r="T85" s="8"/>
      <c r="V85" s="16"/>
      <c r="W85" s="16"/>
      <c r="X85" s="16"/>
      <c r="Y85" s="16"/>
      <c r="Z85" s="16"/>
      <c r="AA85" s="16"/>
      <c r="AB85" s="16"/>
      <c r="AC85" s="16"/>
      <c r="AD85" s="16"/>
      <c r="AE85" s="11"/>
      <c r="AF85" s="11"/>
      <c r="AG85" s="11"/>
      <c r="AH85" s="11"/>
      <c r="AI85" s="51">
        <v>43830</v>
      </c>
      <c r="AJ85" s="52">
        <v>4.5</v>
      </c>
      <c r="AK85" s="13"/>
      <c r="AL85" s="51">
        <v>34150</v>
      </c>
      <c r="AM85" s="52">
        <v>15.1</v>
      </c>
      <c r="AN85" s="52">
        <v>0</v>
      </c>
      <c r="AO85" s="52">
        <v>0</v>
      </c>
      <c r="AP85" s="52">
        <v>0</v>
      </c>
      <c r="AQ85" s="52">
        <v>0</v>
      </c>
      <c r="AR85" s="52">
        <v>0</v>
      </c>
      <c r="AS85" s="74">
        <v>45382</v>
      </c>
      <c r="AT85" s="52">
        <v>0.4</v>
      </c>
      <c r="AU85" s="71">
        <v>0.2</v>
      </c>
      <c r="AV85" s="72"/>
      <c r="AW85" s="72"/>
      <c r="AX85" s="72"/>
      <c r="AY85" s="72"/>
      <c r="AZ85" s="72"/>
      <c r="BA85" s="72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</row>
    <row r="86" spans="2:128">
      <c r="B86" s="20"/>
      <c r="K86" s="22"/>
      <c r="L86" s="59">
        <f t="shared" si="19"/>
        <v>43830</v>
      </c>
      <c r="M86" s="60"/>
      <c r="N86" s="61">
        <f t="shared" si="13"/>
        <v>4.5</v>
      </c>
      <c r="O86" s="61">
        <f t="shared" si="14"/>
        <v>1.4</v>
      </c>
      <c r="P86" s="61">
        <f t="shared" si="15"/>
        <v>2.9</v>
      </c>
      <c r="Q86" s="61">
        <f t="shared" si="16"/>
        <v>1.6</v>
      </c>
      <c r="R86" s="61">
        <f t="shared" si="17"/>
        <v>0</v>
      </c>
      <c r="S86" s="61">
        <f t="shared" si="18"/>
        <v>0</v>
      </c>
      <c r="T86" s="8"/>
      <c r="V86" s="16"/>
      <c r="W86" s="16"/>
      <c r="X86" s="16"/>
      <c r="Y86" s="16"/>
      <c r="Z86" s="16"/>
      <c r="AA86" s="16"/>
      <c r="AB86" s="16"/>
      <c r="AC86" s="16"/>
      <c r="AD86" s="16"/>
      <c r="AE86" s="11"/>
      <c r="AF86" s="11"/>
      <c r="AG86" s="11"/>
      <c r="AH86" s="11"/>
      <c r="AI86" s="51">
        <v>43799</v>
      </c>
      <c r="AJ86" s="52">
        <v>4.5</v>
      </c>
      <c r="AK86" s="13"/>
      <c r="AL86" s="51">
        <v>34181</v>
      </c>
      <c r="AM86" s="52">
        <v>16.2</v>
      </c>
      <c r="AN86" s="52">
        <v>0</v>
      </c>
      <c r="AO86" s="52">
        <v>0</v>
      </c>
      <c r="AP86" s="52">
        <v>0</v>
      </c>
      <c r="AQ86" s="52">
        <v>0</v>
      </c>
      <c r="AR86" s="52">
        <v>0</v>
      </c>
      <c r="AS86" s="74">
        <v>45412</v>
      </c>
      <c r="AT86" s="52">
        <v>0.4</v>
      </c>
      <c r="AU86" s="71">
        <v>0.1</v>
      </c>
      <c r="AV86" s="72"/>
      <c r="AW86" s="72"/>
      <c r="AX86" s="72"/>
      <c r="AY86" s="72"/>
      <c r="AZ86" s="72"/>
      <c r="BA86" s="72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</row>
    <row r="87" spans="2:128">
      <c r="B87" s="308"/>
      <c r="C87" s="309"/>
      <c r="D87" s="309"/>
      <c r="E87" s="309"/>
      <c r="F87" s="309"/>
      <c r="G87" s="309"/>
      <c r="H87" s="309"/>
      <c r="I87" s="309"/>
      <c r="J87" s="309"/>
      <c r="K87" s="22"/>
      <c r="L87" s="59">
        <f t="shared" si="19"/>
        <v>43799</v>
      </c>
      <c r="M87" s="60"/>
      <c r="N87" s="61">
        <f t="shared" si="13"/>
        <v>4.5</v>
      </c>
      <c r="O87" s="61">
        <f t="shared" si="14"/>
        <v>1.4</v>
      </c>
      <c r="P87" s="61">
        <f t="shared" si="15"/>
        <v>2.8</v>
      </c>
      <c r="Q87" s="61">
        <f t="shared" si="16"/>
        <v>1.7</v>
      </c>
      <c r="R87" s="61">
        <f t="shared" si="17"/>
        <v>0.4</v>
      </c>
      <c r="S87" s="61">
        <f t="shared" si="18"/>
        <v>-0.1</v>
      </c>
      <c r="T87" s="8"/>
      <c r="V87" s="16"/>
      <c r="W87" s="16"/>
      <c r="X87" s="16"/>
      <c r="Y87" s="16"/>
      <c r="Z87" s="16"/>
      <c r="AA87" s="16"/>
      <c r="AB87" s="16"/>
      <c r="AC87" s="16"/>
      <c r="AD87" s="16"/>
      <c r="AE87" s="11"/>
      <c r="AF87" s="11"/>
      <c r="AG87" s="11"/>
      <c r="AH87" s="11"/>
      <c r="AI87" s="51">
        <v>43769</v>
      </c>
      <c r="AJ87" s="52">
        <v>3.8</v>
      </c>
      <c r="AK87" s="13"/>
      <c r="AL87" s="51">
        <v>34212</v>
      </c>
      <c r="AM87" s="52">
        <v>16</v>
      </c>
      <c r="AN87" s="52">
        <v>0</v>
      </c>
      <c r="AO87" s="52">
        <v>0</v>
      </c>
      <c r="AP87" s="52">
        <v>0</v>
      </c>
      <c r="AQ87" s="52">
        <v>0</v>
      </c>
      <c r="AR87" s="52">
        <v>0</v>
      </c>
      <c r="AS87" s="74">
        <v>45443</v>
      </c>
      <c r="AT87" s="52">
        <v>0.3</v>
      </c>
      <c r="AU87" s="71">
        <v>0.2</v>
      </c>
      <c r="AV87" s="72"/>
      <c r="AW87" s="72"/>
      <c r="AX87" s="72"/>
      <c r="AY87" s="72"/>
      <c r="AZ87" s="72"/>
      <c r="BA87" s="72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</row>
    <row r="88" spans="2:128">
      <c r="B88" s="20"/>
      <c r="K88" s="22"/>
      <c r="L88" s="59">
        <f t="shared" si="19"/>
        <v>43769</v>
      </c>
      <c r="M88" s="60"/>
      <c r="N88" s="61">
        <f t="shared" si="13"/>
        <v>3.8</v>
      </c>
      <c r="O88" s="61">
        <f t="shared" si="14"/>
        <v>1.5</v>
      </c>
      <c r="P88" s="61">
        <f t="shared" si="15"/>
        <v>2.6</v>
      </c>
      <c r="Q88" s="61">
        <f t="shared" si="16"/>
        <v>1.7</v>
      </c>
      <c r="R88" s="61">
        <f t="shared" si="17"/>
        <v>0.9</v>
      </c>
      <c r="S88" s="61">
        <f t="shared" si="18"/>
        <v>0.1</v>
      </c>
      <c r="T88" s="8"/>
      <c r="V88" s="16"/>
      <c r="W88" s="16"/>
      <c r="X88" s="16"/>
      <c r="Y88" s="16"/>
      <c r="Z88" s="16"/>
      <c r="AA88" s="16"/>
      <c r="AB88" s="16"/>
      <c r="AC88" s="16"/>
      <c r="AD88" s="16"/>
      <c r="AE88" s="11"/>
      <c r="AF88" s="11"/>
      <c r="AG88" s="11"/>
      <c r="AH88" s="11"/>
      <c r="AI88" s="51">
        <v>43738</v>
      </c>
      <c r="AJ88" s="52">
        <v>3</v>
      </c>
      <c r="AK88" s="13"/>
      <c r="AL88" s="51">
        <v>34242</v>
      </c>
      <c r="AM88" s="52">
        <v>15.7</v>
      </c>
      <c r="AN88" s="52">
        <v>0</v>
      </c>
      <c r="AO88" s="52">
        <v>0</v>
      </c>
      <c r="AP88" s="52">
        <v>0</v>
      </c>
      <c r="AQ88" s="52">
        <v>0</v>
      </c>
      <c r="AR88" s="52">
        <v>0</v>
      </c>
      <c r="AS88" s="74">
        <v>45473</v>
      </c>
      <c r="AT88" s="52">
        <v>0</v>
      </c>
      <c r="AU88" s="71">
        <v>0.4</v>
      </c>
      <c r="AV88" s="72"/>
      <c r="AW88" s="72"/>
      <c r="AX88" s="72"/>
      <c r="AY88" s="72"/>
      <c r="AZ88" s="72"/>
      <c r="BA88" s="72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</row>
    <row r="89" spans="2:128">
      <c r="B89" s="20"/>
      <c r="K89" s="22"/>
      <c r="L89" s="59">
        <f t="shared" si="19"/>
        <v>43738</v>
      </c>
      <c r="M89" s="60"/>
      <c r="N89" s="61">
        <f t="shared" si="13"/>
        <v>3</v>
      </c>
      <c r="O89" s="61">
        <f t="shared" si="14"/>
        <v>1.5</v>
      </c>
      <c r="P89" s="61">
        <f t="shared" si="15"/>
        <v>2.5</v>
      </c>
      <c r="Q89" s="61">
        <f t="shared" si="16"/>
        <v>1.7</v>
      </c>
      <c r="R89" s="61">
        <f t="shared" si="17"/>
        <v>0.9</v>
      </c>
      <c r="S89" s="61">
        <f t="shared" si="18"/>
        <v>0.2</v>
      </c>
      <c r="T89" s="8"/>
      <c r="V89" s="16"/>
      <c r="W89" s="16"/>
      <c r="X89" s="16"/>
      <c r="Y89" s="16"/>
      <c r="Z89" s="16"/>
      <c r="AA89" s="16"/>
      <c r="AB89" s="16"/>
      <c r="AC89" s="16"/>
      <c r="AD89" s="16"/>
      <c r="AE89" s="11"/>
      <c r="AF89" s="11"/>
      <c r="AG89" s="11"/>
      <c r="AH89" s="11"/>
      <c r="AI89" s="51">
        <v>43708</v>
      </c>
      <c r="AJ89" s="52">
        <v>2.8</v>
      </c>
      <c r="AK89" s="13"/>
      <c r="AL89" s="51">
        <v>34273</v>
      </c>
      <c r="AM89" s="52">
        <v>15.9</v>
      </c>
      <c r="AN89" s="52">
        <v>0</v>
      </c>
      <c r="AO89" s="52">
        <v>0</v>
      </c>
      <c r="AP89" s="52">
        <v>0</v>
      </c>
      <c r="AQ89" s="52">
        <v>0</v>
      </c>
      <c r="AR89" s="52">
        <v>0</v>
      </c>
      <c r="AS89" s="74">
        <v>45504</v>
      </c>
      <c r="AT89" s="52">
        <v>0.5</v>
      </c>
      <c r="AU89" s="71">
        <v>1.2</v>
      </c>
      <c r="AV89" s="72"/>
      <c r="AW89" s="72"/>
      <c r="AX89" s="72"/>
      <c r="AY89" s="72"/>
      <c r="AZ89" s="72"/>
      <c r="BA89" s="72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</row>
    <row r="90" spans="2:128">
      <c r="B90" s="20"/>
      <c r="K90" s="22"/>
      <c r="L90" s="59">
        <f t="shared" si="19"/>
        <v>43708</v>
      </c>
      <c r="M90" s="60"/>
      <c r="N90" s="61">
        <f t="shared" si="13"/>
        <v>2.8</v>
      </c>
      <c r="O90" s="61">
        <f t="shared" si="14"/>
        <v>1.5</v>
      </c>
      <c r="P90" s="61">
        <f t="shared" si="15"/>
        <v>2.4</v>
      </c>
      <c r="Q90" s="61">
        <f t="shared" si="16"/>
        <v>1.7</v>
      </c>
      <c r="R90" s="61">
        <f t="shared" si="17"/>
        <v>0.7</v>
      </c>
      <c r="S90" s="61">
        <f t="shared" si="18"/>
        <v>0.1</v>
      </c>
      <c r="T90" s="8"/>
      <c r="V90" s="16"/>
      <c r="W90" s="16"/>
      <c r="X90" s="16"/>
      <c r="Y90" s="16"/>
      <c r="Z90" s="16"/>
      <c r="AA90" s="16"/>
      <c r="AB90" s="16"/>
      <c r="AC90" s="16"/>
      <c r="AD90" s="16"/>
      <c r="AE90" s="11"/>
      <c r="AF90" s="11"/>
      <c r="AG90" s="11"/>
      <c r="AH90" s="11"/>
      <c r="AI90" s="51">
        <v>43677</v>
      </c>
      <c r="AJ90" s="52">
        <v>2.8</v>
      </c>
      <c r="AK90" s="13"/>
      <c r="AL90" s="51">
        <v>34303</v>
      </c>
      <c r="AM90" s="52">
        <v>16.7</v>
      </c>
      <c r="AN90" s="52">
        <v>0</v>
      </c>
      <c r="AO90" s="52">
        <v>0</v>
      </c>
      <c r="AP90" s="52">
        <v>0</v>
      </c>
      <c r="AQ90" s="52">
        <v>0</v>
      </c>
      <c r="AR90" s="52">
        <v>0</v>
      </c>
      <c r="AS90" s="74">
        <v>45535</v>
      </c>
      <c r="AT90" s="52">
        <v>0.9</v>
      </c>
      <c r="AU90" s="71">
        <v>0.6</v>
      </c>
      <c r="AV90" s="72"/>
      <c r="AW90" s="72"/>
      <c r="AX90" s="72"/>
      <c r="AY90" s="72"/>
      <c r="AZ90" s="72"/>
      <c r="BA90" s="72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</row>
    <row r="91" spans="2:128">
      <c r="B91" s="20"/>
      <c r="K91" s="22"/>
      <c r="L91" s="59">
        <f t="shared" si="19"/>
        <v>43677</v>
      </c>
      <c r="M91" s="60"/>
      <c r="N91" s="61">
        <f t="shared" si="13"/>
        <v>2.8</v>
      </c>
      <c r="O91" s="61">
        <f t="shared" si="14"/>
        <v>1.6</v>
      </c>
      <c r="P91" s="61">
        <f t="shared" si="15"/>
        <v>2.2999999999999998</v>
      </c>
      <c r="Q91" s="61">
        <f t="shared" si="16"/>
        <v>1.7</v>
      </c>
      <c r="R91" s="61">
        <f t="shared" si="17"/>
        <v>0.4</v>
      </c>
      <c r="S91" s="61">
        <f t="shared" si="18"/>
        <v>0.4</v>
      </c>
      <c r="T91" s="8"/>
      <c r="V91" s="16"/>
      <c r="W91" s="16"/>
      <c r="X91" s="16"/>
      <c r="Y91" s="16"/>
      <c r="Z91" s="16"/>
      <c r="AA91" s="16"/>
      <c r="AB91" s="16"/>
      <c r="AC91" s="16"/>
      <c r="AD91" s="16"/>
      <c r="AE91" s="11"/>
      <c r="AF91" s="11"/>
      <c r="AG91" s="11"/>
      <c r="AH91" s="11"/>
      <c r="AI91" s="51">
        <v>43646</v>
      </c>
      <c r="AJ91" s="52">
        <v>2.7</v>
      </c>
      <c r="AK91" s="13"/>
      <c r="AL91" s="51">
        <v>34334</v>
      </c>
      <c r="AM91" s="52">
        <v>18.8</v>
      </c>
      <c r="AN91" s="52">
        <v>0</v>
      </c>
      <c r="AO91" s="52">
        <v>0</v>
      </c>
      <c r="AP91" s="52">
        <v>0</v>
      </c>
      <c r="AQ91" s="52">
        <v>0</v>
      </c>
      <c r="AR91" s="52">
        <v>0</v>
      </c>
      <c r="AS91" s="74">
        <v>45565</v>
      </c>
      <c r="AT91" s="52">
        <v>0.9</v>
      </c>
      <c r="AU91" s="71">
        <v>0.7</v>
      </c>
      <c r="AV91" s="72"/>
      <c r="AW91" s="72"/>
      <c r="AX91" s="72"/>
      <c r="AY91" s="72"/>
      <c r="AZ91" s="72"/>
      <c r="BA91" s="72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</row>
    <row r="92" spans="2:128">
      <c r="B92" s="20"/>
      <c r="K92" s="22"/>
      <c r="L92" s="59">
        <f t="shared" si="19"/>
        <v>43646</v>
      </c>
      <c r="M92" s="60"/>
      <c r="N92" s="61">
        <f t="shared" si="13"/>
        <v>2.7</v>
      </c>
      <c r="O92" s="61">
        <f t="shared" si="14"/>
        <v>1.6</v>
      </c>
      <c r="P92" s="61">
        <f t="shared" si="15"/>
        <v>2.2000000000000002</v>
      </c>
      <c r="Q92" s="61">
        <f t="shared" si="16"/>
        <v>1.8</v>
      </c>
      <c r="R92" s="61">
        <f t="shared" si="17"/>
        <v>-0.1</v>
      </c>
      <c r="S92" s="61">
        <f t="shared" si="18"/>
        <v>0.1</v>
      </c>
      <c r="T92" s="8"/>
      <c r="V92" s="16"/>
      <c r="W92" s="16"/>
      <c r="X92" s="16"/>
      <c r="Y92" s="16"/>
      <c r="Z92" s="16"/>
      <c r="AA92" s="16"/>
      <c r="AB92" s="16"/>
      <c r="AC92" s="16"/>
      <c r="AD92" s="16"/>
      <c r="AE92" s="11"/>
      <c r="AF92" s="11"/>
      <c r="AG92" s="11"/>
      <c r="AH92" s="11"/>
      <c r="AI92" s="51">
        <v>43616</v>
      </c>
      <c r="AJ92" s="52">
        <v>2.7</v>
      </c>
      <c r="AK92" s="13"/>
      <c r="AL92" s="51">
        <v>34365</v>
      </c>
      <c r="AM92" s="52">
        <v>21.1</v>
      </c>
      <c r="AN92" s="52">
        <v>0</v>
      </c>
      <c r="AO92" s="52">
        <v>21.1</v>
      </c>
      <c r="AP92" s="52">
        <v>0</v>
      </c>
      <c r="AQ92" s="52">
        <v>0</v>
      </c>
      <c r="AR92" s="52">
        <v>0</v>
      </c>
      <c r="AS92" s="74">
        <v>45596</v>
      </c>
      <c r="AT92" s="52">
        <v>0.7</v>
      </c>
      <c r="AU92" s="71">
        <v>0.9</v>
      </c>
      <c r="AV92" s="72"/>
      <c r="AW92" s="72"/>
      <c r="AX92" s="72"/>
      <c r="AY92" s="72"/>
      <c r="AZ92" s="72"/>
      <c r="BA92" s="72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</row>
    <row r="93" spans="2:128">
      <c r="B93" s="20"/>
      <c r="K93" s="22"/>
      <c r="L93" s="59">
        <f t="shared" si="19"/>
        <v>43616</v>
      </c>
      <c r="M93" s="60"/>
      <c r="N93" s="61">
        <f t="shared" si="13"/>
        <v>2.7</v>
      </c>
      <c r="O93" s="61">
        <f t="shared" si="14"/>
        <v>1.6</v>
      </c>
      <c r="P93" s="61">
        <f t="shared" si="15"/>
        <v>2.2000000000000002</v>
      </c>
      <c r="Q93" s="61">
        <f t="shared" si="16"/>
        <v>1.8</v>
      </c>
      <c r="R93" s="61">
        <f t="shared" si="17"/>
        <v>0</v>
      </c>
      <c r="S93" s="61">
        <f t="shared" si="18"/>
        <v>0</v>
      </c>
      <c r="T93" s="8"/>
      <c r="V93" s="16"/>
      <c r="W93" s="16"/>
      <c r="X93" s="16"/>
      <c r="Y93" s="16"/>
      <c r="Z93" s="16"/>
      <c r="AA93" s="16"/>
      <c r="AB93" s="16"/>
      <c r="AC93" s="16"/>
      <c r="AD93" s="16"/>
      <c r="AE93" s="11"/>
      <c r="AF93" s="11"/>
      <c r="AG93" s="11"/>
      <c r="AH93" s="11"/>
      <c r="AI93" s="51">
        <v>43585</v>
      </c>
      <c r="AJ93" s="52">
        <v>2.5</v>
      </c>
      <c r="AK93" s="13"/>
      <c r="AL93" s="51">
        <v>34393</v>
      </c>
      <c r="AM93" s="52">
        <v>23.2</v>
      </c>
      <c r="AN93" s="52">
        <v>0</v>
      </c>
      <c r="AO93" s="52">
        <v>0</v>
      </c>
      <c r="AP93" s="52">
        <v>0</v>
      </c>
      <c r="AQ93" s="52">
        <v>0</v>
      </c>
      <c r="AR93" s="52">
        <v>0</v>
      </c>
      <c r="AS93" s="74">
        <v>45626</v>
      </c>
      <c r="AT93" s="52">
        <v>0.1</v>
      </c>
      <c r="AU93" s="71">
        <v>1.1000000000000001</v>
      </c>
      <c r="AV93" s="72"/>
      <c r="AW93" s="72"/>
      <c r="AX93" s="72"/>
      <c r="AY93" s="72"/>
      <c r="AZ93" s="72"/>
      <c r="BA93" s="72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</row>
    <row r="94" spans="2:128">
      <c r="B94" s="20"/>
      <c r="K94" s="22"/>
      <c r="L94" s="59">
        <f t="shared" si="19"/>
        <v>43585</v>
      </c>
      <c r="M94" s="60"/>
      <c r="N94" s="61">
        <f t="shared" si="13"/>
        <v>2.5</v>
      </c>
      <c r="O94" s="61">
        <f t="shared" si="14"/>
        <v>1.7</v>
      </c>
      <c r="P94" s="61">
        <f t="shared" si="15"/>
        <v>2</v>
      </c>
      <c r="Q94" s="61">
        <f t="shared" si="16"/>
        <v>1.8</v>
      </c>
      <c r="R94" s="61">
        <f t="shared" si="17"/>
        <v>0.1</v>
      </c>
      <c r="S94" s="61">
        <f t="shared" si="18"/>
        <v>0.1</v>
      </c>
      <c r="T94" s="8"/>
      <c r="V94" s="16"/>
      <c r="W94" s="16"/>
      <c r="X94" s="16"/>
      <c r="Y94" s="16"/>
      <c r="Z94" s="16"/>
      <c r="AA94" s="16"/>
      <c r="AB94" s="16"/>
      <c r="AC94" s="16"/>
      <c r="AD94" s="16"/>
      <c r="AE94" s="11"/>
      <c r="AF94" s="11"/>
      <c r="AG94" s="11"/>
      <c r="AH94" s="11"/>
      <c r="AI94" s="51">
        <v>43555</v>
      </c>
      <c r="AJ94" s="52">
        <v>2.2999999999999998</v>
      </c>
      <c r="AK94" s="13"/>
      <c r="AL94" s="51">
        <v>34424</v>
      </c>
      <c r="AM94" s="52">
        <v>22.4</v>
      </c>
      <c r="AN94" s="52">
        <v>0</v>
      </c>
      <c r="AO94" s="52">
        <v>0</v>
      </c>
      <c r="AP94" s="52">
        <v>0</v>
      </c>
      <c r="AQ94" s="52">
        <v>0</v>
      </c>
      <c r="AR94" s="52">
        <v>0</v>
      </c>
      <c r="AS94" s="74">
        <v>45688</v>
      </c>
      <c r="AT94" s="52">
        <v>0.7</v>
      </c>
      <c r="AU94" s="71">
        <v>1.1000000000000001</v>
      </c>
      <c r="AV94" s="72"/>
      <c r="AW94" s="72"/>
      <c r="AX94" s="72"/>
      <c r="AY94" s="72"/>
      <c r="AZ94" s="72"/>
      <c r="BA94" s="72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</row>
    <row r="95" spans="2:128">
      <c r="B95" s="20"/>
      <c r="K95" s="22"/>
      <c r="L95" s="59">
        <f t="shared" si="19"/>
        <v>43555</v>
      </c>
      <c r="M95" s="60"/>
      <c r="N95" s="61">
        <f t="shared" si="13"/>
        <v>2.2999999999999998</v>
      </c>
      <c r="O95" s="61">
        <f t="shared" si="14"/>
        <v>1.8</v>
      </c>
      <c r="P95" s="61">
        <f t="shared" si="15"/>
        <v>1.8</v>
      </c>
      <c r="Q95" s="61">
        <f t="shared" si="16"/>
        <v>1.9</v>
      </c>
      <c r="R95" s="61">
        <f t="shared" si="17"/>
        <v>-0.4</v>
      </c>
      <c r="S95" s="61">
        <f t="shared" si="18"/>
        <v>-0.3</v>
      </c>
      <c r="T95" s="8"/>
      <c r="V95" s="16"/>
      <c r="W95" s="16"/>
      <c r="X95" s="16"/>
      <c r="Y95" s="16"/>
      <c r="Z95" s="16"/>
      <c r="AA95" s="16"/>
      <c r="AB95" s="16"/>
      <c r="AC95" s="16"/>
      <c r="AD95" s="16"/>
      <c r="AE95" s="11"/>
      <c r="AF95" s="11"/>
      <c r="AG95" s="11"/>
      <c r="AH95" s="11"/>
      <c r="AI95" s="51">
        <v>43524</v>
      </c>
      <c r="AJ95" s="52">
        <v>1.5</v>
      </c>
      <c r="AK95" s="13"/>
      <c r="AL95" s="51">
        <v>34454</v>
      </c>
      <c r="AM95" s="52">
        <v>21.7</v>
      </c>
      <c r="AN95" s="52">
        <v>0</v>
      </c>
      <c r="AO95" s="52">
        <v>0</v>
      </c>
      <c r="AP95" s="52">
        <v>0</v>
      </c>
      <c r="AQ95" s="52">
        <v>0</v>
      </c>
      <c r="AR95" s="52">
        <v>0</v>
      </c>
      <c r="AS95" s="74">
        <v>45930</v>
      </c>
      <c r="AT95" s="52">
        <v>0.5</v>
      </c>
      <c r="AU95" s="71">
        <v>1.2</v>
      </c>
      <c r="AV95" s="72"/>
      <c r="AW95" s="72"/>
      <c r="AX95" s="72"/>
      <c r="AY95" s="72"/>
      <c r="AZ95" s="72"/>
      <c r="BA95" s="72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</row>
    <row r="96" spans="2:128">
      <c r="B96" s="20"/>
      <c r="K96" s="22"/>
      <c r="L96" s="59">
        <f t="shared" si="19"/>
        <v>43524</v>
      </c>
      <c r="M96" s="60"/>
      <c r="N96" s="61">
        <f t="shared" si="13"/>
        <v>1.5</v>
      </c>
      <c r="O96" s="61">
        <f t="shared" si="14"/>
        <v>1.8</v>
      </c>
      <c r="P96" s="61">
        <f t="shared" si="15"/>
        <v>1.6</v>
      </c>
      <c r="Q96" s="61">
        <f t="shared" si="16"/>
        <v>1.9</v>
      </c>
      <c r="R96" s="61">
        <f t="shared" si="17"/>
        <v>1</v>
      </c>
      <c r="S96" s="61">
        <f t="shared" si="18"/>
        <v>0.4</v>
      </c>
      <c r="T96" s="8"/>
      <c r="V96" s="16"/>
      <c r="W96" s="16"/>
      <c r="X96" s="16"/>
      <c r="Y96" s="16"/>
      <c r="Z96" s="16"/>
      <c r="AA96" s="16"/>
      <c r="AB96" s="16"/>
      <c r="AC96" s="16"/>
      <c r="AD96" s="16"/>
      <c r="AE96" s="11"/>
      <c r="AF96" s="11"/>
      <c r="AG96" s="11"/>
      <c r="AH96" s="11"/>
      <c r="AI96" s="51">
        <v>43496</v>
      </c>
      <c r="AJ96" s="52">
        <v>1.7</v>
      </c>
      <c r="AK96" s="13"/>
      <c r="AL96" s="51">
        <v>34485</v>
      </c>
      <c r="AM96" s="52">
        <v>21.3</v>
      </c>
      <c r="AN96" s="52">
        <v>0</v>
      </c>
      <c r="AO96" s="52">
        <v>0</v>
      </c>
      <c r="AP96" s="52">
        <v>0</v>
      </c>
      <c r="AQ96" s="52">
        <v>0</v>
      </c>
      <c r="AR96" s="52">
        <v>0</v>
      </c>
      <c r="AS96" s="75"/>
      <c r="AT96" s="76">
        <v>37103</v>
      </c>
      <c r="AU96" s="71">
        <v>1.2</v>
      </c>
      <c r="AV96" s="72"/>
      <c r="AW96" s="72"/>
      <c r="AX96" s="72"/>
      <c r="AY96" s="72"/>
      <c r="AZ96" s="72"/>
      <c r="BA96" s="72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</row>
    <row r="97" spans="1:128">
      <c r="B97" s="20"/>
      <c r="K97" s="22"/>
      <c r="L97" s="59">
        <f t="shared" si="19"/>
        <v>43496</v>
      </c>
      <c r="M97" s="60"/>
      <c r="N97" s="61">
        <f t="shared" si="13"/>
        <v>1.7</v>
      </c>
      <c r="O97" s="61">
        <f t="shared" si="14"/>
        <v>1.9</v>
      </c>
      <c r="P97" s="61">
        <f t="shared" si="15"/>
        <v>1.7</v>
      </c>
      <c r="Q97" s="61">
        <f t="shared" si="16"/>
        <v>1.9</v>
      </c>
      <c r="R97" s="61">
        <f t="shared" si="17"/>
        <v>0.5</v>
      </c>
      <c r="S97" s="61">
        <f t="shared" si="18"/>
        <v>0.4</v>
      </c>
      <c r="T97" s="8"/>
      <c r="V97" s="16"/>
      <c r="W97" s="16"/>
      <c r="X97" s="16"/>
      <c r="Y97" s="16"/>
      <c r="Z97" s="16"/>
      <c r="AA97" s="16"/>
      <c r="AB97" s="16"/>
      <c r="AC97" s="16"/>
      <c r="AD97" s="16"/>
      <c r="AE97" s="11"/>
      <c r="AF97" s="11"/>
      <c r="AG97" s="11"/>
      <c r="AH97" s="11"/>
      <c r="AI97" s="51">
        <v>43465</v>
      </c>
      <c r="AJ97" s="52">
        <v>1.9</v>
      </c>
      <c r="AK97" s="13"/>
      <c r="AL97" s="51">
        <v>34515</v>
      </c>
      <c r="AM97" s="52">
        <v>22.6</v>
      </c>
      <c r="AN97" s="52">
        <v>0</v>
      </c>
      <c r="AO97" s="52">
        <v>0</v>
      </c>
      <c r="AP97" s="52">
        <v>0</v>
      </c>
      <c r="AQ97" s="52">
        <v>0</v>
      </c>
      <c r="AR97" s="52">
        <v>0</v>
      </c>
      <c r="AS97" s="75"/>
      <c r="AT97" s="76">
        <v>37134</v>
      </c>
      <c r="AU97" s="71">
        <v>1</v>
      </c>
      <c r="AV97" s="72"/>
      <c r="AW97" s="72"/>
      <c r="AX97" s="72"/>
      <c r="AY97" s="72"/>
      <c r="AZ97" s="72"/>
      <c r="BA97" s="72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</row>
    <row r="98" spans="1:128">
      <c r="B98" s="20"/>
      <c r="K98" s="22"/>
      <c r="L98" s="59">
        <f t="shared" si="19"/>
        <v>43465</v>
      </c>
      <c r="M98" s="60"/>
      <c r="N98" s="61">
        <f t="shared" si="13"/>
        <v>1.9</v>
      </c>
      <c r="O98" s="61">
        <f t="shared" si="14"/>
        <v>1.8</v>
      </c>
      <c r="P98" s="61">
        <f t="shared" si="15"/>
        <v>2.1</v>
      </c>
      <c r="Q98" s="61">
        <f t="shared" si="16"/>
        <v>1.9</v>
      </c>
      <c r="R98" s="61">
        <f t="shared" si="17"/>
        <v>0</v>
      </c>
      <c r="S98" s="61">
        <f t="shared" si="18"/>
        <v>0.1</v>
      </c>
      <c r="T98" s="8"/>
      <c r="V98" s="16"/>
      <c r="W98" s="16"/>
      <c r="X98" s="16"/>
      <c r="Y98" s="16"/>
      <c r="Z98" s="16"/>
      <c r="AA98" s="16"/>
      <c r="AB98" s="16"/>
      <c r="AC98" s="16"/>
      <c r="AD98" s="16"/>
      <c r="AE98" s="11"/>
      <c r="AF98" s="11"/>
      <c r="AG98" s="11"/>
      <c r="AH98" s="11"/>
      <c r="AI98" s="51">
        <v>43434</v>
      </c>
      <c r="AJ98" s="52">
        <v>2.2000000000000002</v>
      </c>
      <c r="AK98" s="13"/>
      <c r="AL98" s="51">
        <v>34546</v>
      </c>
      <c r="AM98" s="52">
        <v>24</v>
      </c>
      <c r="AN98" s="52">
        <v>0</v>
      </c>
      <c r="AO98" s="52">
        <v>0</v>
      </c>
      <c r="AP98" s="52">
        <v>0</v>
      </c>
      <c r="AQ98" s="52">
        <v>0</v>
      </c>
      <c r="AR98" s="52">
        <v>0</v>
      </c>
      <c r="AS98" s="75"/>
      <c r="AT98" s="76">
        <v>37164</v>
      </c>
      <c r="AU98" s="71">
        <v>0.9</v>
      </c>
      <c r="AV98" s="72"/>
      <c r="AW98" s="72"/>
      <c r="AX98" s="72"/>
      <c r="AY98" s="72"/>
      <c r="AZ98" s="72"/>
      <c r="BA98" s="72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</row>
    <row r="99" spans="1:128">
      <c r="B99" s="20"/>
      <c r="K99" s="22"/>
      <c r="L99" s="59">
        <f t="shared" si="19"/>
        <v>43434</v>
      </c>
      <c r="M99" s="60"/>
      <c r="N99" s="61">
        <f t="shared" si="13"/>
        <v>2.2000000000000002</v>
      </c>
      <c r="O99" s="61">
        <f t="shared" si="14"/>
        <v>1.8</v>
      </c>
      <c r="P99" s="61">
        <f t="shared" si="15"/>
        <v>2.1</v>
      </c>
      <c r="Q99" s="61">
        <f t="shared" si="16"/>
        <v>1.9</v>
      </c>
      <c r="R99" s="61">
        <f t="shared" si="17"/>
        <v>-0.3</v>
      </c>
      <c r="S99" s="61">
        <f t="shared" si="18"/>
        <v>0</v>
      </c>
      <c r="T99" s="8"/>
      <c r="V99" s="16"/>
      <c r="W99" s="16"/>
      <c r="X99" s="16"/>
      <c r="Y99" s="16"/>
      <c r="Z99" s="16"/>
      <c r="AA99" s="16"/>
      <c r="AB99" s="16"/>
      <c r="AC99" s="16"/>
      <c r="AD99" s="16"/>
      <c r="AE99" s="11"/>
      <c r="AF99" s="11"/>
      <c r="AG99" s="11"/>
      <c r="AH99" s="11"/>
      <c r="AI99" s="51">
        <v>43404</v>
      </c>
      <c r="AJ99" s="52">
        <v>2.5</v>
      </c>
      <c r="AK99" s="13"/>
      <c r="AL99" s="51">
        <v>34577</v>
      </c>
      <c r="AM99" s="52">
        <v>25.8</v>
      </c>
      <c r="AN99" s="52">
        <v>0</v>
      </c>
      <c r="AO99" s="52">
        <v>0</v>
      </c>
      <c r="AP99" s="52">
        <v>0</v>
      </c>
      <c r="AQ99" s="52">
        <v>0</v>
      </c>
      <c r="AR99" s="52">
        <v>0</v>
      </c>
      <c r="AS99" s="75"/>
      <c r="AT99" s="76">
        <v>37195</v>
      </c>
      <c r="AU99" s="71">
        <v>0.8</v>
      </c>
      <c r="AV99" s="72"/>
      <c r="AW99" s="72"/>
      <c r="AX99" s="72"/>
      <c r="AY99" s="72"/>
      <c r="AZ99" s="72"/>
      <c r="BA99" s="72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</row>
    <row r="100" spans="1:128">
      <c r="B100" s="20"/>
      <c r="K100" s="22"/>
      <c r="L100" s="59">
        <f t="shared" si="19"/>
        <v>43404</v>
      </c>
      <c r="M100" s="60"/>
      <c r="N100" s="61">
        <f t="shared" si="13"/>
        <v>2.5</v>
      </c>
      <c r="O100" s="61">
        <f t="shared" si="14"/>
        <v>1.8</v>
      </c>
      <c r="P100" s="61">
        <f t="shared" si="15"/>
        <v>2.1</v>
      </c>
      <c r="Q100" s="61">
        <f t="shared" si="16"/>
        <v>2</v>
      </c>
      <c r="R100" s="61">
        <f t="shared" si="17"/>
        <v>0.2</v>
      </c>
      <c r="S100" s="61">
        <f t="shared" si="18"/>
        <v>0.2</v>
      </c>
      <c r="T100" s="8"/>
      <c r="V100" s="16"/>
      <c r="W100" s="16"/>
      <c r="X100" s="16"/>
      <c r="Y100" s="16"/>
      <c r="Z100" s="16"/>
      <c r="AA100" s="16"/>
      <c r="AB100" s="16"/>
      <c r="AC100" s="16"/>
      <c r="AD100" s="16"/>
      <c r="AE100" s="11"/>
      <c r="AF100" s="11"/>
      <c r="AG100" s="11"/>
      <c r="AH100" s="11"/>
      <c r="AI100" s="51">
        <v>43373</v>
      </c>
      <c r="AJ100" s="52">
        <v>2.5</v>
      </c>
      <c r="AK100" s="13"/>
      <c r="AL100" s="51">
        <v>34607</v>
      </c>
      <c r="AM100" s="52">
        <v>27.3</v>
      </c>
      <c r="AN100" s="52">
        <v>0</v>
      </c>
      <c r="AO100" s="52">
        <v>0</v>
      </c>
      <c r="AP100" s="52">
        <v>0</v>
      </c>
      <c r="AQ100" s="52">
        <v>0</v>
      </c>
      <c r="AR100" s="52">
        <v>0</v>
      </c>
      <c r="AS100" s="75"/>
      <c r="AT100" s="76">
        <v>37225</v>
      </c>
      <c r="AU100" s="71">
        <v>0.7</v>
      </c>
      <c r="AV100" s="72"/>
      <c r="AW100" s="72"/>
      <c r="AX100" s="72"/>
      <c r="AY100" s="72"/>
      <c r="AZ100" s="72"/>
      <c r="BA100" s="72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</row>
    <row r="101" spans="1:128">
      <c r="B101" s="20"/>
      <c r="K101" s="22"/>
      <c r="L101" s="59">
        <f t="shared" si="19"/>
        <v>43373</v>
      </c>
      <c r="M101" s="60"/>
      <c r="N101" s="61">
        <f t="shared" si="13"/>
        <v>2.5</v>
      </c>
      <c r="O101" s="61">
        <f t="shared" si="14"/>
        <v>1.7</v>
      </c>
      <c r="P101" s="61">
        <f t="shared" si="15"/>
        <v>2.1</v>
      </c>
      <c r="Q101" s="61">
        <f t="shared" si="16"/>
        <v>2</v>
      </c>
      <c r="R101" s="61">
        <f t="shared" si="17"/>
        <v>0.7</v>
      </c>
      <c r="S101" s="61">
        <f t="shared" si="18"/>
        <v>0.2</v>
      </c>
      <c r="T101" s="8"/>
      <c r="V101" s="16"/>
      <c r="W101" s="16"/>
      <c r="X101" s="16"/>
      <c r="Y101" s="16"/>
      <c r="Z101" s="16"/>
      <c r="AA101" s="16"/>
      <c r="AB101" s="16"/>
      <c r="AC101" s="16"/>
      <c r="AD101" s="16"/>
      <c r="AE101" s="11"/>
      <c r="AF101" s="11"/>
      <c r="AG101" s="11"/>
      <c r="AH101" s="11"/>
      <c r="AI101" s="51">
        <v>43343</v>
      </c>
      <c r="AJ101" s="52">
        <v>2.2999999999999998</v>
      </c>
      <c r="AK101" s="13"/>
      <c r="AL101" s="51">
        <v>34638</v>
      </c>
      <c r="AM101" s="52">
        <v>27.7</v>
      </c>
      <c r="AN101" s="52">
        <v>0</v>
      </c>
      <c r="AO101" s="52">
        <v>0</v>
      </c>
      <c r="AP101" s="52">
        <v>0</v>
      </c>
      <c r="AQ101" s="52">
        <v>0</v>
      </c>
      <c r="AR101" s="52">
        <v>0</v>
      </c>
      <c r="AS101" s="75"/>
      <c r="AT101" s="76">
        <v>37256</v>
      </c>
      <c r="AU101" s="71">
        <v>-1</v>
      </c>
      <c r="AV101" s="72"/>
      <c r="AW101" s="72"/>
      <c r="AX101" s="72"/>
      <c r="AY101" s="72"/>
      <c r="AZ101" s="72"/>
      <c r="BA101" s="72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</row>
    <row r="102" spans="1:128">
      <c r="B102" s="308"/>
      <c r="C102" s="309"/>
      <c r="D102" s="309"/>
      <c r="E102" s="309"/>
      <c r="F102" s="309"/>
      <c r="G102" s="309"/>
      <c r="H102" s="309"/>
      <c r="I102" s="309"/>
      <c r="J102" s="309"/>
      <c r="K102" s="22"/>
      <c r="L102" s="59">
        <f t="shared" si="19"/>
        <v>43343</v>
      </c>
      <c r="M102" s="60"/>
      <c r="N102" s="61">
        <f t="shared" si="13"/>
        <v>2.2999999999999998</v>
      </c>
      <c r="O102" s="61">
        <f t="shared" si="14"/>
        <v>2</v>
      </c>
      <c r="P102" s="61">
        <f t="shared" si="15"/>
        <v>2</v>
      </c>
      <c r="Q102" s="61">
        <f t="shared" si="16"/>
        <v>2</v>
      </c>
      <c r="R102" s="61">
        <f t="shared" si="17"/>
        <v>0.7</v>
      </c>
      <c r="S102" s="61">
        <f t="shared" si="18"/>
        <v>0.2</v>
      </c>
      <c r="T102" s="8"/>
      <c r="V102" s="16"/>
      <c r="W102" s="16"/>
      <c r="X102" s="16"/>
      <c r="Y102" s="16"/>
      <c r="Z102" s="16"/>
      <c r="AA102" s="16"/>
      <c r="AB102" s="16"/>
      <c r="AC102" s="16"/>
      <c r="AD102" s="16"/>
      <c r="AE102" s="11"/>
      <c r="AF102" s="11"/>
      <c r="AG102" s="11"/>
      <c r="AH102" s="11"/>
      <c r="AI102" s="51">
        <v>43312</v>
      </c>
      <c r="AJ102" s="52">
        <v>2.1</v>
      </c>
      <c r="AK102" s="13"/>
      <c r="AL102" s="51">
        <v>34668</v>
      </c>
      <c r="AM102" s="52">
        <v>27.5</v>
      </c>
      <c r="AN102" s="52">
        <v>0</v>
      </c>
      <c r="AO102" s="52">
        <v>0</v>
      </c>
      <c r="AP102" s="52">
        <v>0</v>
      </c>
      <c r="AQ102" s="52">
        <v>0</v>
      </c>
      <c r="AR102" s="52">
        <v>0</v>
      </c>
      <c r="AS102" s="75"/>
      <c r="AT102" s="76">
        <v>37287</v>
      </c>
      <c r="AU102" s="71">
        <v>-0.5</v>
      </c>
      <c r="AV102" s="72"/>
      <c r="AW102" s="72"/>
      <c r="AX102" s="72"/>
      <c r="AY102" s="72"/>
      <c r="AZ102" s="72"/>
      <c r="BA102" s="72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</row>
    <row r="103" spans="1:128">
      <c r="B103" s="20"/>
      <c r="K103" s="22"/>
      <c r="L103" s="59">
        <f t="shared" si="19"/>
        <v>43312</v>
      </c>
      <c r="M103" s="60"/>
      <c r="N103" s="61">
        <f t="shared" si="13"/>
        <v>2.1</v>
      </c>
      <c r="O103" s="61">
        <f t="shared" si="14"/>
        <v>1.9</v>
      </c>
      <c r="P103" s="61">
        <f t="shared" si="15"/>
        <v>2</v>
      </c>
      <c r="Q103" s="61">
        <f t="shared" si="16"/>
        <v>2</v>
      </c>
      <c r="R103" s="61">
        <f t="shared" si="17"/>
        <v>0.3</v>
      </c>
      <c r="S103" s="61">
        <f t="shared" si="18"/>
        <v>0.3</v>
      </c>
      <c r="T103" s="8"/>
      <c r="V103" s="16"/>
      <c r="W103" s="16"/>
      <c r="X103" s="16"/>
      <c r="Y103" s="16"/>
      <c r="Z103" s="16"/>
      <c r="AA103" s="16"/>
      <c r="AB103" s="16"/>
      <c r="AC103" s="16"/>
      <c r="AD103" s="16"/>
      <c r="AE103" s="11"/>
      <c r="AF103" s="11"/>
      <c r="AG103" s="11"/>
      <c r="AH103" s="11"/>
      <c r="AI103" s="51">
        <v>43281</v>
      </c>
      <c r="AJ103" s="52">
        <v>1.9</v>
      </c>
      <c r="AK103" s="13"/>
      <c r="AL103" s="51">
        <v>34699</v>
      </c>
      <c r="AM103" s="52">
        <v>25.5</v>
      </c>
      <c r="AN103" s="52">
        <v>0</v>
      </c>
      <c r="AO103" s="52">
        <v>0</v>
      </c>
      <c r="AP103" s="52">
        <v>0</v>
      </c>
      <c r="AQ103" s="52">
        <v>0</v>
      </c>
      <c r="AR103" s="52">
        <v>0</v>
      </c>
      <c r="AS103" s="75"/>
      <c r="AT103" s="76">
        <v>37315</v>
      </c>
      <c r="AU103" s="71">
        <v>-0.6</v>
      </c>
      <c r="AV103" s="72"/>
      <c r="AW103" s="72"/>
      <c r="AX103" s="72"/>
      <c r="AY103" s="72"/>
      <c r="AZ103" s="72"/>
      <c r="BA103" s="72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  <c r="CV103" s="72"/>
      <c r="CW103" s="72"/>
      <c r="CX103" s="72"/>
      <c r="CY103" s="72"/>
      <c r="CZ103" s="72"/>
      <c r="DA103" s="72"/>
      <c r="DB103" s="72"/>
      <c r="DC103" s="72"/>
      <c r="DD103" s="72"/>
      <c r="DE103" s="72"/>
      <c r="DF103" s="72"/>
      <c r="DG103" s="72"/>
      <c r="DH103" s="72"/>
      <c r="DI103" s="72"/>
      <c r="DJ103" s="72"/>
      <c r="DK103" s="72"/>
      <c r="DL103" s="72"/>
      <c r="DM103" s="72"/>
      <c r="DN103" s="72"/>
      <c r="DO103" s="72"/>
      <c r="DP103" s="72"/>
      <c r="DQ103" s="72"/>
      <c r="DR103" s="72"/>
      <c r="DS103" s="72"/>
      <c r="DT103" s="72"/>
      <c r="DU103" s="72"/>
      <c r="DV103" s="72"/>
      <c r="DW103" s="72"/>
      <c r="DX103" s="72"/>
    </row>
    <row r="104" spans="1:128">
      <c r="B104" s="20"/>
      <c r="K104" s="22"/>
      <c r="L104" s="59">
        <f t="shared" si="19"/>
        <v>43281</v>
      </c>
      <c r="M104" s="60"/>
      <c r="N104" s="61">
        <f t="shared" si="13"/>
        <v>1.9</v>
      </c>
      <c r="O104" s="61">
        <f t="shared" si="14"/>
        <v>1.9</v>
      </c>
      <c r="P104" s="61">
        <f t="shared" si="15"/>
        <v>2</v>
      </c>
      <c r="Q104" s="61">
        <f t="shared" si="16"/>
        <v>2</v>
      </c>
      <c r="R104" s="61">
        <f t="shared" si="17"/>
        <v>-0.1</v>
      </c>
      <c r="S104" s="61">
        <f t="shared" si="18"/>
        <v>0.1</v>
      </c>
      <c r="T104" s="8"/>
      <c r="V104" s="16"/>
      <c r="W104" s="16"/>
      <c r="X104" s="16"/>
      <c r="Y104" s="16"/>
      <c r="Z104" s="16"/>
      <c r="AA104" s="16"/>
      <c r="AB104" s="16"/>
      <c r="AC104" s="16"/>
      <c r="AD104" s="16"/>
      <c r="AE104" s="11"/>
      <c r="AF104" s="11"/>
      <c r="AG104" s="11"/>
      <c r="AH104" s="11"/>
      <c r="AI104" s="51">
        <v>43251</v>
      </c>
      <c r="AJ104" s="52">
        <v>1.8</v>
      </c>
      <c r="AK104" s="13"/>
      <c r="AL104" s="51">
        <v>34730</v>
      </c>
      <c r="AM104" s="52">
        <v>24.1</v>
      </c>
      <c r="AN104" s="52">
        <v>0</v>
      </c>
      <c r="AO104" s="52">
        <v>24.1</v>
      </c>
      <c r="AP104" s="52">
        <v>0</v>
      </c>
      <c r="AQ104" s="52">
        <v>3.7</v>
      </c>
      <c r="AR104" s="52">
        <v>0</v>
      </c>
      <c r="AS104" s="75"/>
      <c r="AT104" s="76">
        <v>37346</v>
      </c>
      <c r="AU104" s="71">
        <v>-0.7</v>
      </c>
      <c r="AV104" s="72"/>
      <c r="AW104" s="72"/>
      <c r="AX104" s="72"/>
      <c r="AY104" s="72"/>
      <c r="AZ104" s="72"/>
      <c r="BA104" s="72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</row>
    <row r="105" spans="1:128">
      <c r="B105" s="20"/>
      <c r="K105" s="22"/>
      <c r="L105" s="59">
        <f t="shared" si="19"/>
        <v>43251</v>
      </c>
      <c r="M105" s="60"/>
      <c r="N105" s="61">
        <f t="shared" si="13"/>
        <v>1.8</v>
      </c>
      <c r="O105" s="61">
        <f t="shared" si="14"/>
        <v>1.9</v>
      </c>
      <c r="P105" s="61">
        <f t="shared" si="15"/>
        <v>2</v>
      </c>
      <c r="Q105" s="61">
        <f t="shared" si="16"/>
        <v>2</v>
      </c>
      <c r="R105" s="61">
        <f t="shared" si="17"/>
        <v>-0.2</v>
      </c>
      <c r="S105" s="61">
        <f t="shared" si="18"/>
        <v>0</v>
      </c>
      <c r="T105" s="8"/>
      <c r="V105" s="16"/>
      <c r="W105" s="16"/>
      <c r="X105" s="16"/>
      <c r="Y105" s="16"/>
      <c r="Z105" s="16"/>
      <c r="AA105" s="16"/>
      <c r="AB105" s="16"/>
      <c r="AC105" s="16"/>
      <c r="AD105" s="16"/>
      <c r="AE105" s="11"/>
      <c r="AF105" s="11"/>
      <c r="AG105" s="11"/>
      <c r="AH105" s="11"/>
      <c r="AI105" s="51">
        <v>43220</v>
      </c>
      <c r="AJ105" s="52">
        <v>1.8</v>
      </c>
      <c r="AK105" s="13"/>
      <c r="AL105" s="51">
        <v>34758</v>
      </c>
      <c r="AM105" s="52">
        <v>22.4</v>
      </c>
      <c r="AN105" s="52">
        <v>0</v>
      </c>
      <c r="AO105" s="52">
        <v>23.3</v>
      </c>
      <c r="AP105" s="52">
        <v>0</v>
      </c>
      <c r="AQ105" s="52">
        <v>2.1</v>
      </c>
      <c r="AR105" s="52">
        <v>0</v>
      </c>
      <c r="AS105" s="75"/>
      <c r="AT105" s="76">
        <v>37376</v>
      </c>
      <c r="AU105" s="71">
        <v>-0.8</v>
      </c>
      <c r="AV105" s="72"/>
      <c r="AW105" s="72"/>
      <c r="AX105" s="72"/>
      <c r="AY105" s="72"/>
      <c r="AZ105" s="72"/>
      <c r="BA105" s="72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</row>
    <row r="106" spans="1:128" ht="6.65" customHeight="1">
      <c r="B106" s="8"/>
      <c r="C106" s="8"/>
      <c r="D106" s="8"/>
      <c r="E106" s="8"/>
      <c r="F106" s="8"/>
      <c r="G106" s="8"/>
      <c r="H106" s="8"/>
      <c r="I106" s="8"/>
      <c r="J106" s="8"/>
      <c r="L106" s="77"/>
      <c r="M106" s="78"/>
      <c r="N106" s="79"/>
      <c r="O106" s="79"/>
      <c r="P106" s="79"/>
      <c r="Q106" s="79"/>
      <c r="R106" s="79"/>
      <c r="S106" s="79"/>
      <c r="T106" s="8"/>
      <c r="V106" s="16"/>
      <c r="W106" s="16"/>
      <c r="X106" s="16"/>
      <c r="Y106" s="16"/>
      <c r="Z106" s="16"/>
      <c r="AA106" s="16"/>
      <c r="AB106" s="16"/>
      <c r="AC106" s="16"/>
      <c r="AD106" s="16"/>
      <c r="AE106" s="11"/>
      <c r="AF106" s="11"/>
      <c r="AG106" s="11"/>
      <c r="AH106" s="11"/>
      <c r="AI106" s="51">
        <v>43190</v>
      </c>
      <c r="AJ106" s="52">
        <v>2.1</v>
      </c>
      <c r="AK106" s="13"/>
      <c r="AL106" s="51">
        <v>34789</v>
      </c>
      <c r="AM106" s="52">
        <v>21.3</v>
      </c>
      <c r="AN106" s="52">
        <v>0</v>
      </c>
      <c r="AO106" s="52">
        <v>22.6</v>
      </c>
      <c r="AP106" s="52">
        <v>0</v>
      </c>
      <c r="AQ106" s="52">
        <v>-0.1</v>
      </c>
      <c r="AR106" s="52">
        <v>0</v>
      </c>
      <c r="AS106" s="75"/>
      <c r="AT106" s="76">
        <v>37407</v>
      </c>
      <c r="AU106" s="71">
        <v>-0.8</v>
      </c>
      <c r="AV106" s="72"/>
      <c r="AW106" s="72"/>
      <c r="AX106" s="72"/>
      <c r="AY106" s="72"/>
      <c r="AZ106" s="72"/>
      <c r="BA106" s="72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</row>
    <row r="107" spans="1:128">
      <c r="A107" s="21"/>
      <c r="K107" s="21"/>
      <c r="L107" s="80"/>
      <c r="M107" s="81"/>
      <c r="N107" s="61"/>
      <c r="O107" s="61"/>
      <c r="P107" s="61"/>
      <c r="Q107" s="61"/>
      <c r="R107" s="61"/>
      <c r="S107" s="61"/>
      <c r="V107" s="16"/>
      <c r="W107" s="16"/>
      <c r="X107" s="16"/>
      <c r="Y107" s="16"/>
      <c r="Z107" s="16"/>
      <c r="AA107" s="16"/>
      <c r="AB107" s="16"/>
      <c r="AC107" s="16"/>
      <c r="AD107" s="16"/>
      <c r="AE107" s="11"/>
      <c r="AF107" s="11"/>
      <c r="AG107" s="11"/>
      <c r="AH107" s="11"/>
      <c r="AI107" s="51">
        <v>43159</v>
      </c>
      <c r="AJ107" s="52">
        <v>2.9</v>
      </c>
      <c r="AK107" s="13"/>
      <c r="AL107" s="51">
        <v>34819</v>
      </c>
      <c r="AM107" s="52">
        <v>20.7</v>
      </c>
      <c r="AN107" s="52">
        <v>0</v>
      </c>
      <c r="AO107" s="52">
        <v>22.1</v>
      </c>
      <c r="AP107" s="52">
        <v>0</v>
      </c>
      <c r="AQ107" s="52">
        <v>0.8</v>
      </c>
      <c r="AR107" s="52">
        <v>0</v>
      </c>
      <c r="AS107" s="75"/>
      <c r="AT107" s="76">
        <v>37437</v>
      </c>
      <c r="AU107" s="71">
        <v>-0.8</v>
      </c>
      <c r="AV107" s="72"/>
      <c r="AW107" s="72"/>
      <c r="AX107" s="72"/>
      <c r="AY107" s="72"/>
      <c r="AZ107" s="72"/>
      <c r="BA107" s="72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  <c r="CV107" s="72"/>
      <c r="CW107" s="72"/>
      <c r="CX107" s="72"/>
      <c r="CY107" s="72"/>
      <c r="CZ107" s="72"/>
      <c r="DA107" s="72"/>
      <c r="DB107" s="72"/>
      <c r="DC107" s="72"/>
      <c r="DD107" s="72"/>
      <c r="DE107" s="72"/>
      <c r="DF107" s="72"/>
      <c r="DG107" s="72"/>
      <c r="DH107" s="72"/>
      <c r="DI107" s="72"/>
      <c r="DJ107" s="72"/>
      <c r="DK107" s="72"/>
      <c r="DL107" s="72"/>
      <c r="DM107" s="72"/>
      <c r="DN107" s="72"/>
      <c r="DO107" s="72"/>
      <c r="DP107" s="72"/>
      <c r="DQ107" s="72"/>
      <c r="DR107" s="72"/>
      <c r="DS107" s="72"/>
      <c r="DT107" s="72"/>
      <c r="DU107" s="72"/>
      <c r="DV107" s="72"/>
      <c r="DW107" s="72"/>
      <c r="DX107" s="72"/>
    </row>
    <row r="108" spans="1:128">
      <c r="A108" s="21"/>
      <c r="K108" s="21"/>
      <c r="L108" s="80"/>
      <c r="M108" s="81"/>
      <c r="N108" s="61"/>
      <c r="O108" s="61"/>
      <c r="P108" s="61"/>
      <c r="Q108" s="61"/>
      <c r="R108" s="61"/>
      <c r="S108" s="61"/>
      <c r="V108" s="16"/>
      <c r="W108" s="16"/>
      <c r="X108" s="16"/>
      <c r="Y108" s="16"/>
      <c r="Z108" s="16"/>
      <c r="AA108" s="16"/>
      <c r="AB108" s="16"/>
      <c r="AC108" s="16"/>
      <c r="AD108" s="16"/>
      <c r="AE108" s="11"/>
      <c r="AF108" s="11"/>
      <c r="AG108" s="11"/>
      <c r="AH108" s="11"/>
      <c r="AI108" s="51">
        <v>43131</v>
      </c>
      <c r="AJ108" s="52">
        <v>1.5</v>
      </c>
      <c r="AK108" s="13"/>
      <c r="AL108" s="51">
        <v>34850</v>
      </c>
      <c r="AM108" s="52">
        <v>20.3</v>
      </c>
      <c r="AN108" s="52">
        <v>0</v>
      </c>
      <c r="AO108" s="52">
        <v>21.7</v>
      </c>
      <c r="AP108" s="52">
        <v>0</v>
      </c>
      <c r="AQ108" s="52">
        <v>0.1</v>
      </c>
      <c r="AR108" s="52">
        <v>0</v>
      </c>
      <c r="AS108" s="75"/>
      <c r="AT108" s="76">
        <v>37468</v>
      </c>
      <c r="AU108" s="71">
        <v>-0.8</v>
      </c>
      <c r="AV108" s="72"/>
      <c r="AW108" s="72"/>
      <c r="AX108" s="72"/>
      <c r="AY108" s="72"/>
      <c r="AZ108" s="72"/>
      <c r="BA108" s="72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S108" s="72"/>
      <c r="CT108" s="72"/>
      <c r="CU108" s="72"/>
      <c r="CV108" s="72"/>
      <c r="CW108" s="72"/>
      <c r="CX108" s="72"/>
      <c r="CY108" s="72"/>
      <c r="CZ108" s="72"/>
      <c r="DA108" s="72"/>
      <c r="DB108" s="72"/>
      <c r="DC108" s="72"/>
      <c r="DD108" s="72"/>
      <c r="DE108" s="72"/>
      <c r="DF108" s="72"/>
      <c r="DG108" s="72"/>
      <c r="DH108" s="72"/>
      <c r="DI108" s="72"/>
      <c r="DJ108" s="72"/>
      <c r="DK108" s="72"/>
      <c r="DL108" s="72"/>
      <c r="DM108" s="72"/>
      <c r="DN108" s="72"/>
      <c r="DO108" s="72"/>
      <c r="DP108" s="72"/>
      <c r="DQ108" s="72"/>
      <c r="DR108" s="72"/>
      <c r="DS108" s="72"/>
      <c r="DT108" s="72"/>
      <c r="DU108" s="72"/>
      <c r="DV108" s="72"/>
      <c r="DW108" s="72"/>
      <c r="DX108" s="72"/>
    </row>
    <row r="109" spans="1:128">
      <c r="A109" s="21"/>
      <c r="K109" s="21"/>
      <c r="L109" s="80"/>
      <c r="M109" s="81"/>
      <c r="N109" s="61"/>
      <c r="O109" s="61"/>
      <c r="P109" s="61"/>
      <c r="Q109" s="61"/>
      <c r="R109" s="61"/>
      <c r="S109" s="61"/>
      <c r="V109" s="16"/>
      <c r="W109" s="16"/>
      <c r="X109" s="16"/>
      <c r="Y109" s="16"/>
      <c r="Z109" s="16"/>
      <c r="AA109" s="16"/>
      <c r="AB109" s="16"/>
      <c r="AC109" s="16"/>
      <c r="AD109" s="16"/>
      <c r="AE109" s="11"/>
      <c r="AF109" s="11"/>
      <c r="AG109" s="11"/>
      <c r="AH109" s="11"/>
      <c r="AI109" s="51">
        <v>43100</v>
      </c>
      <c r="AJ109" s="52">
        <v>1.8</v>
      </c>
      <c r="AK109" s="13"/>
      <c r="AL109" s="51">
        <v>34880</v>
      </c>
      <c r="AM109" s="52">
        <v>18.2</v>
      </c>
      <c r="AN109" s="52">
        <v>0</v>
      </c>
      <c r="AO109" s="52">
        <v>21.1</v>
      </c>
      <c r="AP109" s="52">
        <v>0</v>
      </c>
      <c r="AQ109" s="52">
        <v>-1.4</v>
      </c>
      <c r="AR109" s="52">
        <v>0</v>
      </c>
      <c r="AS109" s="75"/>
      <c r="AT109" s="76">
        <v>37499</v>
      </c>
      <c r="AU109" s="71">
        <v>-0.8</v>
      </c>
      <c r="AV109" s="72"/>
      <c r="AW109" s="72"/>
      <c r="AX109" s="72"/>
      <c r="AY109" s="72"/>
      <c r="AZ109" s="72"/>
      <c r="BA109" s="72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</row>
    <row r="110" spans="1:128">
      <c r="A110" s="21"/>
      <c r="K110" s="21"/>
      <c r="L110" s="80"/>
      <c r="M110" s="81"/>
      <c r="N110" s="61"/>
      <c r="O110" s="61"/>
      <c r="P110" s="61"/>
      <c r="Q110" s="61"/>
      <c r="R110" s="61"/>
      <c r="S110" s="61"/>
      <c r="V110" s="16"/>
      <c r="W110" s="16"/>
      <c r="X110" s="16"/>
      <c r="Y110" s="16"/>
      <c r="Z110" s="16"/>
      <c r="AA110" s="16"/>
      <c r="AB110" s="16"/>
      <c r="AC110" s="16"/>
      <c r="AD110" s="16"/>
      <c r="AE110" s="11"/>
      <c r="AF110" s="11"/>
      <c r="AG110" s="11"/>
      <c r="AH110" s="11"/>
      <c r="AI110" s="51">
        <v>43069</v>
      </c>
      <c r="AJ110" s="52">
        <v>1.7</v>
      </c>
      <c r="AK110" s="13"/>
      <c r="AL110" s="51">
        <v>34911</v>
      </c>
      <c r="AM110" s="52">
        <v>16.7</v>
      </c>
      <c r="AN110" s="52">
        <v>0</v>
      </c>
      <c r="AO110" s="52">
        <v>20.5</v>
      </c>
      <c r="AP110" s="52">
        <v>0</v>
      </c>
      <c r="AQ110" s="52">
        <v>-0.7</v>
      </c>
      <c r="AR110" s="52">
        <v>0</v>
      </c>
      <c r="AS110" s="75"/>
      <c r="AT110" s="76">
        <v>37529</v>
      </c>
      <c r="AU110" s="71">
        <v>-0.8</v>
      </c>
      <c r="AV110" s="72"/>
      <c r="AW110" s="72"/>
      <c r="AX110" s="72"/>
      <c r="AY110" s="72"/>
      <c r="AZ110" s="72"/>
      <c r="BA110" s="72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</row>
    <row r="111" spans="1:128">
      <c r="A111" s="21"/>
      <c r="K111" s="21"/>
      <c r="L111" s="80"/>
      <c r="M111" s="81"/>
      <c r="N111" s="61"/>
      <c r="O111" s="61"/>
      <c r="P111" s="61"/>
      <c r="Q111" s="61"/>
      <c r="R111" s="61"/>
      <c r="S111" s="61"/>
      <c r="V111" s="16"/>
      <c r="W111" s="16"/>
      <c r="X111" s="16"/>
      <c r="Y111" s="16"/>
      <c r="Z111" s="16"/>
      <c r="AA111" s="16"/>
      <c r="AB111" s="16"/>
      <c r="AC111" s="16"/>
      <c r="AD111" s="16"/>
      <c r="AE111" s="11"/>
      <c r="AF111" s="11"/>
      <c r="AG111" s="11"/>
      <c r="AH111" s="11"/>
      <c r="AI111" s="51">
        <v>43039</v>
      </c>
      <c r="AJ111" s="52">
        <v>1.9</v>
      </c>
      <c r="AK111" s="13"/>
      <c r="AL111" s="51">
        <v>34942</v>
      </c>
      <c r="AM111" s="52">
        <v>14.5</v>
      </c>
      <c r="AN111" s="52">
        <v>0</v>
      </c>
      <c r="AO111" s="52">
        <v>19.8</v>
      </c>
      <c r="AP111" s="52">
        <v>0</v>
      </c>
      <c r="AQ111" s="52">
        <v>1.7</v>
      </c>
      <c r="AR111" s="52">
        <v>0</v>
      </c>
      <c r="AS111" s="75"/>
      <c r="AT111" s="76">
        <v>37560</v>
      </c>
      <c r="AU111" s="71">
        <v>-0.8</v>
      </c>
      <c r="AV111" s="72"/>
      <c r="AW111" s="72"/>
      <c r="AX111" s="72"/>
      <c r="AY111" s="72"/>
      <c r="AZ111" s="72"/>
      <c r="BA111" s="72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/>
      <c r="DX111" s="72"/>
    </row>
    <row r="112" spans="1:128">
      <c r="A112" s="21"/>
      <c r="K112" s="21"/>
      <c r="L112" s="80"/>
      <c r="M112" s="81"/>
      <c r="N112" s="61"/>
      <c r="O112" s="61"/>
      <c r="P112" s="61"/>
      <c r="Q112" s="61"/>
      <c r="R112" s="61"/>
      <c r="S112" s="61"/>
      <c r="V112" s="16"/>
      <c r="W112" s="16"/>
      <c r="X112" s="16"/>
      <c r="Y112" s="16"/>
      <c r="Z112" s="16"/>
      <c r="AA112" s="16"/>
      <c r="AB112" s="16"/>
      <c r="AC112" s="16"/>
      <c r="AD112" s="16"/>
      <c r="AE112" s="11"/>
      <c r="AF112" s="11"/>
      <c r="AG112" s="11"/>
      <c r="AH112" s="11"/>
      <c r="AI112" s="51">
        <v>43008</v>
      </c>
      <c r="AJ112" s="52">
        <v>1.6</v>
      </c>
      <c r="AK112" s="13"/>
      <c r="AL112" s="51">
        <v>34972</v>
      </c>
      <c r="AM112" s="52">
        <v>13.2</v>
      </c>
      <c r="AN112" s="52">
        <v>0</v>
      </c>
      <c r="AO112" s="52">
        <v>19.100000000000001</v>
      </c>
      <c r="AP112" s="52">
        <v>0</v>
      </c>
      <c r="AQ112" s="52">
        <v>2.5</v>
      </c>
      <c r="AR112" s="52">
        <v>0</v>
      </c>
      <c r="AS112" s="75"/>
      <c r="AT112" s="76">
        <v>37590</v>
      </c>
      <c r="AU112" s="71">
        <v>-0.8</v>
      </c>
      <c r="AV112" s="72"/>
      <c r="AW112" s="72"/>
      <c r="AX112" s="72"/>
      <c r="AY112" s="72"/>
      <c r="AZ112" s="72"/>
      <c r="BA112" s="72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72"/>
      <c r="DM112" s="72"/>
      <c r="DN112" s="72"/>
      <c r="DO112" s="72"/>
      <c r="DP112" s="72"/>
      <c r="DQ112" s="72"/>
      <c r="DR112" s="72"/>
      <c r="DS112" s="72"/>
      <c r="DT112" s="72"/>
      <c r="DU112" s="72"/>
      <c r="DV112" s="72"/>
      <c r="DW112" s="72"/>
      <c r="DX112" s="72"/>
    </row>
    <row r="113" spans="1:128">
      <c r="A113" s="21"/>
      <c r="K113" s="21"/>
      <c r="L113" s="80"/>
      <c r="M113" s="81"/>
      <c r="N113" s="61"/>
      <c r="O113" s="61"/>
      <c r="P113" s="61"/>
      <c r="Q113" s="61"/>
      <c r="R113" s="61"/>
      <c r="S113" s="61"/>
      <c r="V113" s="16"/>
      <c r="W113" s="16"/>
      <c r="X113" s="16"/>
      <c r="Y113" s="16"/>
      <c r="Z113" s="16"/>
      <c r="AA113" s="16"/>
      <c r="AB113" s="16"/>
      <c r="AC113" s="16"/>
      <c r="AD113" s="16"/>
      <c r="AE113" s="11"/>
      <c r="AF113" s="11"/>
      <c r="AG113" s="11"/>
      <c r="AH113" s="11"/>
      <c r="AI113" s="51">
        <v>42978</v>
      </c>
      <c r="AJ113" s="52">
        <v>1.8</v>
      </c>
      <c r="AK113" s="13"/>
      <c r="AL113" s="51">
        <v>35003</v>
      </c>
      <c r="AM113" s="52">
        <v>12.1</v>
      </c>
      <c r="AN113" s="52">
        <v>0</v>
      </c>
      <c r="AO113" s="52">
        <v>18.399999999999999</v>
      </c>
      <c r="AP113" s="52">
        <v>0</v>
      </c>
      <c r="AQ113" s="52">
        <v>0</v>
      </c>
      <c r="AR113" s="52">
        <v>0</v>
      </c>
      <c r="AS113" s="75"/>
      <c r="AT113" s="76">
        <v>37621</v>
      </c>
      <c r="AU113" s="71">
        <v>0.4</v>
      </c>
      <c r="AV113" s="72"/>
      <c r="AW113" s="72"/>
      <c r="AX113" s="72"/>
      <c r="AY113" s="72"/>
      <c r="AZ113" s="72"/>
      <c r="BA113" s="72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</row>
    <row r="114" spans="1:128">
      <c r="A114" s="21"/>
      <c r="K114" s="21"/>
      <c r="L114" s="80"/>
      <c r="M114" s="81"/>
      <c r="N114" s="61"/>
      <c r="O114" s="61"/>
      <c r="P114" s="61"/>
      <c r="Q114" s="61"/>
      <c r="R114" s="61"/>
      <c r="S114" s="61"/>
      <c r="V114" s="16"/>
      <c r="W114" s="16"/>
      <c r="X114" s="16"/>
      <c r="Y114" s="16"/>
      <c r="Z114" s="16"/>
      <c r="AA114" s="16"/>
      <c r="AB114" s="16"/>
      <c r="AC114" s="16"/>
      <c r="AD114" s="16"/>
      <c r="AE114" s="11"/>
      <c r="AF114" s="11"/>
      <c r="AG114" s="11"/>
      <c r="AH114" s="11"/>
      <c r="AI114" s="51">
        <v>42947</v>
      </c>
      <c r="AJ114" s="52">
        <v>1.4</v>
      </c>
      <c r="AK114" s="13"/>
      <c r="AL114" s="51">
        <v>35033</v>
      </c>
      <c r="AM114" s="52">
        <v>11.2</v>
      </c>
      <c r="AN114" s="52">
        <v>0</v>
      </c>
      <c r="AO114" s="52">
        <v>17.7</v>
      </c>
      <c r="AP114" s="52">
        <v>0</v>
      </c>
      <c r="AQ114" s="52">
        <v>0.2</v>
      </c>
      <c r="AR114" s="52">
        <v>0</v>
      </c>
      <c r="AS114" s="75"/>
      <c r="AT114" s="76">
        <v>37652</v>
      </c>
      <c r="AU114" s="71">
        <v>0.3</v>
      </c>
      <c r="AV114" s="72"/>
      <c r="AW114" s="72"/>
      <c r="AX114" s="72"/>
      <c r="AY114" s="72"/>
      <c r="AZ114" s="72"/>
      <c r="BA114" s="72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</row>
    <row r="115" spans="1:128">
      <c r="A115" s="21"/>
      <c r="K115" s="21"/>
      <c r="L115" s="80"/>
      <c r="M115" s="81"/>
      <c r="N115" s="61"/>
      <c r="O115" s="61"/>
      <c r="P115" s="61"/>
      <c r="Q115" s="61"/>
      <c r="R115" s="61"/>
      <c r="S115" s="61"/>
      <c r="V115" s="16"/>
      <c r="W115" s="16"/>
      <c r="X115" s="16"/>
      <c r="Y115" s="16"/>
      <c r="Z115" s="16"/>
      <c r="AA115" s="16"/>
      <c r="AB115" s="16"/>
      <c r="AC115" s="16"/>
      <c r="AD115" s="16"/>
      <c r="AE115" s="11"/>
      <c r="AF115" s="11"/>
      <c r="AG115" s="11"/>
      <c r="AH115" s="11"/>
      <c r="AI115" s="51">
        <v>42916</v>
      </c>
      <c r="AJ115" s="52">
        <v>1.5</v>
      </c>
      <c r="AK115" s="13"/>
      <c r="AL115" s="51">
        <v>35064</v>
      </c>
      <c r="AM115" s="52">
        <v>10.1</v>
      </c>
      <c r="AN115" s="52">
        <v>0</v>
      </c>
      <c r="AO115" s="52">
        <v>17.100000000000001</v>
      </c>
      <c r="AP115" s="52">
        <v>0</v>
      </c>
      <c r="AQ115" s="52">
        <v>0.8</v>
      </c>
      <c r="AR115" s="52">
        <v>0</v>
      </c>
      <c r="AS115" s="75"/>
      <c r="AT115" s="76">
        <v>37680</v>
      </c>
      <c r="AU115" s="71">
        <v>0.5</v>
      </c>
      <c r="AV115" s="72"/>
      <c r="AW115" s="72"/>
      <c r="AX115" s="72"/>
      <c r="AY115" s="72"/>
      <c r="AZ115" s="72"/>
      <c r="BA115" s="72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</row>
    <row r="116" spans="1:128">
      <c r="A116" s="21"/>
      <c r="B116" s="302"/>
      <c r="C116" s="302"/>
      <c r="D116" s="302"/>
      <c r="E116" s="302"/>
      <c r="F116" s="302"/>
      <c r="G116" s="302"/>
      <c r="H116" s="302"/>
      <c r="I116" s="302"/>
      <c r="J116" s="302"/>
      <c r="K116" s="21"/>
      <c r="L116" s="80"/>
      <c r="M116" s="81"/>
      <c r="N116" s="61"/>
      <c r="O116" s="61"/>
      <c r="P116" s="61"/>
      <c r="Q116" s="61"/>
      <c r="R116" s="61"/>
      <c r="S116" s="61"/>
      <c r="V116" s="16"/>
      <c r="W116" s="16"/>
      <c r="X116" s="16"/>
      <c r="Y116" s="16"/>
      <c r="Z116" s="16"/>
      <c r="AA116" s="16"/>
      <c r="AB116" s="16"/>
      <c r="AC116" s="16"/>
      <c r="AD116" s="16"/>
      <c r="AE116" s="11"/>
      <c r="AF116" s="11"/>
      <c r="AG116" s="11"/>
      <c r="AH116" s="11"/>
      <c r="AI116" s="51">
        <v>42886</v>
      </c>
      <c r="AJ116" s="52">
        <v>1.5</v>
      </c>
      <c r="AK116" s="13"/>
      <c r="AL116" s="51">
        <v>35095</v>
      </c>
      <c r="AM116" s="52">
        <v>9</v>
      </c>
      <c r="AN116" s="52">
        <v>0</v>
      </c>
      <c r="AO116" s="52">
        <v>9</v>
      </c>
      <c r="AP116" s="52">
        <v>0</v>
      </c>
      <c r="AQ116" s="52">
        <v>2.1</v>
      </c>
      <c r="AR116" s="52">
        <v>0</v>
      </c>
      <c r="AS116" s="75"/>
      <c r="AT116" s="76">
        <v>37711</v>
      </c>
      <c r="AU116" s="71">
        <v>0.6</v>
      </c>
      <c r="AV116" s="72"/>
      <c r="AW116" s="72"/>
      <c r="AX116" s="72"/>
      <c r="AY116" s="72"/>
      <c r="AZ116" s="72"/>
      <c r="BA116" s="72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</row>
    <row r="117" spans="1:128">
      <c r="A117" s="21"/>
      <c r="K117" s="21"/>
      <c r="L117" s="80"/>
      <c r="M117" s="81"/>
      <c r="N117" s="61"/>
      <c r="O117" s="61"/>
      <c r="P117" s="61"/>
      <c r="Q117" s="61"/>
      <c r="R117" s="61"/>
      <c r="S117" s="61"/>
      <c r="V117" s="16"/>
      <c r="W117" s="16"/>
      <c r="X117" s="16"/>
      <c r="Y117" s="16"/>
      <c r="Z117" s="16"/>
      <c r="AA117" s="16"/>
      <c r="AB117" s="16"/>
      <c r="AC117" s="16"/>
      <c r="AD117" s="16"/>
      <c r="AE117" s="11"/>
      <c r="AF117" s="11"/>
      <c r="AG117" s="11"/>
      <c r="AH117" s="11"/>
      <c r="AI117" s="51">
        <v>42855</v>
      </c>
      <c r="AJ117" s="52">
        <v>1.2</v>
      </c>
      <c r="AK117" s="13"/>
      <c r="AL117" s="51">
        <v>35124</v>
      </c>
      <c r="AM117" s="52">
        <v>9.3000000000000007</v>
      </c>
      <c r="AN117" s="52">
        <v>0</v>
      </c>
      <c r="AO117" s="52">
        <v>9.1999999999999993</v>
      </c>
      <c r="AP117" s="52">
        <v>0</v>
      </c>
      <c r="AQ117" s="52">
        <v>2.2999999999999998</v>
      </c>
      <c r="AR117" s="52">
        <v>0</v>
      </c>
      <c r="AS117" s="75"/>
      <c r="AT117" s="76">
        <v>37741</v>
      </c>
      <c r="AU117" s="71">
        <v>0.6</v>
      </c>
      <c r="AV117" s="72"/>
      <c r="AW117" s="72"/>
      <c r="AX117" s="72"/>
      <c r="AY117" s="72"/>
      <c r="AZ117" s="72"/>
      <c r="BA117" s="72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72"/>
      <c r="DM117" s="72"/>
      <c r="DN117" s="72"/>
      <c r="DO117" s="72"/>
      <c r="DP117" s="72"/>
      <c r="DQ117" s="72"/>
      <c r="DR117" s="72"/>
      <c r="DS117" s="72"/>
      <c r="DT117" s="72"/>
      <c r="DU117" s="72"/>
      <c r="DV117" s="72"/>
      <c r="DW117" s="72"/>
      <c r="DX117" s="72"/>
    </row>
    <row r="118" spans="1:128">
      <c r="A118" s="21"/>
      <c r="K118" s="21"/>
      <c r="L118" s="80"/>
      <c r="M118" s="81"/>
      <c r="N118" s="61"/>
      <c r="O118" s="61"/>
      <c r="P118" s="61"/>
      <c r="Q118" s="61"/>
      <c r="R118" s="61"/>
      <c r="S118" s="61"/>
      <c r="V118" s="16"/>
      <c r="W118" s="16"/>
      <c r="X118" s="16"/>
      <c r="Y118" s="16"/>
      <c r="Z118" s="16"/>
      <c r="AA118" s="16"/>
      <c r="AB118" s="16"/>
      <c r="AC118" s="16"/>
      <c r="AD118" s="16"/>
      <c r="AE118" s="11"/>
      <c r="AF118" s="11"/>
      <c r="AG118" s="11"/>
      <c r="AH118" s="11"/>
      <c r="AI118" s="51">
        <v>42825</v>
      </c>
      <c r="AJ118" s="52">
        <v>0.9</v>
      </c>
      <c r="AK118" s="13"/>
      <c r="AL118" s="51">
        <v>35155</v>
      </c>
      <c r="AM118" s="52">
        <v>9.8000000000000007</v>
      </c>
      <c r="AN118" s="52">
        <v>0</v>
      </c>
      <c r="AO118" s="52">
        <v>9.4</v>
      </c>
      <c r="AP118" s="52">
        <v>0</v>
      </c>
      <c r="AQ118" s="52">
        <v>0.6</v>
      </c>
      <c r="AR118" s="52">
        <v>0</v>
      </c>
      <c r="AS118" s="75"/>
      <c r="AT118" s="76">
        <v>37772</v>
      </c>
      <c r="AU118" s="71">
        <v>0.6</v>
      </c>
      <c r="AV118" s="72"/>
      <c r="AW118" s="72"/>
      <c r="AX118" s="72"/>
      <c r="AY118" s="72"/>
      <c r="AZ118" s="72"/>
      <c r="BA118" s="72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</row>
    <row r="119" spans="1:128">
      <c r="A119" s="21"/>
      <c r="K119" s="21"/>
      <c r="L119" s="80"/>
      <c r="M119" s="81"/>
      <c r="N119" s="61"/>
      <c r="O119" s="61"/>
      <c r="P119" s="61"/>
      <c r="Q119" s="61"/>
      <c r="R119" s="61"/>
      <c r="S119" s="61"/>
      <c r="V119" s="16"/>
      <c r="W119" s="16"/>
      <c r="X119" s="16"/>
      <c r="Y119" s="16"/>
      <c r="Z119" s="16"/>
      <c r="AA119" s="16"/>
      <c r="AB119" s="16"/>
      <c r="AC119" s="16"/>
      <c r="AD119" s="16"/>
      <c r="AE119" s="11"/>
      <c r="AF119" s="11"/>
      <c r="AG119" s="11"/>
      <c r="AH119" s="11"/>
      <c r="AI119" s="51">
        <v>42794</v>
      </c>
      <c r="AJ119" s="52">
        <v>0.8</v>
      </c>
      <c r="AK119" s="13"/>
      <c r="AL119" s="51">
        <v>35185</v>
      </c>
      <c r="AM119" s="52">
        <v>9.6999999999999993</v>
      </c>
      <c r="AN119" s="52">
        <v>0</v>
      </c>
      <c r="AO119" s="52">
        <v>9.5</v>
      </c>
      <c r="AP119" s="52">
        <v>0</v>
      </c>
      <c r="AQ119" s="52">
        <v>0.7</v>
      </c>
      <c r="AR119" s="52">
        <v>0</v>
      </c>
      <c r="AS119" s="75"/>
      <c r="AT119" s="76">
        <v>37802</v>
      </c>
      <c r="AU119" s="71">
        <v>0.6</v>
      </c>
      <c r="AV119" s="72"/>
      <c r="AW119" s="72"/>
      <c r="AX119" s="72"/>
      <c r="AY119" s="72"/>
      <c r="AZ119" s="72"/>
      <c r="BA119" s="72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</row>
    <row r="120" spans="1:128">
      <c r="A120" s="21"/>
      <c r="K120" s="21"/>
      <c r="L120" s="80"/>
      <c r="M120" s="81"/>
      <c r="N120" s="61"/>
      <c r="O120" s="61"/>
      <c r="P120" s="61"/>
      <c r="Q120" s="61"/>
      <c r="R120" s="61"/>
      <c r="S120" s="61"/>
      <c r="V120" s="16"/>
      <c r="W120" s="16"/>
      <c r="X120" s="16"/>
      <c r="Y120" s="16"/>
      <c r="Z120" s="16"/>
      <c r="AA120" s="16"/>
      <c r="AB120" s="16"/>
      <c r="AC120" s="16"/>
      <c r="AD120" s="16"/>
      <c r="AE120" s="11"/>
      <c r="AF120" s="11"/>
      <c r="AG120" s="11"/>
      <c r="AH120" s="11"/>
      <c r="AI120" s="51">
        <v>42766</v>
      </c>
      <c r="AJ120" s="52">
        <v>2.5490550000000001</v>
      </c>
      <c r="AK120" s="13"/>
      <c r="AL120" s="51">
        <v>35216</v>
      </c>
      <c r="AM120" s="52">
        <v>8.9</v>
      </c>
      <c r="AN120" s="52">
        <v>0</v>
      </c>
      <c r="AO120" s="52">
        <v>9.3000000000000007</v>
      </c>
      <c r="AP120" s="52">
        <v>0</v>
      </c>
      <c r="AQ120" s="52">
        <v>-0.5</v>
      </c>
      <c r="AR120" s="52">
        <v>0</v>
      </c>
      <c r="AS120" s="75"/>
      <c r="AT120" s="76">
        <v>37833</v>
      </c>
      <c r="AU120" s="71">
        <v>0.6</v>
      </c>
      <c r="AV120" s="72"/>
      <c r="AW120" s="72"/>
      <c r="AX120" s="72"/>
      <c r="AY120" s="72"/>
      <c r="AZ120" s="72"/>
      <c r="BA120" s="72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</row>
    <row r="121" spans="1:128">
      <c r="A121" s="21"/>
      <c r="K121" s="21"/>
      <c r="L121" s="80"/>
      <c r="M121" s="81"/>
      <c r="N121" s="61"/>
      <c r="O121" s="61"/>
      <c r="P121" s="61"/>
      <c r="Q121" s="61"/>
      <c r="R121" s="61"/>
      <c r="S121" s="61"/>
      <c r="V121" s="16"/>
      <c r="W121" s="16"/>
      <c r="X121" s="16"/>
      <c r="Y121" s="16"/>
      <c r="Z121" s="16"/>
      <c r="AA121" s="16"/>
      <c r="AB121" s="16"/>
      <c r="AC121" s="16"/>
      <c r="AD121" s="16"/>
      <c r="AE121" s="11"/>
      <c r="AF121" s="11"/>
      <c r="AG121" s="11"/>
      <c r="AH121" s="11"/>
      <c r="AI121" s="51">
        <v>42735</v>
      </c>
      <c r="AJ121" s="52">
        <v>2.0765449999999999</v>
      </c>
      <c r="AK121" s="13"/>
      <c r="AL121" s="51">
        <v>35246</v>
      </c>
      <c r="AM121" s="52">
        <v>8.6</v>
      </c>
      <c r="AN121" s="52">
        <v>0</v>
      </c>
      <c r="AO121" s="52">
        <v>9.1999999999999993</v>
      </c>
      <c r="AP121" s="52">
        <v>0</v>
      </c>
      <c r="AQ121" s="52">
        <v>-1.6</v>
      </c>
      <c r="AR121" s="52">
        <v>0</v>
      </c>
      <c r="AS121" s="75"/>
      <c r="AT121" s="76">
        <v>37864</v>
      </c>
      <c r="AU121" s="71">
        <v>0.7</v>
      </c>
      <c r="AV121" s="72"/>
      <c r="AW121" s="72"/>
      <c r="AX121" s="72"/>
      <c r="AY121" s="72"/>
      <c r="AZ121" s="72"/>
      <c r="BA121" s="72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</row>
    <row r="122" spans="1:128">
      <c r="A122" s="21"/>
      <c r="K122" s="21"/>
      <c r="L122" s="80"/>
      <c r="M122" s="81"/>
      <c r="N122" s="61"/>
      <c r="O122" s="61"/>
      <c r="P122" s="61"/>
      <c r="Q122" s="61"/>
      <c r="R122" s="61"/>
      <c r="S122" s="61"/>
      <c r="V122" s="16"/>
      <c r="W122" s="16"/>
      <c r="X122" s="16"/>
      <c r="Y122" s="16"/>
      <c r="Z122" s="16"/>
      <c r="AA122" s="16"/>
      <c r="AB122" s="16"/>
      <c r="AC122" s="16"/>
      <c r="AD122" s="16"/>
      <c r="AE122" s="11"/>
      <c r="AF122" s="11"/>
      <c r="AG122" s="11"/>
      <c r="AH122" s="11"/>
      <c r="AI122" s="51">
        <v>42704</v>
      </c>
      <c r="AJ122" s="52">
        <v>2.2522579999999999</v>
      </c>
      <c r="AK122" s="13"/>
      <c r="AL122" s="51">
        <v>35277</v>
      </c>
      <c r="AM122" s="52">
        <v>8.3000000000000007</v>
      </c>
      <c r="AN122" s="52">
        <v>0</v>
      </c>
      <c r="AO122" s="52">
        <v>9.1</v>
      </c>
      <c r="AP122" s="52">
        <v>0</v>
      </c>
      <c r="AQ122" s="52">
        <v>-0.8</v>
      </c>
      <c r="AR122" s="52">
        <v>0</v>
      </c>
      <c r="AS122" s="75"/>
      <c r="AT122" s="76">
        <v>37894</v>
      </c>
      <c r="AU122" s="71">
        <v>0.8</v>
      </c>
      <c r="AV122" s="72"/>
      <c r="AW122" s="72"/>
      <c r="AX122" s="72"/>
      <c r="AY122" s="72"/>
      <c r="AZ122" s="72"/>
      <c r="BA122" s="72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</row>
    <row r="123" spans="1:128">
      <c r="A123" s="21"/>
      <c r="K123" s="21"/>
      <c r="L123" s="80"/>
      <c r="M123" s="81"/>
      <c r="N123" s="61"/>
      <c r="O123" s="61"/>
      <c r="P123" s="61"/>
      <c r="Q123" s="61"/>
      <c r="R123" s="61"/>
      <c r="S123" s="61"/>
      <c r="V123" s="16"/>
      <c r="W123" s="16"/>
      <c r="X123" s="16"/>
      <c r="Y123" s="16"/>
      <c r="Z123" s="16"/>
      <c r="AA123" s="16"/>
      <c r="AB123" s="16"/>
      <c r="AC123" s="16"/>
      <c r="AD123" s="16"/>
      <c r="AE123" s="11"/>
      <c r="AF123" s="11"/>
      <c r="AG123" s="11"/>
      <c r="AH123" s="11"/>
      <c r="AI123" s="51">
        <v>42674</v>
      </c>
      <c r="AJ123" s="52">
        <v>2.0959469999999998</v>
      </c>
      <c r="AK123" s="13"/>
      <c r="AL123" s="51">
        <v>35308</v>
      </c>
      <c r="AM123" s="52">
        <v>8.1</v>
      </c>
      <c r="AN123" s="52">
        <v>0</v>
      </c>
      <c r="AO123" s="52">
        <v>9</v>
      </c>
      <c r="AP123" s="52">
        <v>0</v>
      </c>
      <c r="AQ123" s="52">
        <v>1.5</v>
      </c>
      <c r="AR123" s="52">
        <v>0</v>
      </c>
      <c r="AS123" s="75"/>
      <c r="AT123" s="76">
        <v>37925</v>
      </c>
      <c r="AU123" s="71">
        <v>1</v>
      </c>
      <c r="AV123" s="72"/>
      <c r="AW123" s="72"/>
      <c r="AX123" s="72"/>
      <c r="AY123" s="72"/>
      <c r="AZ123" s="72"/>
      <c r="BA123" s="72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</row>
    <row r="124" spans="1:128">
      <c r="A124" s="21"/>
      <c r="K124" s="21"/>
      <c r="L124" s="80"/>
      <c r="M124" s="81"/>
      <c r="N124" s="61"/>
      <c r="O124" s="61"/>
      <c r="P124" s="61"/>
      <c r="Q124" s="61"/>
      <c r="R124" s="61"/>
      <c r="S124" s="61"/>
      <c r="V124" s="16"/>
      <c r="W124" s="16"/>
      <c r="X124" s="16"/>
      <c r="Y124" s="16"/>
      <c r="Z124" s="16"/>
      <c r="AA124" s="16"/>
      <c r="AB124" s="16"/>
      <c r="AC124" s="16"/>
      <c r="AD124" s="16"/>
      <c r="AE124" s="11"/>
      <c r="AF124" s="11"/>
      <c r="AG124" s="11"/>
      <c r="AH124" s="11"/>
      <c r="AI124" s="51">
        <v>42643</v>
      </c>
      <c r="AJ124" s="52">
        <v>1.920226</v>
      </c>
      <c r="AK124" s="13"/>
      <c r="AL124" s="51">
        <v>35338</v>
      </c>
      <c r="AM124" s="52">
        <v>7.4</v>
      </c>
      <c r="AN124" s="52">
        <v>0</v>
      </c>
      <c r="AO124" s="52">
        <v>8.8000000000000007</v>
      </c>
      <c r="AP124" s="52">
        <v>0</v>
      </c>
      <c r="AQ124" s="52">
        <v>1.5</v>
      </c>
      <c r="AR124" s="52">
        <v>0</v>
      </c>
      <c r="AS124" s="75"/>
      <c r="AT124" s="76">
        <v>37955</v>
      </c>
      <c r="AU124" s="71">
        <v>1.2</v>
      </c>
      <c r="AV124" s="72"/>
      <c r="AW124" s="72"/>
      <c r="AX124" s="72"/>
      <c r="AY124" s="72"/>
      <c r="AZ124" s="72"/>
      <c r="BA124" s="72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</row>
    <row r="125" spans="1:128">
      <c r="A125" s="21"/>
      <c r="K125" s="21"/>
      <c r="L125" s="80"/>
      <c r="M125" s="81"/>
      <c r="N125" s="61"/>
      <c r="O125" s="61"/>
      <c r="P125" s="61"/>
      <c r="Q125" s="61"/>
      <c r="R125" s="61"/>
      <c r="S125" s="61"/>
      <c r="V125" s="16"/>
      <c r="W125" s="16"/>
      <c r="X125" s="16"/>
      <c r="Y125" s="16"/>
      <c r="Z125" s="16"/>
      <c r="AA125" s="16"/>
      <c r="AB125" s="16"/>
      <c r="AC125" s="16"/>
      <c r="AD125" s="16"/>
      <c r="AE125" s="11"/>
      <c r="AF125" s="11"/>
      <c r="AG125" s="11"/>
      <c r="AH125" s="11"/>
      <c r="AI125" s="51">
        <v>42613</v>
      </c>
      <c r="AJ125" s="52">
        <v>1.3397730000000001</v>
      </c>
      <c r="AK125" s="13"/>
      <c r="AL125" s="51">
        <v>35369</v>
      </c>
      <c r="AM125" s="52">
        <v>7</v>
      </c>
      <c r="AN125" s="52">
        <v>0</v>
      </c>
      <c r="AO125" s="52">
        <v>8.6</v>
      </c>
      <c r="AP125" s="52">
        <v>0</v>
      </c>
      <c r="AQ125" s="52">
        <v>-0.2</v>
      </c>
      <c r="AR125" s="52">
        <v>0</v>
      </c>
      <c r="AS125" s="75"/>
      <c r="AT125" s="76">
        <v>37986</v>
      </c>
      <c r="AU125" s="71">
        <v>3.2</v>
      </c>
      <c r="AV125" s="72"/>
      <c r="AW125" s="72"/>
      <c r="AX125" s="72"/>
      <c r="AY125" s="72"/>
      <c r="AZ125" s="72"/>
      <c r="BA125" s="72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</row>
    <row r="126" spans="1:128">
      <c r="A126" s="21"/>
      <c r="K126" s="21"/>
      <c r="L126" s="80"/>
      <c r="M126" s="81"/>
      <c r="N126" s="61"/>
      <c r="O126" s="61"/>
      <c r="P126" s="61"/>
      <c r="Q126" s="61"/>
      <c r="R126" s="61"/>
      <c r="S126" s="61"/>
      <c r="V126" s="16"/>
      <c r="W126" s="16"/>
      <c r="X126" s="16"/>
      <c r="Y126" s="16"/>
      <c r="Z126" s="16"/>
      <c r="AA126" s="16"/>
      <c r="AB126" s="16"/>
      <c r="AC126" s="16"/>
      <c r="AD126" s="16"/>
      <c r="AE126" s="11"/>
      <c r="AF126" s="11"/>
      <c r="AG126" s="11"/>
      <c r="AH126" s="11"/>
      <c r="AI126" s="51">
        <v>42582</v>
      </c>
      <c r="AJ126" s="52">
        <v>1.7651129999999999</v>
      </c>
      <c r="AK126" s="13"/>
      <c r="AL126" s="51">
        <v>35399</v>
      </c>
      <c r="AM126" s="52">
        <v>6.9</v>
      </c>
      <c r="AN126" s="52">
        <v>0</v>
      </c>
      <c r="AO126" s="52">
        <v>8.5</v>
      </c>
      <c r="AP126" s="52">
        <v>0</v>
      </c>
      <c r="AQ126" s="52">
        <v>-0.1</v>
      </c>
      <c r="AR126" s="52">
        <v>0</v>
      </c>
      <c r="AS126" s="75"/>
      <c r="AT126" s="76">
        <v>38017</v>
      </c>
      <c r="AU126" s="71">
        <v>2.6</v>
      </c>
      <c r="AV126" s="72"/>
      <c r="AW126" s="72"/>
      <c r="AX126" s="72"/>
      <c r="AY126" s="72"/>
      <c r="AZ126" s="72"/>
      <c r="BA126" s="72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</row>
    <row r="127" spans="1:128">
      <c r="A127" s="21"/>
      <c r="K127" s="21"/>
      <c r="L127" s="80"/>
      <c r="M127" s="81"/>
      <c r="N127" s="61"/>
      <c r="O127" s="61"/>
      <c r="P127" s="61"/>
      <c r="Q127" s="61"/>
      <c r="R127" s="61"/>
      <c r="S127" s="61"/>
      <c r="V127" s="16"/>
      <c r="W127" s="16"/>
      <c r="X127" s="16"/>
      <c r="Y127" s="16"/>
      <c r="Z127" s="16"/>
      <c r="AA127" s="16"/>
      <c r="AB127" s="16"/>
      <c r="AC127" s="16"/>
      <c r="AD127" s="16"/>
      <c r="AE127" s="11"/>
      <c r="AF127" s="11"/>
      <c r="AG127" s="11"/>
      <c r="AH127" s="11"/>
      <c r="AI127" s="51">
        <v>42551</v>
      </c>
      <c r="AJ127" s="52">
        <v>1.8795029999999999</v>
      </c>
      <c r="AK127" s="13"/>
      <c r="AL127" s="51">
        <v>35430</v>
      </c>
      <c r="AM127" s="52">
        <v>7</v>
      </c>
      <c r="AN127" s="52">
        <v>0</v>
      </c>
      <c r="AO127" s="52">
        <v>8.3000000000000007</v>
      </c>
      <c r="AP127" s="52">
        <v>0</v>
      </c>
      <c r="AQ127" s="52">
        <v>0.7</v>
      </c>
      <c r="AR127" s="52">
        <v>0</v>
      </c>
      <c r="AS127" s="75"/>
      <c r="AT127" s="76">
        <v>38046</v>
      </c>
      <c r="AU127" s="71">
        <v>2.8</v>
      </c>
      <c r="AV127" s="72"/>
      <c r="AW127" s="72"/>
      <c r="AX127" s="72"/>
      <c r="AY127" s="72"/>
      <c r="AZ127" s="72"/>
      <c r="BA127" s="72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</row>
    <row r="128" spans="1:128">
      <c r="A128" s="21"/>
      <c r="K128" s="21"/>
      <c r="L128" s="80"/>
      <c r="M128" s="81"/>
      <c r="N128" s="61"/>
      <c r="O128" s="61"/>
      <c r="P128" s="61"/>
      <c r="Q128" s="61"/>
      <c r="R128" s="61"/>
      <c r="S128" s="61"/>
      <c r="V128" s="16"/>
      <c r="W128" s="16"/>
      <c r="X128" s="16"/>
      <c r="Y128" s="16"/>
      <c r="Z128" s="16"/>
      <c r="AA128" s="16"/>
      <c r="AB128" s="16"/>
      <c r="AC128" s="16"/>
      <c r="AD128" s="16"/>
      <c r="AE128" s="11"/>
      <c r="AF128" s="11"/>
      <c r="AG128" s="11"/>
      <c r="AH128" s="11"/>
      <c r="AI128" s="51">
        <v>42521</v>
      </c>
      <c r="AJ128" s="52">
        <v>2.038999</v>
      </c>
      <c r="AK128" s="13"/>
      <c r="AL128" s="51">
        <v>35461</v>
      </c>
      <c r="AM128" s="52">
        <v>5.9</v>
      </c>
      <c r="AN128" s="52">
        <v>0</v>
      </c>
      <c r="AO128" s="52">
        <v>5.9</v>
      </c>
      <c r="AP128" s="52">
        <v>0</v>
      </c>
      <c r="AQ128" s="52">
        <v>1.1000000000000001</v>
      </c>
      <c r="AR128" s="52">
        <v>0</v>
      </c>
      <c r="AS128" s="75"/>
      <c r="AT128" s="76">
        <v>38077</v>
      </c>
      <c r="AU128" s="71">
        <v>3</v>
      </c>
      <c r="AV128" s="72"/>
      <c r="AW128" s="72"/>
      <c r="AX128" s="72"/>
      <c r="AY128" s="72"/>
      <c r="AZ128" s="72"/>
      <c r="BA128" s="72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</row>
    <row r="129" spans="1:128">
      <c r="A129" s="21"/>
      <c r="K129" s="21"/>
      <c r="L129" s="80"/>
      <c r="M129" s="81"/>
      <c r="N129" s="61"/>
      <c r="O129" s="61"/>
      <c r="P129" s="61"/>
      <c r="Q129" s="61"/>
      <c r="R129" s="61"/>
      <c r="S129" s="61"/>
      <c r="V129" s="16"/>
      <c r="W129" s="16"/>
      <c r="X129" s="16"/>
      <c r="Y129" s="16"/>
      <c r="Z129" s="16"/>
      <c r="AA129" s="16"/>
      <c r="AB129" s="16"/>
      <c r="AC129" s="16"/>
      <c r="AD129" s="16"/>
      <c r="AE129" s="11"/>
      <c r="AF129" s="11"/>
      <c r="AG129" s="11"/>
      <c r="AH129" s="11"/>
      <c r="AI129" s="51">
        <v>42490</v>
      </c>
      <c r="AJ129" s="52">
        <v>2.3278650000000001</v>
      </c>
      <c r="AK129" s="13"/>
      <c r="AL129" s="51">
        <v>35489</v>
      </c>
      <c r="AM129" s="52">
        <v>5.6</v>
      </c>
      <c r="AN129" s="52">
        <v>0</v>
      </c>
      <c r="AO129" s="52">
        <v>5.8</v>
      </c>
      <c r="AP129" s="52">
        <v>0</v>
      </c>
      <c r="AQ129" s="52">
        <v>2</v>
      </c>
      <c r="AR129" s="52">
        <v>0</v>
      </c>
      <c r="AS129" s="75"/>
      <c r="AT129" s="76">
        <v>38107</v>
      </c>
      <c r="AU129" s="71">
        <v>3.3</v>
      </c>
      <c r="AV129" s="72"/>
      <c r="AW129" s="72"/>
      <c r="AX129" s="72"/>
      <c r="AY129" s="72"/>
      <c r="AZ129" s="72"/>
      <c r="BA129" s="72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</row>
    <row r="130" spans="1:128">
      <c r="A130" s="21"/>
      <c r="K130" s="21"/>
      <c r="L130" s="80"/>
      <c r="M130" s="81"/>
      <c r="N130" s="61"/>
      <c r="O130" s="61"/>
      <c r="P130" s="61"/>
      <c r="Q130" s="61"/>
      <c r="R130" s="61"/>
      <c r="S130" s="61"/>
      <c r="V130" s="16"/>
      <c r="W130" s="16"/>
      <c r="X130" s="16"/>
      <c r="Y130" s="16"/>
      <c r="Z130" s="16"/>
      <c r="AA130" s="16"/>
      <c r="AB130" s="16"/>
      <c r="AC130" s="16"/>
      <c r="AD130" s="16"/>
      <c r="AE130" s="11"/>
      <c r="AF130" s="11"/>
      <c r="AG130" s="11"/>
      <c r="AH130" s="11"/>
      <c r="AI130" s="51">
        <v>42460</v>
      </c>
      <c r="AJ130" s="52">
        <v>2.3013910000000002</v>
      </c>
      <c r="AK130" s="13"/>
      <c r="AL130" s="51">
        <v>35520</v>
      </c>
      <c r="AM130" s="52">
        <v>4</v>
      </c>
      <c r="AN130" s="52">
        <v>0</v>
      </c>
      <c r="AO130" s="52">
        <v>5.2</v>
      </c>
      <c r="AP130" s="52">
        <v>0</v>
      </c>
      <c r="AQ130" s="52">
        <v>-1.1000000000000001</v>
      </c>
      <c r="AR130" s="52">
        <v>0</v>
      </c>
      <c r="AS130" s="75"/>
      <c r="AT130" s="76">
        <v>38138</v>
      </c>
      <c r="AU130" s="71">
        <v>3.6</v>
      </c>
      <c r="AV130" s="72"/>
      <c r="AW130" s="72"/>
      <c r="AX130" s="72"/>
      <c r="AY130" s="72"/>
      <c r="AZ130" s="72"/>
      <c r="BA130" s="72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</row>
    <row r="131" spans="1:128">
      <c r="A131" s="21"/>
      <c r="K131" s="21"/>
      <c r="L131" s="80"/>
      <c r="M131" s="81"/>
      <c r="N131" s="61"/>
      <c r="O131" s="61"/>
      <c r="P131" s="61"/>
      <c r="Q131" s="61"/>
      <c r="R131" s="61"/>
      <c r="S131" s="61"/>
      <c r="V131" s="16"/>
      <c r="W131" s="16"/>
      <c r="X131" s="16"/>
      <c r="Y131" s="16"/>
      <c r="Z131" s="16"/>
      <c r="AA131" s="16"/>
      <c r="AB131" s="16"/>
      <c r="AC131" s="16"/>
      <c r="AD131" s="16"/>
      <c r="AE131" s="11"/>
      <c r="AF131" s="11"/>
      <c r="AG131" s="11"/>
      <c r="AH131" s="11"/>
      <c r="AI131" s="51">
        <v>42429</v>
      </c>
      <c r="AJ131" s="52">
        <v>2.2999999999999998</v>
      </c>
      <c r="AK131" s="13"/>
      <c r="AL131" s="51">
        <v>35550</v>
      </c>
      <c r="AM131" s="52">
        <v>3.2</v>
      </c>
      <c r="AN131" s="52">
        <v>0</v>
      </c>
      <c r="AO131" s="52">
        <v>4.7</v>
      </c>
      <c r="AP131" s="52">
        <v>0</v>
      </c>
      <c r="AQ131" s="52">
        <v>-0.2</v>
      </c>
      <c r="AR131" s="52">
        <v>0</v>
      </c>
      <c r="AS131" s="75"/>
      <c r="AT131" s="76">
        <v>38168</v>
      </c>
      <c r="AU131" s="71">
        <v>3.8</v>
      </c>
      <c r="AV131" s="72"/>
      <c r="AW131" s="72"/>
      <c r="AX131" s="72"/>
      <c r="AY131" s="72"/>
      <c r="AZ131" s="72"/>
      <c r="BA131" s="72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</row>
    <row r="132" spans="1:128">
      <c r="A132" s="21"/>
      <c r="K132" s="21"/>
      <c r="L132" s="80"/>
      <c r="M132" s="81"/>
      <c r="N132" s="61"/>
      <c r="O132" s="61"/>
      <c r="P132" s="61"/>
      <c r="Q132" s="61"/>
      <c r="R132" s="61"/>
      <c r="S132" s="61"/>
      <c r="V132" s="16"/>
      <c r="W132" s="16"/>
      <c r="X132" s="16"/>
      <c r="Y132" s="16"/>
      <c r="Z132" s="16"/>
      <c r="AA132" s="16"/>
      <c r="AB132" s="16"/>
      <c r="AC132" s="16"/>
      <c r="AD132" s="16"/>
      <c r="AE132" s="11"/>
      <c r="AF132" s="11"/>
      <c r="AG132" s="11"/>
      <c r="AH132" s="11"/>
      <c r="AI132" s="51">
        <v>42400</v>
      </c>
      <c r="AJ132" s="52">
        <v>1.8</v>
      </c>
      <c r="AK132" s="13"/>
      <c r="AL132" s="51">
        <v>35581</v>
      </c>
      <c r="AM132" s="52">
        <v>2.8</v>
      </c>
      <c r="AN132" s="52">
        <v>0</v>
      </c>
      <c r="AO132" s="52">
        <v>4.3</v>
      </c>
      <c r="AP132" s="52">
        <v>0</v>
      </c>
      <c r="AQ132" s="52">
        <v>-0.9</v>
      </c>
      <c r="AR132" s="52">
        <v>0</v>
      </c>
      <c r="AS132" s="75"/>
      <c r="AT132" s="76">
        <v>38199</v>
      </c>
      <c r="AU132" s="71">
        <v>4</v>
      </c>
      <c r="AV132" s="72"/>
      <c r="AW132" s="72"/>
      <c r="AX132" s="72"/>
      <c r="AY132" s="72"/>
      <c r="AZ132" s="72"/>
      <c r="BA132" s="72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</row>
    <row r="133" spans="1:128">
      <c r="A133" s="21"/>
      <c r="K133" s="21"/>
      <c r="L133" s="80"/>
      <c r="M133" s="81"/>
      <c r="N133" s="61"/>
      <c r="O133" s="61"/>
      <c r="P133" s="61"/>
      <c r="Q133" s="61"/>
      <c r="R133" s="61"/>
      <c r="S133" s="61"/>
      <c r="V133" s="16"/>
      <c r="W133" s="16"/>
      <c r="X133" s="16"/>
      <c r="Y133" s="16"/>
      <c r="Z133" s="16"/>
      <c r="AA133" s="16"/>
      <c r="AB133" s="16"/>
      <c r="AC133" s="16"/>
      <c r="AD133" s="16"/>
      <c r="AE133" s="11"/>
      <c r="AF133" s="11"/>
      <c r="AG133" s="11"/>
      <c r="AH133" s="11"/>
      <c r="AI133" s="51">
        <v>42369</v>
      </c>
      <c r="AJ133" s="52">
        <v>1.6</v>
      </c>
      <c r="AK133" s="13"/>
      <c r="AL133" s="51">
        <v>35611</v>
      </c>
      <c r="AM133" s="52">
        <v>2.8</v>
      </c>
      <c r="AN133" s="52">
        <v>0</v>
      </c>
      <c r="AO133" s="52">
        <v>4.0999999999999996</v>
      </c>
      <c r="AP133" s="52">
        <v>0</v>
      </c>
      <c r="AQ133" s="52">
        <v>-1.7</v>
      </c>
      <c r="AR133" s="52">
        <v>0</v>
      </c>
      <c r="AS133" s="75"/>
      <c r="AT133" s="76">
        <v>38230</v>
      </c>
      <c r="AU133" s="71">
        <v>4.0999999999999996</v>
      </c>
      <c r="AV133" s="72"/>
      <c r="AW133" s="72"/>
      <c r="AX133" s="72"/>
      <c r="AY133" s="72"/>
      <c r="AZ133" s="72"/>
      <c r="BA133" s="72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</row>
    <row r="134" spans="1:128">
      <c r="A134" s="21"/>
      <c r="K134" s="21"/>
      <c r="L134" s="80"/>
      <c r="M134" s="81"/>
      <c r="N134" s="61"/>
      <c r="O134" s="61"/>
      <c r="P134" s="61"/>
      <c r="Q134" s="61"/>
      <c r="R134" s="61"/>
      <c r="S134" s="61"/>
      <c r="V134" s="16"/>
      <c r="W134" s="16"/>
      <c r="X134" s="16"/>
      <c r="Y134" s="16"/>
      <c r="Z134" s="16"/>
      <c r="AA134" s="16"/>
      <c r="AB134" s="16"/>
      <c r="AC134" s="16"/>
      <c r="AD134" s="16"/>
      <c r="AE134" s="11"/>
      <c r="AF134" s="11"/>
      <c r="AG134" s="11"/>
      <c r="AH134" s="11"/>
      <c r="AI134" s="51">
        <v>42338</v>
      </c>
      <c r="AJ134" s="52">
        <v>1.4856</v>
      </c>
      <c r="AK134" s="13"/>
      <c r="AL134" s="51">
        <v>35642</v>
      </c>
      <c r="AM134" s="52">
        <v>2.7</v>
      </c>
      <c r="AN134" s="52">
        <v>0</v>
      </c>
      <c r="AO134" s="52">
        <v>3.9</v>
      </c>
      <c r="AP134" s="52">
        <v>0</v>
      </c>
      <c r="AQ134" s="52">
        <v>-1.2</v>
      </c>
      <c r="AR134" s="52">
        <v>0</v>
      </c>
      <c r="AS134" s="75"/>
      <c r="AT134" s="76">
        <v>38260</v>
      </c>
      <c r="AU134" s="71">
        <v>4.0999999999999996</v>
      </c>
      <c r="AV134" s="72"/>
      <c r="AW134" s="72"/>
      <c r="AX134" s="72"/>
      <c r="AY134" s="72"/>
      <c r="AZ134" s="72"/>
      <c r="BA134" s="72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</row>
    <row r="135" spans="1:128">
      <c r="A135" s="21"/>
      <c r="K135" s="21"/>
      <c r="L135" s="80"/>
      <c r="M135" s="81"/>
      <c r="N135" s="61"/>
      <c r="O135" s="61"/>
      <c r="P135" s="61"/>
      <c r="Q135" s="61"/>
      <c r="R135" s="61"/>
      <c r="S135" s="61"/>
      <c r="V135" s="16"/>
      <c r="W135" s="16"/>
      <c r="X135" s="16"/>
      <c r="Y135" s="16"/>
      <c r="Z135" s="16"/>
      <c r="AA135" s="16"/>
      <c r="AB135" s="16"/>
      <c r="AC135" s="16"/>
      <c r="AD135" s="16"/>
      <c r="AE135" s="11"/>
      <c r="AF135" s="11"/>
      <c r="AG135" s="11"/>
      <c r="AH135" s="11"/>
      <c r="AI135" s="51">
        <v>42308</v>
      </c>
      <c r="AJ135" s="52">
        <v>1.2674000000000001</v>
      </c>
      <c r="AK135" s="13"/>
      <c r="AL135" s="51">
        <v>35673</v>
      </c>
      <c r="AM135" s="52">
        <v>1.9</v>
      </c>
      <c r="AN135" s="52">
        <v>0</v>
      </c>
      <c r="AO135" s="52">
        <v>3.6</v>
      </c>
      <c r="AP135" s="52">
        <v>0</v>
      </c>
      <c r="AQ135" s="52">
        <v>0.6</v>
      </c>
      <c r="AR135" s="52">
        <v>0</v>
      </c>
      <c r="AS135" s="75"/>
      <c r="AT135" s="76">
        <v>38291</v>
      </c>
      <c r="AU135" s="71">
        <v>4</v>
      </c>
      <c r="AV135" s="72"/>
      <c r="AW135" s="72"/>
      <c r="AX135" s="72"/>
      <c r="AY135" s="72"/>
      <c r="AZ135" s="72"/>
      <c r="BA135" s="72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</row>
    <row r="136" spans="1:128">
      <c r="A136" s="21"/>
      <c r="K136" s="21"/>
      <c r="L136" s="80"/>
      <c r="M136" s="81"/>
      <c r="N136" s="61"/>
      <c r="O136" s="61"/>
      <c r="P136" s="61"/>
      <c r="Q136" s="61"/>
      <c r="R136" s="61"/>
      <c r="S136" s="61"/>
      <c r="V136" s="16"/>
      <c r="W136" s="16"/>
      <c r="X136" s="16"/>
      <c r="Y136" s="16"/>
      <c r="Z136" s="16"/>
      <c r="AA136" s="16"/>
      <c r="AB136" s="16"/>
      <c r="AC136" s="16"/>
      <c r="AD136" s="16"/>
      <c r="AE136" s="11"/>
      <c r="AF136" s="11"/>
      <c r="AG136" s="11"/>
      <c r="AH136" s="11"/>
      <c r="AI136" s="51">
        <v>42277</v>
      </c>
      <c r="AJ136" s="52">
        <v>1.5955999999999999</v>
      </c>
      <c r="AK136" s="13"/>
      <c r="AL136" s="51">
        <v>35703</v>
      </c>
      <c r="AM136" s="52">
        <v>1.8</v>
      </c>
      <c r="AN136" s="52">
        <v>0</v>
      </c>
      <c r="AO136" s="52">
        <v>3.4</v>
      </c>
      <c r="AP136" s="52">
        <v>0</v>
      </c>
      <c r="AQ136" s="52">
        <v>1.7</v>
      </c>
      <c r="AR136" s="52">
        <v>0</v>
      </c>
      <c r="AS136" s="75"/>
      <c r="AT136" s="76">
        <v>38321</v>
      </c>
      <c r="AU136" s="71">
        <v>3.9</v>
      </c>
      <c r="AV136" s="72"/>
      <c r="AW136" s="72"/>
      <c r="AX136" s="72"/>
      <c r="AY136" s="72"/>
      <c r="AZ136" s="72"/>
      <c r="BA136" s="72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</row>
    <row r="137" spans="1:128">
      <c r="A137" s="21"/>
      <c r="K137" s="21"/>
      <c r="L137" s="80"/>
      <c r="M137" s="81"/>
      <c r="N137" s="61"/>
      <c r="O137" s="61"/>
      <c r="P137" s="61"/>
      <c r="Q137" s="61"/>
      <c r="R137" s="61"/>
      <c r="S137" s="61"/>
      <c r="V137" s="16"/>
      <c r="W137" s="16"/>
      <c r="X137" s="16"/>
      <c r="Y137" s="16"/>
      <c r="Z137" s="16"/>
      <c r="AA137" s="16"/>
      <c r="AB137" s="16"/>
      <c r="AC137" s="16"/>
      <c r="AD137" s="16"/>
      <c r="AE137" s="11"/>
      <c r="AF137" s="11"/>
      <c r="AG137" s="11"/>
      <c r="AH137" s="11"/>
      <c r="AI137" s="51">
        <v>42247</v>
      </c>
      <c r="AJ137" s="52">
        <v>1.9554</v>
      </c>
      <c r="AK137" s="13"/>
      <c r="AL137" s="51">
        <v>35734</v>
      </c>
      <c r="AM137" s="52">
        <v>1.5</v>
      </c>
      <c r="AN137" s="52">
        <v>0</v>
      </c>
      <c r="AO137" s="52">
        <v>3.2</v>
      </c>
      <c r="AP137" s="52">
        <v>0</v>
      </c>
      <c r="AQ137" s="52">
        <v>-0.6</v>
      </c>
      <c r="AR137" s="52">
        <v>0</v>
      </c>
      <c r="AS137" s="75"/>
      <c r="AT137" s="76">
        <v>38352</v>
      </c>
      <c r="AU137" s="71">
        <v>1.9</v>
      </c>
      <c r="AV137" s="72"/>
      <c r="AW137" s="72"/>
      <c r="AX137" s="72"/>
      <c r="AY137" s="72"/>
      <c r="AZ137" s="72"/>
      <c r="BA137" s="72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</row>
    <row r="138" spans="1:128">
      <c r="A138" s="21"/>
      <c r="K138" s="21"/>
      <c r="L138" s="80"/>
      <c r="M138" s="81"/>
      <c r="N138" s="61"/>
      <c r="O138" s="61"/>
      <c r="P138" s="61"/>
      <c r="Q138" s="61"/>
      <c r="R138" s="61"/>
      <c r="S138" s="61"/>
      <c r="V138" s="16"/>
      <c r="W138" s="16"/>
      <c r="X138" s="16"/>
      <c r="Y138" s="16"/>
      <c r="Z138" s="16"/>
      <c r="AA138" s="16"/>
      <c r="AB138" s="16"/>
      <c r="AC138" s="16"/>
      <c r="AD138" s="16"/>
      <c r="AE138" s="11"/>
      <c r="AF138" s="11"/>
      <c r="AG138" s="11"/>
      <c r="AH138" s="11"/>
      <c r="AI138" s="51">
        <v>42216</v>
      </c>
      <c r="AJ138" s="52">
        <v>1.6473</v>
      </c>
      <c r="AK138" s="13"/>
      <c r="AL138" s="51">
        <v>35764</v>
      </c>
      <c r="AM138" s="52">
        <v>1.1000000000000001</v>
      </c>
      <c r="AN138" s="52">
        <v>0</v>
      </c>
      <c r="AO138" s="52">
        <v>3</v>
      </c>
      <c r="AP138" s="52">
        <v>0</v>
      </c>
      <c r="AQ138" s="52">
        <v>-0.3</v>
      </c>
      <c r="AR138" s="52">
        <v>0</v>
      </c>
      <c r="AS138" s="75"/>
      <c r="AT138" s="76">
        <v>38383</v>
      </c>
      <c r="AU138" s="71">
        <v>2.9</v>
      </c>
      <c r="AV138" s="72"/>
      <c r="AW138" s="72"/>
      <c r="AX138" s="72"/>
      <c r="AY138" s="72"/>
      <c r="AZ138" s="72"/>
      <c r="BA138" s="72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</row>
    <row r="139" spans="1:128">
      <c r="A139" s="21"/>
      <c r="K139" s="21"/>
      <c r="L139" s="80"/>
      <c r="M139" s="81"/>
      <c r="N139" s="61"/>
      <c r="O139" s="61"/>
      <c r="P139" s="61"/>
      <c r="Q139" s="61"/>
      <c r="R139" s="61"/>
      <c r="S139" s="61"/>
      <c r="V139" s="16"/>
      <c r="W139" s="16"/>
      <c r="X139" s="16"/>
      <c r="Y139" s="16"/>
      <c r="Z139" s="16"/>
      <c r="AA139" s="16"/>
      <c r="AB139" s="16"/>
      <c r="AC139" s="16"/>
      <c r="AD139" s="16"/>
      <c r="AE139" s="11"/>
      <c r="AF139" s="11"/>
      <c r="AG139" s="11"/>
      <c r="AH139" s="11"/>
      <c r="AI139" s="51">
        <v>42185</v>
      </c>
      <c r="AJ139" s="52">
        <v>1.3909</v>
      </c>
      <c r="AK139" s="13"/>
      <c r="AL139" s="51">
        <v>35795</v>
      </c>
      <c r="AM139" s="52">
        <v>0.4</v>
      </c>
      <c r="AN139" s="52">
        <v>0</v>
      </c>
      <c r="AO139" s="52">
        <v>2.8</v>
      </c>
      <c r="AP139" s="52">
        <v>0</v>
      </c>
      <c r="AQ139" s="52">
        <v>0.1</v>
      </c>
      <c r="AR139" s="52">
        <v>0</v>
      </c>
      <c r="AS139" s="75"/>
      <c r="AT139" s="76">
        <v>38411</v>
      </c>
      <c r="AU139" s="71">
        <v>2.8</v>
      </c>
      <c r="AV139" s="72"/>
      <c r="AW139" s="72"/>
      <c r="AX139" s="72"/>
      <c r="AY139" s="72"/>
      <c r="AZ139" s="72"/>
      <c r="BA139" s="72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</row>
    <row r="140" spans="1:128">
      <c r="A140" s="21"/>
      <c r="K140" s="21"/>
      <c r="L140" s="80"/>
      <c r="M140" s="81"/>
      <c r="N140" s="61"/>
      <c r="O140" s="61"/>
      <c r="P140" s="61"/>
      <c r="Q140" s="61"/>
      <c r="R140" s="61"/>
      <c r="S140" s="61"/>
      <c r="V140" s="16"/>
      <c r="W140" s="16"/>
      <c r="X140" s="16"/>
      <c r="Y140" s="16"/>
      <c r="Z140" s="16"/>
      <c r="AA140" s="16"/>
      <c r="AB140" s="16"/>
      <c r="AC140" s="16"/>
      <c r="AD140" s="16"/>
      <c r="AE140" s="11"/>
      <c r="AF140" s="11"/>
      <c r="AG140" s="11"/>
      <c r="AH140" s="11"/>
      <c r="AI140" s="51">
        <v>42155</v>
      </c>
      <c r="AJ140" s="52">
        <v>1.2307999999999999</v>
      </c>
      <c r="AK140" s="13"/>
      <c r="AL140" s="51">
        <v>35826</v>
      </c>
      <c r="AM140" s="52">
        <v>0.3</v>
      </c>
      <c r="AN140" s="52">
        <v>0</v>
      </c>
      <c r="AO140" s="52">
        <v>0.3</v>
      </c>
      <c r="AP140" s="52">
        <v>0</v>
      </c>
      <c r="AQ140" s="52">
        <v>0.7</v>
      </c>
      <c r="AR140" s="52">
        <v>0</v>
      </c>
      <c r="AS140" s="75"/>
      <c r="AT140" s="76">
        <v>38442</v>
      </c>
      <c r="AU140" s="71">
        <v>2.6</v>
      </c>
      <c r="AV140" s="72"/>
      <c r="AW140" s="72"/>
      <c r="AX140" s="72"/>
      <c r="AY140" s="72"/>
      <c r="AZ140" s="72"/>
      <c r="BA140" s="72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</row>
    <row r="141" spans="1:128">
      <c r="A141" s="21"/>
      <c r="K141" s="21"/>
      <c r="L141" s="80"/>
      <c r="M141" s="81"/>
      <c r="N141" s="61"/>
      <c r="O141" s="61"/>
      <c r="P141" s="61"/>
      <c r="Q141" s="61"/>
      <c r="R141" s="61"/>
      <c r="S141" s="61"/>
      <c r="V141" s="16"/>
      <c r="W141" s="16"/>
      <c r="X141" s="16"/>
      <c r="Y141" s="16"/>
      <c r="Z141" s="16"/>
      <c r="AA141" s="16"/>
      <c r="AB141" s="16"/>
      <c r="AC141" s="16"/>
      <c r="AD141" s="16"/>
      <c r="AE141" s="11"/>
      <c r="AF141" s="11"/>
      <c r="AG141" s="11"/>
      <c r="AH141" s="11"/>
      <c r="AI141" s="51">
        <v>42124</v>
      </c>
      <c r="AJ141" s="52">
        <v>1.5091000000000001</v>
      </c>
      <c r="AK141" s="13"/>
      <c r="AL141" s="51">
        <v>35854</v>
      </c>
      <c r="AM141" s="52">
        <v>-0.1</v>
      </c>
      <c r="AN141" s="52">
        <v>0</v>
      </c>
      <c r="AO141" s="52">
        <v>0.1</v>
      </c>
      <c r="AP141" s="52">
        <v>0</v>
      </c>
      <c r="AQ141" s="52">
        <v>1.5</v>
      </c>
      <c r="AR141" s="52">
        <v>0</v>
      </c>
      <c r="AS141" s="75"/>
      <c r="AT141" s="76">
        <v>38472</v>
      </c>
      <c r="AU141" s="71">
        <v>2.4</v>
      </c>
      <c r="AV141" s="72"/>
      <c r="AW141" s="72"/>
      <c r="AX141" s="72"/>
      <c r="AY141" s="72"/>
      <c r="AZ141" s="72"/>
      <c r="BA141" s="72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</row>
    <row r="142" spans="1:128">
      <c r="A142" s="21"/>
      <c r="K142" s="21"/>
      <c r="L142" s="80"/>
      <c r="M142" s="81"/>
      <c r="N142" s="61"/>
      <c r="O142" s="61"/>
      <c r="P142" s="61"/>
      <c r="Q142" s="61"/>
      <c r="R142" s="61"/>
      <c r="S142" s="61"/>
      <c r="V142" s="16"/>
      <c r="W142" s="16"/>
      <c r="X142" s="16"/>
      <c r="Y142" s="16"/>
      <c r="Z142" s="16"/>
      <c r="AA142" s="16"/>
      <c r="AB142" s="16"/>
      <c r="AC142" s="16"/>
      <c r="AD142" s="16"/>
      <c r="AE142" s="11"/>
      <c r="AF142" s="11"/>
      <c r="AG142" s="11"/>
      <c r="AH142" s="11"/>
      <c r="AI142" s="51">
        <v>42094</v>
      </c>
      <c r="AJ142" s="52">
        <v>1.3757999999999999</v>
      </c>
      <c r="AK142" s="13"/>
      <c r="AL142" s="51">
        <v>35885</v>
      </c>
      <c r="AM142" s="52">
        <v>0.7</v>
      </c>
      <c r="AN142" s="52">
        <v>0</v>
      </c>
      <c r="AO142" s="52">
        <v>0.3</v>
      </c>
      <c r="AP142" s="52">
        <v>0</v>
      </c>
      <c r="AQ142" s="52">
        <v>-0.5</v>
      </c>
      <c r="AR142" s="52">
        <v>0</v>
      </c>
      <c r="AS142" s="75"/>
      <c r="AT142" s="76">
        <v>38503</v>
      </c>
      <c r="AU142" s="71">
        <v>2.2999999999999998</v>
      </c>
      <c r="AV142" s="72"/>
      <c r="AW142" s="72"/>
      <c r="AX142" s="72"/>
      <c r="AY142" s="72"/>
      <c r="AZ142" s="72"/>
      <c r="BA142" s="72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</row>
    <row r="143" spans="1:128">
      <c r="A143" s="21"/>
      <c r="K143" s="21"/>
      <c r="L143" s="80"/>
      <c r="M143" s="81"/>
      <c r="N143" s="61"/>
      <c r="O143" s="61"/>
      <c r="P143" s="61"/>
      <c r="Q143" s="61"/>
      <c r="R143" s="61"/>
      <c r="S143" s="61"/>
      <c r="V143" s="16"/>
      <c r="W143" s="16"/>
      <c r="X143" s="16"/>
      <c r="Y143" s="16"/>
      <c r="Z143" s="16"/>
      <c r="AA143" s="16"/>
      <c r="AB143" s="16"/>
      <c r="AC143" s="16"/>
      <c r="AD143" s="16"/>
      <c r="AE143" s="11"/>
      <c r="AF143" s="11"/>
      <c r="AG143" s="11"/>
      <c r="AH143" s="11"/>
      <c r="AI143" s="51">
        <v>42063</v>
      </c>
      <c r="AJ143" s="52">
        <v>1.4311</v>
      </c>
      <c r="AK143" s="13"/>
      <c r="AL143" s="51">
        <v>35915</v>
      </c>
      <c r="AM143" s="52">
        <v>-0.3</v>
      </c>
      <c r="AN143" s="52">
        <v>0</v>
      </c>
      <c r="AO143" s="52">
        <v>0.1</v>
      </c>
      <c r="AP143" s="52">
        <v>0</v>
      </c>
      <c r="AQ143" s="52">
        <v>-0.8</v>
      </c>
      <c r="AR143" s="52">
        <v>0</v>
      </c>
      <c r="AS143" s="75"/>
      <c r="AT143" s="76">
        <v>38533</v>
      </c>
      <c r="AU143" s="71">
        <v>2.2000000000000002</v>
      </c>
      <c r="AV143" s="72"/>
      <c r="AW143" s="72"/>
      <c r="AX143" s="72"/>
      <c r="AY143" s="72"/>
      <c r="AZ143" s="72"/>
      <c r="BA143" s="72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</row>
    <row r="144" spans="1:128">
      <c r="A144" s="21"/>
      <c r="K144" s="21"/>
      <c r="L144" s="80"/>
      <c r="M144" s="81"/>
      <c r="N144" s="61"/>
      <c r="O144" s="61"/>
      <c r="P144" s="61"/>
      <c r="Q144" s="61"/>
      <c r="R144" s="61"/>
      <c r="S144" s="61"/>
      <c r="V144" s="16"/>
      <c r="W144" s="16"/>
      <c r="X144" s="16"/>
      <c r="Y144" s="16"/>
      <c r="Z144" s="16"/>
      <c r="AA144" s="16"/>
      <c r="AB144" s="16"/>
      <c r="AC144" s="16"/>
      <c r="AD144" s="16"/>
      <c r="AE144" s="11"/>
      <c r="AF144" s="11"/>
      <c r="AG144" s="11"/>
      <c r="AH144" s="11"/>
      <c r="AI144" s="51">
        <v>42035</v>
      </c>
      <c r="AJ144" s="52">
        <v>0.76380000000000003</v>
      </c>
      <c r="AK144" s="13"/>
      <c r="AL144" s="51">
        <v>35946</v>
      </c>
      <c r="AM144" s="52">
        <v>-1</v>
      </c>
      <c r="AN144" s="52">
        <v>0</v>
      </c>
      <c r="AO144" s="52">
        <v>-0.1</v>
      </c>
      <c r="AP144" s="52">
        <v>0</v>
      </c>
      <c r="AQ144" s="52">
        <v>-1.4</v>
      </c>
      <c r="AR144" s="52">
        <v>0</v>
      </c>
      <c r="AS144" s="75"/>
      <c r="AT144" s="76">
        <v>38564</v>
      </c>
      <c r="AU144" s="71">
        <v>2.1</v>
      </c>
      <c r="AV144" s="72"/>
      <c r="AW144" s="72"/>
      <c r="AX144" s="72"/>
      <c r="AY144" s="72"/>
      <c r="AZ144" s="72"/>
      <c r="BA144" s="72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</row>
    <row r="145" spans="1:128">
      <c r="A145" s="21"/>
      <c r="K145" s="21"/>
      <c r="L145" s="80"/>
      <c r="M145" s="81"/>
      <c r="N145" s="61"/>
      <c r="O145" s="61"/>
      <c r="P145" s="61"/>
      <c r="Q145" s="61"/>
      <c r="R145" s="61"/>
      <c r="S145" s="61"/>
      <c r="V145" s="16"/>
      <c r="W145" s="16"/>
      <c r="X145" s="16"/>
      <c r="Y145" s="16"/>
      <c r="Z145" s="16"/>
      <c r="AA145" s="16"/>
      <c r="AB145" s="16"/>
      <c r="AC145" s="16"/>
      <c r="AD145" s="16"/>
      <c r="AE145" s="11"/>
      <c r="AF145" s="11"/>
      <c r="AG145" s="11"/>
      <c r="AH145" s="11"/>
      <c r="AI145" s="51">
        <v>42004</v>
      </c>
      <c r="AJ145" s="52">
        <v>1.5056</v>
      </c>
      <c r="AK145" s="13"/>
      <c r="AL145" s="51">
        <v>35976</v>
      </c>
      <c r="AM145" s="52">
        <v>-1.3</v>
      </c>
      <c r="AN145" s="52">
        <v>0</v>
      </c>
      <c r="AO145" s="52">
        <v>-0.3</v>
      </c>
      <c r="AP145" s="52">
        <v>0</v>
      </c>
      <c r="AQ145" s="52">
        <v>-1.8</v>
      </c>
      <c r="AR145" s="52">
        <v>0</v>
      </c>
      <c r="AS145" s="75"/>
      <c r="AT145" s="76">
        <v>38595</v>
      </c>
      <c r="AU145" s="71">
        <v>2</v>
      </c>
      <c r="AV145" s="72"/>
      <c r="AW145" s="72"/>
      <c r="AX145" s="72"/>
      <c r="AY145" s="72"/>
      <c r="AZ145" s="72"/>
      <c r="BA145" s="72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</row>
    <row r="146" spans="1:128">
      <c r="A146" s="21"/>
      <c r="K146" s="21"/>
      <c r="L146" s="80"/>
      <c r="M146" s="81"/>
      <c r="N146" s="61"/>
      <c r="O146" s="61"/>
      <c r="P146" s="61"/>
      <c r="Q146" s="61"/>
      <c r="R146" s="61"/>
      <c r="S146" s="61"/>
      <c r="V146" s="16"/>
      <c r="W146" s="16"/>
      <c r="X146" s="16"/>
      <c r="Y146" s="16"/>
      <c r="Z146" s="16"/>
      <c r="AA146" s="16"/>
      <c r="AB146" s="16"/>
      <c r="AC146" s="16"/>
      <c r="AD146" s="16"/>
      <c r="AE146" s="11"/>
      <c r="AF146" s="11"/>
      <c r="AG146" s="11"/>
      <c r="AH146" s="11"/>
      <c r="AI146" s="51">
        <v>41973</v>
      </c>
      <c r="AJ146" s="52">
        <v>1.4393</v>
      </c>
      <c r="AK146" s="13"/>
      <c r="AL146" s="51">
        <v>36007</v>
      </c>
      <c r="AM146" s="52">
        <v>-1.4</v>
      </c>
      <c r="AN146" s="52">
        <v>0</v>
      </c>
      <c r="AO146" s="52">
        <v>-0.4</v>
      </c>
      <c r="AP146" s="52">
        <v>0</v>
      </c>
      <c r="AQ146" s="52">
        <v>-1.3</v>
      </c>
      <c r="AR146" s="52">
        <v>0</v>
      </c>
      <c r="AS146" s="75"/>
      <c r="AT146" s="76">
        <v>38625</v>
      </c>
      <c r="AU146" s="71">
        <v>1.9</v>
      </c>
      <c r="AV146" s="72"/>
      <c r="AW146" s="72"/>
      <c r="AX146" s="72"/>
      <c r="AY146" s="72"/>
      <c r="AZ146" s="72"/>
      <c r="BA146" s="72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</row>
    <row r="147" spans="1:128">
      <c r="A147" s="21"/>
      <c r="K147" s="21"/>
      <c r="L147" s="80"/>
      <c r="M147" s="81"/>
      <c r="N147" s="61"/>
      <c r="O147" s="61"/>
      <c r="P147" s="61"/>
      <c r="Q147" s="61"/>
      <c r="R147" s="61"/>
      <c r="S147" s="61"/>
      <c r="V147" s="16"/>
      <c r="W147" s="16"/>
      <c r="X147" s="16"/>
      <c r="Y147" s="16"/>
      <c r="Z147" s="16"/>
      <c r="AA147" s="16"/>
      <c r="AB147" s="16"/>
      <c r="AC147" s="16"/>
      <c r="AD147" s="16"/>
      <c r="AE147" s="11"/>
      <c r="AF147" s="11"/>
      <c r="AG147" s="11"/>
      <c r="AH147" s="11"/>
      <c r="AI147" s="51">
        <v>41943</v>
      </c>
      <c r="AJ147" s="52">
        <v>1.6011</v>
      </c>
      <c r="AK147" s="13"/>
      <c r="AL147" s="51">
        <v>36038</v>
      </c>
      <c r="AM147" s="52">
        <v>-1.4</v>
      </c>
      <c r="AN147" s="52">
        <v>0</v>
      </c>
      <c r="AO147" s="52">
        <v>-0.6</v>
      </c>
      <c r="AP147" s="52">
        <v>0</v>
      </c>
      <c r="AQ147" s="52">
        <v>0.8</v>
      </c>
      <c r="AR147" s="52">
        <v>0</v>
      </c>
      <c r="AS147" s="75"/>
      <c r="AT147" s="76">
        <v>38656</v>
      </c>
      <c r="AU147" s="71">
        <v>1.8</v>
      </c>
      <c r="AV147" s="72"/>
      <c r="AW147" s="72"/>
      <c r="AX147" s="72"/>
      <c r="AY147" s="72"/>
      <c r="AZ147" s="72"/>
      <c r="BA147" s="72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</row>
    <row r="148" spans="1:128">
      <c r="A148" s="21"/>
      <c r="K148" s="21"/>
      <c r="L148" s="80"/>
      <c r="M148" s="81"/>
      <c r="N148" s="61"/>
      <c r="O148" s="61"/>
      <c r="P148" s="61"/>
      <c r="Q148" s="61"/>
      <c r="R148" s="61"/>
      <c r="S148" s="61"/>
      <c r="V148" s="16"/>
      <c r="W148" s="16"/>
      <c r="X148" s="16"/>
      <c r="Y148" s="16"/>
      <c r="Z148" s="16"/>
      <c r="AA148" s="16"/>
      <c r="AB148" s="16"/>
      <c r="AC148" s="16"/>
      <c r="AD148" s="16"/>
      <c r="AE148" s="11"/>
      <c r="AF148" s="11"/>
      <c r="AG148" s="11"/>
      <c r="AH148" s="11"/>
      <c r="AI148" s="51">
        <v>41912</v>
      </c>
      <c r="AJ148" s="52">
        <v>1.6274999999999999</v>
      </c>
      <c r="AK148" s="13"/>
      <c r="AL148" s="51">
        <v>36068</v>
      </c>
      <c r="AM148" s="52">
        <v>-1.5</v>
      </c>
      <c r="AN148" s="52">
        <v>0</v>
      </c>
      <c r="AO148" s="52">
        <v>-0.7</v>
      </c>
      <c r="AP148" s="52">
        <v>0</v>
      </c>
      <c r="AQ148" s="52">
        <v>1.6</v>
      </c>
      <c r="AR148" s="52">
        <v>0</v>
      </c>
      <c r="AS148" s="75"/>
      <c r="AT148" s="76">
        <v>38686</v>
      </c>
      <c r="AU148" s="71">
        <v>1.8</v>
      </c>
      <c r="AV148" s="72"/>
      <c r="AW148" s="72"/>
      <c r="AX148" s="72"/>
      <c r="AY148" s="72"/>
      <c r="AZ148" s="72"/>
      <c r="BA148" s="72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</row>
    <row r="149" spans="1:128">
      <c r="A149" s="21"/>
      <c r="K149" s="21"/>
      <c r="L149" s="80"/>
      <c r="M149" s="81"/>
      <c r="N149" s="61"/>
      <c r="O149" s="61"/>
      <c r="P149" s="61"/>
      <c r="Q149" s="61"/>
      <c r="R149" s="61"/>
      <c r="S149" s="61"/>
      <c r="V149" s="16"/>
      <c r="W149" s="16"/>
      <c r="X149" s="16"/>
      <c r="Y149" s="16"/>
      <c r="Z149" s="16"/>
      <c r="AA149" s="16"/>
      <c r="AB149" s="16"/>
      <c r="AC149" s="16"/>
      <c r="AD149" s="16"/>
      <c r="AE149" s="11"/>
      <c r="AF149" s="11"/>
      <c r="AG149" s="11"/>
      <c r="AH149" s="11"/>
      <c r="AI149" s="51">
        <v>41882</v>
      </c>
      <c r="AJ149" s="52">
        <v>1.9908999999999999</v>
      </c>
      <c r="AK149" s="13"/>
      <c r="AL149" s="51">
        <v>36099</v>
      </c>
      <c r="AM149" s="52">
        <v>-1.1000000000000001</v>
      </c>
      <c r="AN149" s="52">
        <v>0</v>
      </c>
      <c r="AO149" s="52">
        <v>-0.7</v>
      </c>
      <c r="AP149" s="52">
        <v>0</v>
      </c>
      <c r="AQ149" s="52">
        <v>-0.3</v>
      </c>
      <c r="AR149" s="52">
        <v>0</v>
      </c>
      <c r="AS149" s="75"/>
      <c r="AT149" s="76">
        <v>38717</v>
      </c>
      <c r="AU149" s="71">
        <v>1.9</v>
      </c>
      <c r="AV149" s="72"/>
      <c r="AW149" s="72"/>
      <c r="AX149" s="72"/>
      <c r="AY149" s="72"/>
      <c r="AZ149" s="72"/>
      <c r="BA149" s="72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</row>
    <row r="150" spans="1:128">
      <c r="A150" s="21"/>
      <c r="K150" s="21"/>
      <c r="L150" s="80"/>
      <c r="M150" s="81"/>
      <c r="N150" s="61"/>
      <c r="O150" s="61"/>
      <c r="P150" s="61"/>
      <c r="Q150" s="61"/>
      <c r="R150" s="61"/>
      <c r="S150" s="61"/>
      <c r="V150" s="16"/>
      <c r="W150" s="16"/>
      <c r="X150" s="16"/>
      <c r="Y150" s="16"/>
      <c r="Z150" s="16"/>
      <c r="AA150" s="16"/>
      <c r="AB150" s="16"/>
      <c r="AC150" s="16"/>
      <c r="AD150" s="16"/>
      <c r="AE150" s="11"/>
      <c r="AF150" s="11"/>
      <c r="AG150" s="11"/>
      <c r="AH150" s="11"/>
      <c r="AI150" s="51">
        <v>41851</v>
      </c>
      <c r="AJ150" s="52">
        <v>2.2852000000000001</v>
      </c>
      <c r="AK150" s="13"/>
      <c r="AL150" s="51">
        <v>36129</v>
      </c>
      <c r="AM150" s="52">
        <v>-1.2</v>
      </c>
      <c r="AN150" s="52">
        <v>0</v>
      </c>
      <c r="AO150" s="52">
        <v>-0.8</v>
      </c>
      <c r="AP150" s="52">
        <v>0</v>
      </c>
      <c r="AQ150" s="52">
        <v>-0.3</v>
      </c>
      <c r="AR150" s="52">
        <v>0</v>
      </c>
      <c r="AS150" s="75"/>
      <c r="AT150" s="76">
        <v>38748</v>
      </c>
      <c r="AU150" s="71">
        <v>1.4</v>
      </c>
      <c r="AV150" s="72"/>
      <c r="AW150" s="72"/>
      <c r="AX150" s="72"/>
      <c r="AY150" s="72"/>
      <c r="AZ150" s="72"/>
      <c r="BA150" s="72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</row>
    <row r="151" spans="1:128">
      <c r="A151" s="21"/>
      <c r="K151" s="21"/>
      <c r="L151" s="80"/>
      <c r="M151" s="81"/>
      <c r="N151" s="61"/>
      <c r="O151" s="61"/>
      <c r="P151" s="61"/>
      <c r="Q151" s="61"/>
      <c r="R151" s="61"/>
      <c r="S151" s="61"/>
      <c r="V151" s="16"/>
      <c r="W151" s="16"/>
      <c r="X151" s="16"/>
      <c r="Y151" s="16"/>
      <c r="Z151" s="16"/>
      <c r="AA151" s="16"/>
      <c r="AB151" s="16"/>
      <c r="AC151" s="16"/>
      <c r="AD151" s="16"/>
      <c r="AE151" s="11"/>
      <c r="AF151" s="11"/>
      <c r="AG151" s="11"/>
      <c r="AH151" s="11"/>
      <c r="AI151" s="51">
        <v>41820</v>
      </c>
      <c r="AJ151" s="52">
        <v>2.3361000000000001</v>
      </c>
      <c r="AK151" s="13"/>
      <c r="AL151" s="51">
        <v>36160</v>
      </c>
      <c r="AM151" s="52">
        <v>-1</v>
      </c>
      <c r="AN151" s="52">
        <v>0</v>
      </c>
      <c r="AO151" s="52">
        <v>-0.8</v>
      </c>
      <c r="AP151" s="52">
        <v>0</v>
      </c>
      <c r="AQ151" s="52">
        <v>0.2</v>
      </c>
      <c r="AR151" s="52">
        <v>0</v>
      </c>
      <c r="AS151" s="75"/>
      <c r="AT151" s="76">
        <v>38776</v>
      </c>
      <c r="AU151" s="71">
        <v>1.2</v>
      </c>
      <c r="AV151" s="72"/>
      <c r="AW151" s="72"/>
      <c r="AX151" s="72"/>
      <c r="AY151" s="72"/>
      <c r="AZ151" s="72"/>
      <c r="BA151" s="72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</row>
    <row r="152" spans="1:128">
      <c r="A152" s="21"/>
      <c r="K152" s="21"/>
      <c r="L152" s="80"/>
      <c r="M152" s="81"/>
      <c r="N152" s="61"/>
      <c r="O152" s="61"/>
      <c r="P152" s="61"/>
      <c r="Q152" s="61"/>
      <c r="R152" s="61"/>
      <c r="S152" s="61"/>
      <c r="V152" s="16"/>
      <c r="W152" s="16"/>
      <c r="X152" s="16"/>
      <c r="Y152" s="16"/>
      <c r="Z152" s="16"/>
      <c r="AA152" s="16"/>
      <c r="AB152" s="16"/>
      <c r="AC152" s="16"/>
      <c r="AD152" s="16"/>
      <c r="AE152" s="11"/>
      <c r="AF152" s="11"/>
      <c r="AG152" s="11"/>
      <c r="AH152" s="11"/>
      <c r="AI152" s="51">
        <v>41790</v>
      </c>
      <c r="AJ152" s="52">
        <v>2.4773000000000001</v>
      </c>
      <c r="AK152" s="13"/>
      <c r="AL152" s="51">
        <v>36191</v>
      </c>
      <c r="AM152" s="52">
        <v>-1.2</v>
      </c>
      <c r="AN152" s="52">
        <v>0</v>
      </c>
      <c r="AO152" s="52">
        <v>-1.2</v>
      </c>
      <c r="AP152" s="52">
        <v>0</v>
      </c>
      <c r="AQ152" s="52">
        <v>0.2</v>
      </c>
      <c r="AR152" s="52">
        <v>0</v>
      </c>
      <c r="AS152" s="75"/>
      <c r="AT152" s="76">
        <v>38807</v>
      </c>
      <c r="AU152" s="71">
        <v>1.2</v>
      </c>
      <c r="AV152" s="72"/>
      <c r="AW152" s="72"/>
      <c r="AX152" s="72"/>
      <c r="AY152" s="72"/>
      <c r="AZ152" s="72"/>
      <c r="BA152" s="72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</row>
    <row r="153" spans="1:128">
      <c r="A153" s="21"/>
      <c r="K153" s="21"/>
      <c r="L153" s="80"/>
      <c r="M153" s="81"/>
      <c r="N153" s="61"/>
      <c r="O153" s="61"/>
      <c r="P153" s="61"/>
      <c r="Q153" s="61"/>
      <c r="R153" s="61"/>
      <c r="S153" s="61"/>
      <c r="V153" s="16"/>
      <c r="W153" s="16"/>
      <c r="X153" s="16"/>
      <c r="Y153" s="16"/>
      <c r="Z153" s="16"/>
      <c r="AA153" s="16"/>
      <c r="AB153" s="16"/>
      <c r="AC153" s="16"/>
      <c r="AD153" s="16"/>
      <c r="AE153" s="11"/>
      <c r="AF153" s="11"/>
      <c r="AG153" s="11"/>
      <c r="AH153" s="11"/>
      <c r="AI153" s="51">
        <v>41759</v>
      </c>
      <c r="AJ153" s="52">
        <v>1.8013999999999999</v>
      </c>
      <c r="AK153" s="13"/>
      <c r="AL153" s="51">
        <v>36219</v>
      </c>
      <c r="AM153" s="52">
        <v>-1.3</v>
      </c>
      <c r="AN153" s="52">
        <v>0</v>
      </c>
      <c r="AO153" s="52">
        <v>-1.2</v>
      </c>
      <c r="AP153" s="52">
        <v>0</v>
      </c>
      <c r="AQ153" s="52">
        <v>1.3</v>
      </c>
      <c r="AR153" s="52">
        <v>0</v>
      </c>
      <c r="AS153" s="75"/>
      <c r="AT153" s="76">
        <v>38837</v>
      </c>
      <c r="AU153" s="71">
        <v>1.2</v>
      </c>
      <c r="AV153" s="72"/>
      <c r="AW153" s="72"/>
      <c r="AX153" s="72"/>
      <c r="AY153" s="72"/>
      <c r="AZ153" s="72"/>
      <c r="BA153" s="72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</row>
    <row r="154" spans="1:128">
      <c r="A154" s="21"/>
      <c r="K154" s="21"/>
      <c r="L154" s="80"/>
      <c r="M154" s="81"/>
      <c r="N154" s="61"/>
      <c r="O154" s="61"/>
      <c r="P154" s="61"/>
      <c r="Q154" s="61"/>
      <c r="R154" s="61"/>
      <c r="S154" s="61"/>
      <c r="V154" s="16"/>
      <c r="W154" s="16"/>
      <c r="X154" s="16"/>
      <c r="Y154" s="16"/>
      <c r="Z154" s="16"/>
      <c r="AA154" s="16"/>
      <c r="AB154" s="16"/>
      <c r="AC154" s="16"/>
      <c r="AD154" s="16"/>
      <c r="AE154" s="11"/>
      <c r="AF154" s="11"/>
      <c r="AG154" s="11"/>
      <c r="AH154" s="11"/>
      <c r="AI154" s="51">
        <v>41729</v>
      </c>
      <c r="AJ154" s="52">
        <v>2.3847999999999998</v>
      </c>
      <c r="AK154" s="13"/>
      <c r="AL154" s="51">
        <v>36250</v>
      </c>
      <c r="AM154" s="52">
        <v>-1.8</v>
      </c>
      <c r="AN154" s="52">
        <v>0</v>
      </c>
      <c r="AO154" s="52">
        <v>-1.4</v>
      </c>
      <c r="AP154" s="52">
        <v>0</v>
      </c>
      <c r="AQ154" s="52">
        <v>-0.8</v>
      </c>
      <c r="AR154" s="52">
        <v>0</v>
      </c>
      <c r="AS154" s="75"/>
      <c r="AT154" s="76">
        <v>38868</v>
      </c>
      <c r="AU154" s="71">
        <v>1.3</v>
      </c>
      <c r="AV154" s="72"/>
      <c r="AW154" s="72"/>
      <c r="AX154" s="72"/>
      <c r="AY154" s="72"/>
      <c r="AZ154" s="72"/>
      <c r="BA154" s="72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</row>
    <row r="155" spans="1:128">
      <c r="A155" s="21"/>
      <c r="K155" s="21"/>
      <c r="L155" s="80"/>
      <c r="M155" s="81"/>
      <c r="N155" s="61"/>
      <c r="O155" s="61"/>
      <c r="P155" s="61"/>
      <c r="Q155" s="61"/>
      <c r="R155" s="61"/>
      <c r="S155" s="61"/>
      <c r="V155" s="16"/>
      <c r="W155" s="16"/>
      <c r="X155" s="16"/>
      <c r="Y155" s="16"/>
      <c r="Z155" s="16"/>
      <c r="AA155" s="16"/>
      <c r="AB155" s="16"/>
      <c r="AC155" s="16"/>
      <c r="AD155" s="16"/>
      <c r="AE155" s="11"/>
      <c r="AF155" s="11"/>
      <c r="AG155" s="11"/>
      <c r="AH155" s="11"/>
      <c r="AI155" s="51">
        <v>41698</v>
      </c>
      <c r="AJ155" s="52">
        <v>1.9511000000000001</v>
      </c>
      <c r="AK155" s="13"/>
      <c r="AL155" s="51">
        <v>36280</v>
      </c>
      <c r="AM155" s="52">
        <v>-2.2000000000000002</v>
      </c>
      <c r="AN155" s="52">
        <v>0</v>
      </c>
      <c r="AO155" s="52">
        <v>-1.6</v>
      </c>
      <c r="AP155" s="52">
        <v>0</v>
      </c>
      <c r="AQ155" s="52">
        <v>-1</v>
      </c>
      <c r="AR155" s="52">
        <v>0</v>
      </c>
      <c r="AS155" s="75"/>
      <c r="AT155" s="76">
        <v>38898</v>
      </c>
      <c r="AU155" s="71">
        <v>1.2</v>
      </c>
      <c r="AV155" s="72"/>
      <c r="AW155" s="72"/>
      <c r="AX155" s="72"/>
      <c r="AY155" s="72"/>
      <c r="AZ155" s="72"/>
      <c r="BA155" s="72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</row>
    <row r="156" spans="1:128">
      <c r="A156" s="21"/>
      <c r="K156" s="21"/>
      <c r="L156" s="80"/>
      <c r="M156" s="81"/>
      <c r="N156" s="61"/>
      <c r="O156" s="61"/>
      <c r="P156" s="61"/>
      <c r="Q156" s="61"/>
      <c r="R156" s="61"/>
      <c r="S156" s="61"/>
      <c r="V156" s="16"/>
      <c r="W156" s="16"/>
      <c r="X156" s="16"/>
      <c r="Y156" s="16"/>
      <c r="Z156" s="16"/>
      <c r="AA156" s="16"/>
      <c r="AB156" s="16"/>
      <c r="AC156" s="16"/>
      <c r="AD156" s="16"/>
      <c r="AE156" s="11"/>
      <c r="AF156" s="11"/>
      <c r="AG156" s="11"/>
      <c r="AH156" s="11"/>
      <c r="AI156" s="51">
        <v>41670</v>
      </c>
      <c r="AJ156" s="52">
        <v>2.4861</v>
      </c>
      <c r="AK156" s="13"/>
      <c r="AL156" s="51">
        <v>36311</v>
      </c>
      <c r="AM156" s="52">
        <v>-2.2000000000000002</v>
      </c>
      <c r="AN156" s="52">
        <v>0</v>
      </c>
      <c r="AO156" s="52">
        <v>-1.7</v>
      </c>
      <c r="AP156" s="52">
        <v>0</v>
      </c>
      <c r="AQ156" s="52">
        <v>-1.3</v>
      </c>
      <c r="AR156" s="52">
        <v>0</v>
      </c>
      <c r="AS156" s="75"/>
      <c r="AT156" s="76">
        <v>38929</v>
      </c>
      <c r="AU156" s="71">
        <v>1.2</v>
      </c>
      <c r="AV156" s="72"/>
      <c r="AW156" s="72"/>
      <c r="AX156" s="72"/>
      <c r="AY156" s="72"/>
      <c r="AZ156" s="72"/>
      <c r="BA156" s="72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</row>
    <row r="157" spans="1:128">
      <c r="A157" s="21"/>
      <c r="K157" s="21"/>
      <c r="L157" s="80"/>
      <c r="M157" s="81"/>
      <c r="N157" s="61"/>
      <c r="O157" s="61"/>
      <c r="P157" s="61"/>
      <c r="Q157" s="61"/>
      <c r="R157" s="61"/>
      <c r="S157" s="61"/>
      <c r="V157" s="16"/>
      <c r="W157" s="16"/>
      <c r="X157" s="16"/>
      <c r="Y157" s="16"/>
      <c r="Z157" s="16"/>
      <c r="AA157" s="16"/>
      <c r="AB157" s="16"/>
      <c r="AC157" s="16"/>
      <c r="AD157" s="16"/>
      <c r="AE157" s="11"/>
      <c r="AF157" s="11"/>
      <c r="AG157" s="11"/>
      <c r="AH157" s="11"/>
      <c r="AI157" s="51">
        <v>41639</v>
      </c>
      <c r="AJ157" s="52">
        <v>2.4986999999999999</v>
      </c>
      <c r="AK157" s="13"/>
      <c r="AL157" s="51">
        <v>36341</v>
      </c>
      <c r="AM157" s="52">
        <v>-2.1</v>
      </c>
      <c r="AN157" s="52">
        <v>0</v>
      </c>
      <c r="AO157" s="52">
        <v>-1.8</v>
      </c>
      <c r="AP157" s="52">
        <v>0</v>
      </c>
      <c r="AQ157" s="52">
        <v>-1.8</v>
      </c>
      <c r="AR157" s="52">
        <v>0</v>
      </c>
      <c r="AS157" s="75"/>
      <c r="AT157" s="76">
        <v>38960</v>
      </c>
      <c r="AU157" s="71">
        <v>1.3</v>
      </c>
      <c r="AV157" s="72"/>
      <c r="AW157" s="72"/>
      <c r="AX157" s="72"/>
      <c r="AY157" s="72"/>
      <c r="AZ157" s="72"/>
      <c r="BA157" s="72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</row>
    <row r="158" spans="1:128">
      <c r="A158" s="21"/>
      <c r="K158" s="21"/>
      <c r="L158" s="80"/>
      <c r="M158" s="81"/>
      <c r="N158" s="61"/>
      <c r="O158" s="61"/>
      <c r="P158" s="61"/>
      <c r="Q158" s="61"/>
      <c r="R158" s="61"/>
      <c r="S158" s="61"/>
      <c r="V158" s="16"/>
      <c r="W158" s="16"/>
      <c r="X158" s="16"/>
      <c r="Y158" s="16"/>
      <c r="Z158" s="16"/>
      <c r="AA158" s="16"/>
      <c r="AB158" s="16"/>
      <c r="AC158" s="16"/>
      <c r="AD158" s="16"/>
      <c r="AE158" s="11"/>
      <c r="AF158" s="11"/>
      <c r="AG158" s="11"/>
      <c r="AH158" s="11"/>
      <c r="AI158" s="51">
        <v>41608</v>
      </c>
      <c r="AJ158" s="52">
        <v>3.0179999999999998</v>
      </c>
      <c r="AK158" s="13"/>
      <c r="AL158" s="51">
        <v>36372</v>
      </c>
      <c r="AM158" s="52">
        <v>-1.4</v>
      </c>
      <c r="AN158" s="52">
        <v>0</v>
      </c>
      <c r="AO158" s="52">
        <v>-1.7</v>
      </c>
      <c r="AP158" s="52">
        <v>0</v>
      </c>
      <c r="AQ158" s="52">
        <v>-0.9</v>
      </c>
      <c r="AR158" s="52">
        <v>0</v>
      </c>
      <c r="AS158" s="75"/>
      <c r="AT158" s="76">
        <v>38990</v>
      </c>
      <c r="AU158" s="71">
        <v>1.3</v>
      </c>
      <c r="AV158" s="72"/>
      <c r="AW158" s="72"/>
      <c r="AX158" s="72"/>
      <c r="AY158" s="72"/>
      <c r="AZ158" s="72"/>
      <c r="BA158" s="72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</row>
    <row r="159" spans="1:128">
      <c r="A159" s="21"/>
      <c r="K159" s="21"/>
      <c r="L159" s="80"/>
      <c r="M159" s="81"/>
      <c r="N159" s="61"/>
      <c r="O159" s="61"/>
      <c r="P159" s="61"/>
      <c r="Q159" s="61"/>
      <c r="R159" s="61"/>
      <c r="S159" s="61"/>
      <c r="V159" s="16"/>
      <c r="W159" s="16"/>
      <c r="X159" s="16"/>
      <c r="Y159" s="16"/>
      <c r="Z159" s="16"/>
      <c r="AA159" s="16"/>
      <c r="AB159" s="16"/>
      <c r="AC159" s="16"/>
      <c r="AD159" s="16"/>
      <c r="AE159" s="11"/>
      <c r="AF159" s="11"/>
      <c r="AG159" s="11"/>
      <c r="AH159" s="11"/>
      <c r="AI159" s="51">
        <v>41578</v>
      </c>
      <c r="AJ159" s="52">
        <v>3.2058</v>
      </c>
      <c r="AK159" s="13"/>
      <c r="AL159" s="51">
        <v>36403</v>
      </c>
      <c r="AM159" s="52">
        <v>-1.3</v>
      </c>
      <c r="AN159" s="52">
        <v>0</v>
      </c>
      <c r="AO159" s="52">
        <v>-1.7</v>
      </c>
      <c r="AP159" s="52">
        <v>0</v>
      </c>
      <c r="AQ159" s="52">
        <v>1</v>
      </c>
      <c r="AR159" s="52">
        <v>0</v>
      </c>
      <c r="AS159" s="75"/>
      <c r="AT159" s="76">
        <v>39021</v>
      </c>
      <c r="AU159" s="71">
        <v>1.3</v>
      </c>
      <c r="AV159" s="72"/>
      <c r="AW159" s="72"/>
      <c r="AX159" s="72"/>
      <c r="AY159" s="72"/>
      <c r="AZ159" s="72"/>
      <c r="BA159" s="72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</row>
    <row r="160" spans="1:128">
      <c r="A160" s="21"/>
      <c r="K160" s="21"/>
      <c r="L160" s="80"/>
      <c r="M160" s="81"/>
      <c r="N160" s="61"/>
      <c r="O160" s="61"/>
      <c r="P160" s="61"/>
      <c r="Q160" s="61"/>
      <c r="R160" s="61"/>
      <c r="S160" s="61"/>
      <c r="V160" s="16"/>
      <c r="W160" s="16"/>
      <c r="X160" s="16"/>
      <c r="Y160" s="16"/>
      <c r="Z160" s="16"/>
      <c r="AA160" s="16"/>
      <c r="AB160" s="16"/>
      <c r="AC160" s="16"/>
      <c r="AD160" s="16"/>
      <c r="AE160" s="11"/>
      <c r="AF160" s="11"/>
      <c r="AG160" s="11"/>
      <c r="AH160" s="11"/>
      <c r="AI160" s="51">
        <v>41547</v>
      </c>
      <c r="AJ160" s="52">
        <v>3.0518999999999998</v>
      </c>
      <c r="AK160" s="13"/>
      <c r="AL160" s="51">
        <v>36433</v>
      </c>
      <c r="AM160" s="52">
        <v>-0.8</v>
      </c>
      <c r="AN160" s="52">
        <v>0</v>
      </c>
      <c r="AO160" s="52">
        <v>-1.6</v>
      </c>
      <c r="AP160" s="52">
        <v>0</v>
      </c>
      <c r="AQ160" s="52">
        <v>2</v>
      </c>
      <c r="AR160" s="52">
        <v>0</v>
      </c>
      <c r="AS160" s="75"/>
      <c r="AT160" s="76">
        <v>39051</v>
      </c>
      <c r="AU160" s="71">
        <v>1.5</v>
      </c>
      <c r="AV160" s="72"/>
      <c r="AW160" s="72"/>
      <c r="AX160" s="72"/>
      <c r="AY160" s="72"/>
      <c r="AZ160" s="72"/>
      <c r="BA160" s="72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</row>
    <row r="161" spans="1:128">
      <c r="A161" s="21"/>
      <c r="K161" s="21"/>
      <c r="L161" s="80"/>
      <c r="M161" s="81"/>
      <c r="N161" s="61"/>
      <c r="O161" s="61"/>
      <c r="P161" s="61"/>
      <c r="Q161" s="61"/>
      <c r="R161" s="61"/>
      <c r="S161" s="61"/>
      <c r="V161" s="16"/>
      <c r="W161" s="16"/>
      <c r="X161" s="16"/>
      <c r="Y161" s="16"/>
      <c r="Z161" s="16"/>
      <c r="AA161" s="16"/>
      <c r="AB161" s="16"/>
      <c r="AC161" s="16"/>
      <c r="AD161" s="16"/>
      <c r="AE161" s="11"/>
      <c r="AF161" s="11"/>
      <c r="AG161" s="11"/>
      <c r="AH161" s="11"/>
      <c r="AI161" s="51">
        <v>41517</v>
      </c>
      <c r="AJ161" s="52">
        <v>2.5666000000000002</v>
      </c>
      <c r="AK161" s="13"/>
      <c r="AL161" s="51">
        <v>36464</v>
      </c>
      <c r="AM161" s="52">
        <v>-0.6</v>
      </c>
      <c r="AN161" s="52">
        <v>0</v>
      </c>
      <c r="AO161" s="52">
        <v>-1.5</v>
      </c>
      <c r="AP161" s="52">
        <v>0</v>
      </c>
      <c r="AQ161" s="52">
        <v>0</v>
      </c>
      <c r="AR161" s="52">
        <v>0</v>
      </c>
      <c r="AS161" s="75"/>
      <c r="AT161" s="76">
        <v>39082</v>
      </c>
      <c r="AU161" s="71">
        <v>2.2000000000000002</v>
      </c>
      <c r="AV161" s="72"/>
      <c r="AW161" s="72"/>
      <c r="AX161" s="72"/>
      <c r="AY161" s="72"/>
      <c r="AZ161" s="72"/>
      <c r="BA161" s="72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</row>
    <row r="162" spans="1:128">
      <c r="A162" s="21"/>
      <c r="K162" s="21"/>
      <c r="L162" s="80"/>
      <c r="M162" s="81"/>
      <c r="N162" s="61"/>
      <c r="O162" s="61"/>
      <c r="P162" s="61"/>
      <c r="Q162" s="61"/>
      <c r="R162" s="61"/>
      <c r="S162" s="61"/>
      <c r="V162" s="16"/>
      <c r="W162" s="16"/>
      <c r="X162" s="16"/>
      <c r="Y162" s="16"/>
      <c r="Z162" s="16"/>
      <c r="AA162" s="16"/>
      <c r="AB162" s="16"/>
      <c r="AC162" s="16"/>
      <c r="AD162" s="16"/>
      <c r="AE162" s="11"/>
      <c r="AF162" s="11"/>
      <c r="AG162" s="11"/>
      <c r="AH162" s="11"/>
      <c r="AI162" s="51">
        <v>41486</v>
      </c>
      <c r="AJ162" s="52">
        <v>2.6741000000000001</v>
      </c>
      <c r="AK162" s="13"/>
      <c r="AL162" s="51">
        <v>36494</v>
      </c>
      <c r="AM162" s="52">
        <v>-0.9</v>
      </c>
      <c r="AN162" s="52">
        <v>0</v>
      </c>
      <c r="AO162" s="52">
        <v>-1.4</v>
      </c>
      <c r="AP162" s="52">
        <v>0</v>
      </c>
      <c r="AQ162" s="52">
        <v>-0.6</v>
      </c>
      <c r="AR162" s="52">
        <v>0</v>
      </c>
      <c r="AS162" s="75"/>
      <c r="AT162" s="76">
        <v>39113</v>
      </c>
      <c r="AU162" s="71">
        <v>2.4</v>
      </c>
      <c r="AV162" s="72"/>
      <c r="AW162" s="72"/>
      <c r="AX162" s="72"/>
      <c r="AY162" s="72"/>
      <c r="AZ162" s="72"/>
      <c r="BA162" s="72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</row>
    <row r="163" spans="1:128">
      <c r="A163" s="21"/>
      <c r="B163" s="82">
        <v>5</v>
      </c>
      <c r="K163" s="21"/>
      <c r="L163" s="80"/>
      <c r="M163" s="81"/>
      <c r="N163" s="61"/>
      <c r="O163" s="61"/>
      <c r="P163" s="61"/>
      <c r="Q163" s="61"/>
      <c r="R163" s="61"/>
      <c r="S163" s="61"/>
      <c r="V163" s="16"/>
      <c r="W163" s="16"/>
      <c r="X163" s="16"/>
      <c r="Y163" s="16"/>
      <c r="Z163" s="16"/>
      <c r="AA163" s="16"/>
      <c r="AB163" s="16"/>
      <c r="AC163" s="16"/>
      <c r="AD163" s="16"/>
      <c r="AE163" s="11"/>
      <c r="AF163" s="11"/>
      <c r="AG163" s="11"/>
      <c r="AH163" s="11"/>
      <c r="AI163" s="51">
        <v>41455</v>
      </c>
      <c r="AJ163" s="52">
        <v>2.6684000000000001</v>
      </c>
      <c r="AK163" s="13"/>
      <c r="AL163" s="51">
        <v>36525</v>
      </c>
      <c r="AM163" s="52">
        <v>-1</v>
      </c>
      <c r="AN163" s="52">
        <v>0</v>
      </c>
      <c r="AO163" s="52">
        <v>-1.4</v>
      </c>
      <c r="AP163" s="52">
        <v>0</v>
      </c>
      <c r="AQ163" s="52">
        <v>0</v>
      </c>
      <c r="AR163" s="52">
        <v>0</v>
      </c>
      <c r="AS163" s="75"/>
      <c r="AT163" s="76">
        <v>39141</v>
      </c>
      <c r="AU163" s="71">
        <v>2.7</v>
      </c>
      <c r="AV163" s="72"/>
      <c r="AW163" s="72"/>
      <c r="AX163" s="72"/>
      <c r="AY163" s="72"/>
      <c r="AZ163" s="72"/>
      <c r="BA163" s="72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</row>
    <row r="164" spans="1:128">
      <c r="A164" s="21"/>
      <c r="B164" s="82" t="s">
        <v>33</v>
      </c>
      <c r="K164" s="21"/>
      <c r="L164" s="80"/>
      <c r="M164" s="81"/>
      <c r="N164" s="61"/>
      <c r="O164" s="61"/>
      <c r="P164" s="61"/>
      <c r="Q164" s="61"/>
      <c r="R164" s="61"/>
      <c r="S164" s="61"/>
      <c r="V164" s="16"/>
      <c r="W164" s="16"/>
      <c r="X164" s="16"/>
      <c r="Y164" s="16"/>
      <c r="Z164" s="16"/>
      <c r="AA164" s="16"/>
      <c r="AB164" s="16"/>
      <c r="AC164" s="16"/>
      <c r="AD164" s="16"/>
      <c r="AE164" s="11"/>
      <c r="AF164" s="11"/>
      <c r="AG164" s="11"/>
      <c r="AH164" s="11"/>
      <c r="AI164" s="51">
        <v>41425</v>
      </c>
      <c r="AJ164" s="52">
        <v>2.0981000000000001</v>
      </c>
      <c r="AK164" s="13"/>
      <c r="AL164" s="51">
        <v>36556</v>
      </c>
      <c r="AM164" s="52">
        <v>-0.2</v>
      </c>
      <c r="AN164" s="52">
        <v>0</v>
      </c>
      <c r="AO164" s="52">
        <v>-0.2</v>
      </c>
      <c r="AP164" s="52">
        <v>0</v>
      </c>
      <c r="AQ164" s="52">
        <v>0.9</v>
      </c>
      <c r="AR164" s="52">
        <v>0</v>
      </c>
      <c r="AS164" s="75"/>
      <c r="AT164" s="76">
        <v>39172</v>
      </c>
      <c r="AU164" s="71">
        <v>2.8</v>
      </c>
      <c r="AV164" s="72"/>
      <c r="AW164" s="72"/>
      <c r="AX164" s="72"/>
      <c r="AY164" s="72"/>
      <c r="AZ164" s="72"/>
      <c r="BA164" s="72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</row>
    <row r="165" spans="1:128">
      <c r="A165" s="21"/>
      <c r="B165" s="82" t="s">
        <v>34</v>
      </c>
      <c r="K165" s="21"/>
      <c r="L165" s="80"/>
      <c r="M165" s="81"/>
      <c r="N165" s="61"/>
      <c r="O165" s="61"/>
      <c r="P165" s="61"/>
      <c r="Q165" s="61"/>
      <c r="R165" s="61"/>
      <c r="S165" s="61"/>
      <c r="V165" s="16"/>
      <c r="W165" s="16"/>
      <c r="X165" s="16"/>
      <c r="Y165" s="16"/>
      <c r="Z165" s="16"/>
      <c r="AA165" s="16"/>
      <c r="AB165" s="16"/>
      <c r="AC165" s="16"/>
      <c r="AD165" s="16"/>
      <c r="AE165" s="11"/>
      <c r="AF165" s="11"/>
      <c r="AG165" s="11"/>
      <c r="AH165" s="11"/>
      <c r="AI165" s="51">
        <v>41394</v>
      </c>
      <c r="AJ165" s="52">
        <v>2.3860999999999999</v>
      </c>
      <c r="AK165" s="13"/>
      <c r="AL165" s="51">
        <v>36585</v>
      </c>
      <c r="AM165" s="52">
        <v>0.7</v>
      </c>
      <c r="AN165" s="52">
        <v>0</v>
      </c>
      <c r="AO165" s="52">
        <v>0.3</v>
      </c>
      <c r="AP165" s="52">
        <v>0</v>
      </c>
      <c r="AQ165" s="52">
        <v>1.9</v>
      </c>
      <c r="AR165" s="52">
        <v>0</v>
      </c>
      <c r="AS165" s="75"/>
      <c r="AT165" s="76">
        <v>39202</v>
      </c>
      <c r="AU165" s="71">
        <v>2.9</v>
      </c>
      <c r="AV165" s="72"/>
      <c r="AW165" s="72"/>
      <c r="AX165" s="72"/>
      <c r="AY165" s="72"/>
      <c r="AZ165" s="72"/>
      <c r="BA165" s="72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</row>
    <row r="166" spans="1:128">
      <c r="A166" s="21"/>
      <c r="B166" s="82" t="s">
        <v>35</v>
      </c>
      <c r="K166" s="21"/>
      <c r="L166" s="80"/>
      <c r="M166" s="81"/>
      <c r="N166" s="61"/>
      <c r="O166" s="61"/>
      <c r="P166" s="61"/>
      <c r="Q166" s="61"/>
      <c r="R166" s="61"/>
      <c r="S166" s="61"/>
      <c r="V166" s="16"/>
      <c r="W166" s="16"/>
      <c r="X166" s="16"/>
      <c r="Y166" s="16"/>
      <c r="Z166" s="16"/>
      <c r="AA166" s="16"/>
      <c r="AB166" s="16"/>
      <c r="AC166" s="16"/>
      <c r="AD166" s="16"/>
      <c r="AE166" s="11"/>
      <c r="AF166" s="11"/>
      <c r="AG166" s="11"/>
      <c r="AH166" s="11"/>
      <c r="AI166" s="51">
        <v>41364</v>
      </c>
      <c r="AJ166" s="52">
        <v>2.0695999999999999</v>
      </c>
      <c r="AK166" s="13"/>
      <c r="AL166" s="51">
        <v>36616</v>
      </c>
      <c r="AM166" s="52">
        <v>-0.2</v>
      </c>
      <c r="AN166" s="52">
        <v>0</v>
      </c>
      <c r="AO166" s="52">
        <v>0.1</v>
      </c>
      <c r="AP166" s="52">
        <v>0</v>
      </c>
      <c r="AQ166" s="52">
        <v>-1.6</v>
      </c>
      <c r="AR166" s="52">
        <v>0</v>
      </c>
      <c r="AS166" s="75"/>
      <c r="AT166" s="76">
        <v>39233</v>
      </c>
      <c r="AU166" s="71">
        <v>3.2</v>
      </c>
      <c r="AV166" s="72"/>
      <c r="AW166" s="72"/>
      <c r="AX166" s="72"/>
      <c r="AY166" s="72"/>
      <c r="AZ166" s="72"/>
      <c r="BA166" s="72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</row>
    <row r="167" spans="1:128">
      <c r="A167" s="21"/>
      <c r="B167" s="82" t="s">
        <v>36</v>
      </c>
      <c r="K167" s="21"/>
      <c r="L167" s="80"/>
      <c r="M167" s="81"/>
      <c r="N167" s="61"/>
      <c r="O167" s="61"/>
      <c r="P167" s="61"/>
      <c r="Q167" s="61"/>
      <c r="R167" s="61"/>
      <c r="S167" s="61"/>
      <c r="V167" s="16"/>
      <c r="W167" s="16"/>
      <c r="X167" s="16"/>
      <c r="Y167" s="16"/>
      <c r="Z167" s="16"/>
      <c r="AA167" s="16"/>
      <c r="AB167" s="16"/>
      <c r="AC167" s="16"/>
      <c r="AD167" s="16"/>
      <c r="AE167" s="11"/>
      <c r="AF167" s="11"/>
      <c r="AG167" s="11"/>
      <c r="AH167" s="11"/>
      <c r="AI167" s="51">
        <v>41333</v>
      </c>
      <c r="AJ167" s="52">
        <v>3.2198000000000002</v>
      </c>
      <c r="AK167" s="13"/>
      <c r="AL167" s="51">
        <v>36646</v>
      </c>
      <c r="AM167" s="52">
        <v>-0.3</v>
      </c>
      <c r="AN167" s="52">
        <v>0</v>
      </c>
      <c r="AO167" s="52">
        <v>0</v>
      </c>
      <c r="AP167" s="52">
        <v>0</v>
      </c>
      <c r="AQ167" s="52">
        <v>-0.9</v>
      </c>
      <c r="AR167" s="52">
        <v>0</v>
      </c>
      <c r="AS167" s="75"/>
      <c r="AT167" s="76">
        <v>39263</v>
      </c>
      <c r="AU167" s="71">
        <v>3.5</v>
      </c>
      <c r="AV167" s="72"/>
      <c r="AW167" s="72"/>
      <c r="AX167" s="72"/>
      <c r="AY167" s="72"/>
      <c r="AZ167" s="72"/>
      <c r="BA167" s="72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</row>
    <row r="168" spans="1:128">
      <c r="A168" s="21"/>
      <c r="B168" s="82" t="s">
        <v>37</v>
      </c>
      <c r="K168" s="21"/>
      <c r="L168" s="80"/>
      <c r="M168" s="81"/>
      <c r="N168" s="61"/>
      <c r="O168" s="61"/>
      <c r="P168" s="61"/>
      <c r="Q168" s="61"/>
      <c r="R168" s="61"/>
      <c r="S168" s="61"/>
      <c r="V168" s="16"/>
      <c r="W168" s="16"/>
      <c r="X168" s="16"/>
      <c r="Y168" s="16"/>
      <c r="Z168" s="16"/>
      <c r="AA168" s="16"/>
      <c r="AB168" s="16"/>
      <c r="AC168" s="16"/>
      <c r="AD168" s="16"/>
      <c r="AE168" s="11"/>
      <c r="AF168" s="11"/>
      <c r="AG168" s="11"/>
      <c r="AH168" s="11"/>
      <c r="AI168" s="51">
        <v>41305</v>
      </c>
      <c r="AJ168" s="52">
        <v>2.0305</v>
      </c>
      <c r="AK168" s="13"/>
      <c r="AL168" s="51">
        <v>36677</v>
      </c>
      <c r="AM168" s="52">
        <v>0.1</v>
      </c>
      <c r="AN168" s="52">
        <v>0</v>
      </c>
      <c r="AO168" s="52">
        <v>0</v>
      </c>
      <c r="AP168" s="52">
        <v>0</v>
      </c>
      <c r="AQ168" s="52">
        <v>-1</v>
      </c>
      <c r="AR168" s="52">
        <v>0</v>
      </c>
      <c r="AS168" s="75"/>
      <c r="AT168" s="76">
        <v>39294</v>
      </c>
      <c r="AU168" s="71">
        <v>3.9</v>
      </c>
      <c r="AV168" s="72"/>
      <c r="AW168" s="72"/>
      <c r="AX168" s="72"/>
      <c r="AY168" s="72"/>
      <c r="AZ168" s="72"/>
      <c r="BA168" s="72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</row>
    <row r="169" spans="1:128">
      <c r="A169" s="21"/>
      <c r="B169" s="82" t="s">
        <v>38</v>
      </c>
      <c r="K169" s="21"/>
      <c r="L169" s="80"/>
      <c r="M169" s="81"/>
      <c r="N169" s="61"/>
      <c r="O169" s="61"/>
      <c r="P169" s="61"/>
      <c r="Q169" s="61"/>
      <c r="R169" s="61"/>
      <c r="S169" s="61"/>
      <c r="V169" s="16"/>
      <c r="W169" s="16"/>
      <c r="X169" s="16"/>
      <c r="Y169" s="16"/>
      <c r="Z169" s="16"/>
      <c r="AA169" s="16"/>
      <c r="AB169" s="16"/>
      <c r="AC169" s="16"/>
      <c r="AD169" s="16"/>
      <c r="AE169" s="11"/>
      <c r="AF169" s="11"/>
      <c r="AG169" s="11"/>
      <c r="AH169" s="11"/>
      <c r="AI169" s="51">
        <v>41274</v>
      </c>
      <c r="AJ169" s="52">
        <v>2.5</v>
      </c>
      <c r="AK169" s="13"/>
      <c r="AL169" s="51">
        <v>36707</v>
      </c>
      <c r="AM169" s="52">
        <v>0.5</v>
      </c>
      <c r="AN169" s="52">
        <v>0</v>
      </c>
      <c r="AO169" s="52">
        <v>0.1</v>
      </c>
      <c r="AP169" s="52">
        <v>0</v>
      </c>
      <c r="AQ169" s="52">
        <v>-1.5</v>
      </c>
      <c r="AR169" s="52">
        <v>0</v>
      </c>
      <c r="AS169" s="75"/>
      <c r="AT169" s="76">
        <v>39325</v>
      </c>
      <c r="AU169" s="71">
        <v>4.0999999999999996</v>
      </c>
      <c r="AV169" s="72"/>
      <c r="AW169" s="72"/>
      <c r="AX169" s="72"/>
      <c r="AY169" s="72"/>
      <c r="AZ169" s="72"/>
      <c r="BA169" s="72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</row>
    <row r="170" spans="1:128">
      <c r="A170" s="21"/>
      <c r="B170" s="82" t="s">
        <v>39</v>
      </c>
      <c r="K170" s="21"/>
      <c r="L170" s="80"/>
      <c r="M170" s="81"/>
      <c r="N170" s="61"/>
      <c r="O170" s="61"/>
      <c r="P170" s="61"/>
      <c r="Q170" s="61"/>
      <c r="R170" s="61"/>
      <c r="S170" s="61"/>
      <c r="V170" s="16"/>
      <c r="W170" s="16"/>
      <c r="X170" s="16"/>
      <c r="Y170" s="16"/>
      <c r="Z170" s="16"/>
      <c r="AA170" s="16"/>
      <c r="AB170" s="16"/>
      <c r="AC170" s="16"/>
      <c r="AD170" s="16"/>
      <c r="AE170" s="11"/>
      <c r="AF170" s="11"/>
      <c r="AG170" s="11"/>
      <c r="AH170" s="11"/>
      <c r="AI170" s="51">
        <v>41243</v>
      </c>
      <c r="AJ170" s="52">
        <v>2</v>
      </c>
      <c r="AK170" s="13"/>
      <c r="AL170" s="51">
        <v>36738</v>
      </c>
      <c r="AM170" s="52">
        <v>0.5</v>
      </c>
      <c r="AN170" s="52">
        <v>0</v>
      </c>
      <c r="AO170" s="52">
        <v>0.2</v>
      </c>
      <c r="AP170" s="52">
        <v>0</v>
      </c>
      <c r="AQ170" s="52">
        <v>-0.8</v>
      </c>
      <c r="AR170" s="52">
        <v>0</v>
      </c>
      <c r="AS170" s="75"/>
      <c r="AT170" s="76">
        <v>39355</v>
      </c>
      <c r="AU170" s="71">
        <v>4.4000000000000004</v>
      </c>
      <c r="AV170" s="72"/>
      <c r="AW170" s="72"/>
      <c r="AX170" s="72"/>
      <c r="AY170" s="72"/>
      <c r="AZ170" s="72"/>
      <c r="BA170" s="72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</row>
    <row r="171" spans="1:128">
      <c r="A171" s="21"/>
      <c r="B171" s="82" t="s">
        <v>40</v>
      </c>
      <c r="K171" s="21"/>
      <c r="L171" s="80"/>
      <c r="M171" s="81"/>
      <c r="N171" s="61"/>
      <c r="O171" s="61"/>
      <c r="P171" s="61"/>
      <c r="Q171" s="61"/>
      <c r="R171" s="61"/>
      <c r="S171" s="61"/>
      <c r="V171" s="16"/>
      <c r="W171" s="16"/>
      <c r="X171" s="16"/>
      <c r="Y171" s="16"/>
      <c r="Z171" s="16"/>
      <c r="AA171" s="16"/>
      <c r="AB171" s="16"/>
      <c r="AC171" s="16"/>
      <c r="AD171" s="16"/>
      <c r="AE171" s="11"/>
      <c r="AF171" s="11"/>
      <c r="AG171" s="11"/>
      <c r="AH171" s="11"/>
      <c r="AI171" s="51">
        <v>41213</v>
      </c>
      <c r="AJ171" s="52">
        <v>1.7</v>
      </c>
      <c r="AK171" s="13"/>
      <c r="AL171" s="51">
        <v>36769</v>
      </c>
      <c r="AM171" s="52">
        <v>0.3</v>
      </c>
      <c r="AN171" s="52">
        <v>0</v>
      </c>
      <c r="AO171" s="52">
        <v>0.2</v>
      </c>
      <c r="AP171" s="52">
        <v>0</v>
      </c>
      <c r="AQ171" s="52">
        <v>1</v>
      </c>
      <c r="AR171" s="52">
        <v>0</v>
      </c>
      <c r="AS171" s="75"/>
      <c r="AT171" s="76">
        <v>39386</v>
      </c>
      <c r="AU171" s="71">
        <v>4.5999999999999996</v>
      </c>
      <c r="AV171" s="72"/>
      <c r="AW171" s="72"/>
      <c r="AX171" s="72"/>
      <c r="AY171" s="72"/>
      <c r="AZ171" s="72"/>
      <c r="BA171" s="72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</row>
    <row r="172" spans="1:128">
      <c r="A172" s="21"/>
      <c r="B172" s="82" t="s">
        <v>41</v>
      </c>
      <c r="K172" s="21"/>
      <c r="L172" s="80"/>
      <c r="M172" s="81"/>
      <c r="N172" s="61"/>
      <c r="O172" s="61"/>
      <c r="P172" s="61"/>
      <c r="Q172" s="61"/>
      <c r="R172" s="61"/>
      <c r="S172" s="61"/>
      <c r="V172" s="16"/>
      <c r="W172" s="16"/>
      <c r="X172" s="16"/>
      <c r="Y172" s="16"/>
      <c r="Z172" s="16"/>
      <c r="AA172" s="16"/>
      <c r="AB172" s="16"/>
      <c r="AC172" s="16"/>
      <c r="AD172" s="16"/>
      <c r="AE172" s="11"/>
      <c r="AF172" s="11"/>
      <c r="AG172" s="11"/>
      <c r="AH172" s="11"/>
      <c r="AI172" s="51">
        <v>41182</v>
      </c>
      <c r="AJ172" s="52">
        <v>1.9</v>
      </c>
      <c r="AK172" s="13"/>
      <c r="AL172" s="51">
        <v>36799</v>
      </c>
      <c r="AM172" s="52">
        <v>0</v>
      </c>
      <c r="AN172" s="52">
        <v>0</v>
      </c>
      <c r="AO172" s="52">
        <v>0.2</v>
      </c>
      <c r="AP172" s="52">
        <v>0</v>
      </c>
      <c r="AQ172" s="52">
        <v>1.6</v>
      </c>
      <c r="AR172" s="52">
        <v>0</v>
      </c>
      <c r="AS172" s="75"/>
      <c r="AT172" s="76">
        <v>39416</v>
      </c>
      <c r="AU172" s="71">
        <v>4.8</v>
      </c>
      <c r="AV172" s="72"/>
      <c r="AW172" s="72"/>
      <c r="AX172" s="72"/>
      <c r="AY172" s="72"/>
      <c r="AZ172" s="72"/>
      <c r="BA172" s="72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</row>
    <row r="173" spans="1:128">
      <c r="A173" s="21"/>
      <c r="B173" s="82" t="s">
        <v>42</v>
      </c>
      <c r="K173" s="21"/>
      <c r="L173" s="80"/>
      <c r="M173" s="81"/>
      <c r="N173" s="61"/>
      <c r="O173" s="61"/>
      <c r="P173" s="61"/>
      <c r="Q173" s="61"/>
      <c r="R173" s="61"/>
      <c r="S173" s="61"/>
      <c r="V173" s="16"/>
      <c r="W173" s="16"/>
      <c r="X173" s="16"/>
      <c r="Y173" s="16"/>
      <c r="Z173" s="16"/>
      <c r="AA173" s="16"/>
      <c r="AB173" s="16"/>
      <c r="AC173" s="16"/>
      <c r="AD173" s="16"/>
      <c r="AE173" s="11"/>
      <c r="AF173" s="11"/>
      <c r="AG173" s="11"/>
      <c r="AH173" s="11"/>
      <c r="AI173" s="51">
        <v>41152</v>
      </c>
      <c r="AJ173" s="52">
        <v>2</v>
      </c>
      <c r="AK173" s="13"/>
      <c r="AL173" s="51">
        <v>36830</v>
      </c>
      <c r="AM173" s="52">
        <v>0</v>
      </c>
      <c r="AN173" s="52">
        <v>0</v>
      </c>
      <c r="AO173" s="52">
        <v>0.1</v>
      </c>
      <c r="AP173" s="52">
        <v>0</v>
      </c>
      <c r="AQ173" s="52">
        <v>-0.1</v>
      </c>
      <c r="AR173" s="52">
        <v>0</v>
      </c>
      <c r="AS173" s="75"/>
      <c r="AT173" s="76">
        <v>39447</v>
      </c>
      <c r="AU173" s="71">
        <v>7.1</v>
      </c>
      <c r="AV173" s="72"/>
      <c r="AW173" s="72"/>
      <c r="AX173" s="72"/>
      <c r="AY173" s="72"/>
      <c r="AZ173" s="72"/>
      <c r="BA173" s="72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</row>
    <row r="174" spans="1:128">
      <c r="A174" s="21"/>
      <c r="B174" s="82" t="s">
        <v>43</v>
      </c>
      <c r="K174" s="21"/>
      <c r="L174" s="80"/>
      <c r="M174" s="81"/>
      <c r="N174" s="61"/>
      <c r="O174" s="61"/>
      <c r="P174" s="61"/>
      <c r="Q174" s="61"/>
      <c r="R174" s="61"/>
      <c r="S174" s="61"/>
      <c r="V174" s="16"/>
      <c r="W174" s="16"/>
      <c r="X174" s="16"/>
      <c r="Y174" s="16"/>
      <c r="Z174" s="16"/>
      <c r="AA174" s="16"/>
      <c r="AB174" s="16"/>
      <c r="AC174" s="16"/>
      <c r="AD174" s="16"/>
      <c r="AE174" s="11"/>
      <c r="AF174" s="11"/>
      <c r="AG174" s="11"/>
      <c r="AH174" s="11"/>
      <c r="AI174" s="51">
        <v>41121</v>
      </c>
      <c r="AJ174" s="52">
        <v>1.8</v>
      </c>
      <c r="AK174" s="13"/>
      <c r="AL174" s="51">
        <v>36860</v>
      </c>
      <c r="AM174" s="52">
        <v>1.3</v>
      </c>
      <c r="AN174" s="52">
        <v>0</v>
      </c>
      <c r="AO174" s="52">
        <v>0.2</v>
      </c>
      <c r="AP174" s="52">
        <v>0</v>
      </c>
      <c r="AQ174" s="52">
        <v>0.7</v>
      </c>
      <c r="AR174" s="52">
        <v>0</v>
      </c>
      <c r="AS174" s="75"/>
      <c r="AT174" s="76">
        <v>39478</v>
      </c>
      <c r="AU174" s="71">
        <v>7.9</v>
      </c>
      <c r="AV174" s="72"/>
      <c r="AW174" s="72"/>
      <c r="AX174" s="72"/>
      <c r="AY174" s="72"/>
      <c r="AZ174" s="72"/>
      <c r="BA174" s="72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</row>
    <row r="175" spans="1:128">
      <c r="A175" s="21"/>
      <c r="B175" s="82" t="s">
        <v>44</v>
      </c>
      <c r="K175" s="21"/>
      <c r="L175" s="80"/>
      <c r="M175" s="81"/>
      <c r="N175" s="61"/>
      <c r="O175" s="61"/>
      <c r="P175" s="61"/>
      <c r="Q175" s="61"/>
      <c r="R175" s="61"/>
      <c r="S175" s="61"/>
      <c r="V175" s="16"/>
      <c r="W175" s="16"/>
      <c r="X175" s="16"/>
      <c r="Y175" s="16"/>
      <c r="Z175" s="16"/>
      <c r="AA175" s="16"/>
      <c r="AB175" s="16"/>
      <c r="AC175" s="16"/>
      <c r="AD175" s="16"/>
      <c r="AE175" s="11"/>
      <c r="AF175" s="11"/>
      <c r="AG175" s="11"/>
      <c r="AH175" s="11"/>
      <c r="AI175" s="51">
        <v>41090</v>
      </c>
      <c r="AJ175" s="52">
        <v>2.2000000000000002</v>
      </c>
      <c r="AK175" s="13"/>
      <c r="AL175" s="51">
        <v>36891</v>
      </c>
      <c r="AM175" s="52">
        <v>1.5</v>
      </c>
      <c r="AN175" s="52">
        <v>0</v>
      </c>
      <c r="AO175" s="52">
        <v>0.4</v>
      </c>
      <c r="AP175" s="52">
        <v>0</v>
      </c>
      <c r="AQ175" s="52">
        <v>0.1</v>
      </c>
      <c r="AR175" s="52">
        <v>0</v>
      </c>
      <c r="AS175" s="75"/>
      <c r="AT175" s="76">
        <v>39507</v>
      </c>
      <c r="AU175" s="71">
        <v>8</v>
      </c>
      <c r="AV175" s="72"/>
      <c r="AW175" s="72"/>
      <c r="AX175" s="72"/>
      <c r="AY175" s="72"/>
      <c r="AZ175" s="72"/>
      <c r="BA175" s="72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</row>
    <row r="176" spans="1:128">
      <c r="A176" s="21"/>
      <c r="B176" s="82" t="s">
        <v>45</v>
      </c>
      <c r="K176" s="21"/>
      <c r="L176" s="80"/>
      <c r="M176" s="81"/>
      <c r="N176" s="61"/>
      <c r="O176" s="61"/>
      <c r="P176" s="61"/>
      <c r="Q176" s="61"/>
      <c r="R176" s="61"/>
      <c r="S176" s="61"/>
      <c r="V176" s="16"/>
      <c r="W176" s="16"/>
      <c r="X176" s="16"/>
      <c r="Y176" s="16"/>
      <c r="Z176" s="16"/>
      <c r="AA176" s="16"/>
      <c r="AB176" s="16"/>
      <c r="AC176" s="16"/>
      <c r="AD176" s="16"/>
      <c r="AE176" s="11"/>
      <c r="AF176" s="11"/>
      <c r="AG176" s="11"/>
      <c r="AH176" s="11"/>
      <c r="AI176" s="51">
        <v>41060</v>
      </c>
      <c r="AJ176" s="52">
        <v>3</v>
      </c>
      <c r="AK176" s="13"/>
      <c r="AL176" s="51">
        <v>36922</v>
      </c>
      <c r="AM176" s="52">
        <v>1.2</v>
      </c>
      <c r="AN176" s="52">
        <v>0</v>
      </c>
      <c r="AO176" s="52">
        <v>1.2</v>
      </c>
      <c r="AP176" s="52">
        <v>0</v>
      </c>
      <c r="AQ176" s="52">
        <v>0.9</v>
      </c>
      <c r="AR176" s="52">
        <v>0</v>
      </c>
      <c r="AS176" s="75"/>
      <c r="AT176" s="76">
        <v>39538</v>
      </c>
      <c r="AU176" s="71">
        <v>8.1999999999999993</v>
      </c>
      <c r="AV176" s="72"/>
      <c r="AW176" s="72"/>
      <c r="AX176" s="72"/>
      <c r="AY176" s="72"/>
      <c r="AZ176" s="72"/>
      <c r="BA176" s="72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</row>
    <row r="177" spans="1:128">
      <c r="A177" s="21"/>
      <c r="B177" s="82" t="s">
        <v>46</v>
      </c>
      <c r="K177" s="21"/>
      <c r="L177" s="80"/>
      <c r="M177" s="81"/>
      <c r="N177" s="61"/>
      <c r="O177" s="61"/>
      <c r="P177" s="61"/>
      <c r="Q177" s="61"/>
      <c r="R177" s="61"/>
      <c r="S177" s="61"/>
      <c r="V177" s="16"/>
      <c r="W177" s="16"/>
      <c r="X177" s="16"/>
      <c r="Y177" s="16"/>
      <c r="Z177" s="16"/>
      <c r="AA177" s="16"/>
      <c r="AB177" s="16"/>
      <c r="AC177" s="16"/>
      <c r="AD177" s="16"/>
      <c r="AE177" s="11"/>
      <c r="AF177" s="11"/>
      <c r="AG177" s="11"/>
      <c r="AH177" s="11"/>
      <c r="AI177" s="51">
        <v>41029</v>
      </c>
      <c r="AJ177" s="52">
        <v>3.4</v>
      </c>
      <c r="AK177" s="13"/>
      <c r="AL177" s="51">
        <v>36950</v>
      </c>
      <c r="AM177" s="52">
        <v>0</v>
      </c>
      <c r="AN177" s="52">
        <v>0</v>
      </c>
      <c r="AO177" s="52">
        <v>0.6</v>
      </c>
      <c r="AP177" s="52">
        <v>0</v>
      </c>
      <c r="AQ177" s="52">
        <v>0.1</v>
      </c>
      <c r="AR177" s="52">
        <v>0</v>
      </c>
      <c r="AS177" s="75"/>
      <c r="AT177" s="76">
        <v>39568</v>
      </c>
      <c r="AU177" s="71">
        <v>8.1</v>
      </c>
      <c r="AV177" s="72"/>
      <c r="AW177" s="72"/>
      <c r="AX177" s="72"/>
      <c r="AY177" s="72"/>
      <c r="AZ177" s="72"/>
      <c r="BA177" s="72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</row>
    <row r="178" spans="1:128">
      <c r="A178" s="21"/>
      <c r="B178" s="82" t="s">
        <v>47</v>
      </c>
      <c r="K178" s="21"/>
      <c r="L178" s="80"/>
      <c r="M178" s="81"/>
      <c r="N178" s="61"/>
      <c r="O178" s="61"/>
      <c r="P178" s="61"/>
      <c r="Q178" s="61"/>
      <c r="R178" s="61"/>
      <c r="S178" s="61"/>
      <c r="V178" s="16"/>
      <c r="W178" s="16"/>
      <c r="X178" s="16"/>
      <c r="Y178" s="16"/>
      <c r="Z178" s="16"/>
      <c r="AA178" s="16"/>
      <c r="AB178" s="16"/>
      <c r="AC178" s="16"/>
      <c r="AD178" s="16"/>
      <c r="AE178" s="11"/>
      <c r="AF178" s="11"/>
      <c r="AG178" s="11"/>
      <c r="AH178" s="11"/>
      <c r="AI178" s="51">
        <v>40999</v>
      </c>
      <c r="AJ178" s="52">
        <v>3.6</v>
      </c>
      <c r="AK178" s="13"/>
      <c r="AL178" s="51">
        <v>36981</v>
      </c>
      <c r="AM178" s="52">
        <v>0.8</v>
      </c>
      <c r="AN178" s="52">
        <v>0</v>
      </c>
      <c r="AO178" s="52">
        <v>0.7</v>
      </c>
      <c r="AP178" s="52">
        <v>0</v>
      </c>
      <c r="AQ178" s="52">
        <v>-0.6</v>
      </c>
      <c r="AR178" s="52">
        <v>0</v>
      </c>
      <c r="AS178" s="75"/>
      <c r="AT178" s="76">
        <v>39599</v>
      </c>
      <c r="AU178" s="71">
        <v>7.9</v>
      </c>
      <c r="AV178" s="72"/>
      <c r="AW178" s="72"/>
      <c r="AX178" s="72"/>
      <c r="AY178" s="72"/>
      <c r="AZ178" s="72"/>
      <c r="BA178" s="72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</row>
    <row r="179" spans="1:128">
      <c r="A179" s="21"/>
      <c r="B179" s="82" t="s">
        <v>48</v>
      </c>
      <c r="K179" s="21"/>
      <c r="L179" s="80"/>
      <c r="M179" s="81"/>
      <c r="N179" s="61"/>
      <c r="O179" s="61"/>
      <c r="P179" s="61"/>
      <c r="Q179" s="61"/>
      <c r="R179" s="61"/>
      <c r="S179" s="61"/>
      <c r="V179" s="16"/>
      <c r="W179" s="16"/>
      <c r="X179" s="16"/>
      <c r="Y179" s="16"/>
      <c r="Z179" s="16"/>
      <c r="AA179" s="16"/>
      <c r="AB179" s="16"/>
      <c r="AC179" s="16"/>
      <c r="AD179" s="16"/>
      <c r="AE179" s="11"/>
      <c r="AF179" s="11"/>
      <c r="AG179" s="11"/>
      <c r="AH179" s="11"/>
      <c r="AI179" s="51">
        <v>40968</v>
      </c>
      <c r="AJ179" s="52">
        <v>3.2</v>
      </c>
      <c r="AK179" s="13"/>
      <c r="AL179" s="51">
        <v>37011</v>
      </c>
      <c r="AM179" s="52">
        <v>1.6</v>
      </c>
      <c r="AN179" s="52">
        <v>0</v>
      </c>
      <c r="AO179" s="52">
        <v>0.9</v>
      </c>
      <c r="AP179" s="52">
        <v>0</v>
      </c>
      <c r="AQ179" s="52">
        <v>0.2</v>
      </c>
      <c r="AR179" s="52">
        <v>0</v>
      </c>
      <c r="AS179" s="75"/>
      <c r="AT179" s="76">
        <v>39629</v>
      </c>
      <c r="AU179" s="71">
        <v>7.7</v>
      </c>
      <c r="AV179" s="72"/>
      <c r="AW179" s="72"/>
      <c r="AX179" s="72"/>
      <c r="AY179" s="72"/>
      <c r="AZ179" s="72"/>
      <c r="BA179" s="72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</row>
    <row r="180" spans="1:128">
      <c r="A180" s="21"/>
      <c r="B180" s="82" t="s">
        <v>49</v>
      </c>
      <c r="K180" s="21"/>
      <c r="L180" s="80"/>
      <c r="M180" s="81"/>
      <c r="N180" s="61"/>
      <c r="O180" s="61"/>
      <c r="P180" s="61"/>
      <c r="Q180" s="61"/>
      <c r="R180" s="61"/>
      <c r="S180" s="61"/>
      <c r="V180" s="16"/>
      <c r="W180" s="16"/>
      <c r="X180" s="16"/>
      <c r="Y180" s="16"/>
      <c r="Z180" s="16"/>
      <c r="AA180" s="16"/>
      <c r="AB180" s="16"/>
      <c r="AC180" s="16"/>
      <c r="AD180" s="16"/>
      <c r="AE180" s="11"/>
      <c r="AF180" s="11"/>
      <c r="AG180" s="11"/>
      <c r="AH180" s="11"/>
      <c r="AI180" s="51">
        <v>40939</v>
      </c>
      <c r="AJ180" s="52">
        <v>4.5</v>
      </c>
      <c r="AK180" s="13"/>
      <c r="AL180" s="51">
        <v>37042</v>
      </c>
      <c r="AM180" s="52">
        <v>1.7</v>
      </c>
      <c r="AN180" s="52">
        <v>0</v>
      </c>
      <c r="AO180" s="52">
        <v>1.1000000000000001</v>
      </c>
      <c r="AP180" s="52">
        <v>0</v>
      </c>
      <c r="AQ180" s="52">
        <v>-0.5</v>
      </c>
      <c r="AR180" s="52">
        <v>0</v>
      </c>
      <c r="AS180" s="75"/>
      <c r="AT180" s="76">
        <v>39660</v>
      </c>
      <c r="AU180" s="71">
        <v>7.3</v>
      </c>
      <c r="AV180" s="72"/>
      <c r="AW180" s="72"/>
      <c r="AX180" s="72"/>
      <c r="AY180" s="72"/>
      <c r="AZ180" s="72"/>
      <c r="BA180" s="72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</row>
    <row r="181" spans="1:128">
      <c r="A181" s="21"/>
      <c r="B181" s="82" t="s">
        <v>50</v>
      </c>
      <c r="K181" s="21"/>
      <c r="L181" s="80"/>
      <c r="M181" s="81"/>
      <c r="N181" s="61"/>
      <c r="O181" s="61"/>
      <c r="P181" s="61"/>
      <c r="Q181" s="61"/>
      <c r="R181" s="61"/>
      <c r="S181" s="61"/>
      <c r="V181" s="16"/>
      <c r="W181" s="16"/>
      <c r="X181" s="16"/>
      <c r="Y181" s="16"/>
      <c r="Z181" s="16"/>
      <c r="AA181" s="16"/>
      <c r="AB181" s="16"/>
      <c r="AC181" s="16"/>
      <c r="AD181" s="16"/>
      <c r="AE181" s="11"/>
      <c r="AF181" s="11"/>
      <c r="AG181" s="11"/>
      <c r="AH181" s="11"/>
      <c r="AI181" s="51">
        <v>40908</v>
      </c>
      <c r="AJ181" s="52">
        <v>4.07</v>
      </c>
      <c r="AK181" s="13"/>
      <c r="AL181" s="51">
        <v>37072</v>
      </c>
      <c r="AM181" s="52">
        <v>1.4</v>
      </c>
      <c r="AN181" s="52">
        <v>0</v>
      </c>
      <c r="AO181" s="52">
        <v>1.1000000000000001</v>
      </c>
      <c r="AP181" s="52">
        <v>0</v>
      </c>
      <c r="AQ181" s="52">
        <v>-1.2</v>
      </c>
      <c r="AR181" s="52">
        <v>0</v>
      </c>
      <c r="AS181" s="75"/>
      <c r="AT181" s="76">
        <v>39691</v>
      </c>
      <c r="AU181" s="71">
        <v>7</v>
      </c>
      <c r="AV181" s="72"/>
      <c r="AW181" s="72"/>
      <c r="AX181" s="72"/>
      <c r="AY181" s="72"/>
      <c r="AZ181" s="72"/>
      <c r="BA181" s="72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</row>
    <row r="182" spans="1:128">
      <c r="A182" s="21"/>
      <c r="B182" s="82" t="s">
        <v>51</v>
      </c>
      <c r="K182" s="21"/>
      <c r="L182" s="80"/>
      <c r="M182" s="81"/>
      <c r="N182" s="61"/>
      <c r="O182" s="61"/>
      <c r="P182" s="61"/>
      <c r="Q182" s="61"/>
      <c r="R182" s="61"/>
      <c r="S182" s="61"/>
      <c r="V182" s="16"/>
      <c r="W182" s="16"/>
      <c r="X182" s="16"/>
      <c r="Y182" s="16"/>
      <c r="Z182" s="16"/>
      <c r="AA182" s="16"/>
      <c r="AB182" s="16"/>
      <c r="AC182" s="16"/>
      <c r="AD182" s="16"/>
      <c r="AE182" s="11"/>
      <c r="AF182" s="11"/>
      <c r="AG182" s="11"/>
      <c r="AH182" s="11"/>
      <c r="AI182" s="51">
        <v>40877</v>
      </c>
      <c r="AJ182" s="52">
        <v>4.2249999999999996</v>
      </c>
      <c r="AK182" s="13"/>
      <c r="AL182" s="51">
        <v>37103</v>
      </c>
      <c r="AM182" s="52">
        <v>1.5</v>
      </c>
      <c r="AN182" s="52">
        <v>0</v>
      </c>
      <c r="AO182" s="52">
        <v>1.2</v>
      </c>
      <c r="AP182" s="52">
        <v>0</v>
      </c>
      <c r="AQ182" s="52">
        <v>-0.5</v>
      </c>
      <c r="AR182" s="52">
        <v>0</v>
      </c>
      <c r="AS182" s="75"/>
      <c r="AT182" s="76">
        <v>39721</v>
      </c>
      <c r="AU182" s="71">
        <v>6.7</v>
      </c>
      <c r="AV182" s="72"/>
      <c r="AW182" s="72"/>
      <c r="AX182" s="72"/>
      <c r="AY182" s="72"/>
      <c r="AZ182" s="72"/>
      <c r="BA182" s="72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</row>
    <row r="183" spans="1:128">
      <c r="A183" s="21"/>
      <c r="B183" s="82" t="s">
        <v>52</v>
      </c>
      <c r="K183" s="21"/>
      <c r="L183" s="80"/>
      <c r="M183" s="81"/>
      <c r="N183" s="61"/>
      <c r="O183" s="61"/>
      <c r="P183" s="61"/>
      <c r="Q183" s="61"/>
      <c r="R183" s="61"/>
      <c r="S183" s="61"/>
      <c r="V183" s="16"/>
      <c r="W183" s="16"/>
      <c r="X183" s="16"/>
      <c r="Y183" s="16"/>
      <c r="Z183" s="16"/>
      <c r="AA183" s="16"/>
      <c r="AB183" s="16"/>
      <c r="AC183" s="16"/>
      <c r="AD183" s="16"/>
      <c r="AE183" s="11"/>
      <c r="AF183" s="11"/>
      <c r="AG183" s="11"/>
      <c r="AH183" s="11"/>
      <c r="AI183" s="51">
        <v>40847</v>
      </c>
      <c r="AJ183" s="52">
        <v>5.4950000000000001</v>
      </c>
      <c r="AK183" s="13"/>
      <c r="AL183" s="51">
        <v>37134</v>
      </c>
      <c r="AM183" s="52">
        <v>1</v>
      </c>
      <c r="AN183" s="52">
        <v>0</v>
      </c>
      <c r="AO183" s="52">
        <v>1.2</v>
      </c>
      <c r="AP183" s="52">
        <v>0</v>
      </c>
      <c r="AQ183" s="52">
        <v>0.1</v>
      </c>
      <c r="AR183" s="52">
        <v>0</v>
      </c>
      <c r="AS183" s="75"/>
      <c r="AT183" s="76">
        <v>39752</v>
      </c>
      <c r="AU183" s="71">
        <v>6.3</v>
      </c>
      <c r="AV183" s="72"/>
      <c r="AW183" s="72"/>
      <c r="AX183" s="72"/>
      <c r="AY183" s="72"/>
      <c r="AZ183" s="72"/>
      <c r="BA183" s="72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</row>
    <row r="184" spans="1:128">
      <c r="A184" s="21"/>
      <c r="B184" s="82" t="s">
        <v>53</v>
      </c>
      <c r="K184" s="21"/>
      <c r="L184" s="80"/>
      <c r="M184" s="81"/>
      <c r="N184" s="61"/>
      <c r="O184" s="61"/>
      <c r="P184" s="61"/>
      <c r="Q184" s="61"/>
      <c r="R184" s="61"/>
      <c r="S184" s="61"/>
      <c r="V184" s="16"/>
      <c r="W184" s="16"/>
      <c r="X184" s="16"/>
      <c r="Y184" s="16"/>
      <c r="Z184" s="16"/>
      <c r="AA184" s="16"/>
      <c r="AB184" s="16"/>
      <c r="AC184" s="16"/>
      <c r="AD184" s="16"/>
      <c r="AE184" s="11"/>
      <c r="AF184" s="11"/>
      <c r="AG184" s="11"/>
      <c r="AH184" s="11"/>
      <c r="AI184" s="51">
        <v>40816</v>
      </c>
      <c r="AJ184" s="52">
        <v>6.0670000000000002</v>
      </c>
      <c r="AK184" s="13"/>
      <c r="AL184" s="51">
        <v>37164</v>
      </c>
      <c r="AM184" s="52">
        <v>-0.1</v>
      </c>
      <c r="AN184" s="52">
        <v>0</v>
      </c>
      <c r="AO184" s="52">
        <v>1</v>
      </c>
      <c r="AP184" s="52">
        <v>0</v>
      </c>
      <c r="AQ184" s="52">
        <v>0.9</v>
      </c>
      <c r="AR184" s="52">
        <v>0</v>
      </c>
      <c r="AS184" s="75"/>
      <c r="AT184" s="76">
        <v>39782</v>
      </c>
      <c r="AU184" s="71">
        <v>5.9</v>
      </c>
      <c r="AV184" s="72"/>
      <c r="AW184" s="72"/>
      <c r="AX184" s="72"/>
      <c r="AY184" s="72"/>
      <c r="AZ184" s="72"/>
      <c r="BA184" s="72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</row>
    <row r="185" spans="1:128">
      <c r="A185" s="21"/>
      <c r="B185" s="82" t="s">
        <v>54</v>
      </c>
      <c r="K185" s="21"/>
      <c r="L185" s="80"/>
      <c r="M185" s="81"/>
      <c r="N185" s="61"/>
      <c r="O185" s="61"/>
      <c r="P185" s="61"/>
      <c r="Q185" s="61"/>
      <c r="R185" s="61"/>
      <c r="S185" s="61"/>
      <c r="V185" s="16"/>
      <c r="W185" s="16"/>
      <c r="X185" s="16"/>
      <c r="Y185" s="16"/>
      <c r="Z185" s="16"/>
      <c r="AA185" s="16"/>
      <c r="AB185" s="16"/>
      <c r="AC185" s="16"/>
      <c r="AD185" s="16"/>
      <c r="AE185" s="11"/>
      <c r="AF185" s="11"/>
      <c r="AG185" s="11"/>
      <c r="AH185" s="11"/>
      <c r="AI185" s="51">
        <v>40786</v>
      </c>
      <c r="AJ185" s="52">
        <v>6.1509999999999998</v>
      </c>
      <c r="AK185" s="13"/>
      <c r="AL185" s="51">
        <v>37195</v>
      </c>
      <c r="AM185" s="52">
        <v>0.2</v>
      </c>
      <c r="AN185" s="52">
        <v>0</v>
      </c>
      <c r="AO185" s="52">
        <v>0.9</v>
      </c>
      <c r="AP185" s="52">
        <v>0</v>
      </c>
      <c r="AQ185" s="52">
        <v>0.3</v>
      </c>
      <c r="AR185" s="52">
        <v>0</v>
      </c>
      <c r="AS185" s="75"/>
      <c r="AT185" s="76">
        <v>39813</v>
      </c>
      <c r="AU185" s="71">
        <v>1</v>
      </c>
      <c r="AV185" s="72"/>
      <c r="AW185" s="72"/>
      <c r="AX185" s="72"/>
      <c r="AY185" s="72"/>
      <c r="AZ185" s="72"/>
      <c r="BA185" s="72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</row>
    <row r="186" spans="1:128">
      <c r="A186" s="21"/>
      <c r="B186" s="82" t="s">
        <v>55</v>
      </c>
      <c r="K186" s="21"/>
      <c r="L186" s="80"/>
      <c r="M186" s="81"/>
      <c r="N186" s="61"/>
      <c r="O186" s="61"/>
      <c r="P186" s="61"/>
      <c r="Q186" s="61"/>
      <c r="R186" s="61"/>
      <c r="S186" s="61"/>
      <c r="V186" s="16"/>
      <c r="W186" s="16"/>
      <c r="X186" s="16"/>
      <c r="Y186" s="16"/>
      <c r="Z186" s="16"/>
      <c r="AA186" s="16"/>
      <c r="AB186" s="16"/>
      <c r="AC186" s="16"/>
      <c r="AD186" s="16"/>
      <c r="AE186" s="11"/>
      <c r="AF186" s="11"/>
      <c r="AG186" s="11"/>
      <c r="AH186" s="11"/>
      <c r="AI186" s="51">
        <v>40755</v>
      </c>
      <c r="AJ186" s="52">
        <v>6.4509999999999996</v>
      </c>
      <c r="AK186" s="13"/>
      <c r="AL186" s="51">
        <v>37225</v>
      </c>
      <c r="AM186" s="52">
        <v>-0.3</v>
      </c>
      <c r="AN186" s="52">
        <v>0</v>
      </c>
      <c r="AO186" s="52">
        <v>0.8</v>
      </c>
      <c r="AP186" s="52">
        <v>0</v>
      </c>
      <c r="AQ186" s="52">
        <v>-0.2</v>
      </c>
      <c r="AR186" s="52">
        <v>0</v>
      </c>
      <c r="AS186" s="75"/>
      <c r="AT186" s="76">
        <v>39844</v>
      </c>
      <c r="AU186" s="71">
        <v>-0.3</v>
      </c>
      <c r="AV186" s="72"/>
      <c r="AW186" s="72"/>
      <c r="AX186" s="72"/>
      <c r="AY186" s="72"/>
      <c r="AZ186" s="72"/>
      <c r="BA186" s="72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</row>
    <row r="187" spans="1:128">
      <c r="A187" s="21"/>
      <c r="B187" s="82" t="s">
        <v>56</v>
      </c>
      <c r="K187" s="21"/>
      <c r="L187" s="80"/>
      <c r="M187" s="81"/>
      <c r="N187" s="61"/>
      <c r="O187" s="61"/>
      <c r="P187" s="61"/>
      <c r="Q187" s="61"/>
      <c r="R187" s="61"/>
      <c r="S187" s="61"/>
      <c r="V187" s="16"/>
      <c r="W187" s="16"/>
      <c r="X187" s="16"/>
      <c r="Y187" s="16"/>
      <c r="Z187" s="16"/>
      <c r="AA187" s="16"/>
      <c r="AB187" s="16"/>
      <c r="AC187" s="16"/>
      <c r="AD187" s="16"/>
      <c r="AE187" s="11"/>
      <c r="AF187" s="11"/>
      <c r="AG187" s="11"/>
      <c r="AH187" s="11"/>
      <c r="AI187" s="51">
        <v>40724</v>
      </c>
      <c r="AJ187" s="52">
        <v>6.3550000000000004</v>
      </c>
      <c r="AK187" s="13"/>
      <c r="AL187" s="51">
        <v>37256</v>
      </c>
      <c r="AM187" s="52">
        <v>-0.3</v>
      </c>
      <c r="AN187" s="52">
        <v>0</v>
      </c>
      <c r="AO187" s="52">
        <v>0.7</v>
      </c>
      <c r="AP187" s="52">
        <v>0</v>
      </c>
      <c r="AQ187" s="52">
        <v>0.1</v>
      </c>
      <c r="AR187" s="52">
        <v>0</v>
      </c>
      <c r="AS187" s="75"/>
      <c r="AT187" s="76">
        <v>39872</v>
      </c>
      <c r="AU187" s="71">
        <v>-0.6</v>
      </c>
      <c r="AV187" s="72"/>
      <c r="AW187" s="72"/>
      <c r="AX187" s="72"/>
      <c r="AY187" s="72"/>
      <c r="AZ187" s="72"/>
      <c r="BA187" s="72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</row>
    <row r="188" spans="1:128">
      <c r="A188" s="21"/>
      <c r="B188" s="82" t="s">
        <v>57</v>
      </c>
      <c r="K188" s="21"/>
      <c r="L188" s="80"/>
      <c r="M188" s="81"/>
      <c r="N188" s="61"/>
      <c r="O188" s="61"/>
      <c r="P188" s="61"/>
      <c r="Q188" s="61"/>
      <c r="R188" s="61"/>
      <c r="S188" s="61"/>
      <c r="V188" s="16"/>
      <c r="W188" s="16"/>
      <c r="X188" s="16"/>
      <c r="Y188" s="16"/>
      <c r="Z188" s="16"/>
      <c r="AA188" s="16"/>
      <c r="AB188" s="16"/>
      <c r="AC188" s="16"/>
      <c r="AD188" s="16"/>
      <c r="AE188" s="11"/>
      <c r="AF188" s="11"/>
      <c r="AG188" s="11"/>
      <c r="AH188" s="11"/>
      <c r="AI188" s="51">
        <v>40694</v>
      </c>
      <c r="AJ188" s="52">
        <v>5.5149999999999997</v>
      </c>
      <c r="AK188" s="13"/>
      <c r="AL188" s="51">
        <v>37287</v>
      </c>
      <c r="AM188" s="52">
        <v>-1</v>
      </c>
      <c r="AN188" s="52">
        <v>0</v>
      </c>
      <c r="AO188" s="52">
        <v>-1</v>
      </c>
      <c r="AP188" s="52">
        <v>0</v>
      </c>
      <c r="AQ188" s="52">
        <v>0.3</v>
      </c>
      <c r="AR188" s="52">
        <v>0</v>
      </c>
      <c r="AS188" s="75"/>
      <c r="AT188" s="76">
        <v>39903</v>
      </c>
      <c r="AU188" s="71">
        <v>-0.8</v>
      </c>
      <c r="AV188" s="72"/>
      <c r="AW188" s="72"/>
      <c r="AX188" s="72"/>
      <c r="AY188" s="72"/>
      <c r="AZ188" s="72"/>
      <c r="BA188" s="72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</row>
    <row r="189" spans="1:128">
      <c r="A189" s="21"/>
      <c r="B189" s="82" t="s">
        <v>58</v>
      </c>
      <c r="K189" s="21"/>
      <c r="L189" s="80"/>
      <c r="M189" s="81"/>
      <c r="N189" s="61"/>
      <c r="O189" s="61"/>
      <c r="P189" s="61"/>
      <c r="Q189" s="61"/>
      <c r="R189" s="61"/>
      <c r="S189" s="61"/>
      <c r="V189" s="16"/>
      <c r="W189" s="16"/>
      <c r="X189" s="16"/>
      <c r="Y189" s="16"/>
      <c r="Z189" s="16"/>
      <c r="AA189" s="16"/>
      <c r="AB189" s="16"/>
      <c r="AC189" s="16"/>
      <c r="AD189" s="16"/>
      <c r="AE189" s="11"/>
      <c r="AF189" s="11"/>
      <c r="AG189" s="11"/>
      <c r="AH189" s="11"/>
      <c r="AI189" s="51">
        <v>40663</v>
      </c>
      <c r="AJ189" s="52">
        <v>5.3440000000000003</v>
      </c>
      <c r="AK189" s="13"/>
      <c r="AL189" s="51">
        <v>37315</v>
      </c>
      <c r="AM189" s="52">
        <v>0</v>
      </c>
      <c r="AN189" s="52">
        <v>0</v>
      </c>
      <c r="AO189" s="52">
        <v>-0.5</v>
      </c>
      <c r="AP189" s="52">
        <v>0</v>
      </c>
      <c r="AQ189" s="52">
        <v>1.1000000000000001</v>
      </c>
      <c r="AR189" s="52">
        <v>0</v>
      </c>
      <c r="AS189" s="75"/>
      <c r="AT189" s="76">
        <v>39933</v>
      </c>
      <c r="AU189" s="71">
        <v>-0.9</v>
      </c>
      <c r="AV189" s="72"/>
      <c r="AW189" s="72"/>
      <c r="AX189" s="72"/>
      <c r="AY189" s="72"/>
      <c r="AZ189" s="72"/>
      <c r="BA189" s="72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</row>
    <row r="190" spans="1:128">
      <c r="A190" s="21"/>
      <c r="B190" s="82" t="s">
        <v>59</v>
      </c>
      <c r="K190" s="21"/>
      <c r="L190" s="80"/>
      <c r="M190" s="81"/>
      <c r="N190" s="61"/>
      <c r="O190" s="61"/>
      <c r="P190" s="61"/>
      <c r="Q190" s="61"/>
      <c r="R190" s="61"/>
      <c r="S190" s="61"/>
      <c r="V190" s="16"/>
      <c r="W190" s="16"/>
      <c r="X190" s="16"/>
      <c r="Y190" s="16"/>
      <c r="Z190" s="16"/>
      <c r="AA190" s="16"/>
      <c r="AB190" s="16"/>
      <c r="AC190" s="16"/>
      <c r="AD190" s="16"/>
      <c r="AE190" s="11"/>
      <c r="AF190" s="11"/>
      <c r="AG190" s="11"/>
      <c r="AH190" s="11"/>
      <c r="AI190" s="51">
        <v>40633</v>
      </c>
      <c r="AJ190" s="52">
        <v>5.383</v>
      </c>
      <c r="AK190" s="13"/>
      <c r="AL190" s="51">
        <v>37346</v>
      </c>
      <c r="AM190" s="52">
        <v>-0.8</v>
      </c>
      <c r="AN190" s="52">
        <v>0</v>
      </c>
      <c r="AO190" s="52">
        <v>-0.6</v>
      </c>
      <c r="AP190" s="52">
        <v>0</v>
      </c>
      <c r="AQ190" s="52">
        <v>-1.3</v>
      </c>
      <c r="AR190" s="52">
        <v>0</v>
      </c>
      <c r="AS190" s="75"/>
      <c r="AT190" s="76">
        <v>39964</v>
      </c>
      <c r="AU190" s="71">
        <v>-1.1000000000000001</v>
      </c>
      <c r="AV190" s="72"/>
      <c r="AW190" s="72"/>
      <c r="AX190" s="72"/>
      <c r="AY190" s="72"/>
      <c r="AZ190" s="72"/>
      <c r="BA190" s="72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</row>
    <row r="191" spans="1:128">
      <c r="A191" s="21"/>
      <c r="B191" s="82" t="s">
        <v>60</v>
      </c>
      <c r="K191" s="21"/>
      <c r="L191" s="80"/>
      <c r="M191" s="81"/>
      <c r="N191" s="61"/>
      <c r="O191" s="61"/>
      <c r="P191" s="61"/>
      <c r="Q191" s="61"/>
      <c r="R191" s="61"/>
      <c r="S191" s="61"/>
      <c r="V191" s="16"/>
      <c r="W191" s="16"/>
      <c r="X191" s="16"/>
      <c r="Y191" s="16"/>
      <c r="Z191" s="16"/>
      <c r="AA191" s="16"/>
      <c r="AB191" s="16"/>
      <c r="AC191" s="16"/>
      <c r="AD191" s="16"/>
      <c r="AE191" s="11"/>
      <c r="AF191" s="11"/>
      <c r="AG191" s="11"/>
      <c r="AH191" s="11"/>
      <c r="AI191" s="51">
        <v>40602</v>
      </c>
      <c r="AJ191" s="52">
        <v>4.944</v>
      </c>
      <c r="AK191" s="13"/>
      <c r="AL191" s="51">
        <v>37376</v>
      </c>
      <c r="AM191" s="52">
        <v>-1.3</v>
      </c>
      <c r="AN191" s="52">
        <v>0</v>
      </c>
      <c r="AO191" s="52">
        <v>-0.7</v>
      </c>
      <c r="AP191" s="52">
        <v>0</v>
      </c>
      <c r="AQ191" s="52">
        <v>-0.3</v>
      </c>
      <c r="AR191" s="52">
        <v>0</v>
      </c>
      <c r="AS191" s="75"/>
      <c r="AT191" s="76">
        <v>39994</v>
      </c>
      <c r="AU191" s="71">
        <v>-1.2</v>
      </c>
      <c r="AV191" s="72"/>
      <c r="AW191" s="72"/>
      <c r="AX191" s="72"/>
      <c r="AY191" s="72"/>
      <c r="AZ191" s="72"/>
      <c r="BA191" s="72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</row>
    <row r="192" spans="1:128">
      <c r="A192" s="21"/>
      <c r="B192" s="82" t="s">
        <v>61</v>
      </c>
      <c r="K192" s="21"/>
      <c r="L192" s="80"/>
      <c r="M192" s="81"/>
      <c r="N192" s="61"/>
      <c r="O192" s="61"/>
      <c r="P192" s="61"/>
      <c r="Q192" s="61"/>
      <c r="R192" s="61"/>
      <c r="S192" s="61"/>
      <c r="V192" s="16"/>
      <c r="W192" s="16"/>
      <c r="X192" s="16"/>
      <c r="Y192" s="16"/>
      <c r="Z192" s="16"/>
      <c r="AA192" s="16"/>
      <c r="AB192" s="16"/>
      <c r="AC192" s="16"/>
      <c r="AD192" s="16"/>
      <c r="AE192" s="11"/>
      <c r="AF192" s="11"/>
      <c r="AG192" s="11"/>
      <c r="AH192" s="11"/>
      <c r="AI192" s="51">
        <v>40574</v>
      </c>
      <c r="AJ192" s="52">
        <v>4.9000000000000004</v>
      </c>
      <c r="AK192" s="13"/>
      <c r="AL192" s="51">
        <v>37407</v>
      </c>
      <c r="AM192" s="52">
        <v>-1.1000000000000001</v>
      </c>
      <c r="AN192" s="52">
        <v>0</v>
      </c>
      <c r="AO192" s="52">
        <v>-0.8</v>
      </c>
      <c r="AP192" s="52">
        <v>0</v>
      </c>
      <c r="AQ192" s="52">
        <v>-0.3</v>
      </c>
      <c r="AR192" s="52">
        <v>0</v>
      </c>
      <c r="AS192" s="75"/>
      <c r="AT192" s="76">
        <v>40025</v>
      </c>
      <c r="AU192" s="71">
        <v>-1.2</v>
      </c>
      <c r="AV192" s="72"/>
      <c r="AW192" s="72"/>
      <c r="AX192" s="72"/>
      <c r="AY192" s="72"/>
      <c r="AZ192" s="72"/>
      <c r="BA192" s="72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</row>
    <row r="193" spans="1:128">
      <c r="A193" s="21"/>
      <c r="B193" s="82" t="s">
        <v>62</v>
      </c>
      <c r="K193" s="21"/>
      <c r="L193" s="80"/>
      <c r="M193" s="81"/>
      <c r="N193" s="61"/>
      <c r="O193" s="61"/>
      <c r="P193" s="61"/>
      <c r="Q193" s="61"/>
      <c r="R193" s="61"/>
      <c r="S193" s="61"/>
      <c r="V193" s="16"/>
      <c r="W193" s="16"/>
      <c r="X193" s="16"/>
      <c r="Y193" s="16"/>
      <c r="Z193" s="16"/>
      <c r="AA193" s="16"/>
      <c r="AB193" s="16"/>
      <c r="AC193" s="16"/>
      <c r="AD193" s="16"/>
      <c r="AE193" s="11"/>
      <c r="AF193" s="11"/>
      <c r="AG193" s="11"/>
      <c r="AH193" s="11"/>
      <c r="AI193" s="51">
        <v>40543</v>
      </c>
      <c r="AJ193" s="52">
        <v>4.5999999999999996</v>
      </c>
      <c r="AK193" s="13"/>
      <c r="AL193" s="51">
        <v>37437</v>
      </c>
      <c r="AM193" s="52">
        <v>-0.8</v>
      </c>
      <c r="AN193" s="52">
        <v>0</v>
      </c>
      <c r="AO193" s="52">
        <v>-0.8</v>
      </c>
      <c r="AP193" s="52">
        <v>0</v>
      </c>
      <c r="AQ193" s="52">
        <v>-0.9</v>
      </c>
      <c r="AR193" s="52">
        <v>0</v>
      </c>
      <c r="AS193" s="75"/>
      <c r="AT193" s="76">
        <v>40056</v>
      </c>
      <c r="AU193" s="71">
        <v>-1.1000000000000001</v>
      </c>
      <c r="AV193" s="72"/>
      <c r="AW193" s="72"/>
      <c r="AX193" s="72"/>
      <c r="AY193" s="72"/>
      <c r="AZ193" s="72"/>
      <c r="BA193" s="72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</row>
    <row r="194" spans="1:128">
      <c r="A194" s="21"/>
      <c r="B194" s="82" t="s">
        <v>63</v>
      </c>
      <c r="K194" s="21"/>
      <c r="L194" s="80"/>
      <c r="M194" s="81"/>
      <c r="N194" s="61"/>
      <c r="O194" s="61"/>
      <c r="P194" s="61"/>
      <c r="Q194" s="61"/>
      <c r="R194" s="61"/>
      <c r="S194" s="61"/>
      <c r="V194" s="16"/>
      <c r="W194" s="16"/>
      <c r="X194" s="16"/>
      <c r="Y194" s="16"/>
      <c r="Z194" s="16"/>
      <c r="AA194" s="16"/>
      <c r="AB194" s="16"/>
      <c r="AC194" s="16"/>
      <c r="AD194" s="16"/>
      <c r="AE194" s="11"/>
      <c r="AF194" s="11"/>
      <c r="AG194" s="11"/>
      <c r="AH194" s="11"/>
      <c r="AI194" s="51">
        <v>40512</v>
      </c>
      <c r="AJ194" s="52">
        <v>5.0999999999999996</v>
      </c>
      <c r="AK194" s="13"/>
      <c r="AL194" s="51">
        <v>37468</v>
      </c>
      <c r="AM194" s="52">
        <v>-0.9</v>
      </c>
      <c r="AN194" s="52">
        <v>0</v>
      </c>
      <c r="AO194" s="52">
        <v>-0.8</v>
      </c>
      <c r="AP194" s="52">
        <v>0</v>
      </c>
      <c r="AQ194" s="52">
        <v>-0.7</v>
      </c>
      <c r="AR194" s="52">
        <v>0</v>
      </c>
      <c r="AS194" s="75"/>
      <c r="AT194" s="76">
        <v>40086</v>
      </c>
      <c r="AU194" s="71">
        <v>-1.1000000000000001</v>
      </c>
      <c r="AV194" s="72"/>
      <c r="AW194" s="72"/>
      <c r="AX194" s="72"/>
      <c r="AY194" s="72"/>
      <c r="AZ194" s="72"/>
      <c r="BA194" s="72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</row>
    <row r="195" spans="1:128">
      <c r="A195" s="21"/>
      <c r="B195" s="82" t="s">
        <v>64</v>
      </c>
      <c r="K195" s="21"/>
      <c r="L195" s="80"/>
      <c r="M195" s="81"/>
      <c r="N195" s="61"/>
      <c r="O195" s="61"/>
      <c r="P195" s="61"/>
      <c r="Q195" s="61"/>
      <c r="R195" s="61"/>
      <c r="S195" s="61"/>
      <c r="V195" s="16"/>
      <c r="W195" s="16"/>
      <c r="X195" s="16"/>
      <c r="Y195" s="16"/>
      <c r="Z195" s="16"/>
      <c r="AA195" s="16"/>
      <c r="AB195" s="16"/>
      <c r="AC195" s="16"/>
      <c r="AD195" s="16"/>
      <c r="AE195" s="11"/>
      <c r="AF195" s="11"/>
      <c r="AG195" s="11"/>
      <c r="AH195" s="11"/>
      <c r="AI195" s="51">
        <v>40482</v>
      </c>
      <c r="AJ195" s="52">
        <v>4.4000000000000004</v>
      </c>
      <c r="AK195" s="13"/>
      <c r="AL195" s="51">
        <v>37499</v>
      </c>
      <c r="AM195" s="52">
        <v>-0.7</v>
      </c>
      <c r="AN195" s="52">
        <v>0</v>
      </c>
      <c r="AO195" s="52">
        <v>-0.8</v>
      </c>
      <c r="AP195" s="52">
        <v>0</v>
      </c>
      <c r="AQ195" s="52">
        <v>0.3</v>
      </c>
      <c r="AR195" s="52">
        <v>0</v>
      </c>
      <c r="AS195" s="75"/>
      <c r="AT195" s="76">
        <v>40117</v>
      </c>
      <c r="AU195" s="71">
        <v>-0.9</v>
      </c>
      <c r="AV195" s="72"/>
      <c r="AW195" s="72"/>
      <c r="AX195" s="72"/>
      <c r="AY195" s="72"/>
      <c r="AZ195" s="72"/>
      <c r="BA195" s="72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</row>
    <row r="196" spans="1:128">
      <c r="A196" s="21"/>
      <c r="B196" s="82" t="s">
        <v>65</v>
      </c>
      <c r="K196" s="21"/>
      <c r="L196" s="80"/>
      <c r="M196" s="81"/>
      <c r="N196" s="61"/>
      <c r="O196" s="61"/>
      <c r="P196" s="61"/>
      <c r="Q196" s="61"/>
      <c r="R196" s="61"/>
      <c r="S196" s="61"/>
      <c r="V196" s="16"/>
      <c r="W196" s="16"/>
      <c r="X196" s="16"/>
      <c r="Y196" s="16"/>
      <c r="Z196" s="16"/>
      <c r="AA196" s="16"/>
      <c r="AB196" s="16"/>
      <c r="AC196" s="16"/>
      <c r="AD196" s="16"/>
      <c r="AE196" s="11"/>
      <c r="AF196" s="11"/>
      <c r="AG196" s="11"/>
      <c r="AH196" s="11"/>
      <c r="AI196" s="51">
        <v>40451</v>
      </c>
      <c r="AJ196" s="52">
        <v>3.6</v>
      </c>
      <c r="AK196" s="13"/>
      <c r="AL196" s="51">
        <v>37529</v>
      </c>
      <c r="AM196" s="52">
        <v>-0.7</v>
      </c>
      <c r="AN196" s="52">
        <v>0</v>
      </c>
      <c r="AO196" s="52">
        <v>-0.8</v>
      </c>
      <c r="AP196" s="52">
        <v>0</v>
      </c>
      <c r="AQ196" s="52">
        <v>1</v>
      </c>
      <c r="AR196" s="52">
        <v>0</v>
      </c>
      <c r="AS196" s="75"/>
      <c r="AT196" s="76">
        <v>40147</v>
      </c>
      <c r="AU196" s="71">
        <v>-0.7</v>
      </c>
      <c r="AV196" s="72"/>
      <c r="AW196" s="72"/>
      <c r="AX196" s="72"/>
      <c r="AY196" s="72"/>
      <c r="AZ196" s="72"/>
      <c r="BA196" s="72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</row>
    <row r="197" spans="1:128">
      <c r="A197" s="21"/>
      <c r="B197" s="82" t="s">
        <v>66</v>
      </c>
      <c r="K197" s="21"/>
      <c r="L197" s="80"/>
      <c r="M197" s="81"/>
      <c r="N197" s="61"/>
      <c r="O197" s="61"/>
      <c r="P197" s="61"/>
      <c r="Q197" s="61"/>
      <c r="R197" s="61"/>
      <c r="S197" s="61"/>
      <c r="V197" s="16"/>
      <c r="W197" s="16"/>
      <c r="X197" s="16"/>
      <c r="Y197" s="16"/>
      <c r="Z197" s="16"/>
      <c r="AA197" s="16"/>
      <c r="AB197" s="16"/>
      <c r="AC197" s="16"/>
      <c r="AD197" s="16"/>
      <c r="AE197" s="11"/>
      <c r="AF197" s="11"/>
      <c r="AG197" s="11"/>
      <c r="AH197" s="11"/>
      <c r="AI197" s="51">
        <v>40421</v>
      </c>
      <c r="AJ197" s="52">
        <v>3.5</v>
      </c>
      <c r="AK197" s="13"/>
      <c r="AL197" s="51">
        <v>37560</v>
      </c>
      <c r="AM197" s="52">
        <v>-0.8</v>
      </c>
      <c r="AN197" s="52">
        <v>0</v>
      </c>
      <c r="AO197" s="52">
        <v>-0.8</v>
      </c>
      <c r="AP197" s="52">
        <v>0</v>
      </c>
      <c r="AQ197" s="52">
        <v>0.2</v>
      </c>
      <c r="AR197" s="52">
        <v>0</v>
      </c>
      <c r="AS197" s="75"/>
      <c r="AT197" s="76">
        <v>40178</v>
      </c>
      <c r="AU197" s="71">
        <v>1.5</v>
      </c>
      <c r="AV197" s="72"/>
      <c r="AW197" s="72"/>
      <c r="AX197" s="72"/>
      <c r="AY197" s="72"/>
      <c r="AZ197" s="72"/>
      <c r="BA197" s="72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</row>
    <row r="198" spans="1:128">
      <c r="A198" s="21"/>
      <c r="B198" s="82" t="s">
        <v>67</v>
      </c>
      <c r="K198" s="21"/>
      <c r="L198" s="80"/>
      <c r="M198" s="81"/>
      <c r="N198" s="61"/>
      <c r="O198" s="61"/>
      <c r="P198" s="61"/>
      <c r="Q198" s="61"/>
      <c r="R198" s="61"/>
      <c r="S198" s="61"/>
      <c r="V198" s="16"/>
      <c r="W198" s="16"/>
      <c r="X198" s="16"/>
      <c r="Y198" s="16"/>
      <c r="Z198" s="16"/>
      <c r="AA198" s="16"/>
      <c r="AB198" s="16"/>
      <c r="AC198" s="16"/>
      <c r="AD198" s="16"/>
      <c r="AE198" s="11"/>
      <c r="AF198" s="11"/>
      <c r="AG198" s="11"/>
      <c r="AH198" s="11"/>
      <c r="AI198" s="51">
        <v>40390</v>
      </c>
      <c r="AJ198" s="52">
        <v>3.3</v>
      </c>
      <c r="AK198" s="13"/>
      <c r="AL198" s="51">
        <v>37590</v>
      </c>
      <c r="AM198" s="52">
        <v>-0.7</v>
      </c>
      <c r="AN198" s="52">
        <v>0</v>
      </c>
      <c r="AO198" s="52">
        <v>-0.8</v>
      </c>
      <c r="AP198" s="52">
        <v>0</v>
      </c>
      <c r="AQ198" s="52">
        <v>-0.1</v>
      </c>
      <c r="AR198" s="52">
        <v>0</v>
      </c>
      <c r="AS198" s="75"/>
      <c r="AT198" s="76">
        <v>40209</v>
      </c>
      <c r="AU198" s="71">
        <v>2.1</v>
      </c>
      <c r="AV198" s="72"/>
      <c r="AW198" s="72"/>
      <c r="AX198" s="72"/>
      <c r="AY198" s="72"/>
      <c r="AZ198" s="72"/>
      <c r="BA198" s="72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</row>
    <row r="199" spans="1:128">
      <c r="A199" s="21"/>
      <c r="B199" s="82" t="s">
        <v>68</v>
      </c>
      <c r="K199" s="21"/>
      <c r="L199" s="80"/>
      <c r="M199" s="81"/>
      <c r="N199" s="61"/>
      <c r="O199" s="61"/>
      <c r="P199" s="61"/>
      <c r="Q199" s="61"/>
      <c r="R199" s="61"/>
      <c r="S199" s="61"/>
      <c r="V199" s="16"/>
      <c r="W199" s="16"/>
      <c r="X199" s="16"/>
      <c r="Y199" s="16"/>
      <c r="Z199" s="16"/>
      <c r="AA199" s="16"/>
      <c r="AB199" s="16"/>
      <c r="AC199" s="16"/>
      <c r="AD199" s="16"/>
      <c r="AE199" s="11"/>
      <c r="AF199" s="11"/>
      <c r="AG199" s="11"/>
      <c r="AH199" s="11"/>
      <c r="AI199" s="51">
        <v>40359</v>
      </c>
      <c r="AJ199" s="52">
        <v>2.9</v>
      </c>
      <c r="AK199" s="13"/>
      <c r="AL199" s="51">
        <v>37621</v>
      </c>
      <c r="AM199" s="52">
        <v>-0.4</v>
      </c>
      <c r="AN199" s="52">
        <v>0</v>
      </c>
      <c r="AO199" s="52">
        <v>-0.8</v>
      </c>
      <c r="AP199" s="52">
        <v>0</v>
      </c>
      <c r="AQ199" s="52">
        <v>0.3</v>
      </c>
      <c r="AR199" s="52">
        <v>0</v>
      </c>
      <c r="AS199" s="75"/>
      <c r="AT199" s="76">
        <v>40237</v>
      </c>
      <c r="AU199" s="71">
        <v>2.2000000000000002</v>
      </c>
      <c r="AV199" s="72"/>
      <c r="AW199" s="72"/>
      <c r="AX199" s="72"/>
      <c r="AY199" s="72"/>
      <c r="AZ199" s="72"/>
      <c r="BA199" s="72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</row>
    <row r="200" spans="1:128">
      <c r="A200" s="21"/>
      <c r="B200" s="82" t="s">
        <v>69</v>
      </c>
      <c r="K200" s="21"/>
      <c r="L200" s="80"/>
      <c r="M200" s="81"/>
      <c r="N200" s="61"/>
      <c r="O200" s="61"/>
      <c r="P200" s="61"/>
      <c r="Q200" s="61"/>
      <c r="R200" s="61"/>
      <c r="S200" s="61"/>
      <c r="V200" s="16"/>
      <c r="W200" s="16"/>
      <c r="X200" s="16"/>
      <c r="Y200" s="16"/>
      <c r="Z200" s="16"/>
      <c r="AA200" s="16"/>
      <c r="AB200" s="16"/>
      <c r="AC200" s="16"/>
      <c r="AD200" s="16"/>
      <c r="AE200" s="11"/>
      <c r="AF200" s="11"/>
      <c r="AG200" s="11"/>
      <c r="AH200" s="11"/>
      <c r="AI200" s="51">
        <v>40329</v>
      </c>
      <c r="AJ200" s="52">
        <v>3.1</v>
      </c>
      <c r="AK200" s="13"/>
      <c r="AL200" s="51">
        <v>37652</v>
      </c>
      <c r="AM200" s="52">
        <v>0.4</v>
      </c>
      <c r="AN200" s="52">
        <v>0</v>
      </c>
      <c r="AO200" s="52">
        <v>0.4</v>
      </c>
      <c r="AP200" s="52">
        <v>0</v>
      </c>
      <c r="AQ200" s="52">
        <v>1.1000000000000001</v>
      </c>
      <c r="AR200" s="52">
        <v>0</v>
      </c>
      <c r="AS200" s="75"/>
      <c r="AT200" s="76">
        <v>40268</v>
      </c>
      <c r="AU200" s="71">
        <v>2.4</v>
      </c>
      <c r="AV200" s="72"/>
      <c r="AW200" s="72"/>
      <c r="AX200" s="72"/>
      <c r="AY200" s="72"/>
      <c r="AZ200" s="72"/>
      <c r="BA200" s="72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</row>
    <row r="201" spans="1:128">
      <c r="A201" s="21"/>
      <c r="B201" s="82" t="s">
        <v>70</v>
      </c>
      <c r="K201" s="21"/>
      <c r="L201" s="80"/>
      <c r="M201" s="81"/>
      <c r="N201" s="61"/>
      <c r="O201" s="61"/>
      <c r="P201" s="61"/>
      <c r="Q201" s="61"/>
      <c r="R201" s="61"/>
      <c r="S201" s="61"/>
      <c r="V201" s="16"/>
      <c r="W201" s="16"/>
      <c r="X201" s="16"/>
      <c r="Y201" s="16"/>
      <c r="Z201" s="16"/>
      <c r="AA201" s="16"/>
      <c r="AB201" s="16"/>
      <c r="AC201" s="16"/>
      <c r="AD201" s="16"/>
      <c r="AE201" s="11"/>
      <c r="AF201" s="11"/>
      <c r="AG201" s="11"/>
      <c r="AH201" s="11"/>
      <c r="AI201" s="51">
        <v>40298</v>
      </c>
      <c r="AJ201" s="52">
        <v>2.8</v>
      </c>
      <c r="AK201" s="13"/>
      <c r="AL201" s="51">
        <v>37680</v>
      </c>
      <c r="AM201" s="52">
        <v>0.2</v>
      </c>
      <c r="AN201" s="52">
        <v>0</v>
      </c>
      <c r="AO201" s="52">
        <v>0.3</v>
      </c>
      <c r="AP201" s="52">
        <v>0</v>
      </c>
      <c r="AQ201" s="52">
        <v>0.9</v>
      </c>
      <c r="AR201" s="52">
        <v>0</v>
      </c>
      <c r="AS201" s="75"/>
      <c r="AT201" s="76">
        <v>40298</v>
      </c>
      <c r="AU201" s="71">
        <v>2.5</v>
      </c>
      <c r="AV201" s="72"/>
      <c r="AW201" s="72"/>
      <c r="AX201" s="72"/>
      <c r="AY201" s="72"/>
      <c r="AZ201" s="72"/>
      <c r="BA201" s="72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</row>
    <row r="202" spans="1:128">
      <c r="A202" s="21"/>
      <c r="K202" s="21"/>
      <c r="L202" s="80"/>
      <c r="M202" s="81"/>
      <c r="N202" s="61"/>
      <c r="O202" s="61"/>
      <c r="P202" s="61"/>
      <c r="Q202" s="61"/>
      <c r="R202" s="61"/>
      <c r="S202" s="61"/>
      <c r="V202" s="16"/>
      <c r="W202" s="16"/>
      <c r="X202" s="16"/>
      <c r="Y202" s="16"/>
      <c r="Z202" s="16"/>
      <c r="AA202" s="16"/>
      <c r="AB202" s="16"/>
      <c r="AC202" s="16"/>
      <c r="AD202" s="16"/>
      <c r="AE202" s="11"/>
      <c r="AF202" s="11"/>
      <c r="AG202" s="11"/>
      <c r="AH202" s="11"/>
      <c r="AI202" s="51">
        <v>40268</v>
      </c>
      <c r="AJ202" s="52">
        <v>2.4</v>
      </c>
      <c r="AK202" s="13"/>
      <c r="AL202" s="51">
        <v>37711</v>
      </c>
      <c r="AM202" s="52">
        <v>0.9</v>
      </c>
      <c r="AN202" s="52">
        <v>0</v>
      </c>
      <c r="AO202" s="52">
        <v>0.5</v>
      </c>
      <c r="AP202" s="52">
        <v>0</v>
      </c>
      <c r="AQ202" s="52">
        <v>-0.6</v>
      </c>
      <c r="AR202" s="52">
        <v>0</v>
      </c>
      <c r="AS202" s="75"/>
      <c r="AT202" s="76">
        <v>40329</v>
      </c>
      <c r="AU202" s="71">
        <v>2.6</v>
      </c>
      <c r="AV202" s="72"/>
      <c r="AW202" s="72"/>
      <c r="AX202" s="72"/>
      <c r="AY202" s="72"/>
      <c r="AZ202" s="72"/>
      <c r="BA202" s="72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</row>
    <row r="203" spans="1:128">
      <c r="A203" s="21"/>
      <c r="K203" s="21"/>
      <c r="L203" s="80"/>
      <c r="M203" s="81"/>
      <c r="N203" s="61"/>
      <c r="O203" s="61"/>
      <c r="P203" s="61"/>
      <c r="Q203" s="61"/>
      <c r="R203" s="61"/>
      <c r="S203" s="61"/>
      <c r="V203" s="16"/>
      <c r="W203" s="16"/>
      <c r="X203" s="16"/>
      <c r="Y203" s="16"/>
      <c r="Z203" s="16"/>
      <c r="AA203" s="16"/>
      <c r="AB203" s="16"/>
      <c r="AC203" s="16"/>
      <c r="AD203" s="16"/>
      <c r="AE203" s="11"/>
      <c r="AF203" s="11"/>
      <c r="AG203" s="11"/>
      <c r="AH203" s="11"/>
      <c r="AI203" s="51">
        <v>40237</v>
      </c>
      <c r="AJ203" s="52">
        <v>2.7</v>
      </c>
      <c r="AK203" s="13"/>
      <c r="AL203" s="51">
        <v>37741</v>
      </c>
      <c r="AM203" s="52">
        <v>1</v>
      </c>
      <c r="AN203" s="52">
        <v>0</v>
      </c>
      <c r="AO203" s="52">
        <v>0.6</v>
      </c>
      <c r="AP203" s="52">
        <v>0</v>
      </c>
      <c r="AQ203" s="52">
        <v>-0.2</v>
      </c>
      <c r="AR203" s="52">
        <v>0</v>
      </c>
      <c r="AS203" s="75"/>
      <c r="AT203" s="76">
        <v>40359</v>
      </c>
      <c r="AU203" s="71">
        <v>2.7</v>
      </c>
      <c r="AV203" s="72"/>
      <c r="AW203" s="72"/>
      <c r="AX203" s="72"/>
      <c r="AY203" s="72"/>
      <c r="AZ203" s="72"/>
      <c r="BA203" s="72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</row>
    <row r="204" spans="1:128">
      <c r="A204" s="21"/>
      <c r="K204" s="21"/>
      <c r="L204" s="80"/>
      <c r="M204" s="81"/>
      <c r="N204" s="61"/>
      <c r="O204" s="61"/>
      <c r="P204" s="61"/>
      <c r="Q204" s="61"/>
      <c r="R204" s="61"/>
      <c r="S204" s="61"/>
      <c r="V204" s="16"/>
      <c r="W204" s="16"/>
      <c r="X204" s="16"/>
      <c r="Y204" s="16"/>
      <c r="Z204" s="16"/>
      <c r="AA204" s="16"/>
      <c r="AB204" s="16"/>
      <c r="AC204" s="16"/>
      <c r="AD204" s="16"/>
      <c r="AE204" s="11"/>
      <c r="AF204" s="11"/>
      <c r="AG204" s="11"/>
      <c r="AH204" s="11"/>
      <c r="AI204" s="51">
        <v>40209</v>
      </c>
      <c r="AJ204" s="52">
        <v>1.5</v>
      </c>
      <c r="AK204" s="13"/>
      <c r="AL204" s="51">
        <v>37772</v>
      </c>
      <c r="AM204" s="52">
        <v>0.7</v>
      </c>
      <c r="AN204" s="52">
        <v>0</v>
      </c>
      <c r="AO204" s="52">
        <v>0.6</v>
      </c>
      <c r="AP204" s="52">
        <v>0</v>
      </c>
      <c r="AQ204" s="52">
        <v>-0.7</v>
      </c>
      <c r="AR204" s="52">
        <v>0</v>
      </c>
      <c r="AS204" s="75"/>
      <c r="AT204" s="76">
        <v>40390</v>
      </c>
      <c r="AU204" s="71">
        <v>2.8</v>
      </c>
      <c r="AV204" s="72"/>
      <c r="AW204" s="72"/>
      <c r="AX204" s="72"/>
      <c r="AY204" s="72"/>
      <c r="AZ204" s="72"/>
      <c r="BA204" s="72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</row>
    <row r="205" spans="1:128">
      <c r="A205" s="21"/>
      <c r="K205" s="21"/>
      <c r="L205" s="80"/>
      <c r="M205" s="81"/>
      <c r="N205" s="61"/>
      <c r="O205" s="61"/>
      <c r="P205" s="61"/>
      <c r="Q205" s="61"/>
      <c r="R205" s="61"/>
      <c r="S205" s="61"/>
      <c r="V205" s="16"/>
      <c r="W205" s="16"/>
      <c r="X205" s="16"/>
      <c r="Y205" s="16"/>
      <c r="Z205" s="16"/>
      <c r="AA205" s="16"/>
      <c r="AB205" s="16"/>
      <c r="AC205" s="16"/>
      <c r="AD205" s="16"/>
      <c r="AE205" s="11"/>
      <c r="AF205" s="11"/>
      <c r="AG205" s="11"/>
      <c r="AH205" s="11"/>
      <c r="AI205" s="51">
        <v>40178</v>
      </c>
      <c r="AJ205" s="52">
        <v>1.9</v>
      </c>
      <c r="AK205" s="13"/>
      <c r="AL205" s="51">
        <v>37802</v>
      </c>
      <c r="AM205" s="52">
        <v>0.3</v>
      </c>
      <c r="AN205" s="52">
        <v>0</v>
      </c>
      <c r="AO205" s="52">
        <v>0.6</v>
      </c>
      <c r="AP205" s="52">
        <v>0</v>
      </c>
      <c r="AQ205" s="52">
        <v>-1.2</v>
      </c>
      <c r="AR205" s="52">
        <v>0</v>
      </c>
      <c r="AS205" s="75"/>
      <c r="AT205" s="76">
        <v>40421</v>
      </c>
      <c r="AU205" s="71">
        <v>2.9</v>
      </c>
      <c r="AV205" s="72"/>
      <c r="AW205" s="72"/>
      <c r="AX205" s="72"/>
      <c r="AY205" s="72"/>
      <c r="AZ205" s="72"/>
      <c r="BA205" s="72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</row>
    <row r="206" spans="1:128">
      <c r="A206" s="21"/>
      <c r="K206" s="21"/>
      <c r="L206" s="80"/>
      <c r="M206" s="81"/>
      <c r="N206" s="61"/>
      <c r="O206" s="61"/>
      <c r="P206" s="61"/>
      <c r="Q206" s="61"/>
      <c r="R206" s="61"/>
      <c r="S206" s="61"/>
      <c r="V206" s="16"/>
      <c r="W206" s="16"/>
      <c r="X206" s="16"/>
      <c r="Y206" s="16"/>
      <c r="Z206" s="16"/>
      <c r="AA206" s="16"/>
      <c r="AB206" s="16"/>
      <c r="AC206" s="16"/>
      <c r="AD206" s="16"/>
      <c r="AE206" s="11"/>
      <c r="AF206" s="11"/>
      <c r="AG206" s="11"/>
      <c r="AH206" s="11"/>
      <c r="AI206" s="51">
        <v>40147</v>
      </c>
      <c r="AJ206" s="52">
        <v>0.6</v>
      </c>
      <c r="AK206" s="13"/>
      <c r="AL206" s="51">
        <v>37833</v>
      </c>
      <c r="AM206" s="52">
        <v>0.5</v>
      </c>
      <c r="AN206" s="52">
        <v>0</v>
      </c>
      <c r="AO206" s="52">
        <v>0.6</v>
      </c>
      <c r="AP206" s="52">
        <v>0</v>
      </c>
      <c r="AQ206" s="52">
        <v>-0.5</v>
      </c>
      <c r="AR206" s="52">
        <v>0</v>
      </c>
      <c r="AS206" s="75"/>
      <c r="AT206" s="76">
        <v>40451</v>
      </c>
      <c r="AU206" s="71">
        <v>3</v>
      </c>
      <c r="AV206" s="72"/>
      <c r="AW206" s="72"/>
      <c r="AX206" s="72"/>
      <c r="AY206" s="72"/>
      <c r="AZ206" s="72"/>
      <c r="BA206" s="72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</row>
    <row r="207" spans="1:128">
      <c r="A207" s="21"/>
      <c r="K207" s="21"/>
      <c r="L207" s="80"/>
      <c r="M207" s="81"/>
      <c r="N207" s="61"/>
      <c r="O207" s="61"/>
      <c r="P207" s="61"/>
      <c r="Q207" s="61"/>
      <c r="R207" s="61"/>
      <c r="S207" s="61"/>
      <c r="V207" s="16"/>
      <c r="W207" s="16"/>
      <c r="X207" s="16"/>
      <c r="Y207" s="16"/>
      <c r="Z207" s="16"/>
      <c r="AA207" s="16"/>
      <c r="AB207" s="16"/>
      <c r="AC207" s="16"/>
      <c r="AD207" s="16"/>
      <c r="AE207" s="11"/>
      <c r="AF207" s="11"/>
      <c r="AG207" s="11"/>
      <c r="AH207" s="11"/>
      <c r="AI207" s="51">
        <v>40117</v>
      </c>
      <c r="AJ207" s="52">
        <v>-0.5</v>
      </c>
      <c r="AK207" s="13"/>
      <c r="AL207" s="51">
        <v>37864</v>
      </c>
      <c r="AM207" s="52">
        <v>0.9</v>
      </c>
      <c r="AN207" s="52">
        <v>0</v>
      </c>
      <c r="AO207" s="52">
        <v>0.6</v>
      </c>
      <c r="AP207" s="52">
        <v>0</v>
      </c>
      <c r="AQ207" s="52">
        <v>0.7</v>
      </c>
      <c r="AR207" s="52">
        <v>0</v>
      </c>
      <c r="AS207" s="75"/>
      <c r="AT207" s="76">
        <v>40482</v>
      </c>
      <c r="AU207" s="71">
        <v>3.2</v>
      </c>
      <c r="AV207" s="72"/>
      <c r="AW207" s="72"/>
      <c r="AX207" s="72"/>
      <c r="AY207" s="72"/>
      <c r="AZ207" s="72"/>
      <c r="BA207" s="72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</row>
    <row r="208" spans="1:128">
      <c r="A208" s="21"/>
      <c r="K208" s="21"/>
      <c r="L208" s="80"/>
      <c r="M208" s="81"/>
      <c r="N208" s="61"/>
      <c r="O208" s="61"/>
      <c r="P208" s="61"/>
      <c r="Q208" s="61"/>
      <c r="R208" s="61"/>
      <c r="S208" s="61"/>
      <c r="V208" s="16"/>
      <c r="W208" s="16"/>
      <c r="X208" s="16"/>
      <c r="Y208" s="16"/>
      <c r="Z208" s="16"/>
      <c r="AA208" s="16"/>
      <c r="AB208" s="16"/>
      <c r="AC208" s="16"/>
      <c r="AD208" s="16"/>
      <c r="AE208" s="11"/>
      <c r="AF208" s="11"/>
      <c r="AG208" s="11"/>
      <c r="AH208" s="11"/>
      <c r="AI208" s="51">
        <v>40086</v>
      </c>
      <c r="AJ208" s="52">
        <v>-0.8</v>
      </c>
      <c r="AK208" s="13"/>
      <c r="AL208" s="51">
        <v>37894</v>
      </c>
      <c r="AM208" s="52">
        <v>1.1000000000000001</v>
      </c>
      <c r="AN208" s="52">
        <v>0</v>
      </c>
      <c r="AO208" s="52">
        <v>0.7</v>
      </c>
      <c r="AP208" s="52">
        <v>0</v>
      </c>
      <c r="AQ208" s="52">
        <v>1.2</v>
      </c>
      <c r="AR208" s="52">
        <v>0</v>
      </c>
      <c r="AS208" s="75"/>
      <c r="AT208" s="76">
        <v>40512</v>
      </c>
      <c r="AU208" s="71">
        <v>3.3</v>
      </c>
      <c r="AV208" s="72"/>
      <c r="AW208" s="72"/>
      <c r="AX208" s="72"/>
      <c r="AY208" s="72"/>
      <c r="AZ208" s="72"/>
      <c r="BA208" s="72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</row>
    <row r="209" spans="1:128">
      <c r="A209" s="21"/>
      <c r="K209" s="21"/>
      <c r="L209" s="80"/>
      <c r="M209" s="81"/>
      <c r="N209" s="83"/>
      <c r="O209" s="83"/>
      <c r="P209" s="83"/>
      <c r="Q209" s="83"/>
      <c r="R209" s="83"/>
      <c r="S209" s="83"/>
      <c r="V209" s="16"/>
      <c r="W209" s="16"/>
      <c r="X209" s="16"/>
      <c r="Y209" s="16"/>
      <c r="Z209" s="16"/>
      <c r="AA209" s="16"/>
      <c r="AB209" s="16"/>
      <c r="AC209" s="16"/>
      <c r="AD209" s="16"/>
      <c r="AE209" s="11"/>
      <c r="AF209" s="11"/>
      <c r="AG209" s="11"/>
      <c r="AH209" s="11"/>
      <c r="AI209" s="51">
        <v>40056</v>
      </c>
      <c r="AJ209" s="52">
        <v>-1.2</v>
      </c>
      <c r="AK209" s="13"/>
      <c r="AL209" s="51">
        <v>37925</v>
      </c>
      <c r="AM209" s="52">
        <v>1.8</v>
      </c>
      <c r="AN209" s="52">
        <v>0</v>
      </c>
      <c r="AO209" s="52">
        <v>0.8</v>
      </c>
      <c r="AP209" s="52">
        <v>0</v>
      </c>
      <c r="AQ209" s="52">
        <v>0.9</v>
      </c>
      <c r="AR209" s="52">
        <v>0</v>
      </c>
      <c r="AS209" s="75"/>
      <c r="AT209" s="76">
        <v>40543</v>
      </c>
      <c r="AU209" s="71">
        <v>4.9000000000000004</v>
      </c>
      <c r="AV209" s="72"/>
      <c r="AW209" s="72"/>
      <c r="AX209" s="72"/>
      <c r="AY209" s="72"/>
      <c r="AZ209" s="72"/>
      <c r="BA209" s="72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</row>
    <row r="210" spans="1:128">
      <c r="A210" s="21"/>
      <c r="K210" s="21"/>
      <c r="L210" s="80"/>
      <c r="M210" s="81"/>
      <c r="N210" s="61"/>
      <c r="O210" s="61"/>
      <c r="P210" s="61"/>
      <c r="Q210" s="61"/>
      <c r="R210" s="61"/>
      <c r="S210" s="61"/>
      <c r="V210" s="16"/>
      <c r="W210" s="16"/>
      <c r="X210" s="16"/>
      <c r="Y210" s="16"/>
      <c r="Z210" s="16"/>
      <c r="AA210" s="16"/>
      <c r="AB210" s="16"/>
      <c r="AC210" s="16"/>
      <c r="AD210" s="16"/>
      <c r="AE210" s="11"/>
      <c r="AF210" s="11"/>
      <c r="AG210" s="11"/>
      <c r="AH210" s="11"/>
      <c r="AI210" s="51">
        <v>40025</v>
      </c>
      <c r="AJ210" s="52">
        <v>-1.8</v>
      </c>
      <c r="AK210" s="13"/>
      <c r="AL210" s="51">
        <v>37955</v>
      </c>
      <c r="AM210" s="52">
        <v>3</v>
      </c>
      <c r="AN210" s="52">
        <v>0</v>
      </c>
      <c r="AO210" s="52">
        <v>1</v>
      </c>
      <c r="AP210" s="52">
        <v>0</v>
      </c>
      <c r="AQ210" s="52">
        <v>1</v>
      </c>
      <c r="AR210" s="52">
        <v>0</v>
      </c>
      <c r="AS210" s="75"/>
      <c r="AT210" s="76">
        <v>40574</v>
      </c>
      <c r="AU210" s="71">
        <v>4.9000000000000004</v>
      </c>
      <c r="AV210" s="72"/>
      <c r="AW210" s="72"/>
      <c r="AX210" s="72"/>
      <c r="AY210" s="72"/>
      <c r="AZ210" s="72"/>
      <c r="BA210" s="72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</row>
    <row r="211" spans="1:128">
      <c r="A211" s="21"/>
      <c r="K211" s="21"/>
      <c r="L211" s="80"/>
      <c r="M211" s="81"/>
      <c r="N211" s="61"/>
      <c r="O211" s="61"/>
      <c r="P211" s="61"/>
      <c r="Q211" s="61"/>
      <c r="R211" s="61"/>
      <c r="S211" s="61"/>
      <c r="V211" s="16"/>
      <c r="W211" s="16"/>
      <c r="X211" s="16"/>
      <c r="Y211" s="16"/>
      <c r="Z211" s="16"/>
      <c r="AA211" s="16"/>
      <c r="AB211" s="16"/>
      <c r="AC211" s="16"/>
      <c r="AD211" s="16"/>
      <c r="AE211" s="11"/>
      <c r="AF211" s="11"/>
      <c r="AG211" s="11"/>
      <c r="AH211" s="11"/>
      <c r="AI211" s="51">
        <v>39994</v>
      </c>
      <c r="AJ211" s="52">
        <v>-1.7</v>
      </c>
      <c r="AK211" s="13"/>
      <c r="AL211" s="51">
        <v>37986</v>
      </c>
      <c r="AM211" s="52">
        <v>3.2</v>
      </c>
      <c r="AN211" s="52">
        <v>0</v>
      </c>
      <c r="AO211" s="52">
        <v>1.2</v>
      </c>
      <c r="AP211" s="52">
        <v>0</v>
      </c>
      <c r="AQ211" s="52">
        <v>0.6</v>
      </c>
      <c r="AR211" s="52">
        <v>0</v>
      </c>
      <c r="AS211" s="75"/>
      <c r="AT211" s="76">
        <v>40602</v>
      </c>
      <c r="AU211" s="71">
        <v>5</v>
      </c>
      <c r="AV211" s="72"/>
      <c r="AW211" s="72"/>
      <c r="AX211" s="72"/>
      <c r="AY211" s="72"/>
      <c r="AZ211" s="72"/>
      <c r="BA211" s="72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</row>
    <row r="212" spans="1:128">
      <c r="A212" s="21"/>
      <c r="K212" s="21"/>
      <c r="L212" s="80"/>
      <c r="M212" s="81"/>
      <c r="N212" s="61"/>
      <c r="O212" s="61"/>
      <c r="P212" s="61"/>
      <c r="Q212" s="61"/>
      <c r="R212" s="61"/>
      <c r="S212" s="61"/>
      <c r="V212" s="16"/>
      <c r="W212" s="16"/>
      <c r="X212" s="16"/>
      <c r="Y212" s="16"/>
      <c r="Z212" s="16"/>
      <c r="AA212" s="16"/>
      <c r="AB212" s="16"/>
      <c r="AC212" s="16"/>
      <c r="AD212" s="16"/>
      <c r="AE212" s="11"/>
      <c r="AF212" s="11"/>
      <c r="AG212" s="11"/>
      <c r="AH212" s="11"/>
      <c r="AI212" s="51">
        <v>39964</v>
      </c>
      <c r="AJ212" s="52">
        <v>-1.4</v>
      </c>
      <c r="AK212" s="13"/>
      <c r="AL212" s="51">
        <v>38017</v>
      </c>
      <c r="AM212" s="52">
        <v>3.2</v>
      </c>
      <c r="AN212" s="52">
        <v>0</v>
      </c>
      <c r="AO212" s="52">
        <v>3.2</v>
      </c>
      <c r="AP212" s="52">
        <v>0</v>
      </c>
      <c r="AQ212" s="52">
        <v>1.1000000000000001</v>
      </c>
      <c r="AR212" s="52">
        <v>0</v>
      </c>
      <c r="AS212" s="75"/>
      <c r="AT212" s="76">
        <v>40633</v>
      </c>
      <c r="AU212" s="71">
        <v>5.0999999999999996</v>
      </c>
      <c r="AV212" s="72"/>
      <c r="AW212" s="72"/>
      <c r="AX212" s="72"/>
      <c r="AY212" s="72"/>
      <c r="AZ212" s="72"/>
      <c r="BA212" s="72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</row>
    <row r="213" spans="1:128">
      <c r="A213" s="21"/>
      <c r="K213" s="21"/>
      <c r="L213" s="80"/>
      <c r="M213" s="81"/>
      <c r="N213" s="61"/>
      <c r="O213" s="61"/>
      <c r="P213" s="61"/>
      <c r="Q213" s="61"/>
      <c r="R213" s="61"/>
      <c r="S213" s="61"/>
      <c r="V213" s="16"/>
      <c r="W213" s="16"/>
      <c r="X213" s="16"/>
      <c r="Y213" s="16"/>
      <c r="Z213" s="16"/>
      <c r="AA213" s="16"/>
      <c r="AB213" s="16"/>
      <c r="AC213" s="16"/>
      <c r="AD213" s="16"/>
      <c r="AE213" s="11"/>
      <c r="AF213" s="11"/>
      <c r="AG213" s="11"/>
      <c r="AH213" s="11"/>
      <c r="AI213" s="51">
        <v>39933</v>
      </c>
      <c r="AJ213" s="52">
        <v>-1.5</v>
      </c>
      <c r="AK213" s="13"/>
      <c r="AL213" s="51">
        <v>38046</v>
      </c>
      <c r="AM213" s="52">
        <v>2.1</v>
      </c>
      <c r="AN213" s="52">
        <v>0</v>
      </c>
      <c r="AO213" s="52">
        <v>2.6</v>
      </c>
      <c r="AP213" s="52">
        <v>0</v>
      </c>
      <c r="AQ213" s="52">
        <v>-0.2</v>
      </c>
      <c r="AR213" s="52">
        <v>0</v>
      </c>
      <c r="AS213" s="75"/>
      <c r="AT213" s="76">
        <v>40663</v>
      </c>
      <c r="AU213" s="71">
        <v>5.2</v>
      </c>
      <c r="AV213" s="72"/>
      <c r="AW213" s="72"/>
      <c r="AX213" s="72"/>
      <c r="AY213" s="72"/>
      <c r="AZ213" s="72"/>
      <c r="BA213" s="72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</row>
    <row r="214" spans="1:128">
      <c r="A214" s="21"/>
      <c r="K214" s="21"/>
      <c r="L214" s="80"/>
      <c r="M214" s="81"/>
      <c r="N214" s="61"/>
      <c r="O214" s="61"/>
      <c r="P214" s="61"/>
      <c r="Q214" s="61"/>
      <c r="R214" s="61"/>
      <c r="S214" s="61"/>
      <c r="V214" s="16"/>
      <c r="W214" s="16"/>
      <c r="X214" s="16"/>
      <c r="Y214" s="16"/>
      <c r="Z214" s="16"/>
      <c r="AA214" s="16"/>
      <c r="AB214" s="16"/>
      <c r="AC214" s="16"/>
      <c r="AD214" s="16"/>
      <c r="AE214" s="11"/>
      <c r="AF214" s="11"/>
      <c r="AG214" s="11"/>
      <c r="AH214" s="11"/>
      <c r="AI214" s="51">
        <v>39903</v>
      </c>
      <c r="AJ214" s="52">
        <v>-1.2</v>
      </c>
      <c r="AK214" s="13"/>
      <c r="AL214" s="51">
        <v>38077</v>
      </c>
      <c r="AM214" s="52">
        <v>3</v>
      </c>
      <c r="AN214" s="52">
        <v>0</v>
      </c>
      <c r="AO214" s="52">
        <v>2.8</v>
      </c>
      <c r="AP214" s="52">
        <v>0</v>
      </c>
      <c r="AQ214" s="52">
        <v>0.3</v>
      </c>
      <c r="AR214" s="52">
        <v>0</v>
      </c>
      <c r="AS214" s="75"/>
      <c r="AT214" s="76">
        <v>40694</v>
      </c>
      <c r="AU214" s="71">
        <v>5.4</v>
      </c>
      <c r="AV214" s="72"/>
      <c r="AW214" s="72"/>
      <c r="AX214" s="72"/>
      <c r="AY214" s="72"/>
      <c r="AZ214" s="72"/>
      <c r="BA214" s="72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</row>
    <row r="215" spans="1:128">
      <c r="A215" s="21"/>
      <c r="K215" s="21"/>
      <c r="L215" s="80"/>
      <c r="M215" s="81"/>
      <c r="N215" s="61"/>
      <c r="O215" s="61"/>
      <c r="P215" s="61"/>
      <c r="Q215" s="61"/>
      <c r="R215" s="61"/>
      <c r="S215" s="61"/>
      <c r="V215" s="16"/>
      <c r="W215" s="16"/>
      <c r="X215" s="16"/>
      <c r="Y215" s="16"/>
      <c r="Z215" s="16"/>
      <c r="AA215" s="16"/>
      <c r="AB215" s="16"/>
      <c r="AC215" s="16"/>
      <c r="AD215" s="16"/>
      <c r="AE215" s="11"/>
      <c r="AF215" s="11"/>
      <c r="AG215" s="11"/>
      <c r="AH215" s="11"/>
      <c r="AI215" s="51">
        <v>39872</v>
      </c>
      <c r="AJ215" s="52">
        <v>-1.6</v>
      </c>
      <c r="AK215" s="13"/>
      <c r="AL215" s="51">
        <v>38107</v>
      </c>
      <c r="AM215" s="52">
        <v>3.8</v>
      </c>
      <c r="AN215" s="52">
        <v>0</v>
      </c>
      <c r="AO215" s="52">
        <v>3</v>
      </c>
      <c r="AP215" s="52">
        <v>0</v>
      </c>
      <c r="AQ215" s="52">
        <v>0.5</v>
      </c>
      <c r="AR215" s="52">
        <v>0</v>
      </c>
      <c r="AS215" s="75"/>
      <c r="AT215" s="76">
        <v>40724</v>
      </c>
      <c r="AU215" s="71">
        <v>5.5</v>
      </c>
      <c r="AV215" s="72"/>
      <c r="AW215" s="72"/>
      <c r="AX215" s="72"/>
      <c r="AY215" s="72"/>
      <c r="AZ215" s="72"/>
      <c r="BA215" s="72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</row>
    <row r="216" spans="1:128">
      <c r="A216" s="21"/>
      <c r="K216" s="21"/>
      <c r="L216" s="80"/>
      <c r="M216" s="81"/>
      <c r="N216" s="61"/>
      <c r="O216" s="61"/>
      <c r="P216" s="61"/>
      <c r="Q216" s="61"/>
      <c r="R216" s="61"/>
      <c r="S216" s="61"/>
      <c r="V216" s="16"/>
      <c r="W216" s="16"/>
      <c r="X216" s="16"/>
      <c r="Y216" s="16"/>
      <c r="Z216" s="16"/>
      <c r="AA216" s="16"/>
      <c r="AB216" s="16"/>
      <c r="AC216" s="16"/>
      <c r="AD216" s="16"/>
      <c r="AE216" s="11"/>
      <c r="AF216" s="11"/>
      <c r="AG216" s="11"/>
      <c r="AH216" s="11"/>
      <c r="AI216" s="51">
        <v>39844</v>
      </c>
      <c r="AJ216" s="52">
        <v>1</v>
      </c>
      <c r="AK216" s="13"/>
      <c r="AL216" s="51">
        <v>38138</v>
      </c>
      <c r="AM216" s="52">
        <v>4.4000000000000004</v>
      </c>
      <c r="AN216" s="52">
        <v>0</v>
      </c>
      <c r="AO216" s="52">
        <v>3.3</v>
      </c>
      <c r="AP216" s="52">
        <v>0</v>
      </c>
      <c r="AQ216" s="52">
        <v>-0.1</v>
      </c>
      <c r="AR216" s="52">
        <v>0</v>
      </c>
      <c r="AS216" s="75"/>
      <c r="AT216" s="76">
        <v>40755</v>
      </c>
      <c r="AU216" s="71">
        <v>5.6</v>
      </c>
      <c r="AV216" s="72"/>
      <c r="AW216" s="72"/>
      <c r="AX216" s="72"/>
      <c r="AY216" s="72"/>
      <c r="AZ216" s="72"/>
      <c r="BA216" s="72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</row>
    <row r="217" spans="1:128">
      <c r="A217" s="21"/>
      <c r="K217" s="21"/>
      <c r="L217" s="80"/>
      <c r="M217" s="81"/>
      <c r="N217" s="61"/>
      <c r="O217" s="61"/>
      <c r="P217" s="61"/>
      <c r="Q217" s="61"/>
      <c r="R217" s="61"/>
      <c r="S217" s="61"/>
      <c r="V217" s="16"/>
      <c r="W217" s="16"/>
      <c r="X217" s="16"/>
      <c r="Y217" s="16"/>
      <c r="Z217" s="16"/>
      <c r="AA217" s="16"/>
      <c r="AB217" s="16"/>
      <c r="AC217" s="16"/>
      <c r="AD217" s="16"/>
      <c r="AE217" s="11"/>
      <c r="AF217" s="11"/>
      <c r="AG217" s="11"/>
      <c r="AH217" s="11"/>
      <c r="AI217" s="51">
        <v>39813</v>
      </c>
      <c r="AJ217" s="52">
        <v>1.2</v>
      </c>
      <c r="AK217" s="13"/>
      <c r="AL217" s="51">
        <v>38168</v>
      </c>
      <c r="AM217" s="52">
        <v>5</v>
      </c>
      <c r="AN217" s="52">
        <v>0</v>
      </c>
      <c r="AO217" s="52">
        <v>3.6</v>
      </c>
      <c r="AP217" s="52">
        <v>0</v>
      </c>
      <c r="AQ217" s="52">
        <v>-0.7</v>
      </c>
      <c r="AR217" s="52">
        <v>0</v>
      </c>
      <c r="AS217" s="75"/>
      <c r="AT217" s="76">
        <v>40786</v>
      </c>
      <c r="AU217" s="71">
        <v>5.7</v>
      </c>
      <c r="AV217" s="72"/>
      <c r="AW217" s="72"/>
      <c r="AX217" s="72"/>
      <c r="AY217" s="72"/>
      <c r="AZ217" s="72"/>
      <c r="BA217" s="72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</row>
    <row r="218" spans="1:128">
      <c r="A218" s="21"/>
      <c r="K218" s="21"/>
      <c r="L218" s="80"/>
      <c r="M218" s="81"/>
      <c r="N218" s="61"/>
      <c r="O218" s="61"/>
      <c r="P218" s="61"/>
      <c r="Q218" s="61"/>
      <c r="R218" s="61"/>
      <c r="S218" s="61"/>
      <c r="V218" s="16"/>
      <c r="W218" s="16"/>
      <c r="X218" s="16"/>
      <c r="Y218" s="16"/>
      <c r="Z218" s="16"/>
      <c r="AA218" s="16"/>
      <c r="AB218" s="16"/>
      <c r="AC218" s="16"/>
      <c r="AD218" s="16"/>
      <c r="AE218" s="11"/>
      <c r="AF218" s="11"/>
      <c r="AG218" s="11"/>
      <c r="AH218" s="11"/>
      <c r="AI218" s="51">
        <v>39782</v>
      </c>
      <c r="AJ218" s="52">
        <v>2.4</v>
      </c>
      <c r="AK218" s="13"/>
      <c r="AL218" s="51">
        <v>38199</v>
      </c>
      <c r="AM218" s="52">
        <v>5.3</v>
      </c>
      <c r="AN218" s="52">
        <v>0</v>
      </c>
      <c r="AO218" s="52">
        <v>3.8</v>
      </c>
      <c r="AP218" s="52">
        <v>0</v>
      </c>
      <c r="AQ218" s="52">
        <v>-0.2</v>
      </c>
      <c r="AR218" s="52">
        <v>0</v>
      </c>
      <c r="AS218" s="75"/>
      <c r="AT218" s="76">
        <v>40816</v>
      </c>
      <c r="AU218" s="71">
        <v>5.6</v>
      </c>
      <c r="AV218" s="72"/>
      <c r="AW218" s="72"/>
      <c r="AX218" s="72"/>
      <c r="AY218" s="72"/>
      <c r="AZ218" s="72"/>
      <c r="BA218" s="72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</row>
    <row r="219" spans="1:128">
      <c r="A219" s="21"/>
      <c r="K219" s="21"/>
      <c r="L219" s="80"/>
      <c r="M219" s="81"/>
      <c r="N219" s="61"/>
      <c r="O219" s="61"/>
      <c r="P219" s="61"/>
      <c r="Q219" s="61"/>
      <c r="R219" s="61"/>
      <c r="S219" s="61"/>
      <c r="V219" s="16"/>
      <c r="W219" s="16"/>
      <c r="X219" s="16"/>
      <c r="Y219" s="16"/>
      <c r="Z219" s="16"/>
      <c r="AA219" s="16"/>
      <c r="AB219" s="16"/>
      <c r="AC219" s="16"/>
      <c r="AD219" s="16"/>
      <c r="AE219" s="11"/>
      <c r="AF219" s="11"/>
      <c r="AG219" s="11"/>
      <c r="AH219" s="11"/>
      <c r="AI219" s="51">
        <v>39752</v>
      </c>
      <c r="AJ219" s="52">
        <v>4</v>
      </c>
      <c r="AK219" s="13"/>
      <c r="AL219" s="51">
        <v>38230</v>
      </c>
      <c r="AM219" s="52">
        <v>5.3</v>
      </c>
      <c r="AN219" s="52">
        <v>0</v>
      </c>
      <c r="AO219" s="52">
        <v>4</v>
      </c>
      <c r="AP219" s="52">
        <v>0</v>
      </c>
      <c r="AQ219" s="52">
        <v>0.7</v>
      </c>
      <c r="AR219" s="52">
        <v>0</v>
      </c>
      <c r="AS219" s="75"/>
      <c r="AT219" s="76">
        <v>40847</v>
      </c>
      <c r="AU219" s="71">
        <v>5.5</v>
      </c>
      <c r="AV219" s="72"/>
      <c r="AW219" s="72"/>
      <c r="AX219" s="72"/>
      <c r="AY219" s="72"/>
      <c r="AZ219" s="72"/>
      <c r="BA219" s="72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</row>
    <row r="220" spans="1:128">
      <c r="A220" s="21"/>
      <c r="K220" s="21"/>
      <c r="L220" s="80"/>
      <c r="M220" s="81"/>
      <c r="N220" s="61"/>
      <c r="O220" s="61"/>
      <c r="P220" s="61"/>
      <c r="Q220" s="61"/>
      <c r="R220" s="61"/>
      <c r="S220" s="61"/>
      <c r="V220" s="16"/>
      <c r="W220" s="16"/>
      <c r="X220" s="16"/>
      <c r="Y220" s="16"/>
      <c r="Z220" s="16"/>
      <c r="AA220" s="16"/>
      <c r="AB220" s="16"/>
      <c r="AC220" s="16"/>
      <c r="AD220" s="16"/>
      <c r="AE220" s="11"/>
      <c r="AF220" s="11"/>
      <c r="AG220" s="11"/>
      <c r="AH220" s="11"/>
      <c r="AI220" s="51">
        <v>39721</v>
      </c>
      <c r="AJ220" s="52">
        <v>4.5999999999999996</v>
      </c>
      <c r="AK220" s="13"/>
      <c r="AL220" s="51">
        <v>38260</v>
      </c>
      <c r="AM220" s="52">
        <v>5.2</v>
      </c>
      <c r="AN220" s="52">
        <v>0</v>
      </c>
      <c r="AO220" s="52">
        <v>4.0999999999999996</v>
      </c>
      <c r="AP220" s="52">
        <v>0</v>
      </c>
      <c r="AQ220" s="52">
        <v>1.1000000000000001</v>
      </c>
      <c r="AR220" s="52">
        <v>0</v>
      </c>
      <c r="AS220" s="75"/>
      <c r="AT220" s="76">
        <v>40877</v>
      </c>
      <c r="AU220" s="71">
        <v>5.4</v>
      </c>
      <c r="AV220" s="72"/>
      <c r="AW220" s="72"/>
      <c r="AX220" s="72"/>
      <c r="AY220" s="72"/>
      <c r="AZ220" s="72"/>
      <c r="BA220" s="72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</row>
    <row r="221" spans="1:128">
      <c r="A221" s="21"/>
      <c r="K221" s="21"/>
      <c r="L221" s="80"/>
      <c r="M221" s="81"/>
      <c r="N221" s="61"/>
      <c r="O221" s="61"/>
      <c r="P221" s="61"/>
      <c r="Q221" s="61"/>
      <c r="R221" s="61"/>
      <c r="S221" s="61"/>
      <c r="V221" s="16"/>
      <c r="W221" s="16"/>
      <c r="X221" s="16"/>
      <c r="Y221" s="16"/>
      <c r="Z221" s="16"/>
      <c r="AA221" s="16"/>
      <c r="AB221" s="16"/>
      <c r="AC221" s="16"/>
      <c r="AD221" s="16"/>
      <c r="AE221" s="11"/>
      <c r="AF221" s="11"/>
      <c r="AG221" s="11"/>
      <c r="AH221" s="11"/>
      <c r="AI221" s="51">
        <v>39691</v>
      </c>
      <c r="AJ221" s="52">
        <v>4.9000000000000004</v>
      </c>
      <c r="AK221" s="13"/>
      <c r="AL221" s="51">
        <v>38291</v>
      </c>
      <c r="AM221" s="52">
        <v>4.3</v>
      </c>
      <c r="AN221" s="52">
        <v>0</v>
      </c>
      <c r="AO221" s="52">
        <v>4.0999999999999996</v>
      </c>
      <c r="AP221" s="52">
        <v>0</v>
      </c>
      <c r="AQ221" s="52">
        <v>0</v>
      </c>
      <c r="AR221" s="52">
        <v>0</v>
      </c>
      <c r="AS221" s="75"/>
      <c r="AT221" s="76">
        <v>40908</v>
      </c>
      <c r="AU221" s="71">
        <v>4.5</v>
      </c>
      <c r="AV221" s="72"/>
      <c r="AW221" s="72"/>
      <c r="AX221" s="72"/>
      <c r="AY221" s="72"/>
      <c r="AZ221" s="72"/>
      <c r="BA221" s="72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</row>
    <row r="222" spans="1:128">
      <c r="A222" s="21"/>
      <c r="K222" s="21"/>
      <c r="L222" s="80"/>
      <c r="M222" s="81"/>
      <c r="N222" s="61"/>
      <c r="O222" s="61"/>
      <c r="P222" s="61"/>
      <c r="Q222" s="61"/>
      <c r="R222" s="61"/>
      <c r="S222" s="61"/>
      <c r="V222" s="16"/>
      <c r="W222" s="16"/>
      <c r="X222" s="16"/>
      <c r="Y222" s="16"/>
      <c r="Z222" s="16"/>
      <c r="AA222" s="16"/>
      <c r="AB222" s="16"/>
      <c r="AC222" s="16"/>
      <c r="AD222" s="16"/>
      <c r="AE222" s="11"/>
      <c r="AF222" s="11"/>
      <c r="AG222" s="11"/>
      <c r="AH222" s="11"/>
      <c r="AI222" s="51">
        <v>39660</v>
      </c>
      <c r="AJ222" s="52">
        <v>6.3</v>
      </c>
      <c r="AK222" s="13"/>
      <c r="AL222" s="51">
        <v>38321</v>
      </c>
      <c r="AM222" s="52">
        <v>2.8</v>
      </c>
      <c r="AN222" s="52">
        <v>0</v>
      </c>
      <c r="AO222" s="52">
        <v>4</v>
      </c>
      <c r="AP222" s="52">
        <v>0</v>
      </c>
      <c r="AQ222" s="52">
        <v>-0.3</v>
      </c>
      <c r="AR222" s="52">
        <v>0</v>
      </c>
      <c r="AS222" s="75"/>
      <c r="AT222" s="76">
        <v>40939</v>
      </c>
      <c r="AU222" s="71">
        <v>3.9</v>
      </c>
      <c r="AV222" s="72"/>
      <c r="AW222" s="72"/>
      <c r="AX222" s="72"/>
      <c r="AY222" s="72"/>
      <c r="AZ222" s="72"/>
      <c r="BA222" s="72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</row>
    <row r="223" spans="1:128">
      <c r="A223" s="21"/>
      <c r="K223" s="21"/>
      <c r="L223" s="80"/>
      <c r="M223" s="81"/>
      <c r="N223" s="61"/>
      <c r="O223" s="61"/>
      <c r="P223" s="61"/>
      <c r="Q223" s="61"/>
      <c r="R223" s="61"/>
      <c r="S223" s="61"/>
      <c r="V223" s="16"/>
      <c r="W223" s="16"/>
      <c r="X223" s="16"/>
      <c r="Y223" s="16"/>
      <c r="Z223" s="16"/>
      <c r="AA223" s="16"/>
      <c r="AB223" s="16"/>
      <c r="AC223" s="16"/>
      <c r="AD223" s="16"/>
      <c r="AE223" s="11"/>
      <c r="AF223" s="11"/>
      <c r="AG223" s="11"/>
      <c r="AH223" s="11"/>
      <c r="AI223" s="51">
        <v>39629</v>
      </c>
      <c r="AJ223" s="52">
        <v>7.1</v>
      </c>
      <c r="AK223" s="13"/>
      <c r="AL223" s="51">
        <v>38352</v>
      </c>
      <c r="AM223" s="52">
        <v>2.4</v>
      </c>
      <c r="AN223" s="52">
        <v>0</v>
      </c>
      <c r="AO223" s="52">
        <v>3.9</v>
      </c>
      <c r="AP223" s="52">
        <v>0</v>
      </c>
      <c r="AQ223" s="52">
        <v>0.1</v>
      </c>
      <c r="AR223" s="52">
        <v>0</v>
      </c>
      <c r="AS223" s="75"/>
      <c r="AT223" s="76">
        <v>40968</v>
      </c>
      <c r="AU223" s="71">
        <v>3.8</v>
      </c>
      <c r="AV223" s="72"/>
      <c r="AW223" s="72"/>
      <c r="AX223" s="72"/>
      <c r="AY223" s="72"/>
      <c r="AZ223" s="72"/>
      <c r="BA223" s="72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</row>
    <row r="224" spans="1:128">
      <c r="A224" s="21"/>
      <c r="K224" s="21"/>
      <c r="L224" s="80"/>
      <c r="M224" s="81"/>
      <c r="N224" s="61"/>
      <c r="O224" s="61"/>
      <c r="P224" s="61"/>
      <c r="Q224" s="61"/>
      <c r="R224" s="61"/>
      <c r="S224" s="61"/>
      <c r="V224" s="16"/>
      <c r="W224" s="16"/>
      <c r="X224" s="16"/>
      <c r="Y224" s="16"/>
      <c r="Z224" s="16"/>
      <c r="AA224" s="16"/>
      <c r="AB224" s="16"/>
      <c r="AC224" s="16"/>
      <c r="AD224" s="16"/>
      <c r="AE224" s="11"/>
      <c r="AF224" s="11"/>
      <c r="AG224" s="11"/>
      <c r="AH224" s="11"/>
      <c r="AI224" s="51">
        <v>39599</v>
      </c>
      <c r="AJ224" s="52">
        <v>7.7</v>
      </c>
      <c r="AK224" s="13"/>
      <c r="AL224" s="51">
        <v>38383</v>
      </c>
      <c r="AM224" s="52">
        <v>1.9</v>
      </c>
      <c r="AN224" s="52">
        <v>0</v>
      </c>
      <c r="AO224" s="52">
        <v>1.9</v>
      </c>
      <c r="AP224" s="52">
        <v>0</v>
      </c>
      <c r="AQ224" s="52">
        <v>0.6</v>
      </c>
      <c r="AR224" s="52">
        <v>0</v>
      </c>
      <c r="AS224" s="75"/>
      <c r="AT224" s="76">
        <v>40999</v>
      </c>
      <c r="AU224" s="71">
        <v>3.7</v>
      </c>
      <c r="AV224" s="72"/>
      <c r="AW224" s="72"/>
      <c r="AX224" s="72"/>
      <c r="AY224" s="72"/>
      <c r="AZ224" s="72"/>
      <c r="BA224" s="72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</row>
    <row r="225" spans="1:128">
      <c r="A225" s="21"/>
      <c r="K225" s="21"/>
      <c r="L225" s="80"/>
      <c r="M225" s="81"/>
      <c r="N225" s="61"/>
      <c r="O225" s="61"/>
      <c r="P225" s="61"/>
      <c r="Q225" s="61"/>
      <c r="R225" s="61"/>
      <c r="S225" s="61"/>
      <c r="V225" s="16"/>
      <c r="W225" s="16"/>
      <c r="X225" s="16"/>
      <c r="Y225" s="16"/>
      <c r="Z225" s="16"/>
      <c r="AA225" s="16"/>
      <c r="AB225" s="16"/>
      <c r="AC225" s="16"/>
      <c r="AD225" s="16"/>
      <c r="AE225" s="11"/>
      <c r="AF225" s="11"/>
      <c r="AG225" s="11"/>
      <c r="AH225" s="11"/>
      <c r="AI225" s="51">
        <v>39568</v>
      </c>
      <c r="AJ225" s="52">
        <v>8.5</v>
      </c>
      <c r="AK225" s="13"/>
      <c r="AL225" s="51">
        <v>38411</v>
      </c>
      <c r="AM225" s="52">
        <v>3.9</v>
      </c>
      <c r="AN225" s="52">
        <v>0</v>
      </c>
      <c r="AO225" s="52">
        <v>2.9</v>
      </c>
      <c r="AP225" s="52">
        <v>0</v>
      </c>
      <c r="AQ225" s="52">
        <v>1.8</v>
      </c>
      <c r="AR225" s="52">
        <v>0</v>
      </c>
      <c r="AS225" s="75"/>
      <c r="AT225" s="76">
        <v>41029</v>
      </c>
      <c r="AU225" s="71">
        <v>3.5</v>
      </c>
      <c r="AV225" s="72"/>
      <c r="AW225" s="72"/>
      <c r="AX225" s="72"/>
      <c r="AY225" s="72"/>
      <c r="AZ225" s="72"/>
      <c r="BA225" s="72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</row>
    <row r="226" spans="1:128">
      <c r="A226" s="21"/>
      <c r="K226" s="21"/>
      <c r="L226" s="80"/>
      <c r="M226" s="81"/>
      <c r="N226" s="61"/>
      <c r="O226" s="61"/>
      <c r="P226" s="61"/>
      <c r="Q226" s="61"/>
      <c r="R226" s="61"/>
      <c r="S226" s="61"/>
      <c r="V226" s="16"/>
      <c r="W226" s="16"/>
      <c r="X226" s="16"/>
      <c r="Y226" s="16"/>
      <c r="Z226" s="16"/>
      <c r="AA226" s="16"/>
      <c r="AB226" s="16"/>
      <c r="AC226" s="16"/>
      <c r="AD226" s="16"/>
      <c r="AE226" s="11"/>
      <c r="AF226" s="11"/>
      <c r="AG226" s="11"/>
      <c r="AH226" s="11"/>
      <c r="AI226" s="51">
        <v>39538</v>
      </c>
      <c r="AJ226" s="52">
        <v>8.3000000000000007</v>
      </c>
      <c r="AK226" s="13"/>
      <c r="AL226" s="51">
        <v>38442</v>
      </c>
      <c r="AM226" s="52">
        <v>2.7</v>
      </c>
      <c r="AN226" s="52">
        <v>0</v>
      </c>
      <c r="AO226" s="52">
        <v>2.8</v>
      </c>
      <c r="AP226" s="52">
        <v>0</v>
      </c>
      <c r="AQ226" s="52">
        <v>-0.9</v>
      </c>
      <c r="AR226" s="52">
        <v>0</v>
      </c>
      <c r="AS226" s="75"/>
      <c r="AT226" s="76">
        <v>41060</v>
      </c>
      <c r="AU226" s="71">
        <v>3.3</v>
      </c>
      <c r="AV226" s="72"/>
      <c r="AW226" s="72"/>
      <c r="AX226" s="72"/>
      <c r="AY226" s="72"/>
      <c r="AZ226" s="72"/>
      <c r="BA226" s="72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</row>
    <row r="227" spans="1:128">
      <c r="A227" s="21"/>
      <c r="K227" s="21"/>
      <c r="L227" s="80"/>
      <c r="M227" s="81"/>
      <c r="N227" s="84"/>
      <c r="O227" s="84"/>
      <c r="P227" s="84"/>
      <c r="Q227" s="84"/>
      <c r="R227" s="84"/>
      <c r="S227" s="84"/>
      <c r="V227" s="16"/>
      <c r="W227" s="16"/>
      <c r="X227" s="16"/>
      <c r="Y227" s="16"/>
      <c r="Z227" s="16"/>
      <c r="AA227" s="16"/>
      <c r="AB227" s="16"/>
      <c r="AC227" s="16"/>
      <c r="AD227" s="16"/>
      <c r="AE227" s="11"/>
      <c r="AF227" s="11"/>
      <c r="AG227" s="11"/>
      <c r="AH227" s="11"/>
      <c r="AI227" s="51">
        <v>39507</v>
      </c>
      <c r="AJ227" s="52">
        <v>8.6999999999999993</v>
      </c>
      <c r="AK227" s="13"/>
      <c r="AL227" s="51">
        <v>38472</v>
      </c>
      <c r="AM227" s="52">
        <v>1.8</v>
      </c>
      <c r="AN227" s="52">
        <v>0</v>
      </c>
      <c r="AO227" s="52">
        <v>2.6</v>
      </c>
      <c r="AP227" s="52">
        <v>0</v>
      </c>
      <c r="AQ227" s="52">
        <v>-0.3</v>
      </c>
      <c r="AR227" s="52">
        <v>0</v>
      </c>
      <c r="AS227" s="75"/>
      <c r="AT227" s="76">
        <v>41090</v>
      </c>
      <c r="AU227" s="71">
        <v>3.1</v>
      </c>
      <c r="AV227" s="72"/>
      <c r="AW227" s="72"/>
      <c r="AX227" s="72"/>
      <c r="AY227" s="72"/>
      <c r="AZ227" s="72"/>
      <c r="BA227" s="72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</row>
    <row r="228" spans="1:128">
      <c r="A228" s="21"/>
      <c r="K228" s="21"/>
      <c r="L228" s="80"/>
      <c r="M228" s="81"/>
      <c r="N228" s="84"/>
      <c r="O228" s="84"/>
      <c r="P228" s="84"/>
      <c r="Q228" s="84"/>
      <c r="R228" s="84"/>
      <c r="S228" s="84"/>
      <c r="V228" s="16"/>
      <c r="W228" s="16"/>
      <c r="X228" s="16"/>
      <c r="Y228" s="16"/>
      <c r="Z228" s="16"/>
      <c r="AA228" s="16"/>
      <c r="AB228" s="16"/>
      <c r="AC228" s="16"/>
      <c r="AD228" s="16"/>
      <c r="AE228" s="11"/>
      <c r="AF228" s="11"/>
      <c r="AG228" s="11"/>
      <c r="AH228" s="11"/>
      <c r="AI228" s="51">
        <v>39478</v>
      </c>
      <c r="AJ228" s="52">
        <v>7.1</v>
      </c>
      <c r="AK228" s="13"/>
      <c r="AL228" s="51">
        <v>38503</v>
      </c>
      <c r="AM228" s="52">
        <v>1.8</v>
      </c>
      <c r="AN228" s="52">
        <v>0</v>
      </c>
      <c r="AO228" s="52">
        <v>2.4</v>
      </c>
      <c r="AP228" s="52">
        <v>0</v>
      </c>
      <c r="AQ228" s="52">
        <v>-0.2</v>
      </c>
      <c r="AR228" s="52">
        <v>0</v>
      </c>
      <c r="AS228" s="75"/>
      <c r="AT228" s="76">
        <v>41121</v>
      </c>
      <c r="AU228" s="71">
        <v>2.9</v>
      </c>
      <c r="AV228" s="72"/>
      <c r="AW228" s="72"/>
      <c r="AX228" s="72"/>
      <c r="AY228" s="72"/>
      <c r="AZ228" s="72"/>
      <c r="BA228" s="72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</row>
    <row r="229" spans="1:128">
      <c r="A229" s="21"/>
      <c r="K229" s="21"/>
      <c r="L229" s="80"/>
      <c r="M229" s="81"/>
      <c r="N229" s="84"/>
      <c r="O229" s="84"/>
      <c r="P229" s="84"/>
      <c r="Q229" s="84"/>
      <c r="R229" s="84"/>
      <c r="S229" s="84"/>
      <c r="V229" s="16"/>
      <c r="W229" s="16"/>
      <c r="X229" s="16"/>
      <c r="Y229" s="16"/>
      <c r="Z229" s="16"/>
      <c r="AA229" s="16"/>
      <c r="AB229" s="16"/>
      <c r="AC229" s="16"/>
      <c r="AD229" s="16"/>
      <c r="AE229" s="11"/>
      <c r="AF229" s="11"/>
      <c r="AG229" s="11"/>
      <c r="AH229" s="11"/>
      <c r="AI229" s="51">
        <v>39447</v>
      </c>
      <c r="AJ229" s="52">
        <v>6.5</v>
      </c>
      <c r="AK229" s="13"/>
      <c r="AL229" s="51">
        <v>38533</v>
      </c>
      <c r="AM229" s="52">
        <v>1.6</v>
      </c>
      <c r="AN229" s="52">
        <v>0</v>
      </c>
      <c r="AO229" s="52">
        <v>2.2999999999999998</v>
      </c>
      <c r="AP229" s="52">
        <v>0</v>
      </c>
      <c r="AQ229" s="52">
        <v>-0.8</v>
      </c>
      <c r="AR229" s="52">
        <v>0</v>
      </c>
      <c r="AS229" s="75"/>
      <c r="AT229" s="76">
        <v>41152</v>
      </c>
      <c r="AU229" s="71">
        <v>2.8</v>
      </c>
      <c r="AV229" s="72"/>
      <c r="AW229" s="72"/>
      <c r="AX229" s="72"/>
      <c r="AY229" s="72"/>
      <c r="AZ229" s="72"/>
      <c r="BA229" s="72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</row>
    <row r="230" spans="1:128">
      <c r="A230" s="21"/>
      <c r="K230" s="21"/>
      <c r="L230" s="80"/>
      <c r="M230" s="81"/>
      <c r="N230" s="84"/>
      <c r="O230" s="84"/>
      <c r="P230" s="84"/>
      <c r="Q230" s="84"/>
      <c r="R230" s="84"/>
      <c r="S230" s="84"/>
      <c r="V230" s="16"/>
      <c r="W230" s="16"/>
      <c r="X230" s="16"/>
      <c r="Y230" s="16"/>
      <c r="Z230" s="16"/>
      <c r="AA230" s="16"/>
      <c r="AB230" s="16"/>
      <c r="AC230" s="16"/>
      <c r="AD230" s="16"/>
      <c r="AE230" s="11"/>
      <c r="AF230" s="11"/>
      <c r="AG230" s="11"/>
      <c r="AH230" s="11"/>
      <c r="AI230" s="51">
        <v>39416</v>
      </c>
      <c r="AJ230" s="52">
        <v>6.9</v>
      </c>
      <c r="AK230" s="13"/>
      <c r="AL230" s="51">
        <v>38564</v>
      </c>
      <c r="AM230" s="52">
        <v>1.8</v>
      </c>
      <c r="AN230" s="52">
        <v>0</v>
      </c>
      <c r="AO230" s="52">
        <v>2.2000000000000002</v>
      </c>
      <c r="AP230" s="52">
        <v>0</v>
      </c>
      <c r="AQ230" s="52">
        <v>0</v>
      </c>
      <c r="AR230" s="52">
        <v>0</v>
      </c>
      <c r="AS230" s="75"/>
      <c r="AT230" s="76">
        <v>41182</v>
      </c>
      <c r="AU230" s="71">
        <v>2.7</v>
      </c>
      <c r="AV230" s="72"/>
      <c r="AW230" s="72"/>
      <c r="AX230" s="72"/>
      <c r="AY230" s="72"/>
      <c r="AZ230" s="72"/>
      <c r="BA230" s="72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</row>
    <row r="231" spans="1:128">
      <c r="A231" s="21"/>
      <c r="K231" s="21"/>
      <c r="L231" s="80"/>
      <c r="M231" s="81"/>
      <c r="N231" s="84"/>
      <c r="O231" s="84"/>
      <c r="P231" s="84"/>
      <c r="Q231" s="84"/>
      <c r="R231" s="84"/>
      <c r="S231" s="84"/>
      <c r="V231" s="16"/>
      <c r="W231" s="16"/>
      <c r="X231" s="16"/>
      <c r="Y231" s="16"/>
      <c r="Z231" s="16"/>
      <c r="AA231" s="16"/>
      <c r="AB231" s="16"/>
      <c r="AC231" s="16"/>
      <c r="AD231" s="16"/>
      <c r="AE231" s="11"/>
      <c r="AF231" s="11"/>
      <c r="AG231" s="11"/>
      <c r="AH231" s="11"/>
      <c r="AI231" s="51">
        <v>39386</v>
      </c>
      <c r="AJ231" s="52">
        <v>6.5</v>
      </c>
      <c r="AK231" s="13"/>
      <c r="AL231" s="51">
        <v>38595</v>
      </c>
      <c r="AM231" s="52">
        <v>1.3</v>
      </c>
      <c r="AN231" s="52">
        <v>0</v>
      </c>
      <c r="AO231" s="52">
        <v>2.1</v>
      </c>
      <c r="AP231" s="52">
        <v>0</v>
      </c>
      <c r="AQ231" s="52">
        <v>0.2</v>
      </c>
      <c r="AR231" s="52">
        <v>0</v>
      </c>
      <c r="AS231" s="75"/>
      <c r="AT231" s="76">
        <v>41213</v>
      </c>
      <c r="AU231" s="71">
        <v>2.7</v>
      </c>
      <c r="AV231" s="72"/>
      <c r="AW231" s="72"/>
      <c r="AX231" s="72"/>
      <c r="AY231" s="72"/>
      <c r="AZ231" s="72"/>
      <c r="BA231" s="72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</row>
    <row r="232" spans="1:128">
      <c r="A232" s="21"/>
      <c r="K232" s="21"/>
      <c r="L232" s="80"/>
      <c r="M232" s="81"/>
      <c r="N232" s="84"/>
      <c r="O232" s="84"/>
      <c r="P232" s="84"/>
      <c r="Q232" s="84"/>
      <c r="R232" s="84"/>
      <c r="S232" s="84"/>
      <c r="V232" s="16"/>
      <c r="W232" s="16"/>
      <c r="X232" s="16"/>
      <c r="Y232" s="16"/>
      <c r="Z232" s="16"/>
      <c r="AA232" s="16"/>
      <c r="AB232" s="16"/>
      <c r="AC232" s="16"/>
      <c r="AD232" s="16"/>
      <c r="AE232" s="11"/>
      <c r="AF232" s="11"/>
      <c r="AG232" s="11"/>
      <c r="AH232" s="11"/>
      <c r="AI232" s="51">
        <v>39355</v>
      </c>
      <c r="AJ232" s="52">
        <v>6.2</v>
      </c>
      <c r="AK232" s="13"/>
      <c r="AL232" s="51">
        <v>38625</v>
      </c>
      <c r="AM232" s="52">
        <v>0.9</v>
      </c>
      <c r="AN232" s="52">
        <v>0</v>
      </c>
      <c r="AO232" s="52">
        <v>2</v>
      </c>
      <c r="AP232" s="52">
        <v>0</v>
      </c>
      <c r="AQ232" s="52">
        <v>0.7</v>
      </c>
      <c r="AR232" s="52">
        <v>0</v>
      </c>
      <c r="AS232" s="75"/>
      <c r="AT232" s="76">
        <v>41243</v>
      </c>
      <c r="AU232" s="71">
        <v>2.6</v>
      </c>
      <c r="AV232" s="72"/>
      <c r="AW232" s="72"/>
      <c r="AX232" s="72"/>
      <c r="AY232" s="72"/>
      <c r="AZ232" s="72"/>
      <c r="BA232" s="72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</row>
    <row r="233" spans="1:128">
      <c r="A233" s="21"/>
      <c r="K233" s="21"/>
      <c r="L233" s="80"/>
      <c r="M233" s="81"/>
      <c r="N233" s="84"/>
      <c r="O233" s="84"/>
      <c r="P233" s="84"/>
      <c r="Q233" s="84"/>
      <c r="R233" s="84"/>
      <c r="S233" s="84"/>
      <c r="V233" s="16"/>
      <c r="W233" s="16"/>
      <c r="X233" s="16"/>
      <c r="Y233" s="16"/>
      <c r="Z233" s="16"/>
      <c r="AA233" s="16"/>
      <c r="AB233" s="16"/>
      <c r="AC233" s="16"/>
      <c r="AD233" s="16"/>
      <c r="AE233" s="11"/>
      <c r="AF233" s="11"/>
      <c r="AG233" s="11"/>
      <c r="AH233" s="11"/>
      <c r="AI233" s="51">
        <v>39325</v>
      </c>
      <c r="AJ233" s="52">
        <v>6.5</v>
      </c>
      <c r="AK233" s="13"/>
      <c r="AL233" s="51">
        <v>38656</v>
      </c>
      <c r="AM233" s="52">
        <v>1.2</v>
      </c>
      <c r="AN233" s="52">
        <v>0</v>
      </c>
      <c r="AO233" s="52">
        <v>1.9</v>
      </c>
      <c r="AP233" s="52">
        <v>0</v>
      </c>
      <c r="AQ233" s="52">
        <v>0.4</v>
      </c>
      <c r="AR233" s="52">
        <v>0</v>
      </c>
      <c r="AS233" s="75"/>
      <c r="AT233" s="76">
        <v>41274</v>
      </c>
      <c r="AU233" s="71">
        <v>2.0305</v>
      </c>
      <c r="AV233" s="72"/>
      <c r="AW233" s="72"/>
      <c r="AX233" s="72"/>
      <c r="AY233" s="72"/>
      <c r="AZ233" s="72"/>
      <c r="BA233" s="72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</row>
    <row r="234" spans="1:128">
      <c r="A234" s="21"/>
      <c r="K234" s="21"/>
      <c r="L234" s="80"/>
      <c r="M234" s="81"/>
      <c r="N234" s="84"/>
      <c r="O234" s="84"/>
      <c r="P234" s="84"/>
      <c r="Q234" s="84"/>
      <c r="R234" s="84"/>
      <c r="S234" s="84"/>
      <c r="V234" s="16"/>
      <c r="W234" s="16"/>
      <c r="X234" s="16"/>
      <c r="Y234" s="16"/>
      <c r="Z234" s="16"/>
      <c r="AA234" s="16"/>
      <c r="AB234" s="16"/>
      <c r="AC234" s="16"/>
      <c r="AD234" s="16"/>
      <c r="AE234" s="11"/>
      <c r="AF234" s="11"/>
      <c r="AG234" s="11"/>
      <c r="AH234" s="11"/>
      <c r="AI234" s="51">
        <v>39294</v>
      </c>
      <c r="AJ234" s="52">
        <v>5.6</v>
      </c>
      <c r="AK234" s="13"/>
      <c r="AL234" s="51">
        <v>38686</v>
      </c>
      <c r="AM234" s="52">
        <v>1.3</v>
      </c>
      <c r="AN234" s="52">
        <v>0</v>
      </c>
      <c r="AO234" s="52">
        <v>1.8</v>
      </c>
      <c r="AP234" s="52">
        <v>0</v>
      </c>
      <c r="AQ234" s="52">
        <v>-0.3</v>
      </c>
      <c r="AR234" s="52">
        <v>0</v>
      </c>
      <c r="AS234" s="75"/>
      <c r="AT234" s="76">
        <v>41305</v>
      </c>
      <c r="AU234" s="71">
        <v>2.6248</v>
      </c>
      <c r="AV234" s="72"/>
      <c r="AW234" s="72"/>
      <c r="AX234" s="72"/>
      <c r="AY234" s="72"/>
      <c r="AZ234" s="72"/>
      <c r="BA234" s="72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</row>
    <row r="235" spans="1:128">
      <c r="A235" s="21"/>
      <c r="K235" s="21"/>
      <c r="L235" s="80"/>
      <c r="M235" s="81"/>
      <c r="N235" s="84"/>
      <c r="O235" s="84"/>
      <c r="P235" s="84"/>
      <c r="Q235" s="84"/>
      <c r="R235" s="84"/>
      <c r="S235" s="84"/>
      <c r="V235" s="16"/>
      <c r="W235" s="16"/>
      <c r="X235" s="16"/>
      <c r="Y235" s="16"/>
      <c r="Z235" s="16"/>
      <c r="AA235" s="16"/>
      <c r="AB235" s="16"/>
      <c r="AC235" s="16"/>
      <c r="AD235" s="16"/>
      <c r="AE235" s="11"/>
      <c r="AF235" s="11"/>
      <c r="AG235" s="11"/>
      <c r="AH235" s="11"/>
      <c r="AI235" s="51">
        <v>39263</v>
      </c>
      <c r="AJ235" s="52">
        <v>4.4000000000000004</v>
      </c>
      <c r="AK235" s="13"/>
      <c r="AL235" s="51">
        <v>38717</v>
      </c>
      <c r="AM235" s="52">
        <v>1.6</v>
      </c>
      <c r="AN235" s="52">
        <v>0</v>
      </c>
      <c r="AO235" s="52">
        <v>1.8</v>
      </c>
      <c r="AP235" s="52">
        <v>0</v>
      </c>
      <c r="AQ235" s="52">
        <v>0.4</v>
      </c>
      <c r="AR235" s="52">
        <v>0</v>
      </c>
      <c r="AS235" s="75"/>
      <c r="AT235" s="76">
        <v>41333</v>
      </c>
      <c r="AU235" s="71">
        <v>2.4396</v>
      </c>
      <c r="AV235" s="72"/>
      <c r="AW235" s="72"/>
      <c r="AX235" s="72"/>
      <c r="AY235" s="72"/>
      <c r="AZ235" s="72"/>
      <c r="BA235" s="72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</row>
    <row r="236" spans="1:128">
      <c r="A236" s="21"/>
      <c r="K236" s="21"/>
      <c r="L236" s="80"/>
      <c r="M236" s="81"/>
      <c r="N236" s="84"/>
      <c r="O236" s="84"/>
      <c r="P236" s="84"/>
      <c r="Q236" s="84"/>
      <c r="R236" s="84"/>
      <c r="S236" s="84"/>
      <c r="V236" s="16"/>
      <c r="W236" s="16"/>
      <c r="X236" s="16"/>
      <c r="Y236" s="16"/>
      <c r="Z236" s="16"/>
      <c r="AA236" s="16"/>
      <c r="AB236" s="16"/>
      <c r="AC236" s="16"/>
      <c r="AD236" s="16"/>
      <c r="AE236" s="11"/>
      <c r="AF236" s="11"/>
      <c r="AG236" s="11"/>
      <c r="AH236" s="11"/>
      <c r="AI236" s="51">
        <v>39233</v>
      </c>
      <c r="AJ236" s="52">
        <v>3.4</v>
      </c>
      <c r="AK236" s="13"/>
      <c r="AL236" s="51">
        <v>38748</v>
      </c>
      <c r="AM236" s="52">
        <v>1.9</v>
      </c>
      <c r="AN236" s="52">
        <v>0</v>
      </c>
      <c r="AO236" s="52">
        <v>1.9</v>
      </c>
      <c r="AP236" s="52">
        <v>0</v>
      </c>
      <c r="AQ236" s="52">
        <v>1.3</v>
      </c>
      <c r="AR236" s="52">
        <v>0</v>
      </c>
      <c r="AS236" s="75"/>
      <c r="AT236" s="76">
        <v>41364</v>
      </c>
      <c r="AU236" s="71">
        <v>2.4262000000000001</v>
      </c>
      <c r="AV236" s="72"/>
      <c r="AW236" s="72"/>
      <c r="AX236" s="72"/>
      <c r="AY236" s="72"/>
      <c r="AZ236" s="72"/>
      <c r="BA236" s="72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</row>
    <row r="237" spans="1:128">
      <c r="A237" s="21"/>
      <c r="K237" s="21"/>
      <c r="L237" s="80"/>
      <c r="M237" s="81"/>
      <c r="N237" s="84"/>
      <c r="O237" s="84"/>
      <c r="P237" s="84"/>
      <c r="Q237" s="84"/>
      <c r="R237" s="84"/>
      <c r="S237" s="84"/>
      <c r="V237" s="16"/>
      <c r="W237" s="16"/>
      <c r="X237" s="16"/>
      <c r="Y237" s="16"/>
      <c r="Z237" s="16"/>
      <c r="AA237" s="16"/>
      <c r="AB237" s="16"/>
      <c r="AC237" s="16"/>
      <c r="AD237" s="16"/>
      <c r="AE237" s="11"/>
      <c r="AF237" s="11"/>
      <c r="AG237" s="11"/>
      <c r="AH237" s="11"/>
      <c r="AI237" s="51">
        <v>39202</v>
      </c>
      <c r="AJ237" s="52">
        <v>3</v>
      </c>
      <c r="AK237" s="13"/>
      <c r="AL237" s="51">
        <v>38776</v>
      </c>
      <c r="AM237" s="52">
        <v>0.9</v>
      </c>
      <c r="AN237" s="52">
        <v>0</v>
      </c>
      <c r="AO237" s="52">
        <v>1.4</v>
      </c>
      <c r="AP237" s="52">
        <v>0</v>
      </c>
      <c r="AQ237" s="52">
        <v>0.5</v>
      </c>
      <c r="AR237" s="52">
        <v>0</v>
      </c>
      <c r="AS237" s="75"/>
      <c r="AT237" s="76">
        <v>41394</v>
      </c>
      <c r="AU237" s="71">
        <v>2.3607</v>
      </c>
      <c r="AV237" s="72"/>
      <c r="AW237" s="72"/>
      <c r="AX237" s="72"/>
      <c r="AY237" s="72"/>
      <c r="AZ237" s="72"/>
      <c r="BA237" s="72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</row>
    <row r="238" spans="1:128">
      <c r="A238" s="21"/>
      <c r="K238" s="21"/>
      <c r="L238" s="80"/>
      <c r="M238" s="81"/>
      <c r="N238" s="84"/>
      <c r="O238" s="84"/>
      <c r="P238" s="84"/>
      <c r="Q238" s="84"/>
      <c r="R238" s="84"/>
      <c r="S238" s="84"/>
      <c r="V238" s="16"/>
      <c r="W238" s="16"/>
      <c r="X238" s="16"/>
      <c r="Y238" s="16"/>
      <c r="Z238" s="16"/>
      <c r="AA238" s="16"/>
      <c r="AB238" s="16"/>
      <c r="AC238" s="16"/>
      <c r="AD238" s="16"/>
      <c r="AE238" s="11"/>
      <c r="AF238" s="11"/>
      <c r="AG238" s="11"/>
      <c r="AH238" s="11"/>
      <c r="AI238" s="51">
        <v>39172</v>
      </c>
      <c r="AJ238" s="52">
        <v>3.3</v>
      </c>
      <c r="AK238" s="13"/>
      <c r="AL238" s="51">
        <v>38807</v>
      </c>
      <c r="AM238" s="52">
        <v>0.8</v>
      </c>
      <c r="AN238" s="52">
        <v>0</v>
      </c>
      <c r="AO238" s="52">
        <v>1.2</v>
      </c>
      <c r="AP238" s="52">
        <v>0</v>
      </c>
      <c r="AQ238" s="52">
        <v>-1</v>
      </c>
      <c r="AR238" s="52">
        <v>0</v>
      </c>
      <c r="AS238" s="75"/>
      <c r="AT238" s="76">
        <v>41425</v>
      </c>
      <c r="AU238" s="71">
        <v>2.4117000000000002</v>
      </c>
      <c r="AV238" s="72"/>
      <c r="AW238" s="72"/>
      <c r="AX238" s="72"/>
      <c r="AY238" s="72"/>
      <c r="AZ238" s="72"/>
      <c r="BA238" s="72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</row>
    <row r="239" spans="1:128">
      <c r="A239" s="21"/>
      <c r="K239" s="21"/>
      <c r="L239" s="80"/>
      <c r="M239" s="81"/>
      <c r="N239" s="84"/>
      <c r="O239" s="84"/>
      <c r="P239" s="84"/>
      <c r="Q239" s="84"/>
      <c r="R239" s="84"/>
      <c r="S239" s="84"/>
      <c r="V239" s="16"/>
      <c r="W239" s="16"/>
      <c r="X239" s="16"/>
      <c r="Y239" s="16"/>
      <c r="Z239" s="16"/>
      <c r="AA239" s="16"/>
      <c r="AB239" s="16"/>
      <c r="AC239" s="16"/>
      <c r="AD239" s="16"/>
      <c r="AE239" s="11"/>
      <c r="AF239" s="11"/>
      <c r="AG239" s="11"/>
      <c r="AH239" s="11"/>
      <c r="AI239" s="51">
        <v>39141</v>
      </c>
      <c r="AJ239" s="52">
        <v>2.7</v>
      </c>
      <c r="AK239" s="13"/>
      <c r="AL239" s="51">
        <v>38837</v>
      </c>
      <c r="AM239" s="52">
        <v>1.2</v>
      </c>
      <c r="AN239" s="52">
        <v>0</v>
      </c>
      <c r="AO239" s="52">
        <v>1.2</v>
      </c>
      <c r="AP239" s="52">
        <v>0</v>
      </c>
      <c r="AQ239" s="52">
        <v>0.1</v>
      </c>
      <c r="AR239" s="52">
        <v>0</v>
      </c>
      <c r="AS239" s="75"/>
      <c r="AT239" s="76">
        <v>41455</v>
      </c>
      <c r="AU239" s="71">
        <v>2.4489999999999998</v>
      </c>
      <c r="AV239" s="72"/>
      <c r="AW239" s="72"/>
      <c r="AX239" s="72"/>
      <c r="AY239" s="72"/>
      <c r="AZ239" s="72"/>
      <c r="BA239" s="72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</row>
    <row r="240" spans="1:128">
      <c r="A240" s="21"/>
      <c r="K240" s="21"/>
      <c r="L240" s="80"/>
      <c r="M240" s="81"/>
      <c r="N240" s="84"/>
      <c r="O240" s="84"/>
      <c r="P240" s="84"/>
      <c r="Q240" s="84"/>
      <c r="R240" s="84"/>
      <c r="S240" s="84"/>
      <c r="V240" s="16"/>
      <c r="W240" s="16"/>
      <c r="X240" s="16"/>
      <c r="Y240" s="16"/>
      <c r="Z240" s="16"/>
      <c r="AA240" s="16"/>
      <c r="AB240" s="16"/>
      <c r="AC240" s="16"/>
      <c r="AD240" s="16"/>
      <c r="AE240" s="11"/>
      <c r="AF240" s="11"/>
      <c r="AG240" s="11"/>
      <c r="AH240" s="11"/>
      <c r="AI240" s="51">
        <v>39113</v>
      </c>
      <c r="AJ240" s="52">
        <v>2.2000000000000002</v>
      </c>
      <c r="AK240" s="13"/>
      <c r="AL240" s="51">
        <v>38868</v>
      </c>
      <c r="AM240" s="52">
        <v>1.4</v>
      </c>
      <c r="AN240" s="52">
        <v>0</v>
      </c>
      <c r="AO240" s="52">
        <v>1.2</v>
      </c>
      <c r="AP240" s="52">
        <v>0</v>
      </c>
      <c r="AQ240" s="52">
        <v>-0.2</v>
      </c>
      <c r="AR240" s="52">
        <v>0</v>
      </c>
      <c r="AS240" s="75"/>
      <c r="AT240" s="76">
        <v>41486</v>
      </c>
      <c r="AU240" s="71">
        <v>2.4636999999999998</v>
      </c>
      <c r="AV240" s="72"/>
      <c r="AW240" s="72"/>
      <c r="AX240" s="72"/>
      <c r="AY240" s="72"/>
      <c r="AZ240" s="72"/>
      <c r="BA240" s="72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</row>
    <row r="241" spans="1:128">
      <c r="A241" s="21"/>
      <c r="K241" s="21"/>
      <c r="L241" s="80"/>
      <c r="M241" s="81"/>
      <c r="N241" s="84"/>
      <c r="O241" s="84"/>
      <c r="P241" s="84"/>
      <c r="Q241" s="84"/>
      <c r="R241" s="84"/>
      <c r="S241" s="84"/>
      <c r="V241" s="16"/>
      <c r="W241" s="16"/>
      <c r="X241" s="16"/>
      <c r="Y241" s="16"/>
      <c r="Z241" s="16"/>
      <c r="AA241" s="16"/>
      <c r="AB241" s="16"/>
      <c r="AC241" s="16"/>
      <c r="AD241" s="16"/>
      <c r="AE241" s="11"/>
      <c r="AF241" s="11"/>
      <c r="AG241" s="11"/>
      <c r="AH241" s="11"/>
      <c r="AI241" s="51">
        <v>39082</v>
      </c>
      <c r="AJ241" s="52">
        <v>2.8</v>
      </c>
      <c r="AK241" s="13"/>
      <c r="AL241" s="51">
        <v>38898</v>
      </c>
      <c r="AM241" s="52">
        <v>1.5</v>
      </c>
      <c r="AN241" s="52">
        <v>0</v>
      </c>
      <c r="AO241" s="52">
        <v>1.3</v>
      </c>
      <c r="AP241" s="52">
        <v>0</v>
      </c>
      <c r="AQ241" s="52">
        <v>1.5</v>
      </c>
      <c r="AR241" s="52">
        <v>0</v>
      </c>
      <c r="AS241" s="75"/>
      <c r="AT241" s="76">
        <v>41517</v>
      </c>
      <c r="AU241" s="71">
        <v>2.5293000000000001</v>
      </c>
      <c r="AV241" s="72"/>
      <c r="AW241" s="72"/>
      <c r="AX241" s="72"/>
      <c r="AY241" s="72"/>
      <c r="AZ241" s="72"/>
      <c r="BA241" s="72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</row>
    <row r="242" spans="1:128">
      <c r="A242" s="21"/>
      <c r="K242" s="21"/>
      <c r="L242" s="80"/>
      <c r="M242" s="81"/>
      <c r="N242" s="84"/>
      <c r="O242" s="84"/>
      <c r="P242" s="84"/>
      <c r="Q242" s="84"/>
      <c r="R242" s="84"/>
      <c r="S242" s="84"/>
      <c r="V242" s="16"/>
      <c r="W242" s="16"/>
      <c r="X242" s="16"/>
      <c r="Y242" s="16"/>
      <c r="Z242" s="16"/>
      <c r="AA242" s="16"/>
      <c r="AB242" s="16"/>
      <c r="AC242" s="16"/>
      <c r="AD242" s="16"/>
      <c r="AE242" s="11"/>
      <c r="AF242" s="11"/>
      <c r="AG242" s="11"/>
      <c r="AH242" s="11"/>
      <c r="AI242" s="51">
        <v>39051</v>
      </c>
      <c r="AJ242" s="52">
        <v>1.9</v>
      </c>
      <c r="AK242" s="13"/>
      <c r="AL242" s="51">
        <v>38929</v>
      </c>
      <c r="AM242" s="52">
        <v>1</v>
      </c>
      <c r="AN242" s="52">
        <v>0</v>
      </c>
      <c r="AO242" s="52">
        <v>1.2</v>
      </c>
      <c r="AP242" s="52">
        <v>0</v>
      </c>
      <c r="AQ242" s="52">
        <v>1</v>
      </c>
      <c r="AR242" s="52">
        <v>0</v>
      </c>
      <c r="AS242" s="75"/>
      <c r="AT242" s="76">
        <v>41547</v>
      </c>
      <c r="AU242" s="71">
        <v>2.5971000000000002</v>
      </c>
      <c r="AV242" s="72"/>
      <c r="AW242" s="72"/>
      <c r="AX242" s="72"/>
      <c r="AY242" s="72"/>
      <c r="AZ242" s="72"/>
      <c r="BA242" s="72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</row>
    <row r="243" spans="1:128">
      <c r="A243" s="21"/>
      <c r="K243" s="21"/>
      <c r="L243" s="80"/>
      <c r="M243" s="81"/>
      <c r="N243" s="84"/>
      <c r="O243" s="84"/>
      <c r="P243" s="84"/>
      <c r="Q243" s="84"/>
      <c r="R243" s="84"/>
      <c r="S243" s="84"/>
      <c r="V243" s="16"/>
      <c r="W243" s="16"/>
      <c r="X243" s="16"/>
      <c r="Y243" s="16"/>
      <c r="Z243" s="16"/>
      <c r="AA243" s="16"/>
      <c r="AB243" s="16"/>
      <c r="AC243" s="16"/>
      <c r="AD243" s="16"/>
      <c r="AE243" s="11"/>
      <c r="AF243" s="11"/>
      <c r="AG243" s="11"/>
      <c r="AH243" s="11"/>
      <c r="AI243" s="51">
        <v>39021</v>
      </c>
      <c r="AJ243" s="52">
        <v>1.4</v>
      </c>
      <c r="AK243" s="13"/>
      <c r="AL243" s="51">
        <v>38960</v>
      </c>
      <c r="AM243" s="52">
        <v>1.3</v>
      </c>
      <c r="AN243" s="52">
        <v>0</v>
      </c>
      <c r="AO243" s="52">
        <v>1.2</v>
      </c>
      <c r="AP243" s="52">
        <v>0</v>
      </c>
      <c r="AQ243" s="52">
        <v>0.4</v>
      </c>
      <c r="AR243" s="52">
        <v>0</v>
      </c>
      <c r="AS243" s="75"/>
      <c r="AT243" s="76">
        <v>41578</v>
      </c>
      <c r="AU243" s="71">
        <v>2.6355</v>
      </c>
      <c r="AV243" s="72"/>
      <c r="AW243" s="72"/>
      <c r="AX243" s="72"/>
      <c r="AY243" s="72"/>
      <c r="AZ243" s="72"/>
      <c r="BA243" s="72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</row>
    <row r="244" spans="1:128">
      <c r="A244" s="21"/>
      <c r="K244" s="21"/>
      <c r="L244" s="80"/>
      <c r="M244" s="81"/>
      <c r="N244" s="84"/>
      <c r="O244" s="84"/>
      <c r="P244" s="84"/>
      <c r="Q244" s="84"/>
      <c r="R244" s="84"/>
      <c r="S244" s="84"/>
      <c r="V244" s="16"/>
      <c r="W244" s="16"/>
      <c r="X244" s="16"/>
      <c r="Y244" s="16"/>
      <c r="Z244" s="16"/>
      <c r="AA244" s="16"/>
      <c r="AB244" s="16"/>
      <c r="AC244" s="16"/>
      <c r="AD244" s="16"/>
      <c r="AE244" s="11"/>
      <c r="AF244" s="11"/>
      <c r="AG244" s="11"/>
      <c r="AH244" s="11"/>
      <c r="AI244" s="51">
        <v>38990</v>
      </c>
      <c r="AJ244" s="52">
        <v>1.5</v>
      </c>
      <c r="AK244" s="13"/>
      <c r="AL244" s="51">
        <v>38990</v>
      </c>
      <c r="AM244" s="52">
        <v>1.5</v>
      </c>
      <c r="AN244" s="52">
        <v>0</v>
      </c>
      <c r="AO244" s="52">
        <v>1.3</v>
      </c>
      <c r="AP244" s="52">
        <v>0</v>
      </c>
      <c r="AQ244" s="52">
        <v>0.5</v>
      </c>
      <c r="AR244" s="52">
        <v>0</v>
      </c>
      <c r="AS244" s="75"/>
      <c r="AT244" s="76">
        <v>41608</v>
      </c>
      <c r="AU244" s="71">
        <v>2.6240000000000001</v>
      </c>
      <c r="AV244" s="72"/>
      <c r="AW244" s="72"/>
      <c r="AX244" s="72"/>
      <c r="AY244" s="72"/>
      <c r="AZ244" s="72"/>
      <c r="BA244" s="72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</row>
    <row r="245" spans="1:128">
      <c r="A245" s="21"/>
      <c r="K245" s="21"/>
      <c r="L245" s="80"/>
      <c r="M245" s="81"/>
      <c r="N245" s="84"/>
      <c r="O245" s="84"/>
      <c r="P245" s="84"/>
      <c r="Q245" s="84"/>
      <c r="R245" s="84"/>
      <c r="S245" s="84"/>
      <c r="V245" s="16"/>
      <c r="W245" s="16"/>
      <c r="X245" s="16"/>
      <c r="Y245" s="16"/>
      <c r="Z245" s="16"/>
      <c r="AA245" s="16"/>
      <c r="AB245" s="16"/>
      <c r="AC245" s="16"/>
      <c r="AD245" s="16"/>
      <c r="AE245" s="11"/>
      <c r="AF245" s="11"/>
      <c r="AG245" s="11"/>
      <c r="AH245" s="11"/>
      <c r="AI245" s="51">
        <v>38960</v>
      </c>
      <c r="AJ245" s="52">
        <v>1.3</v>
      </c>
      <c r="AK245" s="13"/>
      <c r="AL245" s="51">
        <v>39021</v>
      </c>
      <c r="AM245" s="52">
        <v>1.4</v>
      </c>
      <c r="AN245" s="52">
        <v>0</v>
      </c>
      <c r="AO245" s="52">
        <v>1.3</v>
      </c>
      <c r="AP245" s="52">
        <v>0</v>
      </c>
      <c r="AQ245" s="52">
        <v>0.1</v>
      </c>
      <c r="AR245" s="52">
        <v>0</v>
      </c>
      <c r="AS245" s="75"/>
      <c r="AT245" s="76">
        <v>41639</v>
      </c>
      <c r="AU245" s="71">
        <v>2.4861</v>
      </c>
      <c r="AV245" s="72"/>
      <c r="AW245" s="72"/>
      <c r="AX245" s="72"/>
      <c r="AY245" s="72"/>
      <c r="AZ245" s="72"/>
      <c r="BA245" s="72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</row>
    <row r="246" spans="1:128">
      <c r="A246" s="21"/>
      <c r="K246" s="21"/>
      <c r="L246" s="80"/>
      <c r="M246" s="81"/>
      <c r="N246" s="84"/>
      <c r="O246" s="84"/>
      <c r="P246" s="84"/>
      <c r="Q246" s="84"/>
      <c r="R246" s="84"/>
      <c r="S246" s="84"/>
      <c r="V246" s="16"/>
      <c r="W246" s="16"/>
      <c r="X246" s="16"/>
      <c r="Y246" s="16"/>
      <c r="Z246" s="16"/>
      <c r="AA246" s="16"/>
      <c r="AB246" s="16"/>
      <c r="AC246" s="16"/>
      <c r="AD246" s="16"/>
      <c r="AE246" s="11"/>
      <c r="AF246" s="11"/>
      <c r="AG246" s="11"/>
      <c r="AH246" s="11"/>
      <c r="AI246" s="51">
        <v>38929</v>
      </c>
      <c r="AJ246" s="52">
        <v>1</v>
      </c>
      <c r="AK246" s="13"/>
      <c r="AL246" s="51">
        <v>39051</v>
      </c>
      <c r="AM246" s="52">
        <v>1.9</v>
      </c>
      <c r="AN246" s="52">
        <v>0</v>
      </c>
      <c r="AO246" s="52">
        <v>1.3</v>
      </c>
      <c r="AP246" s="52">
        <v>0</v>
      </c>
      <c r="AQ246" s="52">
        <v>0.3</v>
      </c>
      <c r="AR246" s="52">
        <v>0</v>
      </c>
      <c r="AS246" s="75"/>
      <c r="AT246" s="76">
        <v>41670</v>
      </c>
      <c r="AU246" s="71">
        <v>2.2172000000000001</v>
      </c>
      <c r="AV246" s="72"/>
      <c r="AW246" s="72"/>
      <c r="AX246" s="72"/>
      <c r="AY246" s="72"/>
      <c r="AZ246" s="72"/>
      <c r="BA246" s="72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</row>
    <row r="247" spans="1:128">
      <c r="A247" s="21"/>
      <c r="K247" s="21"/>
      <c r="L247" s="80"/>
      <c r="M247" s="81"/>
      <c r="N247" s="84"/>
      <c r="O247" s="84"/>
      <c r="P247" s="84"/>
      <c r="Q247" s="84"/>
      <c r="R247" s="84"/>
      <c r="S247" s="84"/>
      <c r="V247" s="16"/>
      <c r="W247" s="16"/>
      <c r="X247" s="16"/>
      <c r="Y247" s="16"/>
      <c r="Z247" s="16"/>
      <c r="AA247" s="16"/>
      <c r="AB247" s="16"/>
      <c r="AC247" s="16"/>
      <c r="AD247" s="16"/>
      <c r="AE247" s="11"/>
      <c r="AF247" s="11"/>
      <c r="AG247" s="11"/>
      <c r="AH247" s="11"/>
      <c r="AI247" s="51">
        <v>38898</v>
      </c>
      <c r="AJ247" s="52">
        <v>1.5</v>
      </c>
      <c r="AK247" s="13"/>
      <c r="AL247" s="51">
        <v>39082</v>
      </c>
      <c r="AM247" s="52">
        <v>2.8</v>
      </c>
      <c r="AN247" s="52">
        <v>0</v>
      </c>
      <c r="AO247" s="52">
        <v>1.5</v>
      </c>
      <c r="AP247" s="52">
        <v>0</v>
      </c>
      <c r="AQ247" s="52">
        <v>1.4</v>
      </c>
      <c r="AR247" s="52">
        <v>0</v>
      </c>
      <c r="AS247" s="75"/>
      <c r="AT247" s="76">
        <v>41698</v>
      </c>
      <c r="AU247" s="71">
        <v>2.2728999999999999</v>
      </c>
      <c r="AV247" s="72"/>
      <c r="AW247" s="72"/>
      <c r="AX247" s="72"/>
      <c r="AY247" s="72"/>
      <c r="AZ247" s="72"/>
      <c r="BA247" s="72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</row>
    <row r="248" spans="1:128">
      <c r="A248" s="21"/>
      <c r="K248" s="21"/>
      <c r="L248" s="80"/>
      <c r="M248" s="81"/>
      <c r="N248" s="84"/>
      <c r="O248" s="84"/>
      <c r="P248" s="84"/>
      <c r="Q248" s="84"/>
      <c r="R248" s="84"/>
      <c r="S248" s="84"/>
      <c r="V248" s="16"/>
      <c r="W248" s="16"/>
      <c r="X248" s="16"/>
      <c r="Y248" s="16"/>
      <c r="Z248" s="16"/>
      <c r="AA248" s="16"/>
      <c r="AB248" s="16"/>
      <c r="AC248" s="16"/>
      <c r="AD248" s="16"/>
      <c r="AE248" s="11"/>
      <c r="AF248" s="11"/>
      <c r="AG248" s="11"/>
      <c r="AH248" s="11"/>
      <c r="AI248" s="51">
        <v>38868</v>
      </c>
      <c r="AJ248" s="52">
        <v>1.4</v>
      </c>
      <c r="AK248" s="13"/>
      <c r="AL248" s="51">
        <v>39113</v>
      </c>
      <c r="AM248" s="52">
        <v>2.2000000000000002</v>
      </c>
      <c r="AN248" s="52">
        <v>0</v>
      </c>
      <c r="AO248" s="52">
        <v>2.2000000000000002</v>
      </c>
      <c r="AP248" s="52">
        <v>0</v>
      </c>
      <c r="AQ248" s="52">
        <v>0.7</v>
      </c>
      <c r="AR248" s="52">
        <v>0</v>
      </c>
      <c r="AS248" s="75"/>
      <c r="AT248" s="76">
        <v>41729</v>
      </c>
      <c r="AU248" s="71">
        <v>2.1551</v>
      </c>
      <c r="AV248" s="72"/>
      <c r="AW248" s="72"/>
      <c r="AX248" s="72"/>
      <c r="AY248" s="72"/>
      <c r="AZ248" s="72"/>
      <c r="BA248" s="72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</row>
    <row r="249" spans="1:128">
      <c r="A249" s="21"/>
      <c r="K249" s="21"/>
      <c r="L249" s="80"/>
      <c r="M249" s="81"/>
      <c r="N249" s="84"/>
      <c r="O249" s="84"/>
      <c r="P249" s="84"/>
      <c r="Q249" s="84"/>
      <c r="R249" s="84"/>
      <c r="S249" s="84"/>
      <c r="V249" s="16"/>
      <c r="W249" s="16"/>
      <c r="X249" s="16"/>
      <c r="Y249" s="16"/>
      <c r="Z249" s="16"/>
      <c r="AA249" s="16"/>
      <c r="AB249" s="16"/>
      <c r="AC249" s="16"/>
      <c r="AD249" s="16"/>
      <c r="AE249" s="11"/>
      <c r="AF249" s="11"/>
      <c r="AG249" s="11"/>
      <c r="AH249" s="11"/>
      <c r="AI249" s="51">
        <v>38837</v>
      </c>
      <c r="AJ249" s="52">
        <v>1.2</v>
      </c>
      <c r="AK249" s="13"/>
      <c r="AL249" s="51">
        <v>39141</v>
      </c>
      <c r="AM249" s="52">
        <v>2.7</v>
      </c>
      <c r="AN249" s="52">
        <v>0</v>
      </c>
      <c r="AO249" s="52">
        <v>2.4</v>
      </c>
      <c r="AP249" s="52">
        <v>0</v>
      </c>
      <c r="AQ249" s="52">
        <v>1</v>
      </c>
      <c r="AR249" s="52">
        <v>0</v>
      </c>
      <c r="AS249" s="75"/>
      <c r="AT249" s="76">
        <v>41759</v>
      </c>
      <c r="AU249" s="71">
        <v>2.25</v>
      </c>
      <c r="AV249" s="72"/>
      <c r="AW249" s="72"/>
      <c r="AX249" s="72"/>
      <c r="AY249" s="72"/>
      <c r="AZ249" s="72"/>
      <c r="BA249" s="72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</row>
    <row r="250" spans="1:128">
      <c r="A250" s="21"/>
      <c r="K250" s="21"/>
      <c r="L250" s="80"/>
      <c r="M250" s="81"/>
      <c r="N250" s="84"/>
      <c r="O250" s="84"/>
      <c r="P250" s="84"/>
      <c r="Q250" s="84"/>
      <c r="R250" s="84"/>
      <c r="S250" s="84"/>
      <c r="V250" s="16"/>
      <c r="W250" s="16"/>
      <c r="X250" s="16"/>
      <c r="Y250" s="16"/>
      <c r="Z250" s="16"/>
      <c r="AA250" s="16"/>
      <c r="AB250" s="16"/>
      <c r="AC250" s="16"/>
      <c r="AD250" s="16"/>
      <c r="AE250" s="11"/>
      <c r="AF250" s="11"/>
      <c r="AG250" s="11"/>
      <c r="AH250" s="11"/>
      <c r="AI250" s="51">
        <v>38807</v>
      </c>
      <c r="AJ250" s="52">
        <v>0.8</v>
      </c>
      <c r="AK250" s="13"/>
      <c r="AL250" s="51">
        <v>39172</v>
      </c>
      <c r="AM250" s="52">
        <v>3.3</v>
      </c>
      <c r="AN250" s="52">
        <v>0</v>
      </c>
      <c r="AO250" s="52">
        <v>2.7</v>
      </c>
      <c r="AP250" s="52">
        <v>0</v>
      </c>
      <c r="AQ250" s="52">
        <v>-0.3</v>
      </c>
      <c r="AR250" s="52">
        <v>0</v>
      </c>
      <c r="AS250" s="75"/>
      <c r="AT250" s="76">
        <v>41790</v>
      </c>
      <c r="AU250" s="71">
        <v>2.2585999999999999</v>
      </c>
      <c r="AV250" s="72"/>
      <c r="AW250" s="72"/>
      <c r="AX250" s="72"/>
      <c r="AY250" s="72"/>
      <c r="AZ250" s="72"/>
      <c r="BA250" s="72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</row>
    <row r="251" spans="1:128">
      <c r="A251" s="21"/>
      <c r="K251" s="21"/>
      <c r="L251" s="80"/>
      <c r="M251" s="81"/>
      <c r="N251" s="84"/>
      <c r="O251" s="84"/>
      <c r="P251" s="84"/>
      <c r="Q251" s="84"/>
      <c r="R251" s="84"/>
      <c r="S251" s="84"/>
      <c r="V251" s="16"/>
      <c r="W251" s="16"/>
      <c r="X251" s="16"/>
      <c r="Y251" s="16"/>
      <c r="Z251" s="16"/>
      <c r="AA251" s="16"/>
      <c r="AB251" s="16"/>
      <c r="AC251" s="16"/>
      <c r="AD251" s="16"/>
      <c r="AE251" s="11"/>
      <c r="AF251" s="11"/>
      <c r="AG251" s="11"/>
      <c r="AH251" s="11"/>
      <c r="AI251" s="51">
        <v>38776</v>
      </c>
      <c r="AJ251" s="52">
        <v>0.9</v>
      </c>
      <c r="AK251" s="13"/>
      <c r="AL251" s="51">
        <v>39202</v>
      </c>
      <c r="AM251" s="52">
        <v>3</v>
      </c>
      <c r="AN251" s="52">
        <v>0</v>
      </c>
      <c r="AO251" s="52">
        <v>2.8</v>
      </c>
      <c r="AP251" s="52">
        <v>0</v>
      </c>
      <c r="AQ251" s="52">
        <v>-0.1</v>
      </c>
      <c r="AR251" s="52">
        <v>0</v>
      </c>
      <c r="AS251" s="75"/>
      <c r="AT251" s="76">
        <v>41820</v>
      </c>
      <c r="AU251" s="71">
        <v>2.2551999999999999</v>
      </c>
      <c r="AV251" s="72"/>
      <c r="AW251" s="72"/>
      <c r="AX251" s="72"/>
      <c r="AY251" s="72"/>
      <c r="AZ251" s="72"/>
      <c r="BA251" s="72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</row>
    <row r="252" spans="1:128">
      <c r="A252" s="21"/>
      <c r="K252" s="21"/>
      <c r="L252" s="80"/>
      <c r="M252" s="81"/>
      <c r="N252" s="84"/>
      <c r="O252" s="84"/>
      <c r="P252" s="84"/>
      <c r="Q252" s="84"/>
      <c r="R252" s="84"/>
      <c r="S252" s="84"/>
      <c r="V252" s="16"/>
      <c r="W252" s="16"/>
      <c r="X252" s="16"/>
      <c r="Y252" s="16"/>
      <c r="Z252" s="16"/>
      <c r="AA252" s="16"/>
      <c r="AB252" s="16"/>
      <c r="AC252" s="16"/>
      <c r="AD252" s="16"/>
      <c r="AE252" s="11"/>
      <c r="AF252" s="11"/>
      <c r="AG252" s="11"/>
      <c r="AH252" s="11"/>
      <c r="AI252" s="51">
        <v>38748</v>
      </c>
      <c r="AJ252" s="52">
        <v>1.9</v>
      </c>
      <c r="AK252" s="13"/>
      <c r="AL252" s="51">
        <v>39233</v>
      </c>
      <c r="AM252" s="52">
        <v>3.4</v>
      </c>
      <c r="AN252" s="52">
        <v>0</v>
      </c>
      <c r="AO252" s="52">
        <v>2.9</v>
      </c>
      <c r="AP252" s="52">
        <v>0</v>
      </c>
      <c r="AQ252" s="52">
        <v>0.3</v>
      </c>
      <c r="AR252" s="52">
        <v>0</v>
      </c>
      <c r="AS252" s="75"/>
      <c r="AT252" s="76">
        <v>41851</v>
      </c>
      <c r="AU252" s="71">
        <v>2.2134</v>
      </c>
      <c r="AV252" s="72"/>
      <c r="AW252" s="72"/>
      <c r="AX252" s="72"/>
      <c r="AY252" s="72"/>
      <c r="AZ252" s="72"/>
      <c r="BA252" s="72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</row>
    <row r="253" spans="1:128">
      <c r="A253" s="21"/>
      <c r="K253" s="21"/>
      <c r="L253" s="80"/>
      <c r="M253" s="81"/>
      <c r="N253" s="84"/>
      <c r="O253" s="84"/>
      <c r="P253" s="84"/>
      <c r="Q253" s="84"/>
      <c r="R253" s="84"/>
      <c r="S253" s="84"/>
      <c r="V253" s="16"/>
      <c r="W253" s="16"/>
      <c r="X253" s="16"/>
      <c r="Y253" s="16"/>
      <c r="Z253" s="16"/>
      <c r="AA253" s="16"/>
      <c r="AB253" s="16"/>
      <c r="AC253" s="16"/>
      <c r="AD253" s="16"/>
      <c r="AE253" s="11"/>
      <c r="AF253" s="11"/>
      <c r="AG253" s="11"/>
      <c r="AH253" s="11"/>
      <c r="AI253" s="51">
        <v>38717</v>
      </c>
      <c r="AJ253" s="52">
        <v>1.6</v>
      </c>
      <c r="AK253" s="13"/>
      <c r="AL253" s="51">
        <v>39263</v>
      </c>
      <c r="AM253" s="52">
        <v>4.4000000000000004</v>
      </c>
      <c r="AN253" s="52">
        <v>0</v>
      </c>
      <c r="AO253" s="52">
        <v>3.2</v>
      </c>
      <c r="AP253" s="52">
        <v>0</v>
      </c>
      <c r="AQ253" s="52">
        <v>0.4</v>
      </c>
      <c r="AR253" s="52">
        <v>0</v>
      </c>
      <c r="AS253" s="75"/>
      <c r="AT253" s="76">
        <v>41882</v>
      </c>
      <c r="AU253" s="71">
        <v>2.1476999999999999</v>
      </c>
      <c r="AV253" s="72"/>
      <c r="AW253" s="72"/>
      <c r="AX253" s="72"/>
      <c r="AY253" s="72"/>
      <c r="AZ253" s="72"/>
      <c r="BA253" s="72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</row>
    <row r="254" spans="1:128">
      <c r="A254" s="21"/>
      <c r="K254" s="21"/>
      <c r="L254" s="80"/>
      <c r="M254" s="81"/>
      <c r="N254" s="85"/>
      <c r="O254" s="85"/>
      <c r="P254" s="85"/>
      <c r="Q254" s="85"/>
      <c r="R254" s="85"/>
      <c r="S254" s="85"/>
      <c r="V254" s="16"/>
      <c r="W254" s="16"/>
      <c r="X254" s="16"/>
      <c r="Y254" s="16"/>
      <c r="Z254" s="16"/>
      <c r="AA254" s="16"/>
      <c r="AB254" s="16"/>
      <c r="AC254" s="16"/>
      <c r="AD254" s="16"/>
      <c r="AE254" s="11"/>
      <c r="AF254" s="11"/>
      <c r="AG254" s="11"/>
      <c r="AH254" s="11"/>
      <c r="AI254" s="51">
        <v>38686</v>
      </c>
      <c r="AJ254" s="52">
        <v>1.3</v>
      </c>
      <c r="AK254" s="13"/>
      <c r="AL254" s="51">
        <v>39294</v>
      </c>
      <c r="AM254" s="52">
        <v>5.6</v>
      </c>
      <c r="AN254" s="52">
        <v>0</v>
      </c>
      <c r="AO254" s="52">
        <v>3.5</v>
      </c>
      <c r="AP254" s="52">
        <v>0</v>
      </c>
      <c r="AQ254" s="52">
        <v>0.9</v>
      </c>
      <c r="AR254" s="52">
        <v>0</v>
      </c>
      <c r="AS254" s="75"/>
      <c r="AT254" s="76">
        <v>41912</v>
      </c>
      <c r="AU254" s="71">
        <v>2.0926</v>
      </c>
      <c r="AV254" s="72"/>
      <c r="AW254" s="72"/>
      <c r="AX254" s="72"/>
      <c r="AY254" s="72"/>
      <c r="AZ254" s="72"/>
      <c r="BA254" s="72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</row>
    <row r="255" spans="1:128">
      <c r="A255" s="21"/>
      <c r="K255" s="21"/>
      <c r="L255" s="80"/>
      <c r="M255" s="81"/>
      <c r="N255" s="85"/>
      <c r="O255" s="85"/>
      <c r="P255" s="85"/>
      <c r="Q255" s="85"/>
      <c r="R255" s="85"/>
      <c r="S255" s="85"/>
      <c r="V255" s="16"/>
      <c r="W255" s="16"/>
      <c r="X255" s="16"/>
      <c r="Y255" s="16"/>
      <c r="Z255" s="16"/>
      <c r="AA255" s="16"/>
      <c r="AB255" s="16"/>
      <c r="AC255" s="16"/>
      <c r="AD255" s="16"/>
      <c r="AE255" s="11"/>
      <c r="AF255" s="11"/>
      <c r="AG255" s="11"/>
      <c r="AH255" s="11"/>
      <c r="AI255" s="51">
        <v>38656</v>
      </c>
      <c r="AJ255" s="52">
        <v>1.2</v>
      </c>
      <c r="AK255" s="13"/>
      <c r="AL255" s="51">
        <v>39325</v>
      </c>
      <c r="AM255" s="52">
        <v>6.5</v>
      </c>
      <c r="AN255" s="52">
        <v>0</v>
      </c>
      <c r="AO255" s="52">
        <v>3.9</v>
      </c>
      <c r="AP255" s="52">
        <v>0</v>
      </c>
      <c r="AQ255" s="52">
        <v>1.2</v>
      </c>
      <c r="AR255" s="52">
        <v>0</v>
      </c>
      <c r="AS255" s="75"/>
      <c r="AT255" s="76">
        <v>41943</v>
      </c>
      <c r="AU255" s="71">
        <v>2.0327999999999999</v>
      </c>
      <c r="AV255" s="72"/>
      <c r="AW255" s="72"/>
      <c r="AX255" s="72"/>
      <c r="AY255" s="72"/>
      <c r="AZ255" s="72"/>
      <c r="BA255" s="72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</row>
    <row r="256" spans="1:128">
      <c r="A256" s="21"/>
      <c r="K256" s="21"/>
      <c r="L256" s="80"/>
      <c r="M256" s="81"/>
      <c r="N256" s="85"/>
      <c r="O256" s="85"/>
      <c r="P256" s="85"/>
      <c r="Q256" s="85"/>
      <c r="R256" s="85"/>
      <c r="S256" s="85"/>
      <c r="V256" s="16"/>
      <c r="W256" s="16"/>
      <c r="X256" s="16"/>
      <c r="Y256" s="16"/>
      <c r="Z256" s="16"/>
      <c r="AA256" s="16"/>
      <c r="AB256" s="16"/>
      <c r="AC256" s="16"/>
      <c r="AD256" s="16"/>
      <c r="AE256" s="11"/>
      <c r="AF256" s="11"/>
      <c r="AG256" s="11"/>
      <c r="AH256" s="11"/>
      <c r="AI256" s="51">
        <v>38625</v>
      </c>
      <c r="AJ256" s="52">
        <v>0.9</v>
      </c>
      <c r="AK256" s="13"/>
      <c r="AL256" s="51">
        <v>39355</v>
      </c>
      <c r="AM256" s="52">
        <v>6.2</v>
      </c>
      <c r="AN256" s="52">
        <v>0</v>
      </c>
      <c r="AO256" s="52">
        <v>4.0999999999999996</v>
      </c>
      <c r="AP256" s="52">
        <v>0</v>
      </c>
      <c r="AQ256" s="52">
        <v>0.3</v>
      </c>
      <c r="AR256" s="52">
        <v>0</v>
      </c>
      <c r="AS256" s="75"/>
      <c r="AT256" s="76">
        <v>41973</v>
      </c>
      <c r="AU256" s="71">
        <v>1.9883999999999999</v>
      </c>
      <c r="AV256" s="72"/>
      <c r="AW256" s="72"/>
      <c r="AX256" s="72"/>
      <c r="AY256" s="72"/>
      <c r="AZ256" s="72"/>
      <c r="BA256" s="72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</row>
    <row r="257" spans="1:128">
      <c r="A257" s="21"/>
      <c r="K257" s="21"/>
      <c r="L257" s="80"/>
      <c r="M257" s="81"/>
      <c r="N257" s="85"/>
      <c r="O257" s="85"/>
      <c r="P257" s="85"/>
      <c r="Q257" s="85"/>
      <c r="R257" s="85"/>
      <c r="S257" s="85"/>
      <c r="V257" s="16"/>
      <c r="W257" s="16"/>
      <c r="X257" s="16"/>
      <c r="Y257" s="16"/>
      <c r="Z257" s="16"/>
      <c r="AA257" s="16"/>
      <c r="AB257" s="16"/>
      <c r="AC257" s="16"/>
      <c r="AD257" s="16"/>
      <c r="AE257" s="11"/>
      <c r="AF257" s="11"/>
      <c r="AG257" s="11"/>
      <c r="AH257" s="11"/>
      <c r="AI257" s="51">
        <v>38595</v>
      </c>
      <c r="AJ257" s="52">
        <v>1.3</v>
      </c>
      <c r="AK257" s="13"/>
      <c r="AL257" s="51">
        <v>39386</v>
      </c>
      <c r="AM257" s="52">
        <v>6.5</v>
      </c>
      <c r="AN257" s="52">
        <v>0</v>
      </c>
      <c r="AO257" s="52">
        <v>4.4000000000000004</v>
      </c>
      <c r="AP257" s="52">
        <v>0</v>
      </c>
      <c r="AQ257" s="52">
        <v>0.3</v>
      </c>
      <c r="AR257" s="52">
        <v>0</v>
      </c>
      <c r="AS257" s="75"/>
      <c r="AT257" s="76">
        <v>42004</v>
      </c>
      <c r="AU257" s="71">
        <v>0.76380000000000003</v>
      </c>
      <c r="AV257" s="72"/>
      <c r="AW257" s="72"/>
      <c r="AX257" s="72"/>
      <c r="AY257" s="72"/>
      <c r="AZ257" s="72"/>
      <c r="BA257" s="72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</row>
    <row r="258" spans="1:128">
      <c r="A258" s="21"/>
      <c r="K258" s="21"/>
      <c r="L258" s="80"/>
      <c r="M258" s="81"/>
      <c r="N258" s="85"/>
      <c r="O258" s="85"/>
      <c r="P258" s="85"/>
      <c r="Q258" s="85"/>
      <c r="R258" s="85"/>
      <c r="S258" s="85"/>
      <c r="V258" s="16"/>
      <c r="W258" s="16"/>
      <c r="X258" s="16"/>
      <c r="Y258" s="16"/>
      <c r="Z258" s="16"/>
      <c r="AA258" s="16"/>
      <c r="AB258" s="16"/>
      <c r="AC258" s="16"/>
      <c r="AD258" s="16"/>
      <c r="AE258" s="11"/>
      <c r="AF258" s="11"/>
      <c r="AG258" s="11"/>
      <c r="AH258" s="11"/>
      <c r="AI258" s="51">
        <v>38564</v>
      </c>
      <c r="AJ258" s="52">
        <v>1.8</v>
      </c>
      <c r="AK258" s="13"/>
      <c r="AL258" s="51">
        <v>39416</v>
      </c>
      <c r="AM258" s="52">
        <v>6.9</v>
      </c>
      <c r="AN258" s="52">
        <v>0</v>
      </c>
      <c r="AO258" s="52">
        <v>4.5999999999999996</v>
      </c>
      <c r="AP258" s="52">
        <v>0</v>
      </c>
      <c r="AQ258" s="52">
        <v>0.7</v>
      </c>
      <c r="AR258" s="52">
        <v>0</v>
      </c>
      <c r="AS258" s="75"/>
      <c r="AT258" s="76">
        <v>42035</v>
      </c>
      <c r="AU258" s="71">
        <v>1.0983000000000001</v>
      </c>
      <c r="AV258" s="72"/>
      <c r="AW258" s="72"/>
      <c r="AX258" s="72"/>
      <c r="AY258" s="72"/>
      <c r="AZ258" s="72"/>
      <c r="BA258" s="72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</row>
    <row r="259" spans="1:128">
      <c r="A259" s="21"/>
      <c r="K259" s="21"/>
      <c r="L259" s="80"/>
      <c r="M259" s="81"/>
      <c r="N259" s="85"/>
      <c r="O259" s="85"/>
      <c r="P259" s="85"/>
      <c r="Q259" s="85"/>
      <c r="R259" s="85"/>
      <c r="S259" s="85"/>
      <c r="V259" s="16"/>
      <c r="W259" s="16"/>
      <c r="X259" s="16"/>
      <c r="Y259" s="16"/>
      <c r="Z259" s="16"/>
      <c r="AA259" s="16"/>
      <c r="AB259" s="16"/>
      <c r="AC259" s="16"/>
      <c r="AD259" s="16"/>
      <c r="AE259" s="11"/>
      <c r="AF259" s="11"/>
      <c r="AG259" s="11"/>
      <c r="AH259" s="11"/>
      <c r="AI259" s="51">
        <v>38533</v>
      </c>
      <c r="AJ259" s="52">
        <v>1.6</v>
      </c>
      <c r="AK259" s="13"/>
      <c r="AL259" s="51">
        <v>39447</v>
      </c>
      <c r="AM259" s="52">
        <v>6.5</v>
      </c>
      <c r="AN259" s="52">
        <v>0</v>
      </c>
      <c r="AO259" s="52">
        <v>4.8</v>
      </c>
      <c r="AP259" s="52">
        <v>0</v>
      </c>
      <c r="AQ259" s="52">
        <v>1</v>
      </c>
      <c r="AR259" s="52">
        <v>0</v>
      </c>
      <c r="AS259" s="75"/>
      <c r="AT259" s="76">
        <v>42063</v>
      </c>
      <c r="AU259" s="71">
        <v>1.1907000000000001</v>
      </c>
      <c r="AV259" s="72"/>
      <c r="AW259" s="72"/>
      <c r="AX259" s="72"/>
      <c r="AY259" s="72"/>
      <c r="AZ259" s="72"/>
      <c r="BA259" s="72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</row>
    <row r="260" spans="1:128">
      <c r="A260" s="21"/>
      <c r="K260" s="21"/>
      <c r="L260" s="80"/>
      <c r="M260" s="81"/>
      <c r="N260" s="85"/>
      <c r="O260" s="85"/>
      <c r="P260" s="85"/>
      <c r="Q260" s="85"/>
      <c r="R260" s="85"/>
      <c r="S260" s="85"/>
      <c r="V260" s="16"/>
      <c r="W260" s="16"/>
      <c r="X260" s="16"/>
      <c r="Y260" s="16"/>
      <c r="Z260" s="16"/>
      <c r="AA260" s="16"/>
      <c r="AB260" s="16"/>
      <c r="AC260" s="16"/>
      <c r="AD260" s="16"/>
      <c r="AE260" s="11"/>
      <c r="AF260" s="11"/>
      <c r="AG260" s="11"/>
      <c r="AH260" s="11"/>
      <c r="AI260" s="51">
        <v>38503</v>
      </c>
      <c r="AJ260" s="52">
        <v>1.8</v>
      </c>
      <c r="AK260" s="13"/>
      <c r="AL260" s="51">
        <v>39478</v>
      </c>
      <c r="AM260" s="52">
        <v>7.1</v>
      </c>
      <c r="AN260" s="52">
        <v>0</v>
      </c>
      <c r="AO260" s="52">
        <v>7.1</v>
      </c>
      <c r="AP260" s="52">
        <v>0</v>
      </c>
      <c r="AQ260" s="52">
        <v>1.2</v>
      </c>
      <c r="AR260" s="52">
        <v>0</v>
      </c>
      <c r="AS260" s="75"/>
      <c r="AT260" s="76">
        <v>42094</v>
      </c>
      <c r="AU260" s="71">
        <v>1.27</v>
      </c>
      <c r="AV260" s="72"/>
      <c r="AW260" s="72"/>
      <c r="AX260" s="72"/>
      <c r="AY260" s="72"/>
      <c r="AZ260" s="72"/>
      <c r="BA260" s="72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</row>
    <row r="261" spans="1:128">
      <c r="A261" s="21"/>
      <c r="K261" s="21"/>
      <c r="L261" s="80"/>
      <c r="M261" s="81"/>
      <c r="N261" s="85"/>
      <c r="O261" s="85"/>
      <c r="P261" s="85"/>
      <c r="Q261" s="85"/>
      <c r="R261" s="85"/>
      <c r="S261" s="85"/>
      <c r="V261" s="16"/>
      <c r="W261" s="16"/>
      <c r="X261" s="16"/>
      <c r="Y261" s="16"/>
      <c r="Z261" s="16"/>
      <c r="AA261" s="16"/>
      <c r="AB261" s="16"/>
      <c r="AC261" s="16"/>
      <c r="AD261" s="16"/>
      <c r="AE261" s="11"/>
      <c r="AF261" s="11"/>
      <c r="AG261" s="11"/>
      <c r="AH261" s="11"/>
      <c r="AI261" s="51">
        <v>38472</v>
      </c>
      <c r="AJ261" s="52">
        <v>1.8</v>
      </c>
      <c r="AK261" s="13"/>
      <c r="AL261" s="51">
        <v>39507</v>
      </c>
      <c r="AM261" s="52">
        <v>8.6999999999999993</v>
      </c>
      <c r="AN261" s="52">
        <v>0</v>
      </c>
      <c r="AO261" s="52">
        <v>7.9</v>
      </c>
      <c r="AP261" s="52">
        <v>0</v>
      </c>
      <c r="AQ261" s="52">
        <v>2.6</v>
      </c>
      <c r="AR261" s="52">
        <v>0</v>
      </c>
      <c r="AS261" s="75"/>
      <c r="AT261" s="76">
        <v>42124</v>
      </c>
      <c r="AU261" s="71">
        <v>1.2622</v>
      </c>
      <c r="AV261" s="72"/>
      <c r="AW261" s="72"/>
      <c r="AX261" s="72"/>
      <c r="AY261" s="72"/>
      <c r="AZ261" s="72"/>
      <c r="BA261" s="72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</row>
    <row r="262" spans="1:128">
      <c r="A262" s="21"/>
      <c r="K262" s="21"/>
      <c r="L262" s="80"/>
      <c r="M262" s="81"/>
      <c r="N262" s="85"/>
      <c r="O262" s="85"/>
      <c r="P262" s="85"/>
      <c r="Q262" s="85"/>
      <c r="R262" s="85"/>
      <c r="S262" s="85"/>
      <c r="V262" s="16"/>
      <c r="W262" s="16"/>
      <c r="X262" s="16"/>
      <c r="Y262" s="16"/>
      <c r="Z262" s="16"/>
      <c r="AA262" s="16"/>
      <c r="AB262" s="16"/>
      <c r="AC262" s="16"/>
      <c r="AD262" s="16"/>
      <c r="AE262" s="11"/>
      <c r="AF262" s="11"/>
      <c r="AG262" s="11"/>
      <c r="AH262" s="11"/>
      <c r="AI262" s="51">
        <v>38442</v>
      </c>
      <c r="AJ262" s="52">
        <v>2.7</v>
      </c>
      <c r="AK262" s="13"/>
      <c r="AL262" s="51">
        <v>39538</v>
      </c>
      <c r="AM262" s="52">
        <v>8.3000000000000007</v>
      </c>
      <c r="AN262" s="52">
        <v>0</v>
      </c>
      <c r="AO262" s="52">
        <v>8</v>
      </c>
      <c r="AP262" s="52">
        <v>0</v>
      </c>
      <c r="AQ262" s="52">
        <v>-0.7</v>
      </c>
      <c r="AR262" s="52">
        <v>0</v>
      </c>
      <c r="AS262" s="75"/>
      <c r="AT262" s="76">
        <v>42155</v>
      </c>
      <c r="AU262" s="71">
        <v>1.2836000000000001</v>
      </c>
      <c r="AV262" s="72"/>
      <c r="AW262" s="72"/>
      <c r="AX262" s="72"/>
      <c r="AY262" s="72"/>
      <c r="AZ262" s="72"/>
      <c r="BA262" s="72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</row>
    <row r="263" spans="1:128">
      <c r="A263" s="21"/>
      <c r="K263" s="21"/>
      <c r="L263" s="80"/>
      <c r="M263" s="81"/>
      <c r="N263" s="85"/>
      <c r="O263" s="85"/>
      <c r="P263" s="85"/>
      <c r="Q263" s="85"/>
      <c r="R263" s="85"/>
      <c r="S263" s="85"/>
      <c r="V263" s="16"/>
      <c r="W263" s="16"/>
      <c r="X263" s="16"/>
      <c r="Y263" s="16"/>
      <c r="Z263" s="16"/>
      <c r="AA263" s="16"/>
      <c r="AB263" s="16"/>
      <c r="AC263" s="16"/>
      <c r="AD263" s="16"/>
      <c r="AE263" s="11"/>
      <c r="AF263" s="11"/>
      <c r="AG263" s="11"/>
      <c r="AH263" s="11"/>
      <c r="AI263" s="51">
        <v>38411</v>
      </c>
      <c r="AJ263" s="52">
        <v>3.9</v>
      </c>
      <c r="AK263" s="13"/>
      <c r="AL263" s="51">
        <v>39568</v>
      </c>
      <c r="AM263" s="52">
        <v>8.5</v>
      </c>
      <c r="AN263" s="52">
        <v>0</v>
      </c>
      <c r="AO263" s="52">
        <v>8.1999999999999993</v>
      </c>
      <c r="AP263" s="52">
        <v>0</v>
      </c>
      <c r="AQ263" s="52">
        <v>0.1</v>
      </c>
      <c r="AR263" s="52">
        <v>0</v>
      </c>
      <c r="AS263" s="75"/>
      <c r="AT263" s="76">
        <v>42185</v>
      </c>
      <c r="AU263" s="71">
        <v>1.3353999999999999</v>
      </c>
      <c r="AV263" s="72"/>
      <c r="AW263" s="72"/>
      <c r="AX263" s="72"/>
      <c r="AY263" s="72"/>
      <c r="AZ263" s="72"/>
      <c r="BA263" s="72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</row>
    <row r="264" spans="1:128">
      <c r="A264" s="21"/>
      <c r="K264" s="21"/>
      <c r="L264" s="80"/>
      <c r="M264" s="81"/>
      <c r="N264" s="85"/>
      <c r="O264" s="85"/>
      <c r="P264" s="85"/>
      <c r="Q264" s="85"/>
      <c r="R264" s="85"/>
      <c r="S264" s="85"/>
      <c r="V264" s="16"/>
      <c r="W264" s="16"/>
      <c r="X264" s="16"/>
      <c r="Y264" s="16"/>
      <c r="Z264" s="16"/>
      <c r="AA264" s="16"/>
      <c r="AB264" s="16"/>
      <c r="AC264" s="16"/>
      <c r="AD264" s="16"/>
      <c r="AE264" s="11"/>
      <c r="AF264" s="11"/>
      <c r="AG264" s="11"/>
      <c r="AH264" s="11"/>
      <c r="AI264" s="51">
        <v>38383</v>
      </c>
      <c r="AJ264" s="52">
        <v>1.9</v>
      </c>
      <c r="AK264" s="13"/>
      <c r="AL264" s="51">
        <v>39599</v>
      </c>
      <c r="AM264" s="52">
        <v>7.7</v>
      </c>
      <c r="AN264" s="52">
        <v>0</v>
      </c>
      <c r="AO264" s="52">
        <v>8.1</v>
      </c>
      <c r="AP264" s="52">
        <v>0</v>
      </c>
      <c r="AQ264" s="52">
        <v>-0.4</v>
      </c>
      <c r="AR264" s="52">
        <v>0</v>
      </c>
      <c r="AS264" s="75"/>
      <c r="AT264" s="76">
        <v>42216</v>
      </c>
      <c r="AU264" s="71">
        <v>1.4129</v>
      </c>
      <c r="AV264" s="72"/>
      <c r="AW264" s="72"/>
      <c r="AX264" s="72"/>
      <c r="AY264" s="72"/>
      <c r="AZ264" s="72"/>
      <c r="BA264" s="72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</row>
    <row r="265" spans="1:128">
      <c r="A265" s="21"/>
      <c r="K265" s="21"/>
      <c r="L265" s="80"/>
      <c r="M265" s="81"/>
      <c r="N265" s="85"/>
      <c r="O265" s="85"/>
      <c r="P265" s="85"/>
      <c r="Q265" s="85"/>
      <c r="R265" s="85"/>
      <c r="S265" s="85"/>
      <c r="V265" s="16"/>
      <c r="W265" s="16"/>
      <c r="X265" s="16"/>
      <c r="Y265" s="16"/>
      <c r="Z265" s="16"/>
      <c r="AA265" s="16"/>
      <c r="AB265" s="16"/>
      <c r="AC265" s="16"/>
      <c r="AD265" s="16"/>
      <c r="AE265" s="11"/>
      <c r="AF265" s="11"/>
      <c r="AG265" s="11"/>
      <c r="AH265" s="11"/>
      <c r="AI265" s="51">
        <v>38352</v>
      </c>
      <c r="AJ265" s="52">
        <v>2.4</v>
      </c>
      <c r="AK265" s="13"/>
      <c r="AL265" s="51">
        <v>39629</v>
      </c>
      <c r="AM265" s="52">
        <v>7.1</v>
      </c>
      <c r="AN265" s="52">
        <v>0</v>
      </c>
      <c r="AO265" s="52">
        <v>7.9</v>
      </c>
      <c r="AP265" s="52">
        <v>0</v>
      </c>
      <c r="AQ265" s="52">
        <v>-0.2</v>
      </c>
      <c r="AR265" s="52">
        <v>0</v>
      </c>
      <c r="AS265" s="75"/>
      <c r="AT265" s="76">
        <v>42247</v>
      </c>
      <c r="AU265" s="71">
        <v>1.4333</v>
      </c>
      <c r="AV265" s="72"/>
      <c r="AW265" s="72"/>
      <c r="AX265" s="72"/>
      <c r="AY265" s="72"/>
      <c r="AZ265" s="72"/>
      <c r="BA265" s="72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</row>
    <row r="266" spans="1:128">
      <c r="A266" s="21"/>
      <c r="K266" s="21"/>
      <c r="L266" s="80"/>
      <c r="M266" s="81"/>
      <c r="N266" s="85"/>
      <c r="O266" s="85"/>
      <c r="P266" s="85"/>
      <c r="Q266" s="85"/>
      <c r="R266" s="85"/>
      <c r="S266" s="85"/>
      <c r="V266" s="16"/>
      <c r="W266" s="16"/>
      <c r="X266" s="16"/>
      <c r="Y266" s="16"/>
      <c r="Z266" s="16"/>
      <c r="AA266" s="16"/>
      <c r="AB266" s="16"/>
      <c r="AC266" s="16"/>
      <c r="AD266" s="16"/>
      <c r="AE266" s="11"/>
      <c r="AF266" s="11"/>
      <c r="AG266" s="11"/>
      <c r="AH266" s="11"/>
      <c r="AI266" s="51">
        <v>38321</v>
      </c>
      <c r="AJ266" s="52">
        <v>2.8</v>
      </c>
      <c r="AK266" s="13"/>
      <c r="AL266" s="51">
        <v>39660</v>
      </c>
      <c r="AM266" s="52">
        <v>6.3</v>
      </c>
      <c r="AN266" s="52">
        <v>0</v>
      </c>
      <c r="AO266" s="52">
        <v>7.7</v>
      </c>
      <c r="AP266" s="52">
        <v>0</v>
      </c>
      <c r="AQ266" s="52">
        <v>0.1</v>
      </c>
      <c r="AR266" s="52">
        <v>0</v>
      </c>
      <c r="AS266" s="75"/>
      <c r="AT266" s="76">
        <v>42277</v>
      </c>
      <c r="AU266" s="71">
        <v>1.4166000000000001</v>
      </c>
      <c r="AV266" s="72"/>
      <c r="AW266" s="72"/>
      <c r="AX266" s="72"/>
      <c r="AY266" s="72"/>
      <c r="AZ266" s="72"/>
      <c r="BA266" s="72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</row>
    <row r="267" spans="1:128">
      <c r="A267" s="21"/>
      <c r="K267" s="21"/>
      <c r="L267" s="80"/>
      <c r="M267" s="81"/>
      <c r="N267" s="85"/>
      <c r="O267" s="85"/>
      <c r="P267" s="85"/>
      <c r="Q267" s="85"/>
      <c r="R267" s="85"/>
      <c r="S267" s="85"/>
      <c r="V267" s="16"/>
      <c r="W267" s="16"/>
      <c r="X267" s="16"/>
      <c r="Y267" s="16"/>
      <c r="Z267" s="16"/>
      <c r="AA267" s="16"/>
      <c r="AB267" s="16"/>
      <c r="AC267" s="16"/>
      <c r="AD267" s="16"/>
      <c r="AE267" s="11"/>
      <c r="AF267" s="11"/>
      <c r="AG267" s="11"/>
      <c r="AH267" s="11"/>
      <c r="AI267" s="51">
        <v>38291</v>
      </c>
      <c r="AJ267" s="52">
        <v>4.3</v>
      </c>
      <c r="AK267" s="13"/>
      <c r="AL267" s="51">
        <v>39691</v>
      </c>
      <c r="AM267" s="52">
        <v>4.9000000000000004</v>
      </c>
      <c r="AN267" s="52">
        <v>0</v>
      </c>
      <c r="AO267" s="52">
        <v>7.3</v>
      </c>
      <c r="AP267" s="52">
        <v>0</v>
      </c>
      <c r="AQ267" s="52">
        <v>-0.1</v>
      </c>
      <c r="AR267" s="52">
        <v>0</v>
      </c>
      <c r="AS267" s="75"/>
      <c r="AT267" s="76">
        <v>42308</v>
      </c>
      <c r="AU267" s="71">
        <v>1.4229000000000001</v>
      </c>
      <c r="AV267" s="72"/>
      <c r="AW267" s="72"/>
      <c r="AX267" s="72"/>
      <c r="AY267" s="72"/>
      <c r="AZ267" s="72"/>
      <c r="BA267" s="72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</row>
    <row r="268" spans="1:128">
      <c r="A268" s="21"/>
      <c r="K268" s="21"/>
      <c r="L268" s="80"/>
      <c r="M268" s="81"/>
      <c r="N268" s="85"/>
      <c r="O268" s="85"/>
      <c r="P268" s="85"/>
      <c r="Q268" s="85"/>
      <c r="R268" s="85"/>
      <c r="S268" s="85"/>
      <c r="V268" s="16"/>
      <c r="W268" s="16"/>
      <c r="X268" s="16"/>
      <c r="Y268" s="16"/>
      <c r="Z268" s="16"/>
      <c r="AA268" s="16"/>
      <c r="AB268" s="16"/>
      <c r="AC268" s="16"/>
      <c r="AD268" s="16"/>
      <c r="AE268" s="11"/>
      <c r="AF268" s="11"/>
      <c r="AG268" s="11"/>
      <c r="AH268" s="11"/>
      <c r="AI268" s="51">
        <v>38260</v>
      </c>
      <c r="AJ268" s="52">
        <v>5.2</v>
      </c>
      <c r="AK268" s="13"/>
      <c r="AL268" s="51">
        <v>39721</v>
      </c>
      <c r="AM268" s="52">
        <v>4.5999999999999996</v>
      </c>
      <c r="AN268" s="52">
        <v>0</v>
      </c>
      <c r="AO268" s="52">
        <v>7</v>
      </c>
      <c r="AP268" s="52">
        <v>0</v>
      </c>
      <c r="AQ268" s="52">
        <v>0</v>
      </c>
      <c r="AR268" s="52">
        <v>0</v>
      </c>
      <c r="AS268" s="75"/>
      <c r="AT268" s="76">
        <v>42338</v>
      </c>
      <c r="AU268" s="71">
        <v>1.4408000000000001</v>
      </c>
      <c r="AV268" s="72"/>
      <c r="AW268" s="72"/>
      <c r="AX268" s="72"/>
      <c r="AY268" s="72"/>
      <c r="AZ268" s="72"/>
      <c r="BA268" s="72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</row>
    <row r="269" spans="1:128">
      <c r="A269" s="21"/>
      <c r="K269" s="21"/>
      <c r="L269" s="80"/>
      <c r="M269" s="81"/>
      <c r="N269" s="85"/>
      <c r="O269" s="85"/>
      <c r="P269" s="85"/>
      <c r="Q269" s="85"/>
      <c r="R269" s="85"/>
      <c r="S269" s="85"/>
      <c r="V269" s="16"/>
      <c r="W269" s="16"/>
      <c r="X269" s="16"/>
      <c r="Y269" s="16"/>
      <c r="Z269" s="16"/>
      <c r="AA269" s="16"/>
      <c r="AB269" s="16"/>
      <c r="AC269" s="16"/>
      <c r="AD269" s="16"/>
      <c r="AE269" s="11"/>
      <c r="AF269" s="11"/>
      <c r="AG269" s="11"/>
      <c r="AH269" s="11"/>
      <c r="AI269" s="51">
        <v>38230</v>
      </c>
      <c r="AJ269" s="52">
        <v>5.3</v>
      </c>
      <c r="AK269" s="13"/>
      <c r="AL269" s="51">
        <v>39752</v>
      </c>
      <c r="AM269" s="52">
        <v>4</v>
      </c>
      <c r="AN269" s="52">
        <v>0</v>
      </c>
      <c r="AO269" s="52">
        <v>6.7</v>
      </c>
      <c r="AP269" s="52">
        <v>0</v>
      </c>
      <c r="AQ269" s="52">
        <v>-0.3</v>
      </c>
      <c r="AR269" s="52">
        <v>0</v>
      </c>
      <c r="AS269" s="75"/>
      <c r="AT269" s="76">
        <v>42369</v>
      </c>
      <c r="AU269" s="71">
        <v>1.8</v>
      </c>
      <c r="AV269" s="72"/>
      <c r="AW269" s="72"/>
      <c r="AX269" s="72"/>
      <c r="AY269" s="72"/>
      <c r="AZ269" s="72"/>
      <c r="BA269" s="72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</row>
    <row r="270" spans="1:128">
      <c r="A270" s="21"/>
      <c r="K270" s="21"/>
      <c r="L270" s="80"/>
      <c r="M270" s="81"/>
      <c r="N270" s="85"/>
      <c r="O270" s="85"/>
      <c r="P270" s="85"/>
      <c r="Q270" s="85"/>
      <c r="R270" s="85"/>
      <c r="S270" s="85"/>
      <c r="V270" s="16"/>
      <c r="W270" s="16"/>
      <c r="X270" s="16"/>
      <c r="Y270" s="16"/>
      <c r="Z270" s="16"/>
      <c r="AA270" s="16"/>
      <c r="AB270" s="16"/>
      <c r="AC270" s="16"/>
      <c r="AD270" s="16"/>
      <c r="AE270" s="11"/>
      <c r="AF270" s="11"/>
      <c r="AG270" s="11"/>
      <c r="AH270" s="11"/>
      <c r="AI270" s="51">
        <v>38199</v>
      </c>
      <c r="AJ270" s="52">
        <v>5.3</v>
      </c>
      <c r="AK270" s="13"/>
      <c r="AL270" s="51">
        <v>39782</v>
      </c>
      <c r="AM270" s="52">
        <v>2.4</v>
      </c>
      <c r="AN270" s="52">
        <v>0</v>
      </c>
      <c r="AO270" s="52">
        <v>6.3</v>
      </c>
      <c r="AP270" s="52">
        <v>0</v>
      </c>
      <c r="AQ270" s="52">
        <v>-0.8</v>
      </c>
      <c r="AR270" s="52">
        <v>0</v>
      </c>
      <c r="AS270" s="75"/>
      <c r="AT270" s="76">
        <v>42400</v>
      </c>
      <c r="AU270" s="71">
        <v>2</v>
      </c>
      <c r="AV270" s="72"/>
      <c r="AW270" s="72"/>
      <c r="AX270" s="72"/>
      <c r="AY270" s="72"/>
      <c r="AZ270" s="72"/>
      <c r="BA270" s="72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</row>
    <row r="271" spans="1:128">
      <c r="A271" s="21"/>
      <c r="K271" s="21"/>
      <c r="L271" s="80"/>
      <c r="M271" s="81"/>
      <c r="N271" s="85"/>
      <c r="O271" s="85"/>
      <c r="P271" s="85"/>
      <c r="Q271" s="85"/>
      <c r="R271" s="85"/>
      <c r="S271" s="85"/>
      <c r="V271" s="16"/>
      <c r="W271" s="16"/>
      <c r="X271" s="16"/>
      <c r="Y271" s="16"/>
      <c r="Z271" s="16"/>
      <c r="AA271" s="16"/>
      <c r="AB271" s="16"/>
      <c r="AC271" s="16"/>
      <c r="AD271" s="16"/>
      <c r="AE271" s="11"/>
      <c r="AF271" s="11"/>
      <c r="AG271" s="11"/>
      <c r="AH271" s="11"/>
      <c r="AI271" s="51">
        <v>38168</v>
      </c>
      <c r="AJ271" s="52">
        <v>5</v>
      </c>
      <c r="AK271" s="13"/>
      <c r="AL271" s="51">
        <v>39813</v>
      </c>
      <c r="AM271" s="52">
        <v>1.2</v>
      </c>
      <c r="AN271" s="52">
        <v>0</v>
      </c>
      <c r="AO271" s="52">
        <v>5.9</v>
      </c>
      <c r="AP271" s="52">
        <v>0</v>
      </c>
      <c r="AQ271" s="52">
        <v>-0.2</v>
      </c>
      <c r="AR271" s="52">
        <v>0</v>
      </c>
      <c r="AS271" s="75"/>
      <c r="AT271" s="76">
        <v>42429</v>
      </c>
      <c r="AU271" s="71">
        <v>2.1135000000000002</v>
      </c>
      <c r="AV271" s="72"/>
      <c r="AW271" s="72"/>
      <c r="AX271" s="72"/>
      <c r="AY271" s="72"/>
      <c r="AZ271" s="72"/>
      <c r="BA271" s="72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</row>
    <row r="272" spans="1:128">
      <c r="A272" s="21"/>
      <c r="K272" s="21"/>
      <c r="L272" s="80"/>
      <c r="M272" s="81"/>
      <c r="N272" s="85"/>
      <c r="O272" s="85"/>
      <c r="P272" s="85"/>
      <c r="Q272" s="85"/>
      <c r="R272" s="85"/>
      <c r="S272" s="85"/>
      <c r="V272" s="16"/>
      <c r="W272" s="16"/>
      <c r="X272" s="16"/>
      <c r="Y272" s="16"/>
      <c r="Z272" s="16"/>
      <c r="AA272" s="16"/>
      <c r="AB272" s="16"/>
      <c r="AC272" s="16"/>
      <c r="AD272" s="16"/>
      <c r="AE272" s="11"/>
      <c r="AF272" s="11"/>
      <c r="AG272" s="11"/>
      <c r="AH272" s="11"/>
      <c r="AI272" s="51">
        <v>38138</v>
      </c>
      <c r="AJ272" s="52">
        <v>4.4000000000000004</v>
      </c>
      <c r="AK272" s="13"/>
      <c r="AL272" s="51">
        <v>39844</v>
      </c>
      <c r="AM272" s="52">
        <v>1</v>
      </c>
      <c r="AN272" s="52">
        <v>0</v>
      </c>
      <c r="AO272" s="52">
        <v>1</v>
      </c>
      <c r="AP272" s="52">
        <v>0</v>
      </c>
      <c r="AQ272" s="52">
        <v>0.9</v>
      </c>
      <c r="AR272" s="52">
        <v>0</v>
      </c>
      <c r="AS272" s="75"/>
      <c r="AT272" s="76">
        <v>42460</v>
      </c>
      <c r="AU272" s="71">
        <v>2.1669999999999998</v>
      </c>
      <c r="AV272" s="72"/>
      <c r="AW272" s="72"/>
      <c r="AX272" s="72"/>
      <c r="AY272" s="72"/>
      <c r="AZ272" s="72"/>
      <c r="BA272" s="72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</row>
    <row r="273" spans="1:128">
      <c r="A273" s="21"/>
      <c r="K273" s="21"/>
      <c r="L273" s="80"/>
      <c r="M273" s="81"/>
      <c r="N273" s="85"/>
      <c r="O273" s="85"/>
      <c r="P273" s="85"/>
      <c r="Q273" s="85"/>
      <c r="R273" s="85"/>
      <c r="S273" s="85"/>
      <c r="V273" s="16"/>
      <c r="W273" s="16"/>
      <c r="X273" s="16"/>
      <c r="Y273" s="16"/>
      <c r="Z273" s="16"/>
      <c r="AA273" s="16"/>
      <c r="AB273" s="16"/>
      <c r="AC273" s="16"/>
      <c r="AD273" s="16"/>
      <c r="AE273" s="11"/>
      <c r="AF273" s="11"/>
      <c r="AG273" s="11"/>
      <c r="AH273" s="11"/>
      <c r="AI273" s="51">
        <v>38107</v>
      </c>
      <c r="AJ273" s="52">
        <v>3.8</v>
      </c>
      <c r="AK273" s="13"/>
      <c r="AL273" s="51">
        <v>39872</v>
      </c>
      <c r="AM273" s="52">
        <v>-1.6</v>
      </c>
      <c r="AN273" s="52">
        <v>0</v>
      </c>
      <c r="AO273" s="52">
        <v>-0.3</v>
      </c>
      <c r="AP273" s="52">
        <v>0</v>
      </c>
      <c r="AQ273" s="52">
        <v>0</v>
      </c>
      <c r="AR273" s="52">
        <v>0</v>
      </c>
      <c r="AS273" s="75"/>
      <c r="AT273" s="76">
        <v>42490</v>
      </c>
      <c r="AU273" s="71">
        <v>2.1415000000000002</v>
      </c>
      <c r="AV273" s="72"/>
      <c r="AW273" s="72"/>
      <c r="AX273" s="72"/>
      <c r="AY273" s="72"/>
      <c r="AZ273" s="72"/>
      <c r="BA273" s="72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</row>
    <row r="274" spans="1:128">
      <c r="A274" s="21"/>
      <c r="K274" s="21"/>
      <c r="L274" s="80"/>
      <c r="M274" s="81"/>
      <c r="N274" s="85"/>
      <c r="O274" s="85"/>
      <c r="P274" s="85"/>
      <c r="Q274" s="85"/>
      <c r="R274" s="85"/>
      <c r="S274" s="85"/>
      <c r="V274" s="16"/>
      <c r="W274" s="16"/>
      <c r="X274" s="16"/>
      <c r="Y274" s="16"/>
      <c r="Z274" s="16"/>
      <c r="AA274" s="16"/>
      <c r="AB274" s="16"/>
      <c r="AC274" s="16"/>
      <c r="AD274" s="16"/>
      <c r="AE274" s="11"/>
      <c r="AF274" s="11"/>
      <c r="AG274" s="11"/>
      <c r="AH274" s="11"/>
      <c r="AI274" s="51">
        <v>38077</v>
      </c>
      <c r="AJ274" s="52">
        <v>3</v>
      </c>
      <c r="AK274" s="13"/>
      <c r="AL274" s="51">
        <v>39903</v>
      </c>
      <c r="AM274" s="52">
        <v>-1.2</v>
      </c>
      <c r="AN274" s="52">
        <v>0</v>
      </c>
      <c r="AO274" s="52">
        <v>-0.6</v>
      </c>
      <c r="AP274" s="52">
        <v>0</v>
      </c>
      <c r="AQ274" s="52">
        <v>-0.3</v>
      </c>
      <c r="AR274" s="52">
        <v>0</v>
      </c>
      <c r="AS274" s="75"/>
      <c r="AT274" s="76">
        <v>42521</v>
      </c>
      <c r="AU274" s="71">
        <v>2.0979000000000001</v>
      </c>
      <c r="AV274" s="72"/>
      <c r="AW274" s="72"/>
      <c r="AX274" s="72"/>
      <c r="AY274" s="72"/>
      <c r="AZ274" s="72"/>
      <c r="BA274" s="72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</row>
    <row r="275" spans="1:128">
      <c r="A275" s="21"/>
      <c r="K275" s="21"/>
      <c r="L275" s="80"/>
      <c r="M275" s="81"/>
      <c r="N275" s="85"/>
      <c r="O275" s="85"/>
      <c r="P275" s="85"/>
      <c r="Q275" s="85"/>
      <c r="R275" s="85"/>
      <c r="S275" s="85"/>
      <c r="V275" s="16"/>
      <c r="W275" s="16"/>
      <c r="X275" s="16"/>
      <c r="Y275" s="16"/>
      <c r="Z275" s="16"/>
      <c r="AA275" s="16"/>
      <c r="AB275" s="16"/>
      <c r="AC275" s="16"/>
      <c r="AD275" s="16"/>
      <c r="AE275" s="11"/>
      <c r="AF275" s="11"/>
      <c r="AG275" s="11"/>
      <c r="AH275" s="11"/>
      <c r="AI275" s="51">
        <v>38046</v>
      </c>
      <c r="AJ275" s="52">
        <v>2.1</v>
      </c>
      <c r="AK275" s="13"/>
      <c r="AL275" s="51">
        <v>39933</v>
      </c>
      <c r="AM275" s="52">
        <v>-1.5</v>
      </c>
      <c r="AN275" s="52">
        <v>0</v>
      </c>
      <c r="AO275" s="52">
        <v>-0.8</v>
      </c>
      <c r="AP275" s="52">
        <v>0</v>
      </c>
      <c r="AQ275" s="52">
        <v>-0.2</v>
      </c>
      <c r="AR275" s="52">
        <v>0</v>
      </c>
      <c r="AS275" s="75"/>
      <c r="AT275" s="76">
        <v>42551</v>
      </c>
      <c r="AU275" s="71">
        <v>2.0503</v>
      </c>
      <c r="AV275" s="72"/>
      <c r="AW275" s="72"/>
      <c r="AX275" s="72"/>
      <c r="AY275" s="72"/>
      <c r="AZ275" s="72"/>
      <c r="BA275" s="72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</row>
    <row r="276" spans="1:128">
      <c r="A276" s="21"/>
      <c r="K276" s="21"/>
      <c r="L276" s="80"/>
      <c r="M276" s="81"/>
      <c r="N276" s="85"/>
      <c r="O276" s="85"/>
      <c r="P276" s="85"/>
      <c r="Q276" s="85"/>
      <c r="R276" s="85"/>
      <c r="S276" s="85"/>
      <c r="V276" s="16"/>
      <c r="W276" s="16"/>
      <c r="X276" s="16"/>
      <c r="Y276" s="16"/>
      <c r="Z276" s="16"/>
      <c r="AA276" s="16"/>
      <c r="AB276" s="16"/>
      <c r="AC276" s="16"/>
      <c r="AD276" s="16"/>
      <c r="AE276" s="11"/>
      <c r="AF276" s="11"/>
      <c r="AG276" s="11"/>
      <c r="AH276" s="11"/>
      <c r="AI276" s="51">
        <v>38017</v>
      </c>
      <c r="AJ276" s="52">
        <v>3.2</v>
      </c>
      <c r="AK276" s="13"/>
      <c r="AL276" s="51">
        <v>39964</v>
      </c>
      <c r="AM276" s="52">
        <v>-1.4</v>
      </c>
      <c r="AN276" s="52">
        <v>0</v>
      </c>
      <c r="AO276" s="52">
        <v>-0.9</v>
      </c>
      <c r="AP276" s="52">
        <v>0</v>
      </c>
      <c r="AQ276" s="52">
        <v>-0.3</v>
      </c>
      <c r="AR276" s="52">
        <v>0</v>
      </c>
      <c r="AS276" s="75"/>
      <c r="AT276" s="76">
        <v>42582</v>
      </c>
      <c r="AU276" s="71">
        <v>1.9610000000000001</v>
      </c>
      <c r="AV276" s="72"/>
      <c r="AW276" s="72"/>
      <c r="AX276" s="72"/>
      <c r="AY276" s="72"/>
      <c r="AZ276" s="72"/>
      <c r="BA276" s="72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</row>
    <row r="277" spans="1:128">
      <c r="A277" s="21"/>
      <c r="K277" s="21"/>
      <c r="L277" s="80"/>
      <c r="M277" s="81"/>
      <c r="N277" s="85"/>
      <c r="O277" s="85"/>
      <c r="P277" s="85"/>
      <c r="Q277" s="85"/>
      <c r="R277" s="85"/>
      <c r="S277" s="85"/>
      <c r="V277" s="16"/>
      <c r="W277" s="16"/>
      <c r="X277" s="16"/>
      <c r="Y277" s="16"/>
      <c r="Z277" s="16"/>
      <c r="AA277" s="16"/>
      <c r="AB277" s="16"/>
      <c r="AC277" s="16"/>
      <c r="AD277" s="16"/>
      <c r="AE277" s="11"/>
      <c r="AF277" s="11"/>
      <c r="AG277" s="11"/>
      <c r="AH277" s="11"/>
      <c r="AI277" s="51">
        <v>37986</v>
      </c>
      <c r="AJ277" s="52">
        <v>3.2</v>
      </c>
      <c r="AK277" s="13"/>
      <c r="AL277" s="51">
        <v>39994</v>
      </c>
      <c r="AM277" s="52">
        <v>-1.7</v>
      </c>
      <c r="AN277" s="52">
        <v>0</v>
      </c>
      <c r="AO277" s="52">
        <v>-1.1000000000000001</v>
      </c>
      <c r="AP277" s="52">
        <v>0</v>
      </c>
      <c r="AQ277" s="52">
        <v>-0.5</v>
      </c>
      <c r="AR277" s="52">
        <v>0</v>
      </c>
      <c r="AS277" s="75"/>
      <c r="AT277" s="76">
        <v>42613</v>
      </c>
      <c r="AU277" s="71">
        <v>1.9564999999999999</v>
      </c>
      <c r="AV277" s="72"/>
      <c r="AW277" s="72"/>
      <c r="AX277" s="72"/>
      <c r="AY277" s="72"/>
      <c r="AZ277" s="72"/>
      <c r="BA277" s="72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</row>
    <row r="278" spans="1:128">
      <c r="A278" s="21"/>
      <c r="K278" s="21"/>
      <c r="L278" s="80"/>
      <c r="M278" s="81"/>
      <c r="N278" s="85"/>
      <c r="O278" s="85"/>
      <c r="P278" s="85"/>
      <c r="Q278" s="85"/>
      <c r="R278" s="85"/>
      <c r="S278" s="85"/>
      <c r="V278" s="16"/>
      <c r="W278" s="16"/>
      <c r="X278" s="16"/>
      <c r="Y278" s="16"/>
      <c r="Z278" s="16"/>
      <c r="AA278" s="16"/>
      <c r="AB278" s="16"/>
      <c r="AC278" s="16"/>
      <c r="AD278" s="16"/>
      <c r="AE278" s="11"/>
      <c r="AF278" s="11"/>
      <c r="AG278" s="11"/>
      <c r="AH278" s="11"/>
      <c r="AI278" s="51">
        <v>37955</v>
      </c>
      <c r="AJ278" s="52">
        <v>3</v>
      </c>
      <c r="AK278" s="13"/>
      <c r="AL278" s="51">
        <v>40025</v>
      </c>
      <c r="AM278" s="52">
        <v>-1.8</v>
      </c>
      <c r="AN278" s="52">
        <v>0</v>
      </c>
      <c r="AO278" s="52">
        <v>-1.2</v>
      </c>
      <c r="AP278" s="52">
        <v>0</v>
      </c>
      <c r="AQ278" s="52">
        <v>0</v>
      </c>
      <c r="AR278" s="52">
        <v>0</v>
      </c>
      <c r="AS278" s="75"/>
      <c r="AT278" s="76">
        <v>42643</v>
      </c>
      <c r="AU278" s="71">
        <v>1.9703999999999999</v>
      </c>
      <c r="AV278" s="72"/>
      <c r="AW278" s="72"/>
      <c r="AX278" s="72"/>
      <c r="AY278" s="72"/>
      <c r="AZ278" s="72"/>
      <c r="BA278" s="72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</row>
    <row r="279" spans="1:128">
      <c r="A279" s="21"/>
      <c r="K279" s="21"/>
      <c r="L279" s="80"/>
      <c r="M279" s="81"/>
      <c r="N279" s="85"/>
      <c r="O279" s="85"/>
      <c r="P279" s="85"/>
      <c r="Q279" s="85"/>
      <c r="R279" s="85"/>
      <c r="S279" s="85"/>
      <c r="V279" s="16"/>
      <c r="W279" s="16"/>
      <c r="X279" s="16"/>
      <c r="Y279" s="16"/>
      <c r="Z279" s="16"/>
      <c r="AA279" s="16"/>
      <c r="AB279" s="16"/>
      <c r="AC279" s="16"/>
      <c r="AD279" s="16"/>
      <c r="AE279" s="11"/>
      <c r="AF279" s="11"/>
      <c r="AG279" s="11"/>
      <c r="AH279" s="11"/>
      <c r="AI279" s="51">
        <v>37925</v>
      </c>
      <c r="AJ279" s="52">
        <v>1.8</v>
      </c>
      <c r="AK279" s="13"/>
      <c r="AL279" s="51">
        <v>40056</v>
      </c>
      <c r="AM279" s="52">
        <v>-1.2</v>
      </c>
      <c r="AN279" s="52">
        <v>0</v>
      </c>
      <c r="AO279" s="52">
        <v>-1.2</v>
      </c>
      <c r="AP279" s="52">
        <v>0</v>
      </c>
      <c r="AQ279" s="52">
        <v>0.5</v>
      </c>
      <c r="AR279" s="52">
        <v>0</v>
      </c>
      <c r="AS279" s="75"/>
      <c r="AT279" s="76">
        <v>42674</v>
      </c>
      <c r="AU279" s="71">
        <v>1.9961</v>
      </c>
      <c r="AV279" s="72"/>
      <c r="AW279" s="72"/>
      <c r="AX279" s="72"/>
      <c r="AY279" s="72"/>
      <c r="AZ279" s="72"/>
      <c r="BA279" s="72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</row>
    <row r="280" spans="1:128">
      <c r="A280" s="21"/>
      <c r="K280" s="21"/>
      <c r="L280" s="80"/>
      <c r="M280" s="81"/>
      <c r="N280" s="85"/>
      <c r="O280" s="85"/>
      <c r="P280" s="85"/>
      <c r="Q280" s="85"/>
      <c r="R280" s="85"/>
      <c r="S280" s="85"/>
      <c r="V280" s="16"/>
      <c r="W280" s="16"/>
      <c r="X280" s="16"/>
      <c r="Y280" s="16"/>
      <c r="Z280" s="16"/>
      <c r="AA280" s="16"/>
      <c r="AB280" s="16"/>
      <c r="AC280" s="16"/>
      <c r="AD280" s="16"/>
      <c r="AE280" s="11"/>
      <c r="AF280" s="11"/>
      <c r="AG280" s="11"/>
      <c r="AH280" s="11"/>
      <c r="AI280" s="51">
        <v>37894</v>
      </c>
      <c r="AJ280" s="52">
        <v>1.1000000000000001</v>
      </c>
      <c r="AK280" s="13"/>
      <c r="AL280" s="51">
        <v>40086</v>
      </c>
      <c r="AM280" s="52">
        <v>-0.8</v>
      </c>
      <c r="AN280" s="52">
        <v>0</v>
      </c>
      <c r="AO280" s="52">
        <v>-1.1000000000000001</v>
      </c>
      <c r="AP280" s="52">
        <v>0</v>
      </c>
      <c r="AQ280" s="52">
        <v>0.4</v>
      </c>
      <c r="AR280" s="52">
        <v>0</v>
      </c>
      <c r="AS280" s="75"/>
      <c r="AT280" s="76">
        <v>42704</v>
      </c>
      <c r="AU280" s="71">
        <v>2.0028000000000001</v>
      </c>
      <c r="AV280" s="72"/>
      <c r="AW280" s="72"/>
      <c r="AX280" s="72"/>
      <c r="AY280" s="72"/>
      <c r="AZ280" s="72"/>
      <c r="BA280" s="72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</row>
    <row r="281" spans="1:128">
      <c r="A281" s="21"/>
      <c r="K281" s="21"/>
      <c r="L281" s="80"/>
      <c r="M281" s="81"/>
      <c r="N281" s="85"/>
      <c r="O281" s="85"/>
      <c r="P281" s="85"/>
      <c r="Q281" s="85"/>
      <c r="R281" s="85"/>
      <c r="S281" s="85"/>
      <c r="V281" s="16"/>
      <c r="W281" s="16"/>
      <c r="X281" s="16"/>
      <c r="Y281" s="16"/>
      <c r="Z281" s="16"/>
      <c r="AA281" s="16"/>
      <c r="AB281" s="16"/>
      <c r="AC281" s="16"/>
      <c r="AD281" s="16"/>
      <c r="AE281" s="11"/>
      <c r="AF281" s="11"/>
      <c r="AG281" s="11"/>
      <c r="AH281" s="11"/>
      <c r="AI281" s="51">
        <v>37864</v>
      </c>
      <c r="AJ281" s="52">
        <v>0.9</v>
      </c>
      <c r="AK281" s="13"/>
      <c r="AL281" s="51">
        <v>40117</v>
      </c>
      <c r="AM281" s="52">
        <v>-0.5</v>
      </c>
      <c r="AN281" s="52">
        <v>0</v>
      </c>
      <c r="AO281" s="52">
        <v>-1.1000000000000001</v>
      </c>
      <c r="AP281" s="52">
        <v>0</v>
      </c>
      <c r="AQ281" s="52">
        <v>-0.1</v>
      </c>
      <c r="AR281" s="52">
        <v>0</v>
      </c>
      <c r="AS281" s="75"/>
      <c r="AT281" s="76">
        <v>42735</v>
      </c>
      <c r="AU281" s="71">
        <v>2.5491000000000001</v>
      </c>
      <c r="AV281" s="72"/>
      <c r="AW281" s="72"/>
      <c r="AX281" s="72"/>
      <c r="AY281" s="72"/>
      <c r="AZ281" s="72"/>
      <c r="BA281" s="72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</row>
    <row r="282" spans="1:128">
      <c r="A282" s="21"/>
      <c r="K282" s="21"/>
      <c r="L282" s="80"/>
      <c r="M282" s="81"/>
      <c r="N282" s="85"/>
      <c r="O282" s="85"/>
      <c r="P282" s="85"/>
      <c r="Q282" s="85"/>
      <c r="R282" s="85"/>
      <c r="S282" s="85"/>
      <c r="V282" s="16"/>
      <c r="W282" s="16"/>
      <c r="X282" s="16"/>
      <c r="Y282" s="16"/>
      <c r="Z282" s="16"/>
      <c r="AA282" s="16"/>
      <c r="AB282" s="16"/>
      <c r="AC282" s="16"/>
      <c r="AD282" s="16"/>
      <c r="AE282" s="11"/>
      <c r="AF282" s="11"/>
      <c r="AG282" s="11"/>
      <c r="AH282" s="11"/>
      <c r="AI282" s="51">
        <v>37833</v>
      </c>
      <c r="AJ282" s="52">
        <v>0.5</v>
      </c>
      <c r="AK282" s="13"/>
      <c r="AL282" s="51">
        <v>40147</v>
      </c>
      <c r="AM282" s="52">
        <v>0.6</v>
      </c>
      <c r="AN282" s="52">
        <v>0</v>
      </c>
      <c r="AO282" s="52">
        <v>-0.9</v>
      </c>
      <c r="AP282" s="52">
        <v>0</v>
      </c>
      <c r="AQ282" s="52">
        <v>0.3</v>
      </c>
      <c r="AR282" s="52">
        <v>0</v>
      </c>
      <c r="AS282" s="75"/>
      <c r="AT282" s="76">
        <v>42766</v>
      </c>
      <c r="AU282" s="71">
        <v>1.6688000000000001</v>
      </c>
      <c r="AV282" s="72"/>
      <c r="AW282" s="72"/>
      <c r="AX282" s="72"/>
      <c r="AY282" s="72"/>
      <c r="AZ282" s="72"/>
      <c r="BA282" s="72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</row>
    <row r="283" spans="1:128">
      <c r="A283" s="21"/>
      <c r="K283" s="21"/>
      <c r="L283" s="80"/>
      <c r="M283" s="81"/>
      <c r="N283" s="85"/>
      <c r="O283" s="85"/>
      <c r="P283" s="85"/>
      <c r="Q283" s="85"/>
      <c r="R283" s="85"/>
      <c r="S283" s="85"/>
      <c r="V283" s="16"/>
      <c r="W283" s="16"/>
      <c r="X283" s="16"/>
      <c r="Y283" s="16"/>
      <c r="Z283" s="16"/>
      <c r="AA283" s="16"/>
      <c r="AB283" s="16"/>
      <c r="AC283" s="16"/>
      <c r="AD283" s="16"/>
      <c r="AE283" s="11"/>
      <c r="AF283" s="11"/>
      <c r="AG283" s="11"/>
      <c r="AH283" s="11"/>
      <c r="AI283" s="51">
        <v>37802</v>
      </c>
      <c r="AJ283" s="52">
        <v>0.3</v>
      </c>
      <c r="AK283" s="13"/>
      <c r="AL283" s="51">
        <v>40178</v>
      </c>
      <c r="AM283" s="52">
        <v>1.9</v>
      </c>
      <c r="AN283" s="52">
        <v>0</v>
      </c>
      <c r="AO283" s="52">
        <v>-0.7</v>
      </c>
      <c r="AP283" s="52">
        <v>0</v>
      </c>
      <c r="AQ283" s="52">
        <v>1</v>
      </c>
      <c r="AR283" s="52">
        <v>0</v>
      </c>
      <c r="AS283" s="75"/>
      <c r="AT283" s="76">
        <v>42794</v>
      </c>
      <c r="AU283" s="71">
        <v>1.4177</v>
      </c>
      <c r="AV283" s="72"/>
      <c r="AW283" s="72"/>
      <c r="AX283" s="72"/>
      <c r="AY283" s="72"/>
      <c r="AZ283" s="72"/>
      <c r="BA283" s="72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</row>
    <row r="284" spans="1:128">
      <c r="A284" s="21"/>
      <c r="K284" s="21"/>
      <c r="L284" s="80"/>
      <c r="M284" s="81"/>
      <c r="N284" s="85"/>
      <c r="O284" s="85"/>
      <c r="P284" s="85"/>
      <c r="Q284" s="85"/>
      <c r="R284" s="85"/>
      <c r="S284" s="85"/>
      <c r="V284" s="16"/>
      <c r="W284" s="16"/>
      <c r="X284" s="16"/>
      <c r="Y284" s="16"/>
      <c r="Z284" s="16"/>
      <c r="AA284" s="16"/>
      <c r="AB284" s="16"/>
      <c r="AC284" s="16"/>
      <c r="AD284" s="16"/>
      <c r="AE284" s="11"/>
      <c r="AF284" s="11"/>
      <c r="AG284" s="11"/>
      <c r="AH284" s="11"/>
      <c r="AI284" s="51">
        <v>37772</v>
      </c>
      <c r="AJ284" s="52">
        <v>0.7</v>
      </c>
      <c r="AK284" s="13"/>
      <c r="AL284" s="51">
        <v>40209</v>
      </c>
      <c r="AM284" s="52">
        <v>1.5</v>
      </c>
      <c r="AN284" s="52">
        <v>0</v>
      </c>
      <c r="AO284" s="52">
        <v>1.5</v>
      </c>
      <c r="AP284" s="52">
        <v>0</v>
      </c>
      <c r="AQ284" s="52">
        <v>0.6</v>
      </c>
      <c r="AR284" s="52">
        <v>0</v>
      </c>
      <c r="AS284" s="75"/>
      <c r="AT284" s="76">
        <v>42825</v>
      </c>
      <c r="AU284" s="71">
        <v>1.3547</v>
      </c>
      <c r="AV284" s="72"/>
      <c r="AW284" s="72"/>
      <c r="AX284" s="72"/>
      <c r="AY284" s="72"/>
      <c r="AZ284" s="72"/>
      <c r="BA284" s="72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</row>
    <row r="285" spans="1:128">
      <c r="A285" s="21"/>
      <c r="K285" s="21"/>
      <c r="L285" s="80"/>
      <c r="M285" s="81"/>
      <c r="N285" s="85"/>
      <c r="O285" s="85"/>
      <c r="P285" s="85"/>
      <c r="Q285" s="85"/>
      <c r="R285" s="85"/>
      <c r="S285" s="85"/>
      <c r="V285" s="16"/>
      <c r="W285" s="16"/>
      <c r="X285" s="16"/>
      <c r="Y285" s="16"/>
      <c r="Z285" s="16"/>
      <c r="AA285" s="16"/>
      <c r="AB285" s="16"/>
      <c r="AC285" s="16"/>
      <c r="AD285" s="16"/>
      <c r="AE285" s="11"/>
      <c r="AF285" s="11"/>
      <c r="AG285" s="11"/>
      <c r="AH285" s="11"/>
      <c r="AI285" s="51">
        <v>37741</v>
      </c>
      <c r="AJ285" s="52">
        <v>1</v>
      </c>
      <c r="AK285" s="13"/>
      <c r="AL285" s="51">
        <v>40237</v>
      </c>
      <c r="AM285" s="52">
        <v>2.7</v>
      </c>
      <c r="AN285" s="52">
        <v>0</v>
      </c>
      <c r="AO285" s="52">
        <v>2.1</v>
      </c>
      <c r="AP285" s="52">
        <v>0</v>
      </c>
      <c r="AQ285" s="52">
        <v>1.2</v>
      </c>
      <c r="AR285" s="52">
        <v>0</v>
      </c>
      <c r="AS285" s="75"/>
      <c r="AT285" s="76">
        <v>42855</v>
      </c>
      <c r="AU285" s="71">
        <v>1.387</v>
      </c>
      <c r="AV285" s="72"/>
      <c r="AW285" s="72"/>
      <c r="AX285" s="72"/>
      <c r="AY285" s="72"/>
      <c r="AZ285" s="72"/>
      <c r="BA285" s="72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</row>
    <row r="286" spans="1:128">
      <c r="A286" s="21"/>
      <c r="K286" s="21"/>
      <c r="L286" s="80"/>
      <c r="M286" s="81"/>
      <c r="N286" s="85"/>
      <c r="O286" s="85"/>
      <c r="P286" s="85"/>
      <c r="Q286" s="85"/>
      <c r="R286" s="85"/>
      <c r="S286" s="85"/>
      <c r="V286" s="16"/>
      <c r="W286" s="16"/>
      <c r="X286" s="16"/>
      <c r="Y286" s="16"/>
      <c r="Z286" s="16"/>
      <c r="AA286" s="16"/>
      <c r="AB286" s="16"/>
      <c r="AC286" s="16"/>
      <c r="AD286" s="16"/>
      <c r="AE286" s="11"/>
      <c r="AF286" s="11"/>
      <c r="AG286" s="11"/>
      <c r="AH286" s="11"/>
      <c r="AI286" s="51">
        <v>37711</v>
      </c>
      <c r="AJ286" s="52">
        <v>0.9</v>
      </c>
      <c r="AK286" s="13"/>
      <c r="AL286" s="51">
        <v>40268</v>
      </c>
      <c r="AM286" s="52">
        <v>2.4</v>
      </c>
      <c r="AN286" s="52">
        <v>0</v>
      </c>
      <c r="AO286" s="52">
        <v>2.2000000000000002</v>
      </c>
      <c r="AP286" s="52">
        <v>0</v>
      </c>
      <c r="AQ286" s="52">
        <v>-0.7</v>
      </c>
      <c r="AR286" s="52">
        <v>0</v>
      </c>
      <c r="AS286" s="75"/>
      <c r="AT286" s="76">
        <v>42886</v>
      </c>
      <c r="AU286" s="71">
        <v>1.4051</v>
      </c>
      <c r="AV286" s="72"/>
      <c r="AW286" s="72"/>
      <c r="AX286" s="72"/>
      <c r="AY286" s="72"/>
      <c r="AZ286" s="72"/>
      <c r="BA286" s="72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</row>
    <row r="287" spans="1:128">
      <c r="A287" s="21"/>
      <c r="K287" s="21"/>
      <c r="L287" s="80"/>
      <c r="M287" s="81"/>
      <c r="N287" s="85"/>
      <c r="O287" s="85"/>
      <c r="P287" s="85"/>
      <c r="Q287" s="85"/>
      <c r="R287" s="85"/>
      <c r="S287" s="85"/>
      <c r="V287" s="16"/>
      <c r="W287" s="16"/>
      <c r="X287" s="16"/>
      <c r="Y287" s="16"/>
      <c r="Z287" s="16"/>
      <c r="AA287" s="16"/>
      <c r="AB287" s="16"/>
      <c r="AC287" s="16"/>
      <c r="AD287" s="16"/>
      <c r="AE287" s="11"/>
      <c r="AF287" s="11"/>
      <c r="AG287" s="11"/>
      <c r="AH287" s="11"/>
      <c r="AI287" s="51">
        <v>37680</v>
      </c>
      <c r="AJ287" s="52">
        <v>0.2</v>
      </c>
      <c r="AK287" s="13"/>
      <c r="AL287" s="51">
        <v>40298</v>
      </c>
      <c r="AM287" s="52">
        <v>2.8</v>
      </c>
      <c r="AN287" s="52">
        <v>0</v>
      </c>
      <c r="AO287" s="52">
        <v>2.4</v>
      </c>
      <c r="AP287" s="52">
        <v>0</v>
      </c>
      <c r="AQ287" s="52">
        <v>0.2</v>
      </c>
      <c r="AR287" s="52">
        <v>0</v>
      </c>
      <c r="AS287" s="75"/>
      <c r="AT287" s="76">
        <v>42916</v>
      </c>
      <c r="AU287" s="71">
        <v>1.4053</v>
      </c>
      <c r="AV287" s="72"/>
      <c r="AW287" s="72"/>
      <c r="AX287" s="72"/>
      <c r="AY287" s="72"/>
      <c r="AZ287" s="72"/>
      <c r="BA287" s="72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</row>
    <row r="288" spans="1:128">
      <c r="A288" s="21"/>
      <c r="K288" s="21"/>
      <c r="L288" s="80"/>
      <c r="M288" s="81"/>
      <c r="N288" s="85"/>
      <c r="O288" s="85"/>
      <c r="P288" s="85"/>
      <c r="Q288" s="85"/>
      <c r="R288" s="85"/>
      <c r="S288" s="85"/>
      <c r="V288" s="16"/>
      <c r="W288" s="16"/>
      <c r="X288" s="16"/>
      <c r="Y288" s="16"/>
      <c r="Z288" s="16"/>
      <c r="AA288" s="16"/>
      <c r="AB288" s="16"/>
      <c r="AC288" s="16"/>
      <c r="AD288" s="16"/>
      <c r="AE288" s="11"/>
      <c r="AF288" s="11"/>
      <c r="AG288" s="11"/>
      <c r="AH288" s="11"/>
      <c r="AI288" s="51">
        <v>37652</v>
      </c>
      <c r="AJ288" s="52">
        <v>0.4</v>
      </c>
      <c r="AK288" s="13"/>
      <c r="AL288" s="51">
        <v>40329</v>
      </c>
      <c r="AM288" s="52">
        <v>3.1</v>
      </c>
      <c r="AN288" s="52">
        <v>0</v>
      </c>
      <c r="AO288" s="52">
        <v>2.5</v>
      </c>
      <c r="AP288" s="52">
        <v>0</v>
      </c>
      <c r="AQ288" s="52">
        <v>-0.1</v>
      </c>
      <c r="AR288" s="52">
        <v>0</v>
      </c>
      <c r="AS288" s="75"/>
      <c r="AT288" s="76">
        <v>42947</v>
      </c>
      <c r="AU288" s="71">
        <v>1.4504999999999999</v>
      </c>
      <c r="AV288" s="72"/>
      <c r="AW288" s="72"/>
      <c r="AX288" s="72"/>
      <c r="AY288" s="72"/>
      <c r="AZ288" s="72"/>
      <c r="BA288" s="72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</row>
    <row r="289" spans="1:128">
      <c r="A289" s="21"/>
      <c r="K289" s="21"/>
      <c r="L289" s="80"/>
      <c r="M289" s="81"/>
      <c r="N289" s="85"/>
      <c r="O289" s="85"/>
      <c r="P289" s="85"/>
      <c r="Q289" s="85"/>
      <c r="R289" s="85"/>
      <c r="S289" s="85"/>
      <c r="V289" s="16"/>
      <c r="W289" s="16"/>
      <c r="X289" s="16"/>
      <c r="Y289" s="16"/>
      <c r="Z289" s="16"/>
      <c r="AA289" s="16"/>
      <c r="AB289" s="16"/>
      <c r="AC289" s="16"/>
      <c r="AD289" s="16"/>
      <c r="AE289" s="11"/>
      <c r="AF289" s="11"/>
      <c r="AG289" s="11"/>
      <c r="AH289" s="11"/>
      <c r="AI289" s="51">
        <v>37621</v>
      </c>
      <c r="AJ289" s="52">
        <v>-0.4</v>
      </c>
      <c r="AK289" s="13"/>
      <c r="AL289" s="51">
        <v>40359</v>
      </c>
      <c r="AM289" s="52">
        <v>2.9</v>
      </c>
      <c r="AN289" s="52">
        <v>0</v>
      </c>
      <c r="AO289" s="52">
        <v>2.6</v>
      </c>
      <c r="AP289" s="52">
        <v>0</v>
      </c>
      <c r="AQ289" s="52">
        <v>-0.6</v>
      </c>
      <c r="AR289" s="52">
        <v>0</v>
      </c>
      <c r="AS289" s="75"/>
      <c r="AT289" s="76">
        <v>42978</v>
      </c>
      <c r="AU289" s="71">
        <v>1.4708000000000001</v>
      </c>
      <c r="AV289" s="72"/>
      <c r="AW289" s="72"/>
      <c r="AX289" s="72"/>
      <c r="AY289" s="72"/>
      <c r="AZ289" s="72"/>
      <c r="BA289" s="72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</row>
    <row r="290" spans="1:128">
      <c r="A290" s="21"/>
      <c r="K290" s="21"/>
      <c r="L290" s="80"/>
      <c r="M290" s="81"/>
      <c r="N290" s="85"/>
      <c r="O290" s="85"/>
      <c r="P290" s="85"/>
      <c r="Q290" s="85"/>
      <c r="R290" s="85"/>
      <c r="S290" s="85"/>
      <c r="V290" s="16"/>
      <c r="W290" s="16"/>
      <c r="X290" s="16"/>
      <c r="Y290" s="16"/>
      <c r="Z290" s="16"/>
      <c r="AA290" s="16"/>
      <c r="AB290" s="16"/>
      <c r="AC290" s="16"/>
      <c r="AD290" s="16"/>
      <c r="AE290" s="11"/>
      <c r="AF290" s="11"/>
      <c r="AG290" s="11"/>
      <c r="AH290" s="11"/>
      <c r="AI290" s="51">
        <v>37590</v>
      </c>
      <c r="AJ290" s="52">
        <v>-0.7</v>
      </c>
      <c r="AK290" s="13"/>
      <c r="AL290" s="51">
        <v>40390</v>
      </c>
      <c r="AM290" s="52">
        <v>3.3</v>
      </c>
      <c r="AN290" s="52">
        <v>0</v>
      </c>
      <c r="AO290" s="52">
        <v>2.7</v>
      </c>
      <c r="AP290" s="52">
        <v>0</v>
      </c>
      <c r="AQ290" s="52">
        <v>0.4</v>
      </c>
      <c r="AR290" s="52">
        <v>0</v>
      </c>
      <c r="AS290" s="75"/>
      <c r="AT290" s="76">
        <v>43008</v>
      </c>
      <c r="AU290" s="71">
        <v>1.5106999999999999</v>
      </c>
      <c r="AV290" s="72"/>
      <c r="AW290" s="72"/>
      <c r="AX290" s="72"/>
      <c r="AY290" s="72"/>
      <c r="AZ290" s="72"/>
      <c r="BA290" s="72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</row>
    <row r="291" spans="1:128">
      <c r="A291" s="21"/>
      <c r="K291" s="21"/>
      <c r="L291" s="80"/>
      <c r="M291" s="81"/>
      <c r="N291" s="85"/>
      <c r="O291" s="85"/>
      <c r="P291" s="85"/>
      <c r="Q291" s="85"/>
      <c r="R291" s="85"/>
      <c r="S291" s="85"/>
      <c r="V291" s="16"/>
      <c r="W291" s="16"/>
      <c r="X291" s="16"/>
      <c r="Y291" s="16"/>
      <c r="Z291" s="16"/>
      <c r="AA291" s="16"/>
      <c r="AB291" s="16"/>
      <c r="AC291" s="16"/>
      <c r="AD291" s="16"/>
      <c r="AE291" s="11"/>
      <c r="AF291" s="11"/>
      <c r="AG291" s="11"/>
      <c r="AH291" s="11"/>
      <c r="AI291" s="51">
        <v>37560</v>
      </c>
      <c r="AJ291" s="52">
        <v>-0.8</v>
      </c>
      <c r="AK291" s="13"/>
      <c r="AL291" s="51">
        <v>40421</v>
      </c>
      <c r="AM291" s="52">
        <v>3.5</v>
      </c>
      <c r="AN291" s="52">
        <v>0</v>
      </c>
      <c r="AO291" s="52">
        <v>2.8</v>
      </c>
      <c r="AP291" s="52">
        <v>0</v>
      </c>
      <c r="AQ291" s="52">
        <v>0.6</v>
      </c>
      <c r="AR291" s="52">
        <v>0</v>
      </c>
      <c r="AS291" s="75"/>
      <c r="AT291" s="76">
        <v>43039</v>
      </c>
      <c r="AU291" s="71">
        <v>1.5310999999999999</v>
      </c>
      <c r="AV291" s="72"/>
      <c r="AW291" s="72"/>
      <c r="AX291" s="72"/>
      <c r="AY291" s="72"/>
      <c r="AZ291" s="72"/>
      <c r="BA291" s="72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</row>
    <row r="292" spans="1:128">
      <c r="A292" s="21"/>
      <c r="K292" s="21"/>
      <c r="L292" s="80"/>
      <c r="M292" s="81"/>
      <c r="N292" s="85"/>
      <c r="O292" s="85"/>
      <c r="P292" s="85"/>
      <c r="Q292" s="85"/>
      <c r="R292" s="85"/>
      <c r="S292" s="85"/>
      <c r="V292" s="16"/>
      <c r="W292" s="16"/>
      <c r="X292" s="16"/>
      <c r="Y292" s="16"/>
      <c r="Z292" s="16"/>
      <c r="AA292" s="16"/>
      <c r="AB292" s="16"/>
      <c r="AC292" s="16"/>
      <c r="AD292" s="16"/>
      <c r="AE292" s="11"/>
      <c r="AF292" s="11"/>
      <c r="AG292" s="11"/>
      <c r="AH292" s="11"/>
      <c r="AI292" s="51">
        <v>37529</v>
      </c>
      <c r="AJ292" s="52">
        <v>-0.7</v>
      </c>
      <c r="AK292" s="13"/>
      <c r="AL292" s="51">
        <v>40451</v>
      </c>
      <c r="AM292" s="52">
        <v>3.6</v>
      </c>
      <c r="AN292" s="52">
        <v>0</v>
      </c>
      <c r="AO292" s="52">
        <v>2.9</v>
      </c>
      <c r="AP292" s="52">
        <v>0</v>
      </c>
      <c r="AQ292" s="52">
        <v>0.6</v>
      </c>
      <c r="AR292" s="52">
        <v>0</v>
      </c>
      <c r="AS292" s="75"/>
      <c r="AT292" s="76">
        <v>43069</v>
      </c>
      <c r="AU292" s="71">
        <v>1.6</v>
      </c>
      <c r="AV292" s="72"/>
      <c r="AW292" s="72"/>
      <c r="AX292" s="72"/>
      <c r="AY292" s="72"/>
      <c r="AZ292" s="72"/>
      <c r="BA292" s="72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</row>
    <row r="293" spans="1:128">
      <c r="A293" s="21"/>
      <c r="K293" s="21"/>
      <c r="L293" s="80"/>
      <c r="M293" s="81"/>
      <c r="N293" s="85"/>
      <c r="O293" s="85"/>
      <c r="P293" s="85"/>
      <c r="Q293" s="85"/>
      <c r="R293" s="85"/>
      <c r="S293" s="85"/>
      <c r="V293" s="16"/>
      <c r="W293" s="16"/>
      <c r="X293" s="16"/>
      <c r="Y293" s="16"/>
      <c r="Z293" s="16"/>
      <c r="AA293" s="16"/>
      <c r="AB293" s="16"/>
      <c r="AC293" s="16"/>
      <c r="AD293" s="16"/>
      <c r="AE293" s="11"/>
      <c r="AF293" s="11"/>
      <c r="AG293" s="11"/>
      <c r="AH293" s="11"/>
      <c r="AI293" s="51">
        <v>37499</v>
      </c>
      <c r="AJ293" s="52">
        <v>-0.7</v>
      </c>
      <c r="AK293" s="13"/>
      <c r="AL293" s="51">
        <v>40482</v>
      </c>
      <c r="AM293" s="52">
        <v>4.4000000000000004</v>
      </c>
      <c r="AN293" s="52">
        <v>0</v>
      </c>
      <c r="AO293" s="52">
        <v>3</v>
      </c>
      <c r="AP293" s="52">
        <v>0</v>
      </c>
      <c r="AQ293" s="52">
        <v>0.7</v>
      </c>
      <c r="AR293" s="52">
        <v>0</v>
      </c>
      <c r="AS293" s="75"/>
      <c r="AT293" s="76">
        <v>43100</v>
      </c>
      <c r="AU293" s="71">
        <v>1.5</v>
      </c>
      <c r="AV293" s="72"/>
      <c r="AW293" s="72"/>
      <c r="AX293" s="72"/>
      <c r="AY293" s="72"/>
      <c r="AZ293" s="72"/>
      <c r="BA293" s="72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</row>
    <row r="294" spans="1:128">
      <c r="A294" s="21"/>
      <c r="K294" s="21"/>
      <c r="L294" s="80"/>
      <c r="M294" s="81"/>
      <c r="N294" s="85"/>
      <c r="O294" s="85"/>
      <c r="P294" s="85"/>
      <c r="Q294" s="85"/>
      <c r="R294" s="85"/>
      <c r="S294" s="85"/>
      <c r="V294" s="16"/>
      <c r="W294" s="16"/>
      <c r="X294" s="16"/>
      <c r="Y294" s="16"/>
      <c r="Z294" s="16"/>
      <c r="AA294" s="16"/>
      <c r="AB294" s="16"/>
      <c r="AC294" s="16"/>
      <c r="AD294" s="16"/>
      <c r="AE294" s="11"/>
      <c r="AF294" s="11"/>
      <c r="AG294" s="11"/>
      <c r="AH294" s="11"/>
      <c r="AI294" s="51">
        <v>37468</v>
      </c>
      <c r="AJ294" s="52">
        <v>-0.9</v>
      </c>
      <c r="AK294" s="13"/>
      <c r="AL294" s="51">
        <v>40512</v>
      </c>
      <c r="AM294" s="52">
        <v>5.0999999999999996</v>
      </c>
      <c r="AN294" s="52">
        <v>0</v>
      </c>
      <c r="AO294" s="52">
        <v>3.2</v>
      </c>
      <c r="AP294" s="52">
        <v>0</v>
      </c>
      <c r="AQ294" s="52">
        <v>1.1000000000000001</v>
      </c>
      <c r="AR294" s="52">
        <v>0</v>
      </c>
      <c r="AS294" s="75"/>
      <c r="AT294" s="76">
        <v>43131</v>
      </c>
      <c r="AU294" s="71">
        <v>2.2000000000000002</v>
      </c>
      <c r="AV294" s="72"/>
      <c r="AW294" s="72"/>
      <c r="AX294" s="72"/>
      <c r="AY294" s="72"/>
      <c r="AZ294" s="72"/>
      <c r="BA294" s="72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</row>
    <row r="295" spans="1:128">
      <c r="A295" s="21"/>
      <c r="K295" s="21"/>
      <c r="L295" s="80"/>
      <c r="M295" s="81"/>
      <c r="N295" s="85"/>
      <c r="O295" s="85"/>
      <c r="P295" s="85"/>
      <c r="Q295" s="85"/>
      <c r="R295" s="85"/>
      <c r="S295" s="85"/>
      <c r="V295" s="16"/>
      <c r="W295" s="16"/>
      <c r="X295" s="16"/>
      <c r="Y295" s="16"/>
      <c r="Z295" s="16"/>
      <c r="AA295" s="16"/>
      <c r="AB295" s="16"/>
      <c r="AC295" s="16"/>
      <c r="AD295" s="16"/>
      <c r="AE295" s="11"/>
      <c r="AF295" s="11"/>
      <c r="AG295" s="11"/>
      <c r="AH295" s="11"/>
      <c r="AI295" s="51">
        <v>37437</v>
      </c>
      <c r="AJ295" s="52">
        <v>-0.8</v>
      </c>
      <c r="AK295" s="13"/>
      <c r="AL295" s="51">
        <v>40543</v>
      </c>
      <c r="AM295" s="52">
        <v>4.5999999999999996</v>
      </c>
      <c r="AN295" s="52">
        <v>0</v>
      </c>
      <c r="AO295" s="52">
        <v>3.3</v>
      </c>
      <c r="AP295" s="52">
        <v>0</v>
      </c>
      <c r="AQ295" s="52">
        <v>0.5</v>
      </c>
      <c r="AR295" s="52">
        <v>0</v>
      </c>
      <c r="AS295" s="75"/>
      <c r="AT295" s="76">
        <v>43159</v>
      </c>
      <c r="AU295" s="71">
        <v>2.1</v>
      </c>
      <c r="AV295" s="72"/>
      <c r="AW295" s="72"/>
      <c r="AX295" s="72"/>
      <c r="AY295" s="72"/>
      <c r="AZ295" s="72"/>
      <c r="BA295" s="72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</row>
    <row r="296" spans="1:128">
      <c r="A296" s="21"/>
      <c r="K296" s="21"/>
      <c r="L296" s="80"/>
      <c r="M296" s="81"/>
      <c r="N296" s="85"/>
      <c r="O296" s="85"/>
      <c r="P296" s="85"/>
      <c r="Q296" s="85"/>
      <c r="R296" s="85"/>
      <c r="S296" s="85"/>
      <c r="V296" s="16"/>
      <c r="W296" s="16"/>
      <c r="X296" s="16"/>
      <c r="Y296" s="16"/>
      <c r="Z296" s="16"/>
      <c r="AA296" s="16"/>
      <c r="AB296" s="16"/>
      <c r="AC296" s="16"/>
      <c r="AD296" s="16"/>
      <c r="AE296" s="11"/>
      <c r="AF296" s="11"/>
      <c r="AG296" s="11"/>
      <c r="AH296" s="11"/>
      <c r="AI296" s="51">
        <v>37407</v>
      </c>
      <c r="AJ296" s="52">
        <v>-1.1000000000000001</v>
      </c>
      <c r="AK296" s="13"/>
      <c r="AL296" s="51">
        <v>40574</v>
      </c>
      <c r="AM296" s="52">
        <v>4.9000000000000004</v>
      </c>
      <c r="AN296" s="52">
        <v>0</v>
      </c>
      <c r="AO296" s="52">
        <v>4.9000000000000004</v>
      </c>
      <c r="AP296" s="52">
        <v>0</v>
      </c>
      <c r="AQ296" s="52">
        <v>1</v>
      </c>
      <c r="AR296" s="52">
        <v>0</v>
      </c>
      <c r="AS296" s="75"/>
      <c r="AT296" s="76">
        <v>43190</v>
      </c>
      <c r="AU296" s="71">
        <v>2.1</v>
      </c>
      <c r="AV296" s="72"/>
      <c r="AW296" s="72"/>
      <c r="AX296" s="72"/>
      <c r="AY296" s="72"/>
      <c r="AZ296" s="72"/>
      <c r="BA296" s="72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</row>
    <row r="297" spans="1:128">
      <c r="A297" s="21"/>
      <c r="K297" s="21"/>
      <c r="L297" s="80"/>
      <c r="M297" s="81"/>
      <c r="N297" s="85"/>
      <c r="O297" s="85"/>
      <c r="P297" s="85"/>
      <c r="Q297" s="85"/>
      <c r="R297" s="85"/>
      <c r="S297" s="85"/>
      <c r="V297" s="16"/>
      <c r="W297" s="16"/>
      <c r="X297" s="16"/>
      <c r="Y297" s="16"/>
      <c r="Z297" s="16"/>
      <c r="AA297" s="16"/>
      <c r="AB297" s="16"/>
      <c r="AC297" s="16"/>
      <c r="AD297" s="16"/>
      <c r="AE297" s="11"/>
      <c r="AF297" s="11"/>
      <c r="AG297" s="11"/>
      <c r="AH297" s="11"/>
      <c r="AI297" s="51">
        <v>37376</v>
      </c>
      <c r="AJ297" s="52">
        <v>-1.3</v>
      </c>
      <c r="AK297" s="13"/>
      <c r="AL297" s="51">
        <v>40602</v>
      </c>
      <c r="AM297" s="52">
        <v>4.944</v>
      </c>
      <c r="AN297" s="52">
        <v>0</v>
      </c>
      <c r="AO297" s="52">
        <v>4.9000000000000004</v>
      </c>
      <c r="AP297" s="52">
        <v>0</v>
      </c>
      <c r="AQ297" s="52">
        <v>1.2350000000000001</v>
      </c>
      <c r="AR297" s="52">
        <v>0</v>
      </c>
      <c r="AS297" s="75"/>
      <c r="AT297" s="76">
        <v>43220</v>
      </c>
      <c r="AU297" s="71">
        <v>2</v>
      </c>
      <c r="AV297" s="72"/>
      <c r="AW297" s="72"/>
      <c r="AX297" s="72"/>
      <c r="AY297" s="72"/>
      <c r="AZ297" s="72"/>
      <c r="BA297" s="72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</row>
    <row r="298" spans="1:128">
      <c r="A298" s="21"/>
      <c r="K298" s="21"/>
      <c r="L298" s="80"/>
      <c r="M298" s="81"/>
      <c r="N298" s="85"/>
      <c r="O298" s="85"/>
      <c r="P298" s="85"/>
      <c r="Q298" s="85"/>
      <c r="R298" s="85"/>
      <c r="S298" s="85"/>
      <c r="V298" s="16"/>
      <c r="W298" s="16"/>
      <c r="X298" s="16"/>
      <c r="Y298" s="16"/>
      <c r="Z298" s="16"/>
      <c r="AA298" s="16"/>
      <c r="AB298" s="16"/>
      <c r="AC298" s="16"/>
      <c r="AD298" s="16"/>
      <c r="AE298" s="11"/>
      <c r="AF298" s="11"/>
      <c r="AG298" s="11"/>
      <c r="AH298" s="11"/>
      <c r="AI298" s="51">
        <v>37346</v>
      </c>
      <c r="AJ298" s="52">
        <v>-0.8</v>
      </c>
      <c r="AK298" s="13"/>
      <c r="AL298" s="51">
        <v>40633</v>
      </c>
      <c r="AM298" s="52">
        <v>5.383</v>
      </c>
      <c r="AN298" s="52">
        <v>0</v>
      </c>
      <c r="AO298" s="52">
        <v>5</v>
      </c>
      <c r="AP298" s="52">
        <v>0</v>
      </c>
      <c r="AQ298" s="52">
        <v>-0.20699999999999999</v>
      </c>
      <c r="AR298" s="52">
        <v>0</v>
      </c>
      <c r="AS298" s="75"/>
      <c r="AT298" s="76">
        <v>43251</v>
      </c>
      <c r="AU298" s="71">
        <v>2</v>
      </c>
      <c r="AV298" s="72"/>
      <c r="AW298" s="72"/>
      <c r="AX298" s="72"/>
      <c r="AY298" s="72"/>
      <c r="AZ298" s="72"/>
      <c r="BA298" s="72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</row>
    <row r="299" spans="1:128">
      <c r="A299" s="21"/>
      <c r="K299" s="21"/>
      <c r="L299" s="80"/>
      <c r="M299" s="81"/>
      <c r="N299" s="85"/>
      <c r="O299" s="85"/>
      <c r="P299" s="85"/>
      <c r="Q299" s="85"/>
      <c r="R299" s="85"/>
      <c r="S299" s="85"/>
      <c r="V299" s="16"/>
      <c r="W299" s="16"/>
      <c r="X299" s="16"/>
      <c r="Y299" s="16"/>
      <c r="Z299" s="16"/>
      <c r="AA299" s="16"/>
      <c r="AB299" s="16"/>
      <c r="AC299" s="16"/>
      <c r="AD299" s="16"/>
      <c r="AE299" s="11"/>
      <c r="AF299" s="11"/>
      <c r="AG299" s="11"/>
      <c r="AH299" s="11"/>
      <c r="AI299" s="51">
        <v>37315</v>
      </c>
      <c r="AJ299" s="52">
        <v>0</v>
      </c>
      <c r="AK299" s="13"/>
      <c r="AL299" s="51">
        <v>40663</v>
      </c>
      <c r="AM299" s="52">
        <v>5.3440000000000003</v>
      </c>
      <c r="AN299" s="52">
        <v>0</v>
      </c>
      <c r="AO299" s="52">
        <v>5.0999999999999996</v>
      </c>
      <c r="AP299" s="52">
        <v>0</v>
      </c>
      <c r="AQ299" s="52">
        <v>0.13800000000000001</v>
      </c>
      <c r="AR299" s="52">
        <v>0</v>
      </c>
      <c r="AS299" s="75"/>
      <c r="AT299" s="76">
        <v>43281</v>
      </c>
      <c r="AU299" s="71">
        <v>2</v>
      </c>
      <c r="AV299" s="72"/>
      <c r="AW299" s="72"/>
      <c r="AX299" s="72"/>
      <c r="AY299" s="72"/>
      <c r="AZ299" s="72"/>
      <c r="BA299" s="72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</row>
    <row r="300" spans="1:128">
      <c r="A300" s="21"/>
      <c r="K300" s="21"/>
      <c r="L300" s="80"/>
      <c r="M300" s="81"/>
      <c r="N300" s="85"/>
      <c r="O300" s="85"/>
      <c r="P300" s="85"/>
      <c r="Q300" s="85"/>
      <c r="R300" s="85"/>
      <c r="S300" s="85"/>
      <c r="V300" s="16"/>
      <c r="W300" s="16"/>
      <c r="X300" s="16"/>
      <c r="Y300" s="16"/>
      <c r="Z300" s="16"/>
      <c r="AA300" s="16"/>
      <c r="AB300" s="16"/>
      <c r="AC300" s="16"/>
      <c r="AD300" s="16"/>
      <c r="AE300" s="11"/>
      <c r="AF300" s="11"/>
      <c r="AG300" s="11"/>
      <c r="AH300" s="11"/>
      <c r="AI300" s="51">
        <v>37287</v>
      </c>
      <c r="AJ300" s="52">
        <v>-1</v>
      </c>
      <c r="AK300" s="13"/>
      <c r="AL300" s="51">
        <v>40694</v>
      </c>
      <c r="AM300" s="52">
        <v>5.5149999999999997</v>
      </c>
      <c r="AN300" s="52">
        <v>0</v>
      </c>
      <c r="AO300" s="52">
        <v>5.2</v>
      </c>
      <c r="AP300" s="52">
        <v>0</v>
      </c>
      <c r="AQ300" s="52">
        <v>7.3999999999999996E-2</v>
      </c>
      <c r="AR300" s="52">
        <v>0</v>
      </c>
      <c r="AS300" s="75"/>
      <c r="AT300" s="76">
        <v>43312</v>
      </c>
      <c r="AU300" s="71">
        <v>2</v>
      </c>
      <c r="AV300" s="72"/>
      <c r="AW300" s="72"/>
      <c r="AX300" s="72"/>
      <c r="AY300" s="72"/>
      <c r="AZ300" s="72"/>
      <c r="BA300" s="72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</row>
    <row r="301" spans="1:128">
      <c r="A301" s="21"/>
      <c r="K301" s="21"/>
      <c r="L301" s="80"/>
      <c r="M301" s="81"/>
      <c r="N301" s="85"/>
      <c r="O301" s="85"/>
      <c r="P301" s="85"/>
      <c r="Q301" s="85"/>
      <c r="R301" s="85"/>
      <c r="S301" s="85"/>
      <c r="V301" s="16"/>
      <c r="W301" s="16"/>
      <c r="X301" s="16"/>
      <c r="Y301" s="16"/>
      <c r="Z301" s="16"/>
      <c r="AA301" s="16"/>
      <c r="AB301" s="16"/>
      <c r="AC301" s="16"/>
      <c r="AD301" s="16"/>
      <c r="AE301" s="11"/>
      <c r="AF301" s="11"/>
      <c r="AG301" s="11"/>
      <c r="AH301" s="11"/>
      <c r="AI301" s="51">
        <v>37256</v>
      </c>
      <c r="AJ301" s="52">
        <v>-0.3</v>
      </c>
      <c r="AK301" s="13"/>
      <c r="AL301" s="51">
        <v>40724</v>
      </c>
      <c r="AM301" s="52">
        <v>6.3550000000000004</v>
      </c>
      <c r="AN301" s="52">
        <v>0</v>
      </c>
      <c r="AO301" s="52">
        <v>5.4</v>
      </c>
      <c r="AP301" s="52">
        <v>0</v>
      </c>
      <c r="AQ301" s="52">
        <v>0.27700000000000002</v>
      </c>
      <c r="AR301" s="52">
        <v>0</v>
      </c>
      <c r="AS301" s="75"/>
      <c r="AT301" s="76">
        <v>43343</v>
      </c>
      <c r="AU301" s="71">
        <v>2.1</v>
      </c>
      <c r="AV301" s="72"/>
      <c r="AW301" s="72"/>
      <c r="AX301" s="72"/>
      <c r="AY301" s="72"/>
      <c r="AZ301" s="72"/>
      <c r="BA301" s="72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</row>
    <row r="302" spans="1:128">
      <c r="A302" s="21"/>
      <c r="K302" s="21"/>
      <c r="L302" s="80"/>
      <c r="M302" s="81"/>
      <c r="N302" s="85"/>
      <c r="O302" s="85"/>
      <c r="P302" s="85"/>
      <c r="Q302" s="85"/>
      <c r="R302" s="85"/>
      <c r="S302" s="85"/>
      <c r="V302" s="16"/>
      <c r="W302" s="16"/>
      <c r="X302" s="16"/>
      <c r="Y302" s="16"/>
      <c r="Z302" s="16"/>
      <c r="AA302" s="16"/>
      <c r="AB302" s="16"/>
      <c r="AC302" s="16"/>
      <c r="AD302" s="16"/>
      <c r="AE302" s="11"/>
      <c r="AF302" s="11"/>
      <c r="AG302" s="11"/>
      <c r="AH302" s="11"/>
      <c r="AI302" s="51">
        <v>37225</v>
      </c>
      <c r="AJ302" s="52">
        <v>-0.3</v>
      </c>
      <c r="AK302" s="13"/>
      <c r="AL302" s="51">
        <v>40755</v>
      </c>
      <c r="AM302" s="52">
        <v>6.4509999999999996</v>
      </c>
      <c r="AN302" s="52">
        <v>0</v>
      </c>
      <c r="AO302" s="52">
        <v>5.5</v>
      </c>
      <c r="AP302" s="52">
        <v>0</v>
      </c>
      <c r="AQ302" s="52">
        <v>0.46300000000000002</v>
      </c>
      <c r="AR302" s="52">
        <v>0</v>
      </c>
      <c r="AS302" s="75"/>
      <c r="AT302" s="76">
        <v>43373</v>
      </c>
      <c r="AU302" s="71">
        <v>2.1</v>
      </c>
      <c r="AV302" s="72"/>
      <c r="AW302" s="72"/>
      <c r="AX302" s="72"/>
      <c r="AY302" s="72"/>
      <c r="AZ302" s="72"/>
      <c r="BA302" s="72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</row>
    <row r="303" spans="1:128">
      <c r="A303" s="21"/>
      <c r="K303" s="21"/>
      <c r="L303" s="80"/>
      <c r="M303" s="81"/>
      <c r="N303" s="85"/>
      <c r="O303" s="85"/>
      <c r="P303" s="85"/>
      <c r="Q303" s="85"/>
      <c r="R303" s="85"/>
      <c r="S303" s="85"/>
      <c r="V303" s="16"/>
      <c r="W303" s="16"/>
      <c r="X303" s="16"/>
      <c r="Y303" s="16"/>
      <c r="Z303" s="16"/>
      <c r="AA303" s="16"/>
      <c r="AB303" s="16"/>
      <c r="AC303" s="16"/>
      <c r="AD303" s="16"/>
      <c r="AE303" s="11"/>
      <c r="AF303" s="11"/>
      <c r="AG303" s="11"/>
      <c r="AH303" s="11"/>
      <c r="AI303" s="51">
        <v>37195</v>
      </c>
      <c r="AJ303" s="52">
        <v>0.2</v>
      </c>
      <c r="AK303" s="13"/>
      <c r="AL303" s="51">
        <v>40786</v>
      </c>
      <c r="AM303" s="52">
        <v>6.1509999999999998</v>
      </c>
      <c r="AN303" s="52">
        <v>0</v>
      </c>
      <c r="AO303" s="52">
        <v>5.6</v>
      </c>
      <c r="AP303" s="52">
        <v>0</v>
      </c>
      <c r="AQ303" s="52">
        <v>0.308</v>
      </c>
      <c r="AR303" s="52">
        <v>0</v>
      </c>
      <c r="AS303" s="75"/>
      <c r="AT303" s="76">
        <v>43404</v>
      </c>
      <c r="AU303" s="71">
        <v>2.1</v>
      </c>
      <c r="AV303" s="72"/>
      <c r="AW303" s="72"/>
      <c r="AX303" s="72"/>
      <c r="AY303" s="72"/>
      <c r="AZ303" s="72"/>
      <c r="BA303" s="72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</row>
    <row r="304" spans="1:128">
      <c r="A304" s="21"/>
      <c r="K304" s="21"/>
      <c r="L304" s="80"/>
      <c r="M304" s="81"/>
      <c r="N304" s="85"/>
      <c r="O304" s="85"/>
      <c r="P304" s="85"/>
      <c r="Q304" s="85"/>
      <c r="R304" s="85"/>
      <c r="S304" s="85"/>
      <c r="V304" s="16"/>
      <c r="W304" s="16"/>
      <c r="X304" s="16"/>
      <c r="Y304" s="16"/>
      <c r="Z304" s="16"/>
      <c r="AA304" s="16"/>
      <c r="AB304" s="16"/>
      <c r="AC304" s="16"/>
      <c r="AD304" s="16"/>
      <c r="AE304" s="11"/>
      <c r="AF304" s="11"/>
      <c r="AG304" s="11"/>
      <c r="AH304" s="11"/>
      <c r="AI304" s="51">
        <v>37164</v>
      </c>
      <c r="AJ304" s="52">
        <v>-0.1</v>
      </c>
      <c r="AK304" s="13"/>
      <c r="AL304" s="51">
        <v>40816</v>
      </c>
      <c r="AM304" s="52">
        <v>6.0670000000000002</v>
      </c>
      <c r="AN304" s="52">
        <v>0</v>
      </c>
      <c r="AO304" s="52">
        <v>5.7</v>
      </c>
      <c r="AP304" s="52">
        <v>0</v>
      </c>
      <c r="AQ304" s="52">
        <v>0.46800000000000003</v>
      </c>
      <c r="AR304" s="52">
        <v>0</v>
      </c>
      <c r="AS304" s="75"/>
      <c r="AT304" s="76">
        <v>43434</v>
      </c>
      <c r="AU304" s="71">
        <v>2.1</v>
      </c>
      <c r="AV304" s="72"/>
      <c r="AW304" s="72"/>
      <c r="AX304" s="72"/>
      <c r="AY304" s="72"/>
      <c r="AZ304" s="72"/>
      <c r="BA304" s="72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</row>
    <row r="305" spans="1:128">
      <c r="A305" s="21"/>
      <c r="K305" s="21"/>
      <c r="L305" s="80"/>
      <c r="M305" s="81"/>
      <c r="N305" s="85"/>
      <c r="O305" s="85"/>
      <c r="P305" s="85"/>
      <c r="Q305" s="85"/>
      <c r="R305" s="85"/>
      <c r="S305" s="85"/>
      <c r="V305" s="16"/>
      <c r="W305" s="16"/>
      <c r="X305" s="16"/>
      <c r="Y305" s="16"/>
      <c r="Z305" s="16"/>
      <c r="AA305" s="16"/>
      <c r="AB305" s="16"/>
      <c r="AC305" s="16"/>
      <c r="AD305" s="16"/>
      <c r="AE305" s="11"/>
      <c r="AF305" s="11"/>
      <c r="AG305" s="11"/>
      <c r="AH305" s="11"/>
      <c r="AI305" s="51">
        <v>37134</v>
      </c>
      <c r="AJ305" s="52">
        <v>1</v>
      </c>
      <c r="AK305" s="13"/>
      <c r="AL305" s="51">
        <v>40847</v>
      </c>
      <c r="AM305" s="52">
        <v>5.4950000000000001</v>
      </c>
      <c r="AN305" s="52">
        <v>0</v>
      </c>
      <c r="AO305" s="52">
        <v>5.6</v>
      </c>
      <c r="AP305" s="52">
        <v>0</v>
      </c>
      <c r="AQ305" s="52">
        <v>9.2999999999999999E-2</v>
      </c>
      <c r="AR305" s="52">
        <v>0</v>
      </c>
      <c r="AS305" s="75"/>
      <c r="AT305" s="76">
        <v>43465</v>
      </c>
      <c r="AU305" s="71">
        <v>1.7</v>
      </c>
      <c r="AV305" s="72"/>
      <c r="AW305" s="72"/>
      <c r="AX305" s="72"/>
      <c r="AY305" s="72"/>
      <c r="AZ305" s="72"/>
      <c r="BA305" s="72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</row>
    <row r="306" spans="1:128">
      <c r="A306" s="21"/>
      <c r="K306" s="21"/>
      <c r="L306" s="80"/>
      <c r="M306" s="81"/>
      <c r="N306" s="85"/>
      <c r="O306" s="85"/>
      <c r="P306" s="85"/>
      <c r="Q306" s="85"/>
      <c r="R306" s="85"/>
      <c r="S306" s="85"/>
      <c r="V306" s="16"/>
      <c r="W306" s="16"/>
      <c r="X306" s="16"/>
      <c r="Y306" s="16"/>
      <c r="Z306" s="16"/>
      <c r="AA306" s="16"/>
      <c r="AB306" s="16"/>
      <c r="AC306" s="16"/>
      <c r="AD306" s="16"/>
      <c r="AE306" s="11"/>
      <c r="AF306" s="11"/>
      <c r="AG306" s="11"/>
      <c r="AH306" s="11"/>
      <c r="AI306" s="51">
        <v>37103</v>
      </c>
      <c r="AJ306" s="52">
        <v>1.5</v>
      </c>
      <c r="AK306" s="13"/>
      <c r="AL306" s="51">
        <v>40877</v>
      </c>
      <c r="AM306" s="52">
        <v>4.2249999999999996</v>
      </c>
      <c r="AN306" s="52">
        <v>0</v>
      </c>
      <c r="AO306" s="52">
        <v>5.5</v>
      </c>
      <c r="AP306" s="52">
        <v>0</v>
      </c>
      <c r="AQ306" s="52">
        <v>-0.189</v>
      </c>
      <c r="AR306" s="52">
        <v>0</v>
      </c>
      <c r="AS306" s="75"/>
      <c r="AT306" s="76">
        <v>43496</v>
      </c>
      <c r="AU306" s="71">
        <v>1.6</v>
      </c>
      <c r="AV306" s="72"/>
      <c r="AW306" s="72"/>
      <c r="AX306" s="72"/>
      <c r="AY306" s="72"/>
      <c r="AZ306" s="72"/>
      <c r="BA306" s="72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</row>
    <row r="307" spans="1:128">
      <c r="A307" s="21"/>
      <c r="K307" s="21"/>
      <c r="L307" s="80"/>
      <c r="M307" s="81"/>
      <c r="N307" s="85"/>
      <c r="O307" s="85"/>
      <c r="P307" s="85"/>
      <c r="Q307" s="85"/>
      <c r="R307" s="85"/>
      <c r="S307" s="85"/>
      <c r="V307" s="16"/>
      <c r="W307" s="16"/>
      <c r="X307" s="16"/>
      <c r="Y307" s="16"/>
      <c r="Z307" s="16"/>
      <c r="AA307" s="16"/>
      <c r="AB307" s="16"/>
      <c r="AC307" s="16"/>
      <c r="AD307" s="16"/>
      <c r="AE307" s="11"/>
      <c r="AF307" s="11"/>
      <c r="AG307" s="11"/>
      <c r="AH307" s="11"/>
      <c r="AI307" s="51">
        <v>37072</v>
      </c>
      <c r="AJ307" s="52">
        <v>1.4</v>
      </c>
      <c r="AK307" s="13"/>
      <c r="AL307" s="51">
        <v>40908</v>
      </c>
      <c r="AM307" s="52">
        <v>4.07</v>
      </c>
      <c r="AN307" s="52">
        <v>0</v>
      </c>
      <c r="AO307" s="52">
        <v>5.4</v>
      </c>
      <c r="AP307" s="52">
        <v>0</v>
      </c>
      <c r="AQ307" s="52">
        <v>0.312</v>
      </c>
      <c r="AR307" s="52">
        <v>0</v>
      </c>
      <c r="AS307" s="75"/>
      <c r="AT307" s="76">
        <v>43524</v>
      </c>
      <c r="AU307" s="71">
        <v>1.8</v>
      </c>
      <c r="AV307" s="72"/>
      <c r="AW307" s="72"/>
      <c r="AX307" s="72"/>
      <c r="AY307" s="72"/>
      <c r="AZ307" s="72"/>
      <c r="BA307" s="72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</row>
    <row r="308" spans="1:128">
      <c r="A308" s="21"/>
      <c r="K308" s="21"/>
      <c r="L308" s="80"/>
      <c r="M308" s="81"/>
      <c r="N308" s="86"/>
      <c r="O308" s="86"/>
      <c r="P308" s="86"/>
      <c r="Q308" s="86"/>
      <c r="R308" s="86"/>
      <c r="S308" s="86"/>
      <c r="V308" s="16"/>
      <c r="W308" s="16"/>
      <c r="X308" s="16"/>
      <c r="Y308" s="16"/>
      <c r="Z308" s="16"/>
      <c r="AA308" s="16"/>
      <c r="AB308" s="16"/>
      <c r="AC308" s="16"/>
      <c r="AD308" s="16"/>
      <c r="AE308" s="11"/>
      <c r="AF308" s="11"/>
      <c r="AG308" s="11"/>
      <c r="AH308" s="11"/>
      <c r="AI308" s="51">
        <v>37042</v>
      </c>
      <c r="AJ308" s="52">
        <v>1.7</v>
      </c>
      <c r="AK308" s="13"/>
      <c r="AL308" s="51">
        <v>40939</v>
      </c>
      <c r="AM308" s="52">
        <v>4.5</v>
      </c>
      <c r="AN308" s="52">
        <v>0</v>
      </c>
      <c r="AO308" s="52">
        <v>4.5</v>
      </c>
      <c r="AP308" s="52">
        <v>0</v>
      </c>
      <c r="AQ308" s="52">
        <v>1.5</v>
      </c>
      <c r="AR308" s="52">
        <v>0</v>
      </c>
      <c r="AS308" s="75"/>
      <c r="AT308" s="76">
        <v>43555</v>
      </c>
      <c r="AU308" s="71">
        <v>2</v>
      </c>
      <c r="AV308" s="72"/>
      <c r="AW308" s="72"/>
      <c r="AX308" s="72"/>
      <c r="AY308" s="72"/>
      <c r="AZ308" s="72"/>
      <c r="BA308" s="72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</row>
    <row r="309" spans="1:128">
      <c r="A309" s="21"/>
      <c r="K309" s="21"/>
      <c r="L309" s="80"/>
      <c r="M309" s="81"/>
      <c r="N309" s="85"/>
      <c r="O309" s="85"/>
      <c r="P309" s="85"/>
      <c r="Q309" s="85"/>
      <c r="R309" s="85"/>
      <c r="S309" s="85"/>
      <c r="V309" s="16"/>
      <c r="W309" s="16"/>
      <c r="X309" s="16"/>
      <c r="Y309" s="16"/>
      <c r="Z309" s="16"/>
      <c r="AA309" s="16"/>
      <c r="AB309" s="16"/>
      <c r="AC309" s="16"/>
      <c r="AD309" s="16"/>
      <c r="AE309" s="11"/>
      <c r="AF309" s="11"/>
      <c r="AG309" s="11"/>
      <c r="AH309" s="11"/>
      <c r="AI309" s="51">
        <v>37011</v>
      </c>
      <c r="AJ309" s="52">
        <v>1.6</v>
      </c>
      <c r="AK309" s="13"/>
      <c r="AL309" s="51">
        <v>40968</v>
      </c>
      <c r="AM309" s="52">
        <v>3.2</v>
      </c>
      <c r="AN309" s="52">
        <v>0</v>
      </c>
      <c r="AO309" s="52">
        <v>3.9</v>
      </c>
      <c r="AP309" s="52">
        <v>0</v>
      </c>
      <c r="AQ309" s="52">
        <v>-0.1</v>
      </c>
      <c r="AR309" s="52">
        <v>0</v>
      </c>
      <c r="AS309" s="75"/>
      <c r="AT309" s="76">
        <v>43585</v>
      </c>
      <c r="AU309" s="71">
        <v>2.2000000000000002</v>
      </c>
      <c r="AV309" s="72"/>
      <c r="AW309" s="72"/>
      <c r="AX309" s="72"/>
      <c r="AY309" s="72"/>
      <c r="AZ309" s="72"/>
      <c r="BA309" s="72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</row>
    <row r="310" spans="1:128">
      <c r="A310" s="21"/>
      <c r="K310" s="21"/>
      <c r="L310" s="80"/>
      <c r="M310" s="81"/>
      <c r="N310" s="85"/>
      <c r="O310" s="85"/>
      <c r="P310" s="85"/>
      <c r="Q310" s="85"/>
      <c r="R310" s="85"/>
      <c r="S310" s="85"/>
      <c r="V310" s="16"/>
      <c r="W310" s="16"/>
      <c r="X310" s="16"/>
      <c r="Y310" s="16"/>
      <c r="Z310" s="16"/>
      <c r="AA310" s="16"/>
      <c r="AB310" s="16"/>
      <c r="AC310" s="16"/>
      <c r="AD310" s="16"/>
      <c r="AE310" s="11"/>
      <c r="AF310" s="11"/>
      <c r="AG310" s="11"/>
      <c r="AH310" s="11"/>
      <c r="AI310" s="51">
        <v>36981</v>
      </c>
      <c r="AJ310" s="52">
        <v>0.8</v>
      </c>
      <c r="AK310" s="13"/>
      <c r="AL310" s="51">
        <v>40999</v>
      </c>
      <c r="AM310" s="52">
        <v>3.6</v>
      </c>
      <c r="AN310" s="52">
        <v>0</v>
      </c>
      <c r="AO310" s="52">
        <v>3.8</v>
      </c>
      <c r="AP310" s="52">
        <v>0</v>
      </c>
      <c r="AQ310" s="52">
        <v>0.2</v>
      </c>
      <c r="AR310" s="52">
        <v>0</v>
      </c>
      <c r="AS310" s="75"/>
      <c r="AT310" s="76">
        <v>43616</v>
      </c>
      <c r="AU310" s="71">
        <v>2.2000000000000002</v>
      </c>
      <c r="AV310" s="72"/>
      <c r="AW310" s="72"/>
      <c r="AX310" s="72"/>
      <c r="AY310" s="72"/>
      <c r="AZ310" s="72"/>
      <c r="BA310" s="72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</row>
    <row r="311" spans="1:128">
      <c r="A311" s="21"/>
      <c r="K311" s="21"/>
      <c r="L311" s="80"/>
      <c r="M311" s="81"/>
      <c r="N311" s="85"/>
      <c r="O311" s="85"/>
      <c r="P311" s="85"/>
      <c r="Q311" s="85"/>
      <c r="R311" s="85"/>
      <c r="S311" s="85"/>
      <c r="V311" s="16"/>
      <c r="W311" s="16"/>
      <c r="X311" s="16"/>
      <c r="Y311" s="16"/>
      <c r="Z311" s="16"/>
      <c r="AA311" s="16"/>
      <c r="AB311" s="16"/>
      <c r="AC311" s="16"/>
      <c r="AD311" s="16"/>
      <c r="AE311" s="11"/>
      <c r="AF311" s="11"/>
      <c r="AG311" s="11"/>
      <c r="AH311" s="11"/>
      <c r="AI311" s="51">
        <v>36950</v>
      </c>
      <c r="AJ311" s="52">
        <v>0</v>
      </c>
      <c r="AK311" s="13"/>
      <c r="AL311" s="51">
        <v>41029</v>
      </c>
      <c r="AM311" s="52">
        <v>3.4</v>
      </c>
      <c r="AN311" s="52">
        <v>0</v>
      </c>
      <c r="AO311" s="52">
        <v>3.7</v>
      </c>
      <c r="AP311" s="52">
        <v>0</v>
      </c>
      <c r="AQ311" s="52">
        <v>-0.1</v>
      </c>
      <c r="AR311" s="52">
        <v>0</v>
      </c>
      <c r="AS311" s="75"/>
      <c r="AT311" s="76">
        <v>43646</v>
      </c>
      <c r="AU311" s="71">
        <v>2.2999999999999998</v>
      </c>
      <c r="AV311" s="72"/>
      <c r="AW311" s="72"/>
      <c r="AX311" s="72"/>
      <c r="AY311" s="72"/>
      <c r="AZ311" s="72"/>
      <c r="BA311" s="72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</row>
    <row r="312" spans="1:128">
      <c r="A312" s="21"/>
      <c r="K312" s="21"/>
      <c r="L312" s="80"/>
      <c r="M312" s="81"/>
      <c r="N312" s="85"/>
      <c r="O312" s="85"/>
      <c r="P312" s="85"/>
      <c r="Q312" s="85"/>
      <c r="R312" s="85"/>
      <c r="S312" s="85"/>
      <c r="V312" s="16"/>
      <c r="W312" s="16"/>
      <c r="X312" s="16"/>
      <c r="Y312" s="16"/>
      <c r="Z312" s="16"/>
      <c r="AA312" s="16"/>
      <c r="AB312" s="16"/>
      <c r="AC312" s="16"/>
      <c r="AD312" s="16"/>
      <c r="AE312" s="11"/>
      <c r="AF312" s="11"/>
      <c r="AG312" s="11"/>
      <c r="AH312" s="11"/>
      <c r="AI312" s="51">
        <v>36922</v>
      </c>
      <c r="AJ312" s="52">
        <v>1.2</v>
      </c>
      <c r="AK312" s="13"/>
      <c r="AL312" s="51">
        <v>41060</v>
      </c>
      <c r="AM312" s="52">
        <v>3</v>
      </c>
      <c r="AN312" s="52">
        <v>0</v>
      </c>
      <c r="AO312" s="52">
        <v>3.5</v>
      </c>
      <c r="AP312" s="52">
        <v>0</v>
      </c>
      <c r="AQ312" s="52">
        <v>-0.3</v>
      </c>
      <c r="AR312" s="52">
        <v>0</v>
      </c>
      <c r="AS312" s="75"/>
      <c r="AT312" s="76">
        <v>43677</v>
      </c>
      <c r="AU312" s="71">
        <v>2.4</v>
      </c>
      <c r="AV312" s="72"/>
      <c r="AW312" s="72"/>
      <c r="AX312" s="72"/>
      <c r="AY312" s="72"/>
      <c r="AZ312" s="72"/>
      <c r="BA312" s="72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</row>
    <row r="313" spans="1:128">
      <c r="A313" s="21"/>
      <c r="K313" s="21"/>
      <c r="L313" s="80"/>
      <c r="M313" s="81"/>
      <c r="N313" s="85"/>
      <c r="O313" s="85"/>
      <c r="P313" s="85"/>
      <c r="Q313" s="85"/>
      <c r="R313" s="85"/>
      <c r="S313" s="85"/>
      <c r="V313" s="16"/>
      <c r="W313" s="16"/>
      <c r="X313" s="16"/>
      <c r="Y313" s="16"/>
      <c r="Z313" s="16"/>
      <c r="AA313" s="16"/>
      <c r="AB313" s="16"/>
      <c r="AC313" s="16"/>
      <c r="AD313" s="16"/>
      <c r="AE313" s="11"/>
      <c r="AF313" s="11"/>
      <c r="AG313" s="11"/>
      <c r="AH313" s="11"/>
      <c r="AI313" s="51">
        <v>36891</v>
      </c>
      <c r="AJ313" s="52">
        <v>1.5</v>
      </c>
      <c r="AK313" s="13"/>
      <c r="AL313" s="51">
        <v>41090</v>
      </c>
      <c r="AM313" s="52">
        <v>2.2000000000000002</v>
      </c>
      <c r="AN313" s="52">
        <v>0</v>
      </c>
      <c r="AO313" s="52">
        <v>3.3</v>
      </c>
      <c r="AP313" s="52">
        <v>0</v>
      </c>
      <c r="AQ313" s="52">
        <v>-0.6</v>
      </c>
      <c r="AR313" s="52">
        <v>0</v>
      </c>
      <c r="AS313" s="75"/>
      <c r="AT313" s="76">
        <v>43708</v>
      </c>
      <c r="AU313" s="71">
        <v>2.5</v>
      </c>
      <c r="AV313" s="72"/>
      <c r="AW313" s="72"/>
      <c r="AX313" s="72"/>
      <c r="AY313" s="72"/>
      <c r="AZ313" s="72"/>
      <c r="BA313" s="72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</row>
    <row r="314" spans="1:128">
      <c r="A314" s="21"/>
      <c r="K314" s="21"/>
      <c r="L314" s="80"/>
      <c r="M314" s="81"/>
      <c r="N314" s="85"/>
      <c r="O314" s="85"/>
      <c r="P314" s="85"/>
      <c r="Q314" s="85"/>
      <c r="R314" s="85"/>
      <c r="S314" s="85"/>
      <c r="V314" s="16"/>
      <c r="W314" s="16"/>
      <c r="X314" s="16"/>
      <c r="Y314" s="16"/>
      <c r="Z314" s="16"/>
      <c r="AA314" s="16"/>
      <c r="AB314" s="16"/>
      <c r="AC314" s="16"/>
      <c r="AD314" s="16"/>
      <c r="AE314" s="11"/>
      <c r="AF314" s="11"/>
      <c r="AG314" s="11"/>
      <c r="AH314" s="11"/>
      <c r="AI314" s="51">
        <v>36860</v>
      </c>
      <c r="AJ314" s="52">
        <v>1.3</v>
      </c>
      <c r="AK314" s="13"/>
      <c r="AL314" s="51">
        <v>41121</v>
      </c>
      <c r="AM314" s="52">
        <v>1.8</v>
      </c>
      <c r="AN314" s="52">
        <v>0</v>
      </c>
      <c r="AO314" s="52">
        <v>3.1</v>
      </c>
      <c r="AP314" s="52">
        <v>0</v>
      </c>
      <c r="AQ314" s="52">
        <v>0.1</v>
      </c>
      <c r="AR314" s="52">
        <v>0</v>
      </c>
      <c r="AS314" s="75"/>
      <c r="AT314" s="76">
        <v>43738</v>
      </c>
      <c r="AU314" s="71">
        <v>2.6</v>
      </c>
      <c r="AV314" s="72"/>
      <c r="AW314" s="72"/>
      <c r="AX314" s="72"/>
      <c r="AY314" s="72"/>
      <c r="AZ314" s="72"/>
      <c r="BA314" s="72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</row>
    <row r="315" spans="1:128">
      <c r="A315" s="21"/>
      <c r="K315" s="21"/>
      <c r="L315" s="80"/>
      <c r="M315" s="81"/>
      <c r="N315" s="85"/>
      <c r="O315" s="85"/>
      <c r="P315" s="85"/>
      <c r="Q315" s="85"/>
      <c r="R315" s="85"/>
      <c r="S315" s="85"/>
      <c r="V315" s="16"/>
      <c r="W315" s="16"/>
      <c r="X315" s="16"/>
      <c r="Y315" s="16"/>
      <c r="Z315" s="16"/>
      <c r="AA315" s="16"/>
      <c r="AB315" s="16"/>
      <c r="AC315" s="16"/>
      <c r="AD315" s="16"/>
      <c r="AE315" s="11"/>
      <c r="AF315" s="11"/>
      <c r="AG315" s="11"/>
      <c r="AH315" s="11"/>
      <c r="AI315" s="51">
        <v>36830</v>
      </c>
      <c r="AJ315" s="52">
        <v>0</v>
      </c>
      <c r="AK315" s="13"/>
      <c r="AL315" s="51">
        <v>41152</v>
      </c>
      <c r="AM315" s="52">
        <v>2</v>
      </c>
      <c r="AN315" s="52">
        <v>0</v>
      </c>
      <c r="AO315" s="52">
        <v>2.9</v>
      </c>
      <c r="AP315" s="52">
        <v>0</v>
      </c>
      <c r="AQ315" s="52">
        <v>0.6</v>
      </c>
      <c r="AR315" s="52">
        <v>0</v>
      </c>
      <c r="AS315" s="75"/>
      <c r="AT315" s="76">
        <v>43769</v>
      </c>
      <c r="AU315" s="71">
        <v>2.8</v>
      </c>
      <c r="AV315" s="72"/>
      <c r="AW315" s="72"/>
      <c r="AX315" s="72"/>
      <c r="AY315" s="72"/>
      <c r="AZ315" s="72"/>
      <c r="BA315" s="72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</row>
    <row r="316" spans="1:128">
      <c r="A316" s="21"/>
      <c r="K316" s="21"/>
      <c r="L316" s="80"/>
      <c r="M316" s="81"/>
      <c r="N316" s="85"/>
      <c r="O316" s="85"/>
      <c r="P316" s="85"/>
      <c r="Q316" s="85"/>
      <c r="R316" s="85"/>
      <c r="S316" s="85"/>
      <c r="V316" s="16"/>
      <c r="W316" s="16"/>
      <c r="X316" s="16"/>
      <c r="Y316" s="16"/>
      <c r="Z316" s="16"/>
      <c r="AA316" s="16"/>
      <c r="AB316" s="16"/>
      <c r="AC316" s="16"/>
      <c r="AD316" s="16"/>
      <c r="AE316" s="11"/>
      <c r="AF316" s="11"/>
      <c r="AG316" s="11"/>
      <c r="AH316" s="11"/>
      <c r="AI316" s="51">
        <v>36799</v>
      </c>
      <c r="AJ316" s="52">
        <v>0</v>
      </c>
      <c r="AK316" s="13"/>
      <c r="AL316" s="51">
        <v>41182</v>
      </c>
      <c r="AM316" s="52">
        <v>1.9</v>
      </c>
      <c r="AN316" s="52">
        <v>0</v>
      </c>
      <c r="AO316" s="52">
        <v>2.8</v>
      </c>
      <c r="AP316" s="52">
        <v>0</v>
      </c>
      <c r="AQ316" s="52">
        <v>0.3</v>
      </c>
      <c r="AR316" s="52">
        <v>0</v>
      </c>
      <c r="AS316" s="75"/>
      <c r="AT316" s="76">
        <v>43799</v>
      </c>
      <c r="AU316" s="71">
        <v>2.9</v>
      </c>
      <c r="AV316" s="72"/>
      <c r="AW316" s="72"/>
      <c r="AX316" s="72"/>
      <c r="AY316" s="72"/>
      <c r="AZ316" s="72"/>
      <c r="BA316" s="72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</row>
    <row r="317" spans="1:128">
      <c r="A317" s="21"/>
      <c r="K317" s="21"/>
      <c r="L317" s="80"/>
      <c r="M317" s="81"/>
      <c r="N317" s="85"/>
      <c r="O317" s="85"/>
      <c r="P317" s="85"/>
      <c r="Q317" s="85"/>
      <c r="R317" s="85"/>
      <c r="S317" s="85"/>
      <c r="V317" s="16"/>
      <c r="W317" s="16"/>
      <c r="X317" s="16"/>
      <c r="Y317" s="16"/>
      <c r="Z317" s="16"/>
      <c r="AA317" s="16"/>
      <c r="AB317" s="16"/>
      <c r="AC317" s="16"/>
      <c r="AD317" s="16"/>
      <c r="AE317" s="11"/>
      <c r="AF317" s="11"/>
      <c r="AG317" s="11"/>
      <c r="AH317" s="11"/>
      <c r="AI317" s="51">
        <v>36769</v>
      </c>
      <c r="AJ317" s="52">
        <v>0.3</v>
      </c>
      <c r="AK317" s="13"/>
      <c r="AL317" s="51">
        <v>41213</v>
      </c>
      <c r="AM317" s="52">
        <v>1.7</v>
      </c>
      <c r="AN317" s="52">
        <v>0</v>
      </c>
      <c r="AO317" s="52">
        <v>2.7</v>
      </c>
      <c r="AP317" s="52">
        <v>0</v>
      </c>
      <c r="AQ317" s="52">
        <v>-0.1</v>
      </c>
      <c r="AR317" s="52">
        <v>0</v>
      </c>
      <c r="AS317" s="75"/>
      <c r="AT317" s="76">
        <v>43830</v>
      </c>
      <c r="AU317" s="71">
        <v>5.4</v>
      </c>
      <c r="AV317" s="72"/>
      <c r="AW317" s="72"/>
      <c r="AX317" s="72"/>
      <c r="AY317" s="72"/>
      <c r="AZ317" s="72"/>
      <c r="BA317" s="72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</row>
    <row r="318" spans="1:128">
      <c r="A318" s="21"/>
      <c r="K318" s="21"/>
      <c r="L318" s="80"/>
      <c r="M318" s="81"/>
      <c r="N318" s="85"/>
      <c r="O318" s="85"/>
      <c r="P318" s="85"/>
      <c r="Q318" s="85"/>
      <c r="R318" s="85"/>
      <c r="S318" s="85"/>
      <c r="V318" s="16"/>
      <c r="W318" s="16"/>
      <c r="X318" s="16"/>
      <c r="Y318" s="16"/>
      <c r="Z318" s="16"/>
      <c r="AA318" s="16"/>
      <c r="AB318" s="16"/>
      <c r="AC318" s="16"/>
      <c r="AD318" s="16"/>
      <c r="AE318" s="11"/>
      <c r="AF318" s="11"/>
      <c r="AG318" s="11"/>
      <c r="AH318" s="11"/>
      <c r="AI318" s="51">
        <v>36738</v>
      </c>
      <c r="AJ318" s="52">
        <v>0.5</v>
      </c>
      <c r="AK318" s="13"/>
      <c r="AL318" s="51">
        <v>41243</v>
      </c>
      <c r="AM318" s="52">
        <v>2</v>
      </c>
      <c r="AN318" s="52">
        <v>0</v>
      </c>
      <c r="AO318" s="52">
        <v>2.7</v>
      </c>
      <c r="AP318" s="52">
        <v>0</v>
      </c>
      <c r="AQ318" s="52">
        <v>0.1</v>
      </c>
      <c r="AR318" s="52">
        <v>0</v>
      </c>
      <c r="AS318" s="75"/>
      <c r="AT318" s="76">
        <v>43861</v>
      </c>
      <c r="AU318" s="71">
        <v>5.3</v>
      </c>
      <c r="AV318" s="72"/>
      <c r="AW318" s="72"/>
      <c r="AX318" s="72"/>
      <c r="AY318" s="72"/>
      <c r="AZ318" s="72"/>
      <c r="BA318" s="72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</row>
    <row r="319" spans="1:128">
      <c r="A319" s="21"/>
      <c r="K319" s="21"/>
      <c r="L319" s="80"/>
      <c r="M319" s="81"/>
      <c r="N319" s="85"/>
      <c r="O319" s="85"/>
      <c r="P319" s="85"/>
      <c r="Q319" s="85"/>
      <c r="R319" s="85"/>
      <c r="S319" s="85"/>
      <c r="V319" s="16"/>
      <c r="W319" s="16"/>
      <c r="X319" s="16"/>
      <c r="Y319" s="16"/>
      <c r="Z319" s="16"/>
      <c r="AA319" s="16"/>
      <c r="AB319" s="16"/>
      <c r="AC319" s="16"/>
      <c r="AD319" s="16"/>
      <c r="AE319" s="11"/>
      <c r="AF319" s="11"/>
      <c r="AG319" s="11"/>
      <c r="AH319" s="11"/>
      <c r="AI319" s="51">
        <v>36707</v>
      </c>
      <c r="AJ319" s="52">
        <v>0.5</v>
      </c>
      <c r="AK319" s="13"/>
      <c r="AL319" s="51">
        <v>41274</v>
      </c>
      <c r="AM319" s="52">
        <v>2.5</v>
      </c>
      <c r="AN319" s="52">
        <v>0</v>
      </c>
      <c r="AO319" s="52">
        <v>2.6</v>
      </c>
      <c r="AP319" s="52">
        <v>0</v>
      </c>
      <c r="AQ319" s="52">
        <v>0.8</v>
      </c>
      <c r="AR319" s="52">
        <v>0</v>
      </c>
      <c r="AS319" s="75"/>
      <c r="AT319" s="76">
        <v>43890</v>
      </c>
      <c r="AU319" s="71">
        <v>4.9000000000000004</v>
      </c>
      <c r="AV319" s="72"/>
      <c r="AW319" s="72"/>
      <c r="AX319" s="72"/>
      <c r="AY319" s="72"/>
      <c r="AZ319" s="72"/>
      <c r="BA319" s="72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</row>
    <row r="320" spans="1:128">
      <c r="A320" s="21"/>
      <c r="K320" s="21"/>
      <c r="L320" s="80"/>
      <c r="M320" s="81"/>
      <c r="N320" s="85"/>
      <c r="O320" s="85"/>
      <c r="P320" s="85"/>
      <c r="Q320" s="85"/>
      <c r="R320" s="85"/>
      <c r="S320" s="85"/>
      <c r="V320" s="16"/>
      <c r="W320" s="16"/>
      <c r="X320" s="16"/>
      <c r="Y320" s="16"/>
      <c r="Z320" s="16"/>
      <c r="AA320" s="16"/>
      <c r="AB320" s="16"/>
      <c r="AC320" s="16"/>
      <c r="AD320" s="16"/>
      <c r="AE320" s="11"/>
      <c r="AF320" s="11"/>
      <c r="AG320" s="11"/>
      <c r="AH320" s="11"/>
      <c r="AI320" s="51">
        <v>36677</v>
      </c>
      <c r="AJ320" s="52">
        <v>0.1</v>
      </c>
      <c r="AK320" s="13"/>
      <c r="AL320" s="51">
        <v>41305</v>
      </c>
      <c r="AM320" s="52">
        <v>2.0305</v>
      </c>
      <c r="AN320" s="52">
        <v>1.5</v>
      </c>
      <c r="AO320" s="52">
        <v>2.0305</v>
      </c>
      <c r="AP320" s="52">
        <v>1.5</v>
      </c>
      <c r="AQ320" s="52">
        <v>1.0103</v>
      </c>
      <c r="AR320" s="52">
        <v>0.1</v>
      </c>
      <c r="AS320" s="75"/>
      <c r="AT320" s="76">
        <v>43921</v>
      </c>
      <c r="AU320" s="71">
        <v>4.5</v>
      </c>
      <c r="AV320" s="72"/>
      <c r="AW320" s="72"/>
      <c r="AX320" s="72"/>
      <c r="AY320" s="72"/>
      <c r="AZ320" s="72"/>
      <c r="BA320" s="72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</row>
    <row r="321" spans="1:128">
      <c r="A321" s="21"/>
      <c r="K321" s="21"/>
      <c r="L321" s="80"/>
      <c r="M321" s="81"/>
      <c r="N321" s="85"/>
      <c r="O321" s="85"/>
      <c r="P321" s="85"/>
      <c r="Q321" s="85"/>
      <c r="R321" s="85"/>
      <c r="S321" s="85"/>
      <c r="V321" s="16"/>
      <c r="W321" s="16"/>
      <c r="X321" s="16"/>
      <c r="Y321" s="16"/>
      <c r="Z321" s="16"/>
      <c r="AA321" s="16"/>
      <c r="AB321" s="16"/>
      <c r="AC321" s="16"/>
      <c r="AD321" s="16"/>
      <c r="AE321" s="11"/>
      <c r="AF321" s="11"/>
      <c r="AG321" s="11"/>
      <c r="AH321" s="11"/>
      <c r="AI321" s="51">
        <v>36646</v>
      </c>
      <c r="AJ321" s="52">
        <v>-0.3</v>
      </c>
      <c r="AK321" s="13"/>
      <c r="AL321" s="51">
        <v>41333</v>
      </c>
      <c r="AM321" s="52">
        <v>3.2198000000000002</v>
      </c>
      <c r="AN321" s="52">
        <v>1.8</v>
      </c>
      <c r="AO321" s="52">
        <v>2.6248</v>
      </c>
      <c r="AP321" s="52">
        <v>1.7</v>
      </c>
      <c r="AQ321" s="52">
        <v>1.0564</v>
      </c>
      <c r="AR321" s="52">
        <v>0.3</v>
      </c>
      <c r="AS321" s="75"/>
      <c r="AT321" s="76">
        <v>43951</v>
      </c>
      <c r="AU321" s="71">
        <v>4.0999999999999996</v>
      </c>
      <c r="AV321" s="72"/>
      <c r="AW321" s="72"/>
      <c r="AX321" s="72"/>
      <c r="AY321" s="72"/>
      <c r="AZ321" s="72"/>
      <c r="BA321" s="72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</row>
    <row r="322" spans="1:128">
      <c r="A322" s="21"/>
      <c r="K322" s="21"/>
      <c r="L322" s="80"/>
      <c r="M322" s="81"/>
      <c r="N322" s="85"/>
      <c r="O322" s="85"/>
      <c r="P322" s="85"/>
      <c r="Q322" s="85"/>
      <c r="R322" s="85"/>
      <c r="S322" s="85"/>
      <c r="V322" s="16"/>
      <c r="W322" s="16"/>
      <c r="X322" s="16"/>
      <c r="Y322" s="16"/>
      <c r="Z322" s="16"/>
      <c r="AA322" s="16"/>
      <c r="AB322" s="16"/>
      <c r="AC322" s="16"/>
      <c r="AD322" s="16"/>
      <c r="AE322" s="11"/>
      <c r="AF322" s="11"/>
      <c r="AG322" s="11"/>
      <c r="AH322" s="11"/>
      <c r="AI322" s="51">
        <v>36616</v>
      </c>
      <c r="AJ322" s="52">
        <v>-0.2</v>
      </c>
      <c r="AK322" s="13"/>
      <c r="AL322" s="51">
        <v>41364</v>
      </c>
      <c r="AM322" s="52">
        <v>2.0695999999999999</v>
      </c>
      <c r="AN322" s="52">
        <v>1.9</v>
      </c>
      <c r="AO322" s="52">
        <v>2.4396</v>
      </c>
      <c r="AP322" s="52">
        <v>1.7</v>
      </c>
      <c r="AQ322" s="52">
        <v>-0.91320000000000001</v>
      </c>
      <c r="AR322" s="52">
        <v>0.1</v>
      </c>
      <c r="AS322" s="75"/>
      <c r="AT322" s="76">
        <v>43982</v>
      </c>
      <c r="AU322" s="71">
        <v>3.8393000000000002</v>
      </c>
      <c r="AV322" s="72"/>
      <c r="AW322" s="72"/>
      <c r="AX322" s="72"/>
      <c r="AY322" s="72"/>
      <c r="AZ322" s="72"/>
      <c r="BA322" s="72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</row>
    <row r="323" spans="1:128">
      <c r="A323" s="21"/>
      <c r="K323" s="21"/>
      <c r="L323" s="80"/>
      <c r="M323" s="81"/>
      <c r="N323" s="85"/>
      <c r="O323" s="85"/>
      <c r="P323" s="85"/>
      <c r="Q323" s="85"/>
      <c r="R323" s="85"/>
      <c r="S323" s="85"/>
      <c r="V323" s="16"/>
      <c r="W323" s="16"/>
      <c r="X323" s="16"/>
      <c r="Y323" s="16"/>
      <c r="Z323" s="16"/>
      <c r="AA323" s="16"/>
      <c r="AB323" s="16"/>
      <c r="AC323" s="16"/>
      <c r="AD323" s="16"/>
      <c r="AE323" s="11"/>
      <c r="AF323" s="11"/>
      <c r="AG323" s="11"/>
      <c r="AH323" s="11"/>
      <c r="AI323" s="51">
        <v>36585</v>
      </c>
      <c r="AJ323" s="52">
        <v>0.7</v>
      </c>
      <c r="AK323" s="13"/>
      <c r="AL323" s="51">
        <v>41394</v>
      </c>
      <c r="AM323" s="52">
        <v>2.3860999999999999</v>
      </c>
      <c r="AN323" s="52">
        <v>1.8</v>
      </c>
      <c r="AO323" s="52">
        <v>2.4262000000000001</v>
      </c>
      <c r="AP323" s="52">
        <v>1.8</v>
      </c>
      <c r="AQ323" s="52">
        <v>0.2351</v>
      </c>
      <c r="AR323" s="52">
        <v>0.2</v>
      </c>
      <c r="AS323" s="75"/>
      <c r="AT323" s="76">
        <v>44012</v>
      </c>
      <c r="AU323" s="71">
        <v>3.6753930000000001</v>
      </c>
      <c r="AV323" s="72"/>
      <c r="AW323" s="72"/>
      <c r="AX323" s="72"/>
      <c r="AY323" s="72"/>
      <c r="AZ323" s="72"/>
      <c r="BA323" s="72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</row>
    <row r="324" spans="1:128">
      <c r="A324" s="21"/>
      <c r="K324" s="21"/>
      <c r="L324" s="80"/>
      <c r="M324" s="81"/>
      <c r="N324" s="85"/>
      <c r="O324" s="85"/>
      <c r="P324" s="85"/>
      <c r="Q324" s="85"/>
      <c r="R324" s="85"/>
      <c r="S324" s="85"/>
      <c r="V324" s="16"/>
      <c r="W324" s="16"/>
      <c r="X324" s="16"/>
      <c r="Y324" s="16"/>
      <c r="Z324" s="16"/>
      <c r="AA324" s="16"/>
      <c r="AB324" s="16"/>
      <c r="AC324" s="16"/>
      <c r="AD324" s="16"/>
      <c r="AE324" s="11"/>
      <c r="AF324" s="11"/>
      <c r="AG324" s="11"/>
      <c r="AH324" s="11"/>
      <c r="AI324" s="51">
        <v>36556</v>
      </c>
      <c r="AJ324" s="52">
        <v>-0.2</v>
      </c>
      <c r="AK324" s="13"/>
      <c r="AL324" s="51">
        <v>41425</v>
      </c>
      <c r="AM324" s="52">
        <v>2.0981000000000001</v>
      </c>
      <c r="AN324" s="52">
        <v>1.8</v>
      </c>
      <c r="AO324" s="52">
        <v>2.3607</v>
      </c>
      <c r="AP324" s="52">
        <v>1.8</v>
      </c>
      <c r="AQ324" s="52">
        <v>-0.55969999999999998</v>
      </c>
      <c r="AR324" s="52">
        <v>0</v>
      </c>
      <c r="AS324" s="75"/>
      <c r="AT324" s="76">
        <v>44043</v>
      </c>
      <c r="AU324" s="71">
        <v>3.5113949999999998</v>
      </c>
      <c r="AV324" s="72"/>
      <c r="AW324" s="72"/>
      <c r="AX324" s="72"/>
      <c r="AY324" s="72"/>
      <c r="AZ324" s="72"/>
      <c r="BA324" s="72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</row>
    <row r="325" spans="1:128">
      <c r="A325" s="21"/>
      <c r="K325" s="21"/>
      <c r="L325" s="80"/>
      <c r="M325" s="81"/>
      <c r="N325" s="85"/>
      <c r="O325" s="85"/>
      <c r="P325" s="85"/>
      <c r="Q325" s="85"/>
      <c r="R325" s="85"/>
      <c r="S325" s="85"/>
      <c r="V325" s="16"/>
      <c r="W325" s="16"/>
      <c r="X325" s="16"/>
      <c r="Y325" s="16"/>
      <c r="Z325" s="16"/>
      <c r="AA325" s="16"/>
      <c r="AB325" s="16"/>
      <c r="AC325" s="16"/>
      <c r="AD325" s="16"/>
      <c r="AE325" s="11"/>
      <c r="AF325" s="11"/>
      <c r="AG325" s="11"/>
      <c r="AH325" s="11"/>
      <c r="AI325" s="51">
        <v>36525</v>
      </c>
      <c r="AJ325" s="52">
        <v>-1</v>
      </c>
      <c r="AK325" s="13"/>
      <c r="AL325" s="51">
        <v>41455</v>
      </c>
      <c r="AM325" s="52">
        <v>2.6684000000000001</v>
      </c>
      <c r="AN325" s="52">
        <v>1.7</v>
      </c>
      <c r="AO325" s="52">
        <v>2.4117000000000002</v>
      </c>
      <c r="AP325" s="52">
        <v>1.7</v>
      </c>
      <c r="AQ325" s="52">
        <v>4.8999999999999998E-3</v>
      </c>
      <c r="AR325" s="52">
        <v>0</v>
      </c>
      <c r="AS325" s="75"/>
      <c r="AT325" s="76">
        <v>44074</v>
      </c>
      <c r="AU325" s="71">
        <v>3.3088359999999999</v>
      </c>
      <c r="AV325" s="72"/>
      <c r="AW325" s="72"/>
      <c r="AX325" s="72"/>
      <c r="AY325" s="72"/>
      <c r="AZ325" s="72"/>
      <c r="BA325" s="72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</row>
    <row r="326" spans="1:128">
      <c r="A326" s="21"/>
      <c r="K326" s="21"/>
      <c r="L326" s="80"/>
      <c r="M326" s="81"/>
      <c r="N326" s="85"/>
      <c r="O326" s="85"/>
      <c r="P326" s="85"/>
      <c r="Q326" s="85"/>
      <c r="R326" s="85"/>
      <c r="S326" s="85"/>
      <c r="V326" s="16"/>
      <c r="W326" s="16"/>
      <c r="X326" s="16"/>
      <c r="Y326" s="16"/>
      <c r="Z326" s="16"/>
      <c r="AA326" s="16"/>
      <c r="AB326" s="16"/>
      <c r="AC326" s="16"/>
      <c r="AD326" s="16"/>
      <c r="AE326" s="11"/>
      <c r="AF326" s="11"/>
      <c r="AG326" s="11"/>
      <c r="AH326" s="11"/>
      <c r="AI326" s="51">
        <v>36494</v>
      </c>
      <c r="AJ326" s="52">
        <v>-0.9</v>
      </c>
      <c r="AK326" s="13"/>
      <c r="AL326" s="51">
        <v>41486</v>
      </c>
      <c r="AM326" s="52">
        <v>2.6741000000000001</v>
      </c>
      <c r="AN326" s="52">
        <v>1.6</v>
      </c>
      <c r="AO326" s="52">
        <v>2.4489999999999998</v>
      </c>
      <c r="AP326" s="52">
        <v>1.7</v>
      </c>
      <c r="AQ326" s="52">
        <v>0.1036</v>
      </c>
      <c r="AR326" s="52">
        <v>0.2</v>
      </c>
      <c r="AS326" s="75"/>
      <c r="AT326" s="76">
        <v>44104</v>
      </c>
      <c r="AU326" s="71">
        <v>3</v>
      </c>
      <c r="AV326" s="72"/>
      <c r="AW326" s="72"/>
      <c r="AX326" s="72"/>
      <c r="AY326" s="72"/>
      <c r="AZ326" s="72"/>
      <c r="BA326" s="72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</row>
    <row r="327" spans="1:128">
      <c r="A327" s="21"/>
      <c r="K327" s="21"/>
      <c r="L327" s="80"/>
      <c r="M327" s="81"/>
      <c r="N327" s="85"/>
      <c r="O327" s="85"/>
      <c r="P327" s="85"/>
      <c r="Q327" s="85"/>
      <c r="R327" s="85"/>
      <c r="S327" s="85"/>
      <c r="V327" s="16"/>
      <c r="W327" s="16"/>
      <c r="X327" s="16"/>
      <c r="Y327" s="16"/>
      <c r="Z327" s="16"/>
      <c r="AA327" s="16"/>
      <c r="AB327" s="16"/>
      <c r="AC327" s="16"/>
      <c r="AD327" s="16"/>
      <c r="AE327" s="11"/>
      <c r="AF327" s="11"/>
      <c r="AG327" s="11"/>
      <c r="AH327" s="11"/>
      <c r="AI327" s="51">
        <v>36464</v>
      </c>
      <c r="AJ327" s="52">
        <v>-0.6</v>
      </c>
      <c r="AK327" s="13"/>
      <c r="AL327" s="51">
        <v>41517</v>
      </c>
      <c r="AM327" s="52">
        <v>2.5666000000000002</v>
      </c>
      <c r="AN327" s="52">
        <v>1.6</v>
      </c>
      <c r="AO327" s="52">
        <v>2.4636999999999998</v>
      </c>
      <c r="AP327" s="52">
        <v>1.7</v>
      </c>
      <c r="AQ327" s="52">
        <v>0.46500000000000002</v>
      </c>
      <c r="AR327" s="52">
        <v>0.1</v>
      </c>
      <c r="AS327" s="75"/>
      <c r="AT327" s="76">
        <v>44135</v>
      </c>
      <c r="AU327" s="71">
        <v>2.7</v>
      </c>
      <c r="AV327" s="72"/>
      <c r="AW327" s="72"/>
      <c r="AX327" s="72"/>
      <c r="AY327" s="72"/>
      <c r="AZ327" s="72"/>
      <c r="BA327" s="72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</row>
    <row r="328" spans="1:128">
      <c r="A328" s="21"/>
      <c r="K328" s="21"/>
      <c r="L328" s="80"/>
      <c r="M328" s="81"/>
      <c r="N328" s="85"/>
      <c r="O328" s="85"/>
      <c r="P328" s="85"/>
      <c r="Q328" s="85"/>
      <c r="R328" s="85"/>
      <c r="S328" s="85"/>
      <c r="V328" s="16"/>
      <c r="W328" s="16"/>
      <c r="X328" s="16"/>
      <c r="Y328" s="16"/>
      <c r="Z328" s="16"/>
      <c r="AA328" s="16"/>
      <c r="AB328" s="16"/>
      <c r="AC328" s="16"/>
      <c r="AD328" s="16"/>
      <c r="AE328" s="11"/>
      <c r="AF328" s="11"/>
      <c r="AG328" s="11"/>
      <c r="AH328" s="11"/>
      <c r="AI328" s="51">
        <v>36433</v>
      </c>
      <c r="AJ328" s="52">
        <v>-0.8</v>
      </c>
      <c r="AK328" s="13"/>
      <c r="AL328" s="51">
        <v>41547</v>
      </c>
      <c r="AM328" s="52">
        <v>3.0518999999999998</v>
      </c>
      <c r="AN328" s="52">
        <v>1.7</v>
      </c>
      <c r="AO328" s="52">
        <v>2.5293000000000001</v>
      </c>
      <c r="AP328" s="52">
        <v>1.7</v>
      </c>
      <c r="AQ328" s="52">
        <v>0.81279999999999997</v>
      </c>
      <c r="AR328" s="52">
        <v>0.4</v>
      </c>
      <c r="AS328" s="75"/>
      <c r="AT328" s="76">
        <v>44165</v>
      </c>
      <c r="AU328" s="71">
        <v>2.5</v>
      </c>
      <c r="AV328" s="72"/>
      <c r="AW328" s="72"/>
      <c r="AX328" s="72"/>
      <c r="AY328" s="72"/>
      <c r="AZ328" s="72"/>
      <c r="BA328" s="72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</row>
    <row r="329" spans="1:128">
      <c r="A329" s="21"/>
      <c r="K329" s="21"/>
      <c r="L329" s="80"/>
      <c r="M329" s="81"/>
      <c r="N329" s="85"/>
      <c r="O329" s="85"/>
      <c r="P329" s="85"/>
      <c r="Q329" s="85"/>
      <c r="R329" s="85"/>
      <c r="S329" s="85"/>
      <c r="V329" s="16"/>
      <c r="W329" s="16"/>
      <c r="X329" s="16"/>
      <c r="Y329" s="16"/>
      <c r="Z329" s="16"/>
      <c r="AA329" s="16"/>
      <c r="AB329" s="16"/>
      <c r="AC329" s="16"/>
      <c r="AD329" s="16"/>
      <c r="AE329" s="11"/>
      <c r="AF329" s="11"/>
      <c r="AG329" s="11"/>
      <c r="AH329" s="11"/>
      <c r="AI329" s="51">
        <v>36403</v>
      </c>
      <c r="AJ329" s="52">
        <v>-1.3</v>
      </c>
      <c r="AK329" s="13"/>
      <c r="AL329" s="51">
        <v>41578</v>
      </c>
      <c r="AM329" s="52">
        <v>3.2058</v>
      </c>
      <c r="AN329" s="52">
        <v>1.8</v>
      </c>
      <c r="AO329" s="52">
        <v>2.5971000000000002</v>
      </c>
      <c r="AP329" s="52">
        <v>1.7</v>
      </c>
      <c r="AQ329" s="52">
        <v>5.74E-2</v>
      </c>
      <c r="AR329" s="52">
        <v>0.3</v>
      </c>
      <c r="AS329" s="75"/>
      <c r="AT329" s="76">
        <v>44196</v>
      </c>
      <c r="AU329" s="71">
        <v>-0.3</v>
      </c>
      <c r="AV329" s="72"/>
      <c r="AW329" s="72"/>
      <c r="AX329" s="72"/>
      <c r="AY329" s="72"/>
      <c r="AZ329" s="72"/>
      <c r="BA329" s="72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</row>
    <row r="330" spans="1:128">
      <c r="A330" s="21"/>
      <c r="K330" s="21"/>
      <c r="L330" s="80"/>
      <c r="M330" s="81"/>
      <c r="N330" s="85"/>
      <c r="O330" s="85"/>
      <c r="P330" s="85"/>
      <c r="Q330" s="85"/>
      <c r="R330" s="85"/>
      <c r="S330" s="85"/>
      <c r="V330" s="16"/>
      <c r="W330" s="16"/>
      <c r="X330" s="16"/>
      <c r="Y330" s="16"/>
      <c r="Z330" s="16"/>
      <c r="AA330" s="16"/>
      <c r="AB330" s="16"/>
      <c r="AC330" s="16"/>
      <c r="AD330" s="16"/>
      <c r="AE330" s="11"/>
      <c r="AF330" s="11"/>
      <c r="AG330" s="11"/>
      <c r="AH330" s="11"/>
      <c r="AI330" s="51">
        <v>36372</v>
      </c>
      <c r="AJ330" s="52">
        <v>-1.4</v>
      </c>
      <c r="AK330" s="13"/>
      <c r="AL330" s="51">
        <v>41608</v>
      </c>
      <c r="AM330" s="52">
        <v>3.0179999999999998</v>
      </c>
      <c r="AN330" s="52">
        <v>1.8</v>
      </c>
      <c r="AO330" s="52">
        <v>2.6355</v>
      </c>
      <c r="AP330" s="52">
        <v>1.7</v>
      </c>
      <c r="AQ330" s="52">
        <v>-6.4500000000000002E-2</v>
      </c>
      <c r="AR330" s="52">
        <v>0</v>
      </c>
      <c r="AS330" s="75"/>
      <c r="AT330" s="76">
        <v>44227</v>
      </c>
      <c r="AU330" s="71">
        <v>-0.3</v>
      </c>
      <c r="AV330" s="72"/>
      <c r="AW330" s="72"/>
      <c r="AX330" s="72"/>
      <c r="AY330" s="72"/>
      <c r="AZ330" s="72"/>
      <c r="BA330" s="72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</row>
    <row r="331" spans="1:128">
      <c r="A331" s="21"/>
      <c r="K331" s="21"/>
      <c r="L331" s="80"/>
      <c r="M331" s="81"/>
      <c r="N331" s="85"/>
      <c r="O331" s="85"/>
      <c r="P331" s="85"/>
      <c r="Q331" s="85"/>
      <c r="R331" s="85"/>
      <c r="S331" s="85"/>
      <c r="V331" s="16"/>
      <c r="W331" s="16"/>
      <c r="X331" s="16"/>
      <c r="Y331" s="16"/>
      <c r="Z331" s="16"/>
      <c r="AA331" s="16"/>
      <c r="AB331" s="16"/>
      <c r="AC331" s="16"/>
      <c r="AD331" s="16"/>
      <c r="AE331" s="11"/>
      <c r="AF331" s="11"/>
      <c r="AG331" s="11"/>
      <c r="AH331" s="11"/>
      <c r="AI331" s="51">
        <v>36341</v>
      </c>
      <c r="AJ331" s="52">
        <v>-2.1</v>
      </c>
      <c r="AK331" s="13"/>
      <c r="AL331" s="51">
        <v>41639</v>
      </c>
      <c r="AM331" s="52">
        <v>2.4986999999999999</v>
      </c>
      <c r="AN331" s="52">
        <v>1.8</v>
      </c>
      <c r="AO331" s="52">
        <v>2.6240000000000001</v>
      </c>
      <c r="AP331" s="52">
        <v>1.7</v>
      </c>
      <c r="AQ331" s="52">
        <v>0.28129999999999999</v>
      </c>
      <c r="AR331" s="52">
        <v>0</v>
      </c>
      <c r="AS331" s="75"/>
      <c r="AT331" s="76">
        <v>44255</v>
      </c>
      <c r="AU331" s="71">
        <v>0</v>
      </c>
      <c r="AV331" s="72"/>
      <c r="AW331" s="72"/>
      <c r="AX331" s="72"/>
      <c r="AY331" s="72"/>
      <c r="AZ331" s="72"/>
      <c r="BA331" s="72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</row>
    <row r="332" spans="1:128">
      <c r="A332" s="21"/>
      <c r="K332" s="21"/>
      <c r="L332" s="80"/>
      <c r="M332" s="81"/>
      <c r="N332" s="85"/>
      <c r="O332" s="85"/>
      <c r="P332" s="85"/>
      <c r="Q332" s="85"/>
      <c r="R332" s="85"/>
      <c r="S332" s="85"/>
      <c r="V332" s="16"/>
      <c r="W332" s="16"/>
      <c r="X332" s="16"/>
      <c r="Y332" s="16"/>
      <c r="Z332" s="16"/>
      <c r="AA332" s="16"/>
      <c r="AB332" s="16"/>
      <c r="AC332" s="16"/>
      <c r="AD332" s="16"/>
      <c r="AE332" s="11"/>
      <c r="AF332" s="11"/>
      <c r="AG332" s="11"/>
      <c r="AH332" s="11"/>
      <c r="AI332" s="51">
        <v>36311</v>
      </c>
      <c r="AJ332" s="52">
        <v>-2.2000000000000002</v>
      </c>
      <c r="AK332" s="13"/>
      <c r="AL332" s="51">
        <v>41670</v>
      </c>
      <c r="AM332" s="52">
        <v>2.4861</v>
      </c>
      <c r="AN332" s="52">
        <v>2</v>
      </c>
      <c r="AO332" s="52">
        <v>2.4861</v>
      </c>
      <c r="AP332" s="52">
        <v>2</v>
      </c>
      <c r="AQ332" s="52">
        <v>0.99790000000000001</v>
      </c>
      <c r="AR332" s="52">
        <v>0.3</v>
      </c>
      <c r="AS332" s="75"/>
      <c r="AT332" s="76">
        <v>44286</v>
      </c>
      <c r="AU332" s="71">
        <v>0.2</v>
      </c>
      <c r="AV332" s="72"/>
      <c r="AW332" s="72"/>
      <c r="AX332" s="72"/>
      <c r="AY332" s="72"/>
      <c r="AZ332" s="72"/>
      <c r="BA332" s="72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</row>
    <row r="333" spans="1:128">
      <c r="A333" s="21"/>
      <c r="K333" s="21"/>
      <c r="L333" s="80"/>
      <c r="M333" s="81"/>
      <c r="N333" s="85"/>
      <c r="O333" s="85"/>
      <c r="P333" s="85"/>
      <c r="Q333" s="85"/>
      <c r="R333" s="85"/>
      <c r="S333" s="85"/>
      <c r="V333" s="16"/>
      <c r="W333" s="16"/>
      <c r="X333" s="16"/>
      <c r="Y333" s="16"/>
      <c r="Z333" s="16"/>
      <c r="AA333" s="16"/>
      <c r="AB333" s="16"/>
      <c r="AC333" s="16"/>
      <c r="AD333" s="16"/>
      <c r="AE333" s="11"/>
      <c r="AF333" s="11"/>
      <c r="AG333" s="11"/>
      <c r="AH333" s="11"/>
      <c r="AI333" s="51">
        <v>36280</v>
      </c>
      <c r="AJ333" s="52">
        <v>-2.2000000000000002</v>
      </c>
      <c r="AK333" s="13"/>
      <c r="AL333" s="51">
        <v>41698</v>
      </c>
      <c r="AM333" s="52">
        <v>1.9511000000000001</v>
      </c>
      <c r="AN333" s="52">
        <v>1.7</v>
      </c>
      <c r="AO333" s="52">
        <v>2.2172000000000001</v>
      </c>
      <c r="AP333" s="52">
        <v>1.8</v>
      </c>
      <c r="AQ333" s="52">
        <v>0.52880000000000005</v>
      </c>
      <c r="AR333" s="52">
        <v>0</v>
      </c>
      <c r="AS333" s="75"/>
      <c r="AT333" s="76">
        <v>44316</v>
      </c>
      <c r="AU333" s="71">
        <v>0.4</v>
      </c>
      <c r="AV333" s="72"/>
      <c r="AW333" s="72"/>
      <c r="AX333" s="72"/>
      <c r="AY333" s="72"/>
      <c r="AZ333" s="72"/>
      <c r="BA333" s="72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</row>
    <row r="334" spans="1:128">
      <c r="A334" s="21"/>
      <c r="K334" s="21"/>
      <c r="L334" s="80"/>
      <c r="M334" s="81"/>
      <c r="N334" s="85"/>
      <c r="O334" s="85"/>
      <c r="P334" s="85"/>
      <c r="Q334" s="85"/>
      <c r="R334" s="85"/>
      <c r="S334" s="85"/>
      <c r="V334" s="16"/>
      <c r="W334" s="16"/>
      <c r="X334" s="16"/>
      <c r="Y334" s="16"/>
      <c r="Z334" s="16"/>
      <c r="AA334" s="16"/>
      <c r="AB334" s="16"/>
      <c r="AC334" s="16"/>
      <c r="AD334" s="16"/>
      <c r="AE334" s="11"/>
      <c r="AF334" s="11"/>
      <c r="AG334" s="11"/>
      <c r="AH334" s="11"/>
      <c r="AI334" s="51">
        <v>36250</v>
      </c>
      <c r="AJ334" s="52">
        <v>-1.8</v>
      </c>
      <c r="AK334" s="13"/>
      <c r="AL334" s="51">
        <v>41729</v>
      </c>
      <c r="AM334" s="52">
        <v>2.3847999999999998</v>
      </c>
      <c r="AN334" s="52">
        <v>1.7</v>
      </c>
      <c r="AO334" s="52">
        <v>2.2728999999999999</v>
      </c>
      <c r="AP334" s="52">
        <v>1.8</v>
      </c>
      <c r="AQ334" s="52">
        <v>-0.49170000000000003</v>
      </c>
      <c r="AR334" s="52">
        <v>0.1</v>
      </c>
      <c r="AS334" s="75"/>
      <c r="AT334" s="76">
        <v>44347</v>
      </c>
      <c r="AU334" s="71">
        <v>0.5</v>
      </c>
      <c r="AV334" s="72"/>
      <c r="AW334" s="72"/>
      <c r="AX334" s="72"/>
      <c r="AY334" s="72"/>
      <c r="AZ334" s="72"/>
      <c r="BA334" s="72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</row>
    <row r="335" spans="1:128">
      <c r="A335" s="21"/>
      <c r="K335" s="21"/>
      <c r="L335" s="80"/>
      <c r="M335" s="81"/>
      <c r="N335" s="85"/>
      <c r="O335" s="85"/>
      <c r="P335" s="85"/>
      <c r="Q335" s="85"/>
      <c r="R335" s="85"/>
      <c r="S335" s="85"/>
      <c r="V335" s="16"/>
      <c r="W335" s="16"/>
      <c r="X335" s="16"/>
      <c r="Y335" s="16"/>
      <c r="Z335" s="16"/>
      <c r="AA335" s="16"/>
      <c r="AB335" s="16"/>
      <c r="AC335" s="16"/>
      <c r="AD335" s="16"/>
      <c r="AE335" s="11"/>
      <c r="AF335" s="11"/>
      <c r="AG335" s="11"/>
      <c r="AH335" s="11"/>
      <c r="AI335" s="51">
        <v>36219</v>
      </c>
      <c r="AJ335" s="52">
        <v>-1.3</v>
      </c>
      <c r="AK335" s="13"/>
      <c r="AL335" s="51">
        <v>41759</v>
      </c>
      <c r="AM335" s="52">
        <v>1.8013999999999999</v>
      </c>
      <c r="AN335" s="52">
        <v>1.6</v>
      </c>
      <c r="AO335" s="52">
        <v>2.1551</v>
      </c>
      <c r="AP335" s="52">
        <v>1.7</v>
      </c>
      <c r="AQ335" s="52">
        <v>-0.33610000000000001</v>
      </c>
      <c r="AR335" s="52">
        <v>0.2</v>
      </c>
      <c r="AS335" s="75"/>
      <c r="AT335" s="76">
        <v>44377</v>
      </c>
      <c r="AU335" s="71">
        <v>0.6</v>
      </c>
      <c r="AV335" s="72"/>
      <c r="AW335" s="72"/>
      <c r="AX335" s="72"/>
      <c r="AY335" s="72"/>
      <c r="AZ335" s="72"/>
      <c r="BA335" s="72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</row>
    <row r="336" spans="1:128">
      <c r="A336" s="21"/>
      <c r="K336" s="21"/>
      <c r="L336" s="80"/>
      <c r="M336" s="81"/>
      <c r="N336" s="85"/>
      <c r="O336" s="85"/>
      <c r="P336" s="85"/>
      <c r="Q336" s="85"/>
      <c r="R336" s="85"/>
      <c r="S336" s="85"/>
      <c r="V336" s="16"/>
      <c r="W336" s="16"/>
      <c r="X336" s="16"/>
      <c r="Y336" s="16"/>
      <c r="Z336" s="16"/>
      <c r="AA336" s="16"/>
      <c r="AB336" s="16"/>
      <c r="AC336" s="16"/>
      <c r="AD336" s="16"/>
      <c r="AE336" s="11"/>
      <c r="AF336" s="11"/>
      <c r="AG336" s="11"/>
      <c r="AH336" s="11"/>
      <c r="AI336" s="51">
        <v>36191</v>
      </c>
      <c r="AJ336" s="52">
        <v>-1.2</v>
      </c>
      <c r="AK336" s="13"/>
      <c r="AL336" s="51">
        <v>41790</v>
      </c>
      <c r="AM336" s="52">
        <v>2.4773000000000001</v>
      </c>
      <c r="AN336" s="52">
        <v>1.7</v>
      </c>
      <c r="AO336" s="52">
        <v>2.25</v>
      </c>
      <c r="AP336" s="52">
        <v>1.7</v>
      </c>
      <c r="AQ336" s="52">
        <v>0.10059999999999999</v>
      </c>
      <c r="AR336" s="52">
        <v>0.1</v>
      </c>
      <c r="AS336" s="75"/>
      <c r="AT336" s="76">
        <v>44408</v>
      </c>
      <c r="AU336" s="71">
        <v>0.6</v>
      </c>
      <c r="AV336" s="72"/>
      <c r="AW336" s="72"/>
      <c r="AX336" s="72"/>
      <c r="AY336" s="72"/>
      <c r="AZ336" s="72"/>
      <c r="BA336" s="72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</row>
    <row r="337" spans="1:128">
      <c r="A337" s="21"/>
      <c r="K337" s="21"/>
      <c r="L337" s="80"/>
      <c r="M337" s="81"/>
      <c r="N337" s="85"/>
      <c r="O337" s="85"/>
      <c r="P337" s="85"/>
      <c r="Q337" s="85"/>
      <c r="R337" s="85"/>
      <c r="S337" s="85"/>
      <c r="V337" s="16"/>
      <c r="W337" s="16"/>
      <c r="X337" s="16"/>
      <c r="Y337" s="16"/>
      <c r="Z337" s="16"/>
      <c r="AA337" s="16"/>
      <c r="AB337" s="16"/>
      <c r="AC337" s="16"/>
      <c r="AD337" s="16"/>
      <c r="AE337" s="11"/>
      <c r="AF337" s="11"/>
      <c r="AG337" s="11"/>
      <c r="AH337" s="11"/>
      <c r="AI337" s="51">
        <v>36160</v>
      </c>
      <c r="AJ337" s="52">
        <v>-1</v>
      </c>
      <c r="AK337" s="13"/>
      <c r="AL337" s="51">
        <v>41820</v>
      </c>
      <c r="AM337" s="52">
        <v>2.3361000000000001</v>
      </c>
      <c r="AN337" s="52">
        <v>1.7</v>
      </c>
      <c r="AO337" s="52">
        <v>2.2585999999999999</v>
      </c>
      <c r="AP337" s="52">
        <v>1.7</v>
      </c>
      <c r="AQ337" s="52">
        <v>-0.13289999999999999</v>
      </c>
      <c r="AR337" s="52">
        <v>0</v>
      </c>
      <c r="AS337" s="75"/>
      <c r="AT337" s="76">
        <v>44439</v>
      </c>
      <c r="AU337" s="71">
        <v>0.6</v>
      </c>
      <c r="AV337" s="72"/>
      <c r="AW337" s="72"/>
      <c r="AX337" s="72"/>
      <c r="AY337" s="72"/>
      <c r="AZ337" s="72"/>
      <c r="BA337" s="72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</row>
    <row r="338" spans="1:128">
      <c r="A338" s="21"/>
      <c r="K338" s="21"/>
      <c r="L338" s="80"/>
      <c r="M338" s="81"/>
      <c r="N338" s="85"/>
      <c r="O338" s="85"/>
      <c r="P338" s="85"/>
      <c r="Q338" s="85"/>
      <c r="R338" s="85"/>
      <c r="S338" s="85"/>
      <c r="V338" s="16"/>
      <c r="W338" s="16"/>
      <c r="X338" s="16"/>
      <c r="Y338" s="16"/>
      <c r="Z338" s="16"/>
      <c r="AA338" s="16"/>
      <c r="AB338" s="16"/>
      <c r="AC338" s="16"/>
      <c r="AD338" s="16"/>
      <c r="AE338" s="11"/>
      <c r="AF338" s="11"/>
      <c r="AG338" s="11"/>
      <c r="AH338" s="11"/>
      <c r="AI338" s="51">
        <v>36129</v>
      </c>
      <c r="AJ338" s="52">
        <v>-1.2</v>
      </c>
      <c r="AK338" s="13"/>
      <c r="AL338" s="51">
        <v>41851</v>
      </c>
      <c r="AM338" s="52">
        <v>2.2852000000000001</v>
      </c>
      <c r="AN338" s="52">
        <v>1.7</v>
      </c>
      <c r="AO338" s="52">
        <v>2.2551999999999999</v>
      </c>
      <c r="AP338" s="52">
        <v>1.7</v>
      </c>
      <c r="AQ338" s="52">
        <v>5.3800000000000001E-2</v>
      </c>
      <c r="AR338" s="52">
        <v>0.2</v>
      </c>
      <c r="AS338" s="75"/>
      <c r="AT338" s="76">
        <v>44469</v>
      </c>
      <c r="AU338" s="71">
        <v>0.7</v>
      </c>
      <c r="AV338" s="72"/>
      <c r="AW338" s="72"/>
      <c r="AX338" s="72"/>
      <c r="AY338" s="72"/>
      <c r="AZ338" s="72"/>
      <c r="BA338" s="72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</row>
    <row r="339" spans="1:128">
      <c r="A339" s="21"/>
      <c r="K339" s="21"/>
      <c r="L339" s="80"/>
      <c r="M339" s="81"/>
      <c r="N339" s="85"/>
      <c r="O339" s="85"/>
      <c r="P339" s="85"/>
      <c r="Q339" s="85"/>
      <c r="R339" s="85"/>
      <c r="S339" s="85"/>
      <c r="V339" s="16"/>
      <c r="W339" s="16"/>
      <c r="X339" s="16"/>
      <c r="Y339" s="16"/>
      <c r="Z339" s="16"/>
      <c r="AA339" s="16"/>
      <c r="AB339" s="16"/>
      <c r="AC339" s="16"/>
      <c r="AD339" s="16"/>
      <c r="AE339" s="11"/>
      <c r="AF339" s="11"/>
      <c r="AG339" s="11"/>
      <c r="AH339" s="11"/>
      <c r="AI339" s="51">
        <v>36099</v>
      </c>
      <c r="AJ339" s="52">
        <v>-1.1000000000000001</v>
      </c>
      <c r="AK339" s="13"/>
      <c r="AL339" s="51">
        <v>41882</v>
      </c>
      <c r="AM339" s="52">
        <v>1.9908999999999999</v>
      </c>
      <c r="AN339" s="52">
        <v>1.6</v>
      </c>
      <c r="AO339" s="52">
        <v>2.2134</v>
      </c>
      <c r="AP339" s="52">
        <v>1.7</v>
      </c>
      <c r="AQ339" s="52">
        <v>0.1759</v>
      </c>
      <c r="AR339" s="52">
        <v>0</v>
      </c>
      <c r="AS339" s="75"/>
      <c r="AT339" s="76">
        <v>44500</v>
      </c>
      <c r="AU339" s="71">
        <v>0.9</v>
      </c>
      <c r="AV339" s="72"/>
      <c r="AW339" s="72"/>
      <c r="AX339" s="72"/>
      <c r="AY339" s="72"/>
      <c r="AZ339" s="72"/>
      <c r="BA339" s="72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</row>
    <row r="340" spans="1:128">
      <c r="A340" s="21"/>
      <c r="K340" s="21"/>
      <c r="L340" s="80"/>
      <c r="M340" s="81"/>
      <c r="N340" s="85"/>
      <c r="O340" s="85"/>
      <c r="P340" s="85"/>
      <c r="Q340" s="85"/>
      <c r="R340" s="85"/>
      <c r="S340" s="85"/>
      <c r="V340" s="16"/>
      <c r="W340" s="16"/>
      <c r="X340" s="16"/>
      <c r="Y340" s="16"/>
      <c r="Z340" s="16"/>
      <c r="AA340" s="16"/>
      <c r="AB340" s="16"/>
      <c r="AC340" s="16"/>
      <c r="AD340" s="16"/>
      <c r="AE340" s="11"/>
      <c r="AF340" s="11"/>
      <c r="AG340" s="11"/>
      <c r="AH340" s="11"/>
      <c r="AI340" s="51">
        <v>36068</v>
      </c>
      <c r="AJ340" s="52">
        <v>-1.5</v>
      </c>
      <c r="AK340" s="13"/>
      <c r="AL340" s="51">
        <v>41912</v>
      </c>
      <c r="AM340" s="52">
        <v>1.6274999999999999</v>
      </c>
      <c r="AN340" s="52">
        <v>1.5</v>
      </c>
      <c r="AO340" s="52">
        <v>2.1476999999999999</v>
      </c>
      <c r="AP340" s="52">
        <v>1.7</v>
      </c>
      <c r="AQ340" s="52">
        <v>0.45369999999999999</v>
      </c>
      <c r="AR340" s="52">
        <v>0.3</v>
      </c>
      <c r="AS340" s="75"/>
      <c r="AT340" s="76">
        <v>44530</v>
      </c>
      <c r="AU340" s="71">
        <v>0.9</v>
      </c>
      <c r="AV340" s="72"/>
      <c r="AW340" s="72"/>
      <c r="AX340" s="72"/>
      <c r="AY340" s="72"/>
      <c r="AZ340" s="72"/>
      <c r="BA340" s="72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</row>
    <row r="341" spans="1:128">
      <c r="A341" s="21"/>
      <c r="K341" s="21"/>
      <c r="L341" s="80"/>
      <c r="M341" s="81"/>
      <c r="N341" s="85"/>
      <c r="O341" s="85"/>
      <c r="P341" s="85"/>
      <c r="Q341" s="85"/>
      <c r="R341" s="85"/>
      <c r="S341" s="85"/>
      <c r="V341" s="16"/>
      <c r="W341" s="16"/>
      <c r="X341" s="16"/>
      <c r="Y341" s="16"/>
      <c r="Z341" s="16"/>
      <c r="AA341" s="16"/>
      <c r="AB341" s="16"/>
      <c r="AC341" s="16"/>
      <c r="AD341" s="16"/>
      <c r="AE341" s="11"/>
      <c r="AF341" s="11"/>
      <c r="AG341" s="11"/>
      <c r="AH341" s="11"/>
      <c r="AI341" s="51">
        <v>36038</v>
      </c>
      <c r="AJ341" s="52">
        <v>-1.4</v>
      </c>
      <c r="AK341" s="13"/>
      <c r="AL341" s="51">
        <v>41943</v>
      </c>
      <c r="AM341" s="52">
        <v>1.6011</v>
      </c>
      <c r="AN341" s="52">
        <v>1.4</v>
      </c>
      <c r="AO341" s="52">
        <v>2.0926</v>
      </c>
      <c r="AP341" s="52">
        <v>1.6</v>
      </c>
      <c r="AQ341" s="52">
        <v>3.1399999999999997E-2</v>
      </c>
      <c r="AR341" s="52">
        <v>0.2</v>
      </c>
      <c r="AS341" s="75"/>
      <c r="AT341" s="76">
        <v>44561</v>
      </c>
      <c r="AU341" s="71">
        <v>0.9</v>
      </c>
      <c r="AV341" s="72"/>
      <c r="AW341" s="72"/>
      <c r="AX341" s="72"/>
      <c r="AY341" s="72"/>
      <c r="AZ341" s="72"/>
      <c r="BA341" s="72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</row>
    <row r="342" spans="1:128">
      <c r="A342" s="21"/>
      <c r="K342" s="21"/>
      <c r="L342" s="80"/>
      <c r="M342" s="81"/>
      <c r="N342" s="85"/>
      <c r="O342" s="85"/>
      <c r="P342" s="85"/>
      <c r="Q342" s="85"/>
      <c r="R342" s="85"/>
      <c r="S342" s="85"/>
      <c r="V342" s="16"/>
      <c r="W342" s="16"/>
      <c r="X342" s="16"/>
      <c r="Y342" s="16"/>
      <c r="Z342" s="16"/>
      <c r="AA342" s="16"/>
      <c r="AB342" s="16"/>
      <c r="AC342" s="16"/>
      <c r="AD342" s="16"/>
      <c r="AE342" s="11"/>
      <c r="AF342" s="11"/>
      <c r="AG342" s="11"/>
      <c r="AH342" s="11"/>
      <c r="AI342" s="51">
        <v>36007</v>
      </c>
      <c r="AJ342" s="52">
        <v>-1.4</v>
      </c>
      <c r="AK342" s="13"/>
      <c r="AL342" s="51">
        <v>41973</v>
      </c>
      <c r="AM342" s="52">
        <v>1.4393</v>
      </c>
      <c r="AN342" s="52">
        <v>1.3</v>
      </c>
      <c r="AO342" s="52">
        <v>2.0327999999999999</v>
      </c>
      <c r="AP342" s="52">
        <v>1.6</v>
      </c>
      <c r="AQ342" s="52">
        <v>-0.22359999999999999</v>
      </c>
      <c r="AR342" s="52">
        <v>0</v>
      </c>
      <c r="AS342" s="75"/>
      <c r="AT342" s="76">
        <v>44592</v>
      </c>
      <c r="AU342" s="71">
        <v>0.9</v>
      </c>
      <c r="AV342" s="72"/>
      <c r="AW342" s="72"/>
      <c r="AX342" s="72"/>
      <c r="AY342" s="72"/>
      <c r="AZ342" s="72"/>
      <c r="BA342" s="72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</row>
    <row r="343" spans="1:128">
      <c r="A343" s="21"/>
      <c r="K343" s="21"/>
      <c r="L343" s="80"/>
      <c r="M343" s="81"/>
      <c r="N343" s="85"/>
      <c r="O343" s="85"/>
      <c r="P343" s="85"/>
      <c r="Q343" s="85"/>
      <c r="R343" s="85"/>
      <c r="S343" s="85"/>
      <c r="V343" s="16"/>
      <c r="W343" s="16"/>
      <c r="X343" s="16"/>
      <c r="Y343" s="16"/>
      <c r="Z343" s="16"/>
      <c r="AA343" s="16"/>
      <c r="AB343" s="16"/>
      <c r="AC343" s="16"/>
      <c r="AD343" s="16"/>
      <c r="AE343" s="11"/>
      <c r="AF343" s="11"/>
      <c r="AG343" s="11"/>
      <c r="AH343" s="11"/>
      <c r="AI343" s="51">
        <v>35976</v>
      </c>
      <c r="AJ343" s="52">
        <v>-1.3</v>
      </c>
      <c r="AK343" s="13"/>
      <c r="AL343" s="51">
        <v>42004</v>
      </c>
      <c r="AM343" s="52">
        <v>1.5056</v>
      </c>
      <c r="AN343" s="52">
        <v>1.3</v>
      </c>
      <c r="AO343" s="52">
        <v>1.9883999999999999</v>
      </c>
      <c r="AP343" s="52">
        <v>1.6</v>
      </c>
      <c r="AQ343" s="52">
        <v>0.3468</v>
      </c>
      <c r="AR343" s="52">
        <v>0</v>
      </c>
      <c r="AS343" s="75"/>
      <c r="AT343" s="76">
        <v>44620</v>
      </c>
      <c r="AU343" s="71">
        <v>1.1000000000000001</v>
      </c>
      <c r="AV343" s="72"/>
      <c r="AW343" s="72"/>
      <c r="AX343" s="72"/>
      <c r="AY343" s="72"/>
      <c r="AZ343" s="72"/>
      <c r="BA343" s="72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</row>
    <row r="344" spans="1:128">
      <c r="A344" s="21"/>
      <c r="K344" s="21"/>
      <c r="L344" s="80"/>
      <c r="M344" s="81"/>
      <c r="N344" s="85"/>
      <c r="O344" s="85"/>
      <c r="P344" s="85"/>
      <c r="Q344" s="85"/>
      <c r="R344" s="85"/>
      <c r="S344" s="85"/>
      <c r="V344" s="16"/>
      <c r="W344" s="16"/>
      <c r="X344" s="16"/>
      <c r="Y344" s="16"/>
      <c r="Z344" s="16"/>
      <c r="AA344" s="16"/>
      <c r="AB344" s="16"/>
      <c r="AC344" s="16"/>
      <c r="AD344" s="16"/>
      <c r="AE344" s="11"/>
      <c r="AF344" s="11"/>
      <c r="AG344" s="11"/>
      <c r="AH344" s="11"/>
      <c r="AI344" s="51">
        <v>35946</v>
      </c>
      <c r="AJ344" s="52">
        <v>-1</v>
      </c>
      <c r="AK344" s="13"/>
      <c r="AL344" s="51">
        <v>42035</v>
      </c>
      <c r="AM344" s="52">
        <v>0.76380000000000003</v>
      </c>
      <c r="AN344" s="52">
        <v>1.2</v>
      </c>
      <c r="AO344" s="52">
        <v>0.76380000000000003</v>
      </c>
      <c r="AP344" s="52">
        <v>1.2</v>
      </c>
      <c r="AQ344" s="52">
        <v>0.25979999999999998</v>
      </c>
      <c r="AR344" s="52">
        <v>0.2</v>
      </c>
      <c r="AS344" s="75"/>
      <c r="AT344" s="76">
        <v>44651</v>
      </c>
      <c r="AU344" s="71">
        <v>1.4</v>
      </c>
      <c r="AV344" s="72"/>
      <c r="AW344" s="72"/>
      <c r="AX344" s="72"/>
      <c r="AY344" s="72"/>
      <c r="AZ344" s="72"/>
      <c r="BA344" s="72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</row>
    <row r="345" spans="1:128">
      <c r="A345" s="21"/>
      <c r="K345" s="21"/>
      <c r="L345" s="80"/>
      <c r="M345" s="81"/>
      <c r="N345" s="85"/>
      <c r="O345" s="85"/>
      <c r="P345" s="85"/>
      <c r="Q345" s="85"/>
      <c r="R345" s="85"/>
      <c r="S345" s="85"/>
      <c r="V345" s="16"/>
      <c r="W345" s="16"/>
      <c r="X345" s="16"/>
      <c r="Y345" s="16"/>
      <c r="Z345" s="16"/>
      <c r="AA345" s="16"/>
      <c r="AB345" s="16"/>
      <c r="AC345" s="16"/>
      <c r="AD345" s="16"/>
      <c r="AE345" s="11"/>
      <c r="AF345" s="11"/>
      <c r="AG345" s="11"/>
      <c r="AH345" s="11"/>
      <c r="AI345" s="51">
        <v>35915</v>
      </c>
      <c r="AJ345" s="52">
        <v>-0.3</v>
      </c>
      <c r="AK345" s="13"/>
      <c r="AL345" s="51">
        <v>42063</v>
      </c>
      <c r="AM345" s="52">
        <v>1.4311</v>
      </c>
      <c r="AN345" s="52">
        <v>1.5740000000000001</v>
      </c>
      <c r="AO345" s="52">
        <v>1.0983000000000001</v>
      </c>
      <c r="AP345" s="52">
        <v>1.3783000000000001</v>
      </c>
      <c r="AQ345" s="52">
        <v>1.1946000000000001</v>
      </c>
      <c r="AR345" s="52">
        <v>0.36680000000000001</v>
      </c>
      <c r="AS345" s="75"/>
      <c r="AT345" s="76">
        <v>44681</v>
      </c>
      <c r="AU345" s="71">
        <v>1.5</v>
      </c>
      <c r="AV345" s="72"/>
      <c r="AW345" s="72"/>
      <c r="AX345" s="72"/>
      <c r="AY345" s="72"/>
      <c r="AZ345" s="72"/>
      <c r="BA345" s="72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</row>
    <row r="346" spans="1:128">
      <c r="A346" s="21"/>
      <c r="K346" s="21"/>
      <c r="L346" s="80"/>
      <c r="M346" s="81"/>
      <c r="N346" s="85"/>
      <c r="O346" s="85"/>
      <c r="P346" s="85"/>
      <c r="Q346" s="85"/>
      <c r="R346" s="85"/>
      <c r="S346" s="85"/>
      <c r="V346" s="16"/>
      <c r="W346" s="16"/>
      <c r="X346" s="16"/>
      <c r="Y346" s="16"/>
      <c r="Z346" s="16"/>
      <c r="AA346" s="16"/>
      <c r="AB346" s="16"/>
      <c r="AC346" s="16"/>
      <c r="AD346" s="16"/>
      <c r="AE346" s="11"/>
      <c r="AF346" s="11"/>
      <c r="AG346" s="11"/>
      <c r="AH346" s="11"/>
      <c r="AI346" s="51">
        <v>35885</v>
      </c>
      <c r="AJ346" s="52">
        <v>0.7</v>
      </c>
      <c r="AK346" s="13"/>
      <c r="AL346" s="51">
        <v>42094</v>
      </c>
      <c r="AM346" s="52">
        <v>1.3757999999999999</v>
      </c>
      <c r="AN346" s="52">
        <v>1.4596</v>
      </c>
      <c r="AO346" s="52">
        <v>1.1907000000000001</v>
      </c>
      <c r="AP346" s="52">
        <v>1.4054</v>
      </c>
      <c r="AQ346" s="52">
        <v>-0.54600000000000004</v>
      </c>
      <c r="AR346" s="52">
        <v>-5.7500000000000002E-2</v>
      </c>
      <c r="AS346" s="75"/>
      <c r="AT346" s="76">
        <v>44712</v>
      </c>
      <c r="AU346" s="71">
        <v>1.7</v>
      </c>
      <c r="AV346" s="72"/>
      <c r="AW346" s="72"/>
      <c r="AX346" s="72"/>
      <c r="AY346" s="72"/>
      <c r="AZ346" s="72"/>
      <c r="BA346" s="72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</row>
    <row r="347" spans="1:128">
      <c r="A347" s="21"/>
      <c r="K347" s="21"/>
      <c r="L347" s="80"/>
      <c r="M347" s="81"/>
      <c r="N347" s="85"/>
      <c r="O347" s="85"/>
      <c r="P347" s="85"/>
      <c r="Q347" s="85"/>
      <c r="R347" s="85"/>
      <c r="S347" s="85"/>
      <c r="V347" s="16"/>
      <c r="W347" s="16"/>
      <c r="X347" s="16"/>
      <c r="Y347" s="16"/>
      <c r="Z347" s="16"/>
      <c r="AA347" s="16"/>
      <c r="AB347" s="16"/>
      <c r="AC347" s="16"/>
      <c r="AD347" s="16"/>
      <c r="AE347" s="11"/>
      <c r="AF347" s="11"/>
      <c r="AG347" s="11"/>
      <c r="AH347" s="11"/>
      <c r="AI347" s="51">
        <v>35854</v>
      </c>
      <c r="AJ347" s="52">
        <v>-0.1</v>
      </c>
      <c r="AK347" s="13"/>
      <c r="AL347" s="51">
        <v>42124</v>
      </c>
      <c r="AM347" s="52">
        <v>1.5091000000000001</v>
      </c>
      <c r="AN347" s="52">
        <v>1.4699</v>
      </c>
      <c r="AO347" s="52">
        <v>1.27</v>
      </c>
      <c r="AP347" s="52">
        <v>1.4216</v>
      </c>
      <c r="AQ347" s="52">
        <v>-0.20499999999999999</v>
      </c>
      <c r="AR347" s="52">
        <v>0.2127</v>
      </c>
      <c r="AS347" s="75"/>
      <c r="AT347" s="76">
        <v>44742</v>
      </c>
      <c r="AU347" s="71">
        <v>1.8</v>
      </c>
      <c r="AV347" s="72"/>
      <c r="AW347" s="72"/>
      <c r="AX347" s="72"/>
      <c r="AY347" s="72"/>
      <c r="AZ347" s="72"/>
      <c r="BA347" s="72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</row>
    <row r="348" spans="1:128">
      <c r="A348" s="21"/>
      <c r="K348" s="21"/>
      <c r="L348" s="80"/>
      <c r="M348" s="81"/>
      <c r="N348" s="85"/>
      <c r="O348" s="85"/>
      <c r="P348" s="85"/>
      <c r="Q348" s="85"/>
      <c r="R348" s="85"/>
      <c r="S348" s="85"/>
      <c r="V348" s="16"/>
      <c r="W348" s="16"/>
      <c r="X348" s="16"/>
      <c r="Y348" s="16"/>
      <c r="Z348" s="16"/>
      <c r="AA348" s="16"/>
      <c r="AB348" s="16"/>
      <c r="AC348" s="16"/>
      <c r="AD348" s="16"/>
      <c r="AE348" s="11"/>
      <c r="AF348" s="11"/>
      <c r="AG348" s="11"/>
      <c r="AH348" s="11"/>
      <c r="AI348" s="51">
        <v>35826</v>
      </c>
      <c r="AJ348" s="52">
        <v>0.3</v>
      </c>
      <c r="AK348" s="13"/>
      <c r="AL348" s="51">
        <v>42155</v>
      </c>
      <c r="AM348" s="52">
        <v>1.2307999999999999</v>
      </c>
      <c r="AN348" s="52">
        <v>1.5758000000000001</v>
      </c>
      <c r="AO348" s="52">
        <v>1.2622</v>
      </c>
      <c r="AP348" s="52">
        <v>1.4524999999999999</v>
      </c>
      <c r="AQ348" s="52">
        <v>-0.1739</v>
      </c>
      <c r="AR348" s="52">
        <v>0.16569999999999999</v>
      </c>
      <c r="AS348" s="75"/>
      <c r="AT348" s="76">
        <v>44773</v>
      </c>
      <c r="AU348" s="71">
        <v>1.9</v>
      </c>
      <c r="AV348" s="72"/>
      <c r="AW348" s="72"/>
      <c r="AX348" s="72"/>
      <c r="AY348" s="72"/>
      <c r="AZ348" s="72"/>
      <c r="BA348" s="72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</row>
    <row r="349" spans="1:128">
      <c r="A349" s="21"/>
      <c r="K349" s="21"/>
      <c r="L349" s="80"/>
      <c r="M349" s="81"/>
      <c r="N349" s="85"/>
      <c r="O349" s="85"/>
      <c r="P349" s="85"/>
      <c r="Q349" s="85"/>
      <c r="R349" s="85"/>
      <c r="S349" s="85"/>
      <c r="V349" s="16"/>
      <c r="W349" s="16"/>
      <c r="X349" s="16"/>
      <c r="Y349" s="16"/>
      <c r="Z349" s="16"/>
      <c r="AA349" s="16"/>
      <c r="AB349" s="16"/>
      <c r="AC349" s="16"/>
      <c r="AD349" s="16"/>
      <c r="AE349" s="11"/>
      <c r="AF349" s="11"/>
      <c r="AG349" s="11"/>
      <c r="AH349" s="11"/>
      <c r="AI349" s="51">
        <v>35795</v>
      </c>
      <c r="AJ349" s="52">
        <v>0.4</v>
      </c>
      <c r="AK349" s="13"/>
      <c r="AL349" s="51">
        <v>42185</v>
      </c>
      <c r="AM349" s="52">
        <v>1.3909</v>
      </c>
      <c r="AN349" s="52">
        <v>1.6942999999999999</v>
      </c>
      <c r="AO349" s="52">
        <v>1.2836000000000001</v>
      </c>
      <c r="AP349" s="52">
        <v>1.4928999999999999</v>
      </c>
      <c r="AQ349" s="52">
        <v>2.5100000000000001E-2</v>
      </c>
      <c r="AR349" s="52">
        <v>0.13420000000000001</v>
      </c>
      <c r="AS349" s="75"/>
      <c r="AT349" s="76">
        <v>44804</v>
      </c>
      <c r="AU349" s="71">
        <v>2</v>
      </c>
      <c r="AV349" s="72"/>
      <c r="AW349" s="72"/>
      <c r="AX349" s="72"/>
      <c r="AY349" s="72"/>
      <c r="AZ349" s="72"/>
      <c r="BA349" s="72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</row>
    <row r="350" spans="1:128">
      <c r="A350" s="21"/>
      <c r="K350" s="21"/>
      <c r="L350" s="80"/>
      <c r="M350" s="81"/>
      <c r="N350" s="85"/>
      <c r="O350" s="85"/>
      <c r="P350" s="85"/>
      <c r="Q350" s="85"/>
      <c r="R350" s="85"/>
      <c r="S350" s="85"/>
      <c r="V350" s="16"/>
      <c r="W350" s="16"/>
      <c r="X350" s="16"/>
      <c r="Y350" s="16"/>
      <c r="Z350" s="16"/>
      <c r="AA350" s="16"/>
      <c r="AB350" s="16"/>
      <c r="AC350" s="16"/>
      <c r="AD350" s="16"/>
      <c r="AE350" s="11"/>
      <c r="AF350" s="11"/>
      <c r="AG350" s="11"/>
      <c r="AH350" s="11"/>
      <c r="AI350" s="51">
        <v>35764</v>
      </c>
      <c r="AJ350" s="52">
        <v>1.1000000000000001</v>
      </c>
      <c r="AK350" s="13"/>
      <c r="AL350" s="51">
        <v>42216</v>
      </c>
      <c r="AM350" s="52">
        <v>1.6473</v>
      </c>
      <c r="AN350" s="52">
        <v>1.6845000000000001</v>
      </c>
      <c r="AO350" s="52">
        <v>1.3353999999999999</v>
      </c>
      <c r="AP350" s="52">
        <v>1.5203</v>
      </c>
      <c r="AQ350" s="52">
        <v>0.30690000000000001</v>
      </c>
      <c r="AR350" s="52">
        <v>0.1462</v>
      </c>
      <c r="AS350" s="75"/>
      <c r="AT350" s="76">
        <v>44834</v>
      </c>
      <c r="AU350" s="71">
        <v>2</v>
      </c>
      <c r="AV350" s="72"/>
      <c r="AW350" s="72"/>
      <c r="AX350" s="72"/>
      <c r="AY350" s="72"/>
      <c r="AZ350" s="72"/>
      <c r="BA350" s="72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</row>
    <row r="351" spans="1:128">
      <c r="A351" s="21"/>
      <c r="K351" s="21"/>
      <c r="L351" s="80"/>
      <c r="M351" s="81"/>
      <c r="N351" s="85"/>
      <c r="O351" s="85"/>
      <c r="P351" s="85"/>
      <c r="Q351" s="85"/>
      <c r="R351" s="85"/>
      <c r="S351" s="85"/>
      <c r="V351" s="16"/>
      <c r="W351" s="16"/>
      <c r="X351" s="16"/>
      <c r="Y351" s="16"/>
      <c r="Z351" s="16"/>
      <c r="AA351" s="16"/>
      <c r="AB351" s="16"/>
      <c r="AC351" s="16"/>
      <c r="AD351" s="16"/>
      <c r="AE351" s="11"/>
      <c r="AF351" s="11"/>
      <c r="AG351" s="11"/>
      <c r="AH351" s="11"/>
      <c r="AI351" s="51">
        <v>35734</v>
      </c>
      <c r="AJ351" s="52">
        <v>1.5</v>
      </c>
      <c r="AK351" s="13"/>
      <c r="AL351" s="51">
        <v>42247</v>
      </c>
      <c r="AM351" s="52">
        <v>1.9554</v>
      </c>
      <c r="AN351" s="52">
        <v>1.7030000000000001</v>
      </c>
      <c r="AO351" s="52">
        <v>1.4129</v>
      </c>
      <c r="AP351" s="52">
        <v>1.5431999999999999</v>
      </c>
      <c r="AQ351" s="52">
        <v>0.47949999999999998</v>
      </c>
      <c r="AR351" s="52">
        <v>-1.5599999999999999E-2</v>
      </c>
      <c r="AS351" s="75"/>
      <c r="AT351" s="76">
        <v>44865</v>
      </c>
      <c r="AU351" s="71">
        <v>2</v>
      </c>
      <c r="AV351" s="72"/>
      <c r="AW351" s="72"/>
      <c r="AX351" s="72"/>
      <c r="AY351" s="72"/>
      <c r="AZ351" s="72"/>
      <c r="BA351" s="72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</row>
    <row r="352" spans="1:128">
      <c r="A352" s="21"/>
      <c r="K352" s="21"/>
      <c r="L352" s="80"/>
      <c r="M352" s="81"/>
      <c r="N352" s="85"/>
      <c r="O352" s="85"/>
      <c r="P352" s="85"/>
      <c r="Q352" s="85"/>
      <c r="R352" s="85"/>
      <c r="S352" s="85"/>
      <c r="V352" s="16"/>
      <c r="W352" s="16"/>
      <c r="X352" s="16"/>
      <c r="Y352" s="16"/>
      <c r="Z352" s="16"/>
      <c r="AA352" s="16"/>
      <c r="AB352" s="16"/>
      <c r="AC352" s="16"/>
      <c r="AD352" s="16"/>
      <c r="AE352" s="11"/>
      <c r="AF352" s="11"/>
      <c r="AG352" s="11"/>
      <c r="AH352" s="11"/>
      <c r="AI352" s="51">
        <v>35703</v>
      </c>
      <c r="AJ352" s="52">
        <v>1.8</v>
      </c>
      <c r="AK352" s="13"/>
      <c r="AL352" s="51">
        <v>42277</v>
      </c>
      <c r="AM352" s="52">
        <v>1.5955999999999999</v>
      </c>
      <c r="AN352" s="52">
        <v>1.6362000000000001</v>
      </c>
      <c r="AO352" s="52">
        <v>1.4333</v>
      </c>
      <c r="AP352" s="52">
        <v>1.5536000000000001</v>
      </c>
      <c r="AQ352" s="52">
        <v>9.9199999999999997E-2</v>
      </c>
      <c r="AR352" s="52">
        <v>0.26100000000000001</v>
      </c>
      <c r="AS352" s="75"/>
      <c r="AT352" s="76">
        <v>44895</v>
      </c>
      <c r="AU352" s="71">
        <v>2</v>
      </c>
      <c r="AV352" s="72"/>
      <c r="AW352" s="72"/>
      <c r="AX352" s="72"/>
      <c r="AY352" s="72"/>
      <c r="AZ352" s="72"/>
    </row>
    <row r="353" spans="1:47">
      <c r="A353" s="21"/>
      <c r="K353" s="21"/>
      <c r="L353" s="80"/>
      <c r="M353" s="81"/>
      <c r="N353" s="85"/>
      <c r="O353" s="85"/>
      <c r="P353" s="85"/>
      <c r="Q353" s="85"/>
      <c r="R353" s="85"/>
      <c r="S353" s="85"/>
      <c r="V353" s="16"/>
      <c r="W353" s="16"/>
      <c r="X353" s="16"/>
      <c r="Y353" s="16"/>
      <c r="Z353" s="16"/>
      <c r="AA353" s="16"/>
      <c r="AB353" s="16"/>
      <c r="AC353" s="16"/>
      <c r="AD353" s="16"/>
      <c r="AE353" s="11"/>
      <c r="AF353" s="11"/>
      <c r="AG353" s="11"/>
      <c r="AH353" s="11"/>
      <c r="AI353" s="51">
        <v>35673</v>
      </c>
      <c r="AJ353" s="52">
        <v>1.9</v>
      </c>
      <c r="AK353" s="13"/>
      <c r="AL353" s="51">
        <v>42308</v>
      </c>
      <c r="AM353" s="52">
        <v>1.2674000000000001</v>
      </c>
      <c r="AN353" s="52">
        <v>1.4731000000000001</v>
      </c>
      <c r="AO353" s="52">
        <v>1.4166000000000001</v>
      </c>
      <c r="AP353" s="52">
        <v>1.5455000000000001</v>
      </c>
      <c r="AQ353" s="52">
        <v>-0.29170000000000001</v>
      </c>
      <c r="AR353" s="52">
        <v>6.3500000000000001E-2</v>
      </c>
      <c r="AS353" s="75"/>
      <c r="AT353" s="76">
        <v>44926</v>
      </c>
      <c r="AU353" s="89"/>
    </row>
    <row r="354" spans="1:47">
      <c r="A354" s="21"/>
      <c r="K354" s="21"/>
      <c r="L354" s="80"/>
      <c r="M354" s="81"/>
      <c r="N354" s="85"/>
      <c r="O354" s="85"/>
      <c r="P354" s="85"/>
      <c r="Q354" s="85"/>
      <c r="R354" s="85"/>
      <c r="S354" s="85"/>
      <c r="V354" s="16"/>
      <c r="W354" s="16"/>
      <c r="X354" s="16"/>
      <c r="Y354" s="16"/>
      <c r="Z354" s="16"/>
      <c r="AA354" s="16"/>
      <c r="AB354" s="16"/>
      <c r="AC354" s="16"/>
      <c r="AD354" s="16"/>
      <c r="AE354" s="11"/>
      <c r="AF354" s="11"/>
      <c r="AG354" s="11"/>
      <c r="AH354" s="11"/>
      <c r="AI354" s="51">
        <v>35642</v>
      </c>
      <c r="AJ354" s="52">
        <v>2.7</v>
      </c>
      <c r="AK354" s="13"/>
      <c r="AL354" s="51">
        <v>42338</v>
      </c>
      <c r="AM354" s="52">
        <v>1.4856</v>
      </c>
      <c r="AN354" s="52">
        <v>1.5179</v>
      </c>
      <c r="AO354" s="52">
        <v>1.4229000000000001</v>
      </c>
      <c r="AP354" s="52">
        <v>1.5429999999999999</v>
      </c>
      <c r="AQ354" s="52">
        <v>-8.6999999999999994E-3</v>
      </c>
      <c r="AR354" s="52">
        <v>1.2200000000000001E-2</v>
      </c>
      <c r="AS354" s="75"/>
      <c r="AT354" s="90"/>
      <c r="AU354" s="89"/>
    </row>
    <row r="355" spans="1:47">
      <c r="A355" s="21"/>
      <c r="K355" s="21"/>
      <c r="L355" s="80"/>
      <c r="M355" s="81"/>
      <c r="N355" s="85"/>
      <c r="O355" s="85"/>
      <c r="P355" s="85"/>
      <c r="Q355" s="85"/>
      <c r="R355" s="85"/>
      <c r="S355" s="85"/>
      <c r="V355" s="16"/>
      <c r="W355" s="16"/>
      <c r="X355" s="16"/>
      <c r="Y355" s="16"/>
      <c r="Z355" s="16"/>
      <c r="AA355" s="16"/>
      <c r="AB355" s="16"/>
      <c r="AC355" s="16"/>
      <c r="AD355" s="16"/>
      <c r="AE355" s="11"/>
      <c r="AF355" s="11"/>
      <c r="AG355" s="11"/>
      <c r="AH355" s="11"/>
      <c r="AI355" s="51">
        <v>35611</v>
      </c>
      <c r="AJ355" s="52">
        <v>2.8</v>
      </c>
      <c r="AK355" s="13"/>
      <c r="AL355" s="51">
        <v>42369</v>
      </c>
      <c r="AM355" s="52">
        <v>1.6</v>
      </c>
      <c r="AN355" s="52">
        <v>1.474</v>
      </c>
      <c r="AO355" s="52">
        <v>1.4408000000000001</v>
      </c>
      <c r="AP355" s="52">
        <v>1.5371999999999999</v>
      </c>
      <c r="AQ355" s="52">
        <v>0.49653000000000003</v>
      </c>
      <c r="AR355" s="52">
        <v>-1.18E-2</v>
      </c>
      <c r="AS355" s="75"/>
      <c r="AT355" s="90"/>
      <c r="AU355" s="89"/>
    </row>
    <row r="356" spans="1:47">
      <c r="A356" s="21"/>
      <c r="K356" s="21"/>
      <c r="L356" s="80"/>
      <c r="M356" s="81"/>
      <c r="N356" s="85"/>
      <c r="O356" s="85"/>
      <c r="P356" s="85"/>
      <c r="Q356" s="85"/>
      <c r="R356" s="85"/>
      <c r="S356" s="85"/>
      <c r="V356" s="16"/>
      <c r="W356" s="16"/>
      <c r="X356" s="16"/>
      <c r="Y356" s="16"/>
      <c r="Z356" s="16"/>
      <c r="AA356" s="16"/>
      <c r="AB356" s="16"/>
      <c r="AC356" s="16"/>
      <c r="AD356" s="16"/>
      <c r="AE356" s="11"/>
      <c r="AF356" s="11"/>
      <c r="AG356" s="11"/>
      <c r="AH356" s="11"/>
      <c r="AI356" s="51">
        <v>35581</v>
      </c>
      <c r="AJ356" s="52">
        <v>2.8</v>
      </c>
      <c r="AK356" s="13"/>
      <c r="AL356" s="51">
        <v>42400</v>
      </c>
      <c r="AM356" s="52">
        <v>1.8</v>
      </c>
      <c r="AN356" s="52">
        <v>1.5</v>
      </c>
      <c r="AO356" s="52">
        <v>1.8</v>
      </c>
      <c r="AP356" s="52">
        <v>1.5</v>
      </c>
      <c r="AQ356" s="52">
        <v>0.5</v>
      </c>
      <c r="AR356" s="52">
        <v>0.2</v>
      </c>
      <c r="AS356" s="75"/>
      <c r="AT356" s="90"/>
      <c r="AU356" s="89"/>
    </row>
    <row r="357" spans="1:47">
      <c r="A357" s="21"/>
      <c r="K357" s="21"/>
      <c r="L357" s="80"/>
      <c r="M357" s="81"/>
      <c r="N357" s="85"/>
      <c r="O357" s="85"/>
      <c r="P357" s="85"/>
      <c r="Q357" s="85"/>
      <c r="R357" s="85"/>
      <c r="S357" s="85"/>
      <c r="V357" s="16"/>
      <c r="W357" s="16"/>
      <c r="X357" s="16"/>
      <c r="Y357" s="16"/>
      <c r="Z357" s="16"/>
      <c r="AA357" s="16"/>
      <c r="AB357" s="16"/>
      <c r="AC357" s="16"/>
      <c r="AD357" s="16"/>
      <c r="AE357" s="11"/>
      <c r="AF357" s="11"/>
      <c r="AG357" s="11"/>
      <c r="AH357" s="11"/>
      <c r="AI357" s="51">
        <v>35550</v>
      </c>
      <c r="AJ357" s="52">
        <v>3.2</v>
      </c>
      <c r="AK357" s="13"/>
      <c r="AL357" s="51">
        <v>42429</v>
      </c>
      <c r="AM357" s="52">
        <v>2.2999999999999998</v>
      </c>
      <c r="AN357" s="52">
        <v>1.3</v>
      </c>
      <c r="AO357" s="52">
        <v>2</v>
      </c>
      <c r="AP357" s="52">
        <v>1.4</v>
      </c>
      <c r="AQ357" s="52">
        <v>1.6</v>
      </c>
      <c r="AR357" s="52">
        <v>0.3</v>
      </c>
      <c r="AS357" s="75"/>
      <c r="AT357" s="90"/>
      <c r="AU357" s="89"/>
    </row>
    <row r="358" spans="1:47">
      <c r="A358" s="21"/>
      <c r="K358" s="21"/>
      <c r="L358" s="80"/>
      <c r="M358" s="81"/>
      <c r="N358" s="85"/>
      <c r="O358" s="85"/>
      <c r="P358" s="85"/>
      <c r="Q358" s="85"/>
      <c r="R358" s="85"/>
      <c r="S358" s="85"/>
      <c r="V358" s="16"/>
      <c r="W358" s="16"/>
      <c r="X358" s="16"/>
      <c r="Y358" s="16"/>
      <c r="Z358" s="16"/>
      <c r="AA358" s="16"/>
      <c r="AB358" s="16"/>
      <c r="AC358" s="16"/>
      <c r="AD358" s="16"/>
      <c r="AE358" s="11"/>
      <c r="AF358" s="11"/>
      <c r="AG358" s="11"/>
      <c r="AH358" s="11"/>
      <c r="AI358" s="51">
        <v>35520</v>
      </c>
      <c r="AJ358" s="52">
        <v>4</v>
      </c>
      <c r="AK358" s="13"/>
      <c r="AL358" s="51">
        <v>42460</v>
      </c>
      <c r="AM358" s="52">
        <v>2.3013910000000002</v>
      </c>
      <c r="AN358" s="52">
        <v>1.5</v>
      </c>
      <c r="AO358" s="52">
        <v>2.1135000000000002</v>
      </c>
      <c r="AP358" s="52">
        <v>1.4</v>
      </c>
      <c r="AQ358" s="52">
        <v>-0.43053799999999998</v>
      </c>
      <c r="AR358" s="52">
        <v>0</v>
      </c>
      <c r="AS358" s="75"/>
      <c r="AT358" s="90"/>
      <c r="AU358" s="89"/>
    </row>
    <row r="359" spans="1:47">
      <c r="A359" s="21"/>
      <c r="K359" s="21"/>
      <c r="L359" s="80"/>
      <c r="M359" s="81"/>
      <c r="N359" s="85"/>
      <c r="O359" s="85"/>
      <c r="P359" s="85"/>
      <c r="Q359" s="85"/>
      <c r="R359" s="85"/>
      <c r="S359" s="85"/>
      <c r="V359" s="16"/>
      <c r="W359" s="16"/>
      <c r="X359" s="16"/>
      <c r="Y359" s="16"/>
      <c r="Z359" s="16"/>
      <c r="AA359" s="16"/>
      <c r="AB359" s="16"/>
      <c r="AC359" s="16"/>
      <c r="AD359" s="16"/>
      <c r="AE359" s="11"/>
      <c r="AF359" s="11"/>
      <c r="AG359" s="11"/>
      <c r="AH359" s="11"/>
      <c r="AI359" s="51">
        <v>35489</v>
      </c>
      <c r="AJ359" s="52">
        <v>5.6</v>
      </c>
      <c r="AK359" s="13"/>
      <c r="AL359" s="51">
        <v>42490</v>
      </c>
      <c r="AM359" s="52">
        <v>2.3278650000000001</v>
      </c>
      <c r="AN359" s="52">
        <v>1.5</v>
      </c>
      <c r="AO359" s="52">
        <v>2.1669999999999998</v>
      </c>
      <c r="AP359" s="52">
        <v>1.5</v>
      </c>
      <c r="AQ359" s="52">
        <v>-0.17941399999999999</v>
      </c>
      <c r="AR359" s="52">
        <v>0.2</v>
      </c>
      <c r="AS359" s="75"/>
      <c r="AT359" s="90"/>
      <c r="AU359" s="89"/>
    </row>
    <row r="360" spans="1:47">
      <c r="A360" s="21"/>
      <c r="K360" s="21"/>
      <c r="L360" s="80"/>
      <c r="M360" s="81"/>
      <c r="N360" s="85"/>
      <c r="O360" s="85"/>
      <c r="P360" s="85"/>
      <c r="Q360" s="85"/>
      <c r="R360" s="85"/>
      <c r="S360" s="85"/>
      <c r="V360" s="16"/>
      <c r="W360" s="16"/>
      <c r="X360" s="16"/>
      <c r="Y360" s="16"/>
      <c r="Z360" s="16"/>
      <c r="AA360" s="16"/>
      <c r="AB360" s="16"/>
      <c r="AC360" s="16"/>
      <c r="AD360" s="16"/>
      <c r="AE360" s="11"/>
      <c r="AF360" s="11"/>
      <c r="AG360" s="11"/>
      <c r="AH360" s="11"/>
      <c r="AI360" s="51">
        <v>35461</v>
      </c>
      <c r="AJ360" s="52">
        <v>5.9</v>
      </c>
      <c r="AK360" s="13"/>
      <c r="AL360" s="51">
        <v>42521</v>
      </c>
      <c r="AM360" s="52">
        <v>2.038999</v>
      </c>
      <c r="AN360" s="52">
        <v>1.6</v>
      </c>
      <c r="AO360" s="52">
        <v>2.1415000000000002</v>
      </c>
      <c r="AP360" s="52">
        <v>1.5</v>
      </c>
      <c r="AQ360" s="52">
        <v>-0.45585500000000001</v>
      </c>
      <c r="AR360" s="52">
        <v>0.1</v>
      </c>
      <c r="AS360" s="75"/>
      <c r="AT360" s="90"/>
      <c r="AU360" s="89"/>
    </row>
    <row r="361" spans="1:47">
      <c r="A361" s="21"/>
      <c r="K361" s="21"/>
      <c r="L361" s="80"/>
      <c r="M361" s="81"/>
      <c r="N361" s="85"/>
      <c r="O361" s="85"/>
      <c r="P361" s="85"/>
      <c r="Q361" s="85"/>
      <c r="R361" s="85"/>
      <c r="S361" s="85"/>
      <c r="V361" s="16"/>
      <c r="W361" s="16"/>
      <c r="X361" s="16"/>
      <c r="Y361" s="16"/>
      <c r="Z361" s="16"/>
      <c r="AA361" s="16"/>
      <c r="AB361" s="16"/>
      <c r="AC361" s="16"/>
      <c r="AD361" s="16"/>
      <c r="AE361" s="11"/>
      <c r="AF361" s="11"/>
      <c r="AG361" s="11"/>
      <c r="AH361" s="11"/>
      <c r="AI361" s="51">
        <v>35430</v>
      </c>
      <c r="AJ361" s="52">
        <v>7</v>
      </c>
      <c r="AK361" s="13"/>
      <c r="AL361" s="51">
        <v>42551</v>
      </c>
      <c r="AM361" s="52">
        <v>1.8795029999999999</v>
      </c>
      <c r="AN361" s="52">
        <v>1.6</v>
      </c>
      <c r="AO361" s="52">
        <v>2.0979000000000001</v>
      </c>
      <c r="AP361" s="52">
        <v>1.5</v>
      </c>
      <c r="AQ361" s="52">
        <v>-0.13123499999999999</v>
      </c>
      <c r="AR361" s="52">
        <v>0.1</v>
      </c>
      <c r="AS361" s="75"/>
      <c r="AT361" s="90"/>
      <c r="AU361" s="89"/>
    </row>
    <row r="362" spans="1:47">
      <c r="A362" s="21"/>
      <c r="K362" s="21"/>
      <c r="L362" s="80"/>
      <c r="M362" s="81"/>
      <c r="N362" s="85"/>
      <c r="O362" s="85"/>
      <c r="P362" s="85"/>
      <c r="Q362" s="85"/>
      <c r="R362" s="85"/>
      <c r="S362" s="85"/>
      <c r="V362" s="16"/>
      <c r="W362" s="16"/>
      <c r="X362" s="16"/>
      <c r="Y362" s="16"/>
      <c r="Z362" s="16"/>
      <c r="AA362" s="16"/>
      <c r="AB362" s="16"/>
      <c r="AC362" s="16"/>
      <c r="AD362" s="16"/>
      <c r="AE362" s="11"/>
      <c r="AF362" s="11"/>
      <c r="AG362" s="11"/>
      <c r="AH362" s="11"/>
      <c r="AI362" s="51">
        <v>35399</v>
      </c>
      <c r="AJ362" s="52">
        <v>6.9</v>
      </c>
      <c r="AK362" s="13"/>
      <c r="AL362" s="51">
        <v>42582</v>
      </c>
      <c r="AM362" s="52">
        <v>1.7651129999999999</v>
      </c>
      <c r="AN362" s="52">
        <v>1.8</v>
      </c>
      <c r="AO362" s="52">
        <v>2.0503</v>
      </c>
      <c r="AP362" s="52">
        <v>1.6</v>
      </c>
      <c r="AQ362" s="52">
        <v>0.194549</v>
      </c>
      <c r="AR362" s="52">
        <v>0.3</v>
      </c>
      <c r="AS362" s="75"/>
      <c r="AT362" s="90"/>
      <c r="AU362" s="89"/>
    </row>
    <row r="363" spans="1:47">
      <c r="A363" s="21"/>
      <c r="K363" s="21"/>
      <c r="L363" s="80"/>
      <c r="M363" s="81"/>
      <c r="N363" s="85"/>
      <c r="O363" s="85"/>
      <c r="P363" s="85"/>
      <c r="Q363" s="85"/>
      <c r="R363" s="85"/>
      <c r="S363" s="85"/>
      <c r="V363" s="16"/>
      <c r="W363" s="16"/>
      <c r="X363" s="16"/>
      <c r="Y363" s="16"/>
      <c r="Z363" s="16"/>
      <c r="AA363" s="16"/>
      <c r="AB363" s="16"/>
      <c r="AC363" s="16"/>
      <c r="AD363" s="16"/>
      <c r="AE363" s="11"/>
      <c r="AF363" s="11"/>
      <c r="AG363" s="11"/>
      <c r="AH363" s="11"/>
      <c r="AI363" s="51">
        <v>35369</v>
      </c>
      <c r="AJ363" s="52">
        <v>7</v>
      </c>
      <c r="AK363" s="13"/>
      <c r="AL363" s="51">
        <v>42613</v>
      </c>
      <c r="AM363" s="52">
        <v>1.3397730000000001</v>
      </c>
      <c r="AN363" s="52">
        <v>1.6</v>
      </c>
      <c r="AO363" s="52">
        <v>1.9610000000000001</v>
      </c>
      <c r="AP363" s="52">
        <v>1.6</v>
      </c>
      <c r="AQ363" s="52">
        <v>6.0004000000000002E-2</v>
      </c>
      <c r="AR363" s="52">
        <v>0.1</v>
      </c>
      <c r="AS363" s="75"/>
      <c r="AT363" s="90"/>
      <c r="AU363" s="89"/>
    </row>
    <row r="364" spans="1:47">
      <c r="A364" s="21"/>
      <c r="K364" s="21"/>
      <c r="L364" s="80"/>
      <c r="M364" s="81"/>
      <c r="N364" s="85"/>
      <c r="O364" s="85"/>
      <c r="P364" s="85"/>
      <c r="Q364" s="85"/>
      <c r="R364" s="85"/>
      <c r="S364" s="85"/>
      <c r="V364" s="16"/>
      <c r="W364" s="16"/>
      <c r="X364" s="16"/>
      <c r="Y364" s="16"/>
      <c r="Z364" s="16"/>
      <c r="AA364" s="16"/>
      <c r="AB364" s="16"/>
      <c r="AC364" s="16"/>
      <c r="AD364" s="16"/>
      <c r="AE364" s="11"/>
      <c r="AF364" s="11"/>
      <c r="AG364" s="11"/>
      <c r="AH364" s="11"/>
      <c r="AI364" s="51">
        <v>35338</v>
      </c>
      <c r="AJ364" s="52">
        <v>7.4</v>
      </c>
      <c r="AK364" s="13"/>
      <c r="AL364" s="51">
        <v>42643</v>
      </c>
      <c r="AM364" s="52">
        <v>1.920226</v>
      </c>
      <c r="AN364" s="52">
        <v>1.7</v>
      </c>
      <c r="AO364" s="52">
        <v>1.9564999999999999</v>
      </c>
      <c r="AP364" s="52">
        <v>1.6</v>
      </c>
      <c r="AQ364" s="52">
        <v>0.67264699999999999</v>
      </c>
      <c r="AR364" s="52">
        <v>0.4</v>
      </c>
      <c r="AS364" s="75"/>
      <c r="AT364" s="90"/>
      <c r="AU364" s="89"/>
    </row>
    <row r="365" spans="1:47">
      <c r="A365" s="21"/>
      <c r="K365" s="21"/>
      <c r="L365" s="80"/>
      <c r="M365" s="81"/>
      <c r="N365" s="85"/>
      <c r="O365" s="85"/>
      <c r="P365" s="85"/>
      <c r="Q365" s="85"/>
      <c r="R365" s="85"/>
      <c r="S365" s="85"/>
      <c r="V365" s="16"/>
      <c r="W365" s="16"/>
      <c r="X365" s="16"/>
      <c r="Y365" s="16"/>
      <c r="Z365" s="16"/>
      <c r="AA365" s="16"/>
      <c r="AB365" s="16"/>
      <c r="AC365" s="16"/>
      <c r="AD365" s="16"/>
      <c r="AE365" s="11"/>
      <c r="AF365" s="11"/>
      <c r="AG365" s="11"/>
      <c r="AH365" s="11"/>
      <c r="AI365" s="51">
        <v>35308</v>
      </c>
      <c r="AJ365" s="52">
        <v>8.1</v>
      </c>
      <c r="AK365" s="13"/>
      <c r="AL365" s="51">
        <v>42674</v>
      </c>
      <c r="AM365" s="52">
        <v>2.0959469999999998</v>
      </c>
      <c r="AN365" s="52">
        <v>1.8</v>
      </c>
      <c r="AO365" s="52">
        <v>1.9703999999999999</v>
      </c>
      <c r="AP365" s="52">
        <v>1.6</v>
      </c>
      <c r="AQ365" s="52">
        <v>-0.120073</v>
      </c>
      <c r="AR365" s="52">
        <v>0.1</v>
      </c>
      <c r="AS365" s="75"/>
      <c r="AT365" s="90"/>
      <c r="AU365" s="89"/>
    </row>
    <row r="366" spans="1:47">
      <c r="A366" s="21"/>
      <c r="K366" s="21"/>
      <c r="L366" s="80"/>
      <c r="M366" s="81"/>
      <c r="N366" s="85"/>
      <c r="O366" s="85"/>
      <c r="P366" s="85"/>
      <c r="Q366" s="85"/>
      <c r="R366" s="85"/>
      <c r="S366" s="85"/>
      <c r="V366" s="16"/>
      <c r="W366" s="16"/>
      <c r="X366" s="16"/>
      <c r="Y366" s="16"/>
      <c r="Z366" s="16"/>
      <c r="AA366" s="16"/>
      <c r="AB366" s="16"/>
      <c r="AC366" s="16"/>
      <c r="AD366" s="16"/>
      <c r="AE366" s="11"/>
      <c r="AF366" s="11"/>
      <c r="AG366" s="11"/>
      <c r="AH366" s="11"/>
      <c r="AI366" s="51">
        <v>35277</v>
      </c>
      <c r="AJ366" s="52">
        <v>8.3000000000000007</v>
      </c>
      <c r="AK366" s="13"/>
      <c r="AL366" s="51">
        <v>42704</v>
      </c>
      <c r="AM366" s="52">
        <v>2.2522579999999999</v>
      </c>
      <c r="AN366" s="52">
        <v>1.9</v>
      </c>
      <c r="AO366" s="52">
        <v>1.9961</v>
      </c>
      <c r="AP366" s="52">
        <v>1.6</v>
      </c>
      <c r="AQ366" s="52">
        <v>0.14437900000000001</v>
      </c>
      <c r="AR366" s="52">
        <v>0.1</v>
      </c>
      <c r="AS366" s="75"/>
      <c r="AT366" s="90"/>
      <c r="AU366" s="89"/>
    </row>
    <row r="367" spans="1:47">
      <c r="A367" s="21"/>
      <c r="K367" s="21"/>
      <c r="L367" s="80"/>
      <c r="M367" s="81"/>
      <c r="N367" s="85"/>
      <c r="O367" s="85"/>
      <c r="P367" s="85"/>
      <c r="Q367" s="85"/>
      <c r="R367" s="85"/>
      <c r="S367" s="85"/>
      <c r="V367" s="16"/>
      <c r="W367" s="16"/>
      <c r="X367" s="16"/>
      <c r="Y367" s="16"/>
      <c r="Z367" s="16"/>
      <c r="AA367" s="16"/>
      <c r="AB367" s="16"/>
      <c r="AC367" s="16"/>
      <c r="AD367" s="16"/>
      <c r="AE367" s="11"/>
      <c r="AF367" s="11"/>
      <c r="AG367" s="11"/>
      <c r="AH367" s="11"/>
      <c r="AI367" s="51">
        <v>35246</v>
      </c>
      <c r="AJ367" s="52">
        <v>8.6</v>
      </c>
      <c r="AK367" s="13"/>
      <c r="AL367" s="51">
        <v>42735</v>
      </c>
      <c r="AM367" s="52">
        <v>2.0765449999999999</v>
      </c>
      <c r="AN367" s="52">
        <v>1.9</v>
      </c>
      <c r="AO367" s="52">
        <v>2.0028000000000001</v>
      </c>
      <c r="AP367" s="52">
        <v>1.6</v>
      </c>
      <c r="AQ367" s="52">
        <v>0.22400600000000001</v>
      </c>
      <c r="AR367" s="52">
        <v>0.1</v>
      </c>
      <c r="AS367" s="75"/>
      <c r="AT367" s="90"/>
      <c r="AU367" s="89"/>
    </row>
    <row r="368" spans="1:47">
      <c r="A368" s="21"/>
      <c r="K368" s="21"/>
      <c r="L368" s="80"/>
      <c r="M368" s="81"/>
      <c r="N368" s="85"/>
      <c r="O368" s="85"/>
      <c r="P368" s="85"/>
      <c r="Q368" s="85"/>
      <c r="R368" s="85"/>
      <c r="S368" s="85"/>
      <c r="V368" s="16"/>
      <c r="W368" s="16"/>
      <c r="X368" s="16"/>
      <c r="Y368" s="16"/>
      <c r="Z368" s="16"/>
      <c r="AA368" s="16"/>
      <c r="AB368" s="16"/>
      <c r="AC368" s="16"/>
      <c r="AD368" s="16"/>
      <c r="AE368" s="11"/>
      <c r="AF368" s="11"/>
      <c r="AG368" s="11"/>
      <c r="AH368" s="11"/>
      <c r="AI368" s="51">
        <v>35216</v>
      </c>
      <c r="AJ368" s="52">
        <v>8.9</v>
      </c>
      <c r="AK368" s="13"/>
      <c r="AL368" s="51">
        <v>42766</v>
      </c>
      <c r="AM368" s="52">
        <v>2.5490550000000001</v>
      </c>
      <c r="AN368" s="52">
        <v>2.2000000000000002</v>
      </c>
      <c r="AO368" s="52">
        <v>2.5491000000000001</v>
      </c>
      <c r="AP368" s="52">
        <v>2.2000000000000002</v>
      </c>
      <c r="AQ368" s="52">
        <v>0.99839999999999995</v>
      </c>
      <c r="AR368" s="52">
        <v>0.6</v>
      </c>
      <c r="AS368" s="75"/>
      <c r="AT368" s="90"/>
      <c r="AU368" s="89"/>
    </row>
    <row r="369" spans="1:47">
      <c r="A369" s="21"/>
      <c r="K369" s="21"/>
      <c r="L369" s="80"/>
      <c r="M369" s="81"/>
      <c r="N369" s="85"/>
      <c r="O369" s="85"/>
      <c r="P369" s="85"/>
      <c r="Q369" s="85"/>
      <c r="R369" s="85"/>
      <c r="S369" s="85"/>
      <c r="V369" s="16"/>
      <c r="W369" s="16"/>
      <c r="X369" s="16"/>
      <c r="Y369" s="16"/>
      <c r="Z369" s="16"/>
      <c r="AA369" s="16"/>
      <c r="AB369" s="16"/>
      <c r="AC369" s="16"/>
      <c r="AD369" s="16"/>
      <c r="AE369" s="11"/>
      <c r="AF369" s="11"/>
      <c r="AG369" s="11"/>
      <c r="AH369" s="11"/>
      <c r="AI369" s="51">
        <v>35185</v>
      </c>
      <c r="AJ369" s="52">
        <v>9.6999999999999993</v>
      </c>
      <c r="AK369" s="13"/>
      <c r="AL369" s="51">
        <v>42794</v>
      </c>
      <c r="AM369" s="52">
        <v>0.8</v>
      </c>
      <c r="AN369" s="52">
        <v>1.8</v>
      </c>
      <c r="AO369" s="52">
        <v>1.6688000000000001</v>
      </c>
      <c r="AP369" s="52">
        <v>2</v>
      </c>
      <c r="AQ369" s="52">
        <v>-0.16789999999999999</v>
      </c>
      <c r="AR369" s="52">
        <v>-0.1</v>
      </c>
      <c r="AS369" s="75"/>
      <c r="AT369" s="90"/>
      <c r="AU369" s="89"/>
    </row>
    <row r="370" spans="1:47">
      <c r="A370" s="21"/>
      <c r="K370" s="21"/>
      <c r="L370" s="80"/>
      <c r="M370" s="81"/>
      <c r="N370" s="85"/>
      <c r="O370" s="85"/>
      <c r="P370" s="85"/>
      <c r="Q370" s="85"/>
      <c r="R370" s="85"/>
      <c r="S370" s="85"/>
      <c r="V370" s="16"/>
      <c r="W370" s="16"/>
      <c r="X370" s="16"/>
      <c r="Y370" s="16"/>
      <c r="Z370" s="16"/>
      <c r="AA370" s="16"/>
      <c r="AB370" s="16"/>
      <c r="AC370" s="16"/>
      <c r="AD370" s="16"/>
      <c r="AE370" s="11"/>
      <c r="AF370" s="11"/>
      <c r="AG370" s="11"/>
      <c r="AH370" s="11"/>
      <c r="AI370" s="51">
        <v>35155</v>
      </c>
      <c r="AJ370" s="52">
        <v>9.8000000000000007</v>
      </c>
      <c r="AK370" s="13"/>
      <c r="AL370" s="51">
        <v>42825</v>
      </c>
      <c r="AM370" s="52">
        <v>0.9</v>
      </c>
      <c r="AN370" s="52">
        <v>2</v>
      </c>
      <c r="AO370" s="52">
        <v>1.4177</v>
      </c>
      <c r="AP370" s="52">
        <v>2</v>
      </c>
      <c r="AQ370" s="52">
        <v>-0.31680000000000003</v>
      </c>
      <c r="AR370" s="52">
        <v>0.1</v>
      </c>
      <c r="AS370" s="75"/>
      <c r="AT370" s="90"/>
      <c r="AU370" s="89"/>
    </row>
    <row r="371" spans="1:47">
      <c r="A371" s="21"/>
      <c r="K371" s="21"/>
      <c r="L371" s="80"/>
      <c r="M371" s="81"/>
      <c r="N371" s="85"/>
      <c r="O371" s="85"/>
      <c r="P371" s="85"/>
      <c r="Q371" s="85"/>
      <c r="R371" s="85"/>
      <c r="S371" s="85"/>
      <c r="V371" s="16"/>
      <c r="W371" s="16"/>
      <c r="X371" s="16"/>
      <c r="Y371" s="16"/>
      <c r="Z371" s="16"/>
      <c r="AA371" s="16"/>
      <c r="AB371" s="16"/>
      <c r="AC371" s="16"/>
      <c r="AD371" s="16"/>
      <c r="AE371" s="11"/>
      <c r="AF371" s="11"/>
      <c r="AG371" s="11"/>
      <c r="AH371" s="11"/>
      <c r="AI371" s="51">
        <v>35124</v>
      </c>
      <c r="AJ371" s="52">
        <v>9.3000000000000007</v>
      </c>
      <c r="AK371" s="13"/>
      <c r="AL371" s="51">
        <v>42855</v>
      </c>
      <c r="AM371" s="52">
        <v>1.2</v>
      </c>
      <c r="AN371" s="52">
        <v>2.1</v>
      </c>
      <c r="AO371" s="52">
        <v>1.3547</v>
      </c>
      <c r="AP371" s="52">
        <v>2.1</v>
      </c>
      <c r="AQ371" s="52">
        <v>6.6500000000000004E-2</v>
      </c>
      <c r="AR371" s="52">
        <v>0.3</v>
      </c>
      <c r="AS371" s="75"/>
      <c r="AT371" s="90"/>
      <c r="AU371" s="89"/>
    </row>
    <row r="372" spans="1:47">
      <c r="A372" s="21"/>
      <c r="K372" s="21"/>
      <c r="L372" s="80"/>
      <c r="M372" s="81"/>
      <c r="N372" s="85"/>
      <c r="O372" s="85"/>
      <c r="P372" s="85"/>
      <c r="Q372" s="85"/>
      <c r="R372" s="85"/>
      <c r="S372" s="85"/>
      <c r="V372" s="16"/>
      <c r="W372" s="16"/>
      <c r="X372" s="16"/>
      <c r="Y372" s="16"/>
      <c r="Z372" s="16"/>
      <c r="AA372" s="16"/>
      <c r="AB372" s="16"/>
      <c r="AC372" s="16"/>
      <c r="AD372" s="16"/>
      <c r="AE372" s="11"/>
      <c r="AF372" s="11"/>
      <c r="AG372" s="11"/>
      <c r="AH372" s="11"/>
      <c r="AI372" s="51">
        <v>35095</v>
      </c>
      <c r="AJ372" s="52">
        <v>9</v>
      </c>
      <c r="AK372" s="13"/>
      <c r="AL372" s="51">
        <v>42886</v>
      </c>
      <c r="AM372" s="52">
        <v>1.5</v>
      </c>
      <c r="AN372" s="52">
        <v>2.1</v>
      </c>
      <c r="AO372" s="52">
        <v>1.387</v>
      </c>
      <c r="AP372" s="52">
        <v>2.1</v>
      </c>
      <c r="AQ372" s="52">
        <v>-0.11020000000000001</v>
      </c>
      <c r="AR372" s="52">
        <v>0.1</v>
      </c>
      <c r="AS372" s="75"/>
      <c r="AT372" s="90"/>
      <c r="AU372" s="89"/>
    </row>
    <row r="373" spans="1:47">
      <c r="A373" s="21"/>
      <c r="K373" s="21"/>
      <c r="L373" s="80"/>
      <c r="M373" s="81"/>
      <c r="N373" s="85"/>
      <c r="O373" s="85"/>
      <c r="P373" s="85"/>
      <c r="Q373" s="85"/>
      <c r="R373" s="85"/>
      <c r="S373" s="85"/>
      <c r="V373" s="16"/>
      <c r="W373" s="16"/>
      <c r="X373" s="16"/>
      <c r="Y373" s="16"/>
      <c r="Z373" s="16"/>
      <c r="AA373" s="16"/>
      <c r="AB373" s="16"/>
      <c r="AC373" s="16"/>
      <c r="AD373" s="16"/>
      <c r="AE373" s="11"/>
      <c r="AF373" s="11"/>
      <c r="AG373" s="11"/>
      <c r="AH373" s="11"/>
      <c r="AI373" s="51">
        <v>35064</v>
      </c>
      <c r="AJ373" s="52">
        <v>10.1</v>
      </c>
      <c r="AK373" s="13"/>
      <c r="AL373" s="51">
        <v>42916</v>
      </c>
      <c r="AM373" s="52">
        <v>1.5</v>
      </c>
      <c r="AN373" s="52">
        <v>2.2000000000000002</v>
      </c>
      <c r="AO373" s="52">
        <v>1.4051</v>
      </c>
      <c r="AP373" s="52">
        <v>2.1</v>
      </c>
      <c r="AQ373" s="52">
        <v>-0.15210000000000001</v>
      </c>
      <c r="AR373" s="52">
        <v>0.1</v>
      </c>
      <c r="AS373" s="75"/>
      <c r="AT373" s="90"/>
      <c r="AU373" s="89"/>
    </row>
    <row r="374" spans="1:47">
      <c r="A374" s="21"/>
      <c r="K374" s="21"/>
      <c r="L374" s="80"/>
      <c r="M374" s="81"/>
      <c r="N374" s="85"/>
      <c r="O374" s="85"/>
      <c r="P374" s="85"/>
      <c r="Q374" s="85"/>
      <c r="R374" s="85"/>
      <c r="S374" s="85"/>
      <c r="V374" s="16"/>
      <c r="W374" s="16"/>
      <c r="X374" s="16"/>
      <c r="Y374" s="16"/>
      <c r="Z374" s="16"/>
      <c r="AA374" s="16"/>
      <c r="AB374" s="16"/>
      <c r="AC374" s="16"/>
      <c r="AD374" s="16"/>
      <c r="AE374" s="11"/>
      <c r="AF374" s="11"/>
      <c r="AG374" s="11"/>
      <c r="AH374" s="11"/>
      <c r="AI374" s="51">
        <v>35033</v>
      </c>
      <c r="AJ374" s="52">
        <v>11.2</v>
      </c>
      <c r="AK374" s="13"/>
      <c r="AL374" s="51">
        <v>42947</v>
      </c>
      <c r="AM374" s="52">
        <v>1.4</v>
      </c>
      <c r="AN374" s="52">
        <v>2.1</v>
      </c>
      <c r="AO374" s="52">
        <v>1.4053</v>
      </c>
      <c r="AP374" s="52">
        <v>2.1</v>
      </c>
      <c r="AQ374" s="52">
        <v>0.1066</v>
      </c>
      <c r="AR374" s="52">
        <v>0.3</v>
      </c>
      <c r="AS374" s="75"/>
      <c r="AT374" s="90"/>
      <c r="AU374" s="89"/>
    </row>
    <row r="375" spans="1:47">
      <c r="A375" s="21"/>
      <c r="K375" s="21"/>
      <c r="L375" s="80"/>
      <c r="M375" s="81"/>
      <c r="N375" s="85"/>
      <c r="O375" s="85"/>
      <c r="P375" s="85"/>
      <c r="Q375" s="85"/>
      <c r="R375" s="85"/>
      <c r="S375" s="85"/>
      <c r="V375" s="16"/>
      <c r="W375" s="16"/>
      <c r="X375" s="16"/>
      <c r="Y375" s="16"/>
      <c r="Z375" s="16"/>
      <c r="AA375" s="16"/>
      <c r="AB375" s="16"/>
      <c r="AC375" s="16"/>
      <c r="AD375" s="16"/>
      <c r="AE375" s="11"/>
      <c r="AF375" s="11"/>
      <c r="AG375" s="11"/>
      <c r="AH375" s="11"/>
      <c r="AI375" s="51">
        <v>35003</v>
      </c>
      <c r="AJ375" s="52">
        <v>12.1</v>
      </c>
      <c r="AK375" s="13"/>
      <c r="AL375" s="51">
        <v>42978</v>
      </c>
      <c r="AM375" s="52">
        <v>1.8</v>
      </c>
      <c r="AN375" s="52">
        <v>2.2000000000000002</v>
      </c>
      <c r="AO375" s="52">
        <v>1.4504999999999999</v>
      </c>
      <c r="AP375" s="52">
        <v>2.1</v>
      </c>
      <c r="AQ375" s="52">
        <v>0.41570000000000001</v>
      </c>
      <c r="AR375" s="52">
        <v>0.1</v>
      </c>
      <c r="AS375" s="75"/>
      <c r="AT375" s="90"/>
      <c r="AU375" s="89"/>
    </row>
    <row r="376" spans="1:47">
      <c r="A376" s="21"/>
      <c r="K376" s="21"/>
      <c r="L376" s="80"/>
      <c r="M376" s="81"/>
      <c r="N376" s="85"/>
      <c r="O376" s="85"/>
      <c r="P376" s="85"/>
      <c r="Q376" s="85"/>
      <c r="R376" s="85"/>
      <c r="S376" s="85"/>
      <c r="V376" s="16"/>
      <c r="W376" s="16"/>
      <c r="X376" s="16"/>
      <c r="Y376" s="16"/>
      <c r="Z376" s="16"/>
      <c r="AA376" s="16"/>
      <c r="AB376" s="16"/>
      <c r="AC376" s="16"/>
      <c r="AD376" s="16"/>
      <c r="AE376" s="11"/>
      <c r="AF376" s="11"/>
      <c r="AG376" s="11"/>
      <c r="AH376" s="11"/>
      <c r="AI376" s="51">
        <v>34972</v>
      </c>
      <c r="AJ376" s="52">
        <v>13.2</v>
      </c>
      <c r="AK376" s="13"/>
      <c r="AL376" s="51">
        <v>43008</v>
      </c>
      <c r="AM376" s="52">
        <v>1.6</v>
      </c>
      <c r="AN376" s="52">
        <v>2.2999999999999998</v>
      </c>
      <c r="AO376" s="52">
        <v>1.4708000000000001</v>
      </c>
      <c r="AP376" s="52">
        <v>2.1</v>
      </c>
      <c r="AQ376" s="52">
        <v>0.53890000000000005</v>
      </c>
      <c r="AR376" s="52">
        <v>0.5</v>
      </c>
      <c r="AS376" s="75"/>
      <c r="AT376" s="90"/>
      <c r="AU376" s="89"/>
    </row>
    <row r="377" spans="1:47">
      <c r="A377" s="21"/>
      <c r="K377" s="21"/>
      <c r="L377" s="80"/>
      <c r="M377" s="81"/>
      <c r="N377" s="85"/>
      <c r="O377" s="85"/>
      <c r="P377" s="85"/>
      <c r="Q377" s="85"/>
      <c r="R377" s="85"/>
      <c r="S377" s="85"/>
      <c r="V377" s="16"/>
      <c r="W377" s="16"/>
      <c r="X377" s="16"/>
      <c r="Y377" s="16"/>
      <c r="Z377" s="16"/>
      <c r="AA377" s="16"/>
      <c r="AB377" s="16"/>
      <c r="AC377" s="16"/>
      <c r="AD377" s="16"/>
      <c r="AE377" s="11"/>
      <c r="AF377" s="11"/>
      <c r="AG377" s="11"/>
      <c r="AH377" s="11"/>
      <c r="AI377" s="51">
        <v>34942</v>
      </c>
      <c r="AJ377" s="52">
        <v>14.5</v>
      </c>
      <c r="AK377" s="13"/>
      <c r="AL377" s="51">
        <v>43039</v>
      </c>
      <c r="AM377" s="52">
        <v>1.9</v>
      </c>
      <c r="AN377" s="52">
        <v>2.2999999999999998</v>
      </c>
      <c r="AO377" s="52">
        <v>1.5106999999999999</v>
      </c>
      <c r="AP377" s="52">
        <v>2.1</v>
      </c>
      <c r="AQ377" s="52">
        <v>0.11219999999999999</v>
      </c>
      <c r="AR377" s="52">
        <v>0</v>
      </c>
      <c r="AS377" s="75"/>
      <c r="AT377" s="90"/>
      <c r="AU377" s="89"/>
    </row>
    <row r="378" spans="1:47">
      <c r="A378" s="21"/>
      <c r="K378" s="21"/>
      <c r="L378" s="80"/>
      <c r="M378" s="81"/>
      <c r="N378" s="85"/>
      <c r="O378" s="85"/>
      <c r="P378" s="85"/>
      <c r="Q378" s="85"/>
      <c r="R378" s="85"/>
      <c r="S378" s="85"/>
      <c r="V378" s="16"/>
      <c r="W378" s="16"/>
      <c r="X378" s="16"/>
      <c r="Y378" s="16"/>
      <c r="Z378" s="16"/>
      <c r="AA378" s="16"/>
      <c r="AB378" s="16"/>
      <c r="AC378" s="16"/>
      <c r="AD378" s="16"/>
      <c r="AE378" s="11"/>
      <c r="AF378" s="11"/>
      <c r="AG378" s="11"/>
      <c r="AH378" s="11"/>
      <c r="AI378" s="51">
        <v>34911</v>
      </c>
      <c r="AJ378" s="52">
        <v>16.7</v>
      </c>
      <c r="AK378" s="13"/>
      <c r="AL378" s="51">
        <v>43069</v>
      </c>
      <c r="AM378" s="52">
        <v>1.7</v>
      </c>
      <c r="AN378" s="52">
        <v>2.2999999999999998</v>
      </c>
      <c r="AO378" s="52">
        <v>1.5310999999999999</v>
      </c>
      <c r="AP378" s="52">
        <v>2.2000000000000002</v>
      </c>
      <c r="AQ378" s="52">
        <v>1.2800000000000001E-2</v>
      </c>
      <c r="AR378" s="52">
        <v>0</v>
      </c>
      <c r="AS378" s="75"/>
      <c r="AT378" s="90"/>
      <c r="AU378" s="89"/>
    </row>
    <row r="379" spans="1:47">
      <c r="A379" s="21"/>
      <c r="K379" s="21"/>
      <c r="L379" s="80"/>
      <c r="M379" s="81"/>
      <c r="N379" s="85"/>
      <c r="O379" s="85"/>
      <c r="P379" s="85"/>
      <c r="Q379" s="85"/>
      <c r="R379" s="85"/>
      <c r="S379" s="85"/>
      <c r="V379" s="16"/>
      <c r="W379" s="16"/>
      <c r="X379" s="16"/>
      <c r="Y379" s="16"/>
      <c r="Z379" s="16"/>
      <c r="AA379" s="16"/>
      <c r="AB379" s="16"/>
      <c r="AC379" s="16"/>
      <c r="AD379" s="16"/>
      <c r="AE379" s="11"/>
      <c r="AF379" s="11"/>
      <c r="AG379" s="11"/>
      <c r="AH379" s="11"/>
      <c r="AI379" s="51">
        <v>34880</v>
      </c>
      <c r="AJ379" s="52">
        <v>18.2</v>
      </c>
      <c r="AK379" s="13"/>
      <c r="AL379" s="51">
        <v>43100</v>
      </c>
      <c r="AM379" s="52">
        <v>1.8</v>
      </c>
      <c r="AN379" s="52">
        <v>2.2000000000000002</v>
      </c>
      <c r="AO379" s="52">
        <v>1.6</v>
      </c>
      <c r="AP379" s="52">
        <v>2.2000000000000002</v>
      </c>
      <c r="AQ379" s="52">
        <v>0.3</v>
      </c>
      <c r="AR379" s="52">
        <v>0.1</v>
      </c>
      <c r="AS379" s="75"/>
      <c r="AT379" s="90"/>
      <c r="AU379" s="89"/>
    </row>
    <row r="380" spans="1:47">
      <c r="A380" s="21"/>
      <c r="K380" s="21"/>
      <c r="L380" s="80"/>
      <c r="M380" s="81"/>
      <c r="N380" s="85"/>
      <c r="O380" s="85"/>
      <c r="P380" s="85"/>
      <c r="Q380" s="85"/>
      <c r="R380" s="85"/>
      <c r="S380" s="85"/>
      <c r="V380" s="16"/>
      <c r="W380" s="16"/>
      <c r="X380" s="16"/>
      <c r="Y380" s="16"/>
      <c r="Z380" s="16"/>
      <c r="AA380" s="16"/>
      <c r="AB380" s="16"/>
      <c r="AC380" s="16"/>
      <c r="AD380" s="16"/>
      <c r="AE380" s="11"/>
      <c r="AF380" s="11"/>
      <c r="AG380" s="11"/>
      <c r="AH380" s="11"/>
      <c r="AI380" s="51">
        <v>34850</v>
      </c>
      <c r="AJ380" s="52">
        <v>20.3</v>
      </c>
      <c r="AK380" s="13"/>
      <c r="AL380" s="51">
        <v>43131</v>
      </c>
      <c r="AM380" s="52">
        <v>1.5</v>
      </c>
      <c r="AN380" s="52">
        <v>1.9</v>
      </c>
      <c r="AO380" s="52">
        <v>1.5</v>
      </c>
      <c r="AP380" s="52">
        <v>1.9</v>
      </c>
      <c r="AQ380" s="52">
        <v>0.6</v>
      </c>
      <c r="AR380" s="52">
        <v>0.2</v>
      </c>
      <c r="AS380" s="75"/>
      <c r="AT380" s="90"/>
      <c r="AU380" s="89"/>
    </row>
    <row r="381" spans="1:47">
      <c r="A381" s="21"/>
      <c r="K381" s="21"/>
      <c r="L381" s="80"/>
      <c r="M381" s="81"/>
      <c r="N381" s="85"/>
      <c r="O381" s="85"/>
      <c r="P381" s="85"/>
      <c r="Q381" s="85"/>
      <c r="R381" s="85"/>
      <c r="S381" s="85"/>
      <c r="V381" s="16"/>
      <c r="W381" s="16"/>
      <c r="X381" s="16"/>
      <c r="Y381" s="16"/>
      <c r="Z381" s="16"/>
      <c r="AA381" s="16"/>
      <c r="AB381" s="16"/>
      <c r="AC381" s="16"/>
      <c r="AD381" s="16"/>
      <c r="AE381" s="11"/>
      <c r="AF381" s="11"/>
      <c r="AG381" s="11"/>
      <c r="AH381" s="11"/>
      <c r="AI381" s="51">
        <v>34819</v>
      </c>
      <c r="AJ381" s="52">
        <v>20.7</v>
      </c>
      <c r="AK381" s="13"/>
      <c r="AL381" s="51">
        <v>43159</v>
      </c>
      <c r="AM381" s="52">
        <v>2.9</v>
      </c>
      <c r="AN381" s="52">
        <v>2.5</v>
      </c>
      <c r="AO381" s="52">
        <v>2.2000000000000002</v>
      </c>
      <c r="AP381" s="52">
        <v>2.2000000000000002</v>
      </c>
      <c r="AQ381" s="52">
        <v>1.2</v>
      </c>
      <c r="AR381" s="52">
        <v>0.5</v>
      </c>
      <c r="AS381" s="75"/>
      <c r="AT381" s="90"/>
      <c r="AU381" s="89"/>
    </row>
    <row r="382" spans="1:47">
      <c r="A382" s="21"/>
      <c r="K382" s="21"/>
      <c r="L382" s="80"/>
      <c r="M382" s="81"/>
      <c r="N382" s="85"/>
      <c r="O382" s="85"/>
      <c r="P382" s="85"/>
      <c r="Q382" s="85"/>
      <c r="R382" s="85"/>
      <c r="S382" s="85"/>
      <c r="V382" s="16"/>
      <c r="W382" s="16"/>
      <c r="X382" s="16"/>
      <c r="Y382" s="16"/>
      <c r="Z382" s="16"/>
      <c r="AA382" s="16"/>
      <c r="AB382" s="16"/>
      <c r="AC382" s="16"/>
      <c r="AD382" s="16"/>
      <c r="AE382" s="11"/>
      <c r="AF382" s="11"/>
      <c r="AG382" s="11"/>
      <c r="AH382" s="11"/>
      <c r="AI382" s="51">
        <v>34789</v>
      </c>
      <c r="AJ382" s="52">
        <v>21.3</v>
      </c>
      <c r="AK382" s="13"/>
      <c r="AL382" s="51">
        <v>43190</v>
      </c>
      <c r="AM382" s="52">
        <v>2.1</v>
      </c>
      <c r="AN382" s="52">
        <v>2</v>
      </c>
      <c r="AO382" s="52">
        <v>2.1</v>
      </c>
      <c r="AP382" s="52">
        <v>2.1</v>
      </c>
      <c r="AQ382" s="52">
        <v>-1.1000000000000001</v>
      </c>
      <c r="AR382" s="52">
        <v>-0.3</v>
      </c>
      <c r="AS382" s="75"/>
      <c r="AT382" s="90"/>
      <c r="AU382" s="89"/>
    </row>
    <row r="383" spans="1:47">
      <c r="A383" s="21"/>
      <c r="K383" s="21"/>
      <c r="L383" s="80"/>
      <c r="M383" s="81"/>
      <c r="N383" s="85"/>
      <c r="O383" s="85"/>
      <c r="P383" s="85"/>
      <c r="Q383" s="85"/>
      <c r="R383" s="85"/>
      <c r="S383" s="85"/>
      <c r="V383" s="16"/>
      <c r="W383" s="16"/>
      <c r="X383" s="16"/>
      <c r="Y383" s="16"/>
      <c r="Z383" s="16"/>
      <c r="AA383" s="16"/>
      <c r="AB383" s="16"/>
      <c r="AC383" s="16"/>
      <c r="AD383" s="16"/>
      <c r="AE383" s="11"/>
      <c r="AF383" s="11"/>
      <c r="AG383" s="11"/>
      <c r="AH383" s="11"/>
      <c r="AI383" s="51">
        <v>34758</v>
      </c>
      <c r="AJ383" s="52">
        <v>22.4</v>
      </c>
      <c r="AK383" s="13"/>
      <c r="AL383" s="51">
        <v>43220</v>
      </c>
      <c r="AM383" s="52">
        <v>1.8</v>
      </c>
      <c r="AN383" s="52">
        <v>2</v>
      </c>
      <c r="AO383" s="52">
        <v>2.1</v>
      </c>
      <c r="AP383" s="52">
        <v>2.1</v>
      </c>
      <c r="AQ383" s="52">
        <v>-0.2</v>
      </c>
      <c r="AR383" s="52">
        <v>0.2</v>
      </c>
      <c r="AS383" s="75"/>
      <c r="AT383" s="90"/>
      <c r="AU383" s="89"/>
    </row>
    <row r="384" spans="1:47">
      <c r="A384" s="21"/>
      <c r="K384" s="21"/>
      <c r="L384" s="80"/>
      <c r="M384" s="81"/>
      <c r="N384" s="85"/>
      <c r="O384" s="85"/>
      <c r="P384" s="85"/>
      <c r="Q384" s="85"/>
      <c r="R384" s="85"/>
      <c r="S384" s="85"/>
      <c r="V384" s="16"/>
      <c r="W384" s="16"/>
      <c r="X384" s="16"/>
      <c r="Y384" s="16"/>
      <c r="Z384" s="16"/>
      <c r="AA384" s="16"/>
      <c r="AB384" s="16"/>
      <c r="AC384" s="16"/>
      <c r="AD384" s="16"/>
      <c r="AE384" s="11"/>
      <c r="AF384" s="11"/>
      <c r="AG384" s="11"/>
      <c r="AH384" s="11"/>
      <c r="AI384" s="51">
        <v>34730</v>
      </c>
      <c r="AJ384" s="52">
        <v>24.1</v>
      </c>
      <c r="AK384" s="13"/>
      <c r="AL384" s="51">
        <v>43251</v>
      </c>
      <c r="AM384" s="52">
        <v>1.8</v>
      </c>
      <c r="AN384" s="52">
        <v>1.9</v>
      </c>
      <c r="AO384" s="52">
        <v>2</v>
      </c>
      <c r="AP384" s="52">
        <v>2</v>
      </c>
      <c r="AQ384" s="52">
        <v>-0.2</v>
      </c>
      <c r="AR384" s="52">
        <v>0</v>
      </c>
      <c r="AS384" s="75"/>
      <c r="AT384" s="90"/>
      <c r="AU384" s="89"/>
    </row>
    <row r="385" spans="1:47">
      <c r="A385" s="21"/>
      <c r="K385" s="21"/>
      <c r="L385" s="80"/>
      <c r="M385" s="81"/>
      <c r="N385" s="85"/>
      <c r="O385" s="85"/>
      <c r="P385" s="85"/>
      <c r="Q385" s="85"/>
      <c r="R385" s="85"/>
      <c r="S385" s="85"/>
      <c r="V385" s="16"/>
      <c r="W385" s="16"/>
      <c r="X385" s="16"/>
      <c r="Y385" s="16"/>
      <c r="Z385" s="16"/>
      <c r="AA385" s="16"/>
      <c r="AB385" s="16"/>
      <c r="AC385" s="16"/>
      <c r="AD385" s="16"/>
      <c r="AE385" s="11"/>
      <c r="AF385" s="11"/>
      <c r="AG385" s="11"/>
      <c r="AH385" s="11"/>
      <c r="AI385" s="51">
        <v>34699</v>
      </c>
      <c r="AJ385" s="52">
        <v>25.5</v>
      </c>
      <c r="AK385" s="13"/>
      <c r="AL385" s="51">
        <v>43281</v>
      </c>
      <c r="AM385" s="52">
        <v>1.9</v>
      </c>
      <c r="AN385" s="52">
        <v>1.9</v>
      </c>
      <c r="AO385" s="52">
        <v>2</v>
      </c>
      <c r="AP385" s="52">
        <v>2</v>
      </c>
      <c r="AQ385" s="52">
        <v>-0.1</v>
      </c>
      <c r="AR385" s="52">
        <v>0.1</v>
      </c>
      <c r="AS385" s="75"/>
      <c r="AT385" s="90"/>
      <c r="AU385" s="89"/>
    </row>
    <row r="386" spans="1:47">
      <c r="A386" s="21"/>
      <c r="K386" s="21"/>
      <c r="L386" s="80"/>
      <c r="M386" s="81"/>
      <c r="N386" s="85"/>
      <c r="O386" s="85"/>
      <c r="P386" s="85"/>
      <c r="Q386" s="85"/>
      <c r="R386" s="85"/>
      <c r="S386" s="85"/>
      <c r="V386" s="16"/>
      <c r="W386" s="16"/>
      <c r="X386" s="16"/>
      <c r="Y386" s="16"/>
      <c r="Z386" s="16"/>
      <c r="AA386" s="16"/>
      <c r="AB386" s="16"/>
      <c r="AC386" s="16"/>
      <c r="AD386" s="16"/>
      <c r="AE386" s="11"/>
      <c r="AF386" s="11"/>
      <c r="AG386" s="11"/>
      <c r="AH386" s="11"/>
      <c r="AI386" s="51">
        <v>34668</v>
      </c>
      <c r="AJ386" s="52">
        <v>27.5</v>
      </c>
      <c r="AK386" s="13"/>
      <c r="AL386" s="51">
        <v>43312</v>
      </c>
      <c r="AM386" s="52">
        <v>2.1</v>
      </c>
      <c r="AN386" s="52">
        <v>1.9</v>
      </c>
      <c r="AO386" s="52">
        <v>2</v>
      </c>
      <c r="AP386" s="52">
        <v>2</v>
      </c>
      <c r="AQ386" s="52">
        <v>0.3</v>
      </c>
      <c r="AR386" s="52">
        <v>0.3</v>
      </c>
      <c r="AS386" s="75"/>
      <c r="AT386" s="90"/>
      <c r="AU386" s="89"/>
    </row>
    <row r="387" spans="1:47">
      <c r="A387" s="21"/>
      <c r="K387" s="21"/>
      <c r="L387" s="80"/>
      <c r="M387" s="81"/>
      <c r="N387" s="85"/>
      <c r="O387" s="85"/>
      <c r="P387" s="85"/>
      <c r="Q387" s="85"/>
      <c r="R387" s="85"/>
      <c r="S387" s="85"/>
      <c r="V387" s="16"/>
      <c r="W387" s="16"/>
      <c r="X387" s="16"/>
      <c r="Y387" s="16"/>
      <c r="Z387" s="16"/>
      <c r="AA387" s="16"/>
      <c r="AB387" s="16"/>
      <c r="AC387" s="16"/>
      <c r="AD387" s="16"/>
      <c r="AE387" s="11"/>
      <c r="AF387" s="11"/>
      <c r="AG387" s="11"/>
      <c r="AH387" s="11"/>
      <c r="AI387" s="51">
        <v>34638</v>
      </c>
      <c r="AJ387" s="52">
        <v>27.7</v>
      </c>
      <c r="AK387" s="13"/>
      <c r="AL387" s="51">
        <v>43343</v>
      </c>
      <c r="AM387" s="52">
        <v>2.2999999999999998</v>
      </c>
      <c r="AN387" s="52">
        <v>2</v>
      </c>
      <c r="AO387" s="52">
        <v>2</v>
      </c>
      <c r="AP387" s="52">
        <v>2</v>
      </c>
      <c r="AQ387" s="52">
        <v>0.7</v>
      </c>
      <c r="AR387" s="52">
        <v>0.2</v>
      </c>
      <c r="AS387" s="75"/>
      <c r="AT387" s="90"/>
      <c r="AU387" s="89"/>
    </row>
    <row r="388" spans="1:47">
      <c r="A388" s="21"/>
      <c r="K388" s="21"/>
      <c r="L388" s="80"/>
      <c r="M388" s="81"/>
      <c r="N388" s="85"/>
      <c r="O388" s="85"/>
      <c r="P388" s="85"/>
      <c r="Q388" s="85"/>
      <c r="R388" s="85"/>
      <c r="S388" s="85"/>
      <c r="V388" s="16"/>
      <c r="W388" s="16"/>
      <c r="X388" s="16"/>
      <c r="Y388" s="16"/>
      <c r="Z388" s="16"/>
      <c r="AA388" s="16"/>
      <c r="AB388" s="16"/>
      <c r="AC388" s="16"/>
      <c r="AD388" s="16"/>
      <c r="AE388" s="11"/>
      <c r="AF388" s="11"/>
      <c r="AG388" s="11"/>
      <c r="AH388" s="11"/>
      <c r="AI388" s="51">
        <v>34607</v>
      </c>
      <c r="AJ388" s="52">
        <v>27.3</v>
      </c>
      <c r="AK388" s="13"/>
      <c r="AL388" s="51">
        <v>43373</v>
      </c>
      <c r="AM388" s="52">
        <v>2.5</v>
      </c>
      <c r="AN388" s="52">
        <v>1.7</v>
      </c>
      <c r="AO388" s="52">
        <v>2.1</v>
      </c>
      <c r="AP388" s="52">
        <v>2</v>
      </c>
      <c r="AQ388" s="52">
        <v>0.7</v>
      </c>
      <c r="AR388" s="52">
        <v>0.2</v>
      </c>
      <c r="AS388" s="75"/>
      <c r="AT388" s="90"/>
      <c r="AU388" s="89"/>
    </row>
    <row r="389" spans="1:47">
      <c r="A389" s="21"/>
      <c r="K389" s="21"/>
      <c r="L389" s="80"/>
      <c r="M389" s="81"/>
      <c r="N389" s="85"/>
      <c r="O389" s="85"/>
      <c r="P389" s="85"/>
      <c r="Q389" s="85"/>
      <c r="R389" s="85"/>
      <c r="S389" s="85"/>
      <c r="V389" s="16"/>
      <c r="W389" s="16"/>
      <c r="X389" s="16"/>
      <c r="Y389" s="16"/>
      <c r="Z389" s="16"/>
      <c r="AA389" s="16"/>
      <c r="AB389" s="16"/>
      <c r="AC389" s="16"/>
      <c r="AD389" s="16"/>
      <c r="AE389" s="11"/>
      <c r="AF389" s="11"/>
      <c r="AG389" s="11"/>
      <c r="AH389" s="11"/>
      <c r="AI389" s="51">
        <v>34577</v>
      </c>
      <c r="AJ389" s="52">
        <v>25.8</v>
      </c>
      <c r="AK389" s="13"/>
      <c r="AL389" s="51">
        <v>43404</v>
      </c>
      <c r="AM389" s="52">
        <v>2.5</v>
      </c>
      <c r="AN389" s="52">
        <v>1.8</v>
      </c>
      <c r="AO389" s="52">
        <v>2.1</v>
      </c>
      <c r="AP389" s="52">
        <v>2</v>
      </c>
      <c r="AQ389" s="52">
        <v>0.2</v>
      </c>
      <c r="AR389" s="52">
        <v>0.2</v>
      </c>
      <c r="AS389" s="75"/>
      <c r="AT389" s="90"/>
      <c r="AU389" s="89"/>
    </row>
    <row r="390" spans="1:47">
      <c r="A390" s="21"/>
      <c r="K390" s="21"/>
      <c r="L390" s="80"/>
      <c r="M390" s="81"/>
      <c r="N390" s="85"/>
      <c r="O390" s="85"/>
      <c r="P390" s="85"/>
      <c r="Q390" s="85"/>
      <c r="R390" s="85"/>
      <c r="S390" s="85"/>
      <c r="V390" s="16"/>
      <c r="W390" s="16"/>
      <c r="X390" s="16"/>
      <c r="Y390" s="16"/>
      <c r="Z390" s="16"/>
      <c r="AA390" s="16"/>
      <c r="AB390" s="16"/>
      <c r="AC390" s="16"/>
      <c r="AD390" s="16"/>
      <c r="AE390" s="11"/>
      <c r="AF390" s="11"/>
      <c r="AG390" s="11"/>
      <c r="AH390" s="11"/>
      <c r="AI390" s="51">
        <v>34546</v>
      </c>
      <c r="AJ390" s="52">
        <v>24</v>
      </c>
      <c r="AK390" s="13"/>
      <c r="AL390" s="51">
        <v>43434</v>
      </c>
      <c r="AM390" s="52">
        <v>2.2000000000000002</v>
      </c>
      <c r="AN390" s="52">
        <v>1.8</v>
      </c>
      <c r="AO390" s="52">
        <v>2.1</v>
      </c>
      <c r="AP390" s="52">
        <v>1.9</v>
      </c>
      <c r="AQ390" s="52">
        <v>-0.3</v>
      </c>
      <c r="AR390" s="52">
        <v>0</v>
      </c>
      <c r="AS390" s="75"/>
      <c r="AT390" s="90"/>
      <c r="AU390" s="89"/>
    </row>
    <row r="391" spans="1:47">
      <c r="A391" s="21"/>
      <c r="K391" s="21"/>
      <c r="L391" s="80"/>
      <c r="M391" s="81"/>
      <c r="N391" s="85"/>
      <c r="O391" s="85"/>
      <c r="P391" s="85"/>
      <c r="Q391" s="85"/>
      <c r="R391" s="85"/>
      <c r="S391" s="85"/>
      <c r="V391" s="16"/>
      <c r="W391" s="16"/>
      <c r="X391" s="16"/>
      <c r="Y391" s="16"/>
      <c r="Z391" s="16"/>
      <c r="AA391" s="16"/>
      <c r="AB391" s="16"/>
      <c r="AC391" s="16"/>
      <c r="AD391" s="16"/>
      <c r="AE391" s="11"/>
      <c r="AF391" s="11"/>
      <c r="AG391" s="11"/>
      <c r="AH391" s="11"/>
      <c r="AI391" s="51">
        <v>34515</v>
      </c>
      <c r="AJ391" s="52">
        <v>22.6</v>
      </c>
      <c r="AK391" s="13"/>
      <c r="AL391" s="51">
        <v>43465</v>
      </c>
      <c r="AM391" s="52">
        <v>1.9</v>
      </c>
      <c r="AN391" s="52">
        <v>1.8</v>
      </c>
      <c r="AO391" s="52">
        <v>2.1</v>
      </c>
      <c r="AP391" s="52">
        <v>1.9</v>
      </c>
      <c r="AQ391" s="52">
        <v>0</v>
      </c>
      <c r="AR391" s="52">
        <v>0.1</v>
      </c>
      <c r="AS391" s="75"/>
      <c r="AT391" s="90"/>
      <c r="AU391" s="89"/>
    </row>
    <row r="392" spans="1:47">
      <c r="A392" s="21"/>
      <c r="K392" s="21"/>
      <c r="L392" s="80"/>
      <c r="M392" s="81"/>
      <c r="N392" s="85"/>
      <c r="O392" s="85"/>
      <c r="P392" s="85"/>
      <c r="Q392" s="85"/>
      <c r="R392" s="85"/>
      <c r="S392" s="85"/>
      <c r="V392" s="16"/>
      <c r="W392" s="16"/>
      <c r="X392" s="16"/>
      <c r="Y392" s="16"/>
      <c r="Z392" s="16"/>
      <c r="AA392" s="16"/>
      <c r="AB392" s="16"/>
      <c r="AC392" s="16"/>
      <c r="AD392" s="16"/>
      <c r="AE392" s="11"/>
      <c r="AF392" s="11"/>
      <c r="AG392" s="11"/>
      <c r="AH392" s="11"/>
      <c r="AI392" s="51">
        <v>34485</v>
      </c>
      <c r="AJ392" s="52">
        <v>21.3</v>
      </c>
      <c r="AK392" s="13"/>
      <c r="AL392" s="51">
        <v>43496</v>
      </c>
      <c r="AM392" s="52">
        <v>1.7</v>
      </c>
      <c r="AN392" s="52">
        <v>1.9</v>
      </c>
      <c r="AO392" s="52">
        <v>1.7</v>
      </c>
      <c r="AP392" s="52">
        <v>1.9</v>
      </c>
      <c r="AQ392" s="52">
        <v>0.5</v>
      </c>
      <c r="AR392" s="52">
        <v>0.4</v>
      </c>
      <c r="AS392" s="75"/>
      <c r="AT392" s="90"/>
      <c r="AU392" s="89"/>
    </row>
    <row r="393" spans="1:47">
      <c r="A393" s="21"/>
      <c r="K393" s="21"/>
      <c r="L393" s="80"/>
      <c r="M393" s="81"/>
      <c r="N393" s="85"/>
      <c r="O393" s="85"/>
      <c r="P393" s="85"/>
      <c r="Q393" s="85"/>
      <c r="R393" s="85"/>
      <c r="S393" s="85"/>
      <c r="V393" s="16"/>
      <c r="W393" s="16"/>
      <c r="X393" s="16"/>
      <c r="Y393" s="16"/>
      <c r="Z393" s="16"/>
      <c r="AA393" s="16"/>
      <c r="AB393" s="16"/>
      <c r="AC393" s="16"/>
      <c r="AD393" s="16"/>
      <c r="AE393" s="11"/>
      <c r="AF393" s="11"/>
      <c r="AG393" s="11"/>
      <c r="AH393" s="11"/>
      <c r="AI393" s="51">
        <v>34454</v>
      </c>
      <c r="AJ393" s="52">
        <v>21.7</v>
      </c>
      <c r="AK393" s="13"/>
      <c r="AL393" s="51">
        <v>43524</v>
      </c>
      <c r="AM393" s="52">
        <v>1.5</v>
      </c>
      <c r="AN393" s="52">
        <v>1.8</v>
      </c>
      <c r="AO393" s="52">
        <v>1.6</v>
      </c>
      <c r="AP393" s="52">
        <v>1.9</v>
      </c>
      <c r="AQ393" s="52">
        <v>1</v>
      </c>
      <c r="AR393" s="52">
        <v>0.4</v>
      </c>
      <c r="AS393" s="75"/>
      <c r="AT393" s="90"/>
      <c r="AU393" s="89"/>
    </row>
    <row r="394" spans="1:47">
      <c r="A394" s="21"/>
      <c r="K394" s="21"/>
      <c r="L394" s="80"/>
      <c r="M394" s="81"/>
      <c r="N394" s="85"/>
      <c r="O394" s="85"/>
      <c r="P394" s="85"/>
      <c r="Q394" s="85"/>
      <c r="R394" s="85"/>
      <c r="S394" s="85"/>
      <c r="V394" s="16"/>
      <c r="W394" s="16"/>
      <c r="X394" s="16"/>
      <c r="Y394" s="16"/>
      <c r="Z394" s="16"/>
      <c r="AA394" s="16"/>
      <c r="AB394" s="16"/>
      <c r="AC394" s="16"/>
      <c r="AD394" s="16"/>
      <c r="AE394" s="11"/>
      <c r="AF394" s="11"/>
      <c r="AG394" s="11"/>
      <c r="AH394" s="11"/>
      <c r="AI394" s="51">
        <v>34424</v>
      </c>
      <c r="AJ394" s="52">
        <v>22.4</v>
      </c>
      <c r="AK394" s="13"/>
      <c r="AL394" s="51">
        <v>43555</v>
      </c>
      <c r="AM394" s="52">
        <v>2.2999999999999998</v>
      </c>
      <c r="AN394" s="52">
        <v>1.8</v>
      </c>
      <c r="AO394" s="52">
        <v>1.8</v>
      </c>
      <c r="AP394" s="52">
        <v>1.9</v>
      </c>
      <c r="AQ394" s="52">
        <v>-0.4</v>
      </c>
      <c r="AR394" s="52">
        <v>-0.3</v>
      </c>
      <c r="AS394" s="75"/>
      <c r="AT394" s="90"/>
      <c r="AU394" s="89"/>
    </row>
    <row r="395" spans="1:47">
      <c r="A395" s="21"/>
      <c r="K395" s="21"/>
      <c r="L395" s="80"/>
      <c r="M395" s="81"/>
      <c r="N395" s="85"/>
      <c r="O395" s="85"/>
      <c r="P395" s="85"/>
      <c r="Q395" s="85"/>
      <c r="R395" s="85"/>
      <c r="S395" s="85"/>
      <c r="V395" s="16"/>
      <c r="W395" s="16"/>
      <c r="X395" s="16"/>
      <c r="Y395" s="16"/>
      <c r="Z395" s="16"/>
      <c r="AA395" s="16"/>
      <c r="AB395" s="16"/>
      <c r="AC395" s="16"/>
      <c r="AD395" s="16"/>
      <c r="AE395" s="11"/>
      <c r="AF395" s="11"/>
      <c r="AG395" s="11"/>
      <c r="AH395" s="11"/>
      <c r="AI395" s="51">
        <v>34393</v>
      </c>
      <c r="AJ395" s="52">
        <v>23.2</v>
      </c>
      <c r="AK395" s="13"/>
      <c r="AL395" s="51">
        <v>43585</v>
      </c>
      <c r="AM395" s="52">
        <v>2.5</v>
      </c>
      <c r="AN395" s="52">
        <v>1.7</v>
      </c>
      <c r="AO395" s="52">
        <v>2</v>
      </c>
      <c r="AP395" s="52">
        <v>1.8</v>
      </c>
      <c r="AQ395" s="52">
        <v>0.1</v>
      </c>
      <c r="AR395" s="52">
        <v>0.1</v>
      </c>
      <c r="AS395" s="75"/>
      <c r="AT395" s="90"/>
      <c r="AU395" s="89"/>
    </row>
    <row r="396" spans="1:47">
      <c r="A396" s="21"/>
      <c r="K396" s="21"/>
      <c r="L396" s="80"/>
      <c r="M396" s="81"/>
      <c r="N396" s="85"/>
      <c r="O396" s="85"/>
      <c r="P396" s="85"/>
      <c r="Q396" s="85"/>
      <c r="R396" s="85"/>
      <c r="S396" s="85"/>
      <c r="V396" s="16"/>
      <c r="W396" s="16"/>
      <c r="X396" s="16"/>
      <c r="Y396" s="16"/>
      <c r="Z396" s="16"/>
      <c r="AA396" s="16"/>
      <c r="AB396" s="16"/>
      <c r="AC396" s="16"/>
      <c r="AD396" s="16"/>
      <c r="AE396" s="11"/>
      <c r="AF396" s="11"/>
      <c r="AG396" s="11"/>
      <c r="AH396" s="11"/>
      <c r="AI396" s="51">
        <v>34365</v>
      </c>
      <c r="AJ396" s="52">
        <v>21.1</v>
      </c>
      <c r="AK396" s="13"/>
      <c r="AL396" s="51">
        <v>43616</v>
      </c>
      <c r="AM396" s="52">
        <v>2.7</v>
      </c>
      <c r="AN396" s="52">
        <v>1.6</v>
      </c>
      <c r="AO396" s="52">
        <v>2.2000000000000002</v>
      </c>
      <c r="AP396" s="52">
        <v>1.8</v>
      </c>
      <c r="AQ396" s="52">
        <v>0</v>
      </c>
      <c r="AR396" s="52">
        <v>0</v>
      </c>
      <c r="AS396" s="75"/>
      <c r="AT396" s="90"/>
      <c r="AU396" s="89"/>
    </row>
    <row r="397" spans="1:47">
      <c r="A397" s="21"/>
      <c r="K397" s="21"/>
      <c r="L397" s="80"/>
      <c r="M397" s="81"/>
      <c r="N397" s="85"/>
      <c r="O397" s="85"/>
      <c r="P397" s="85"/>
      <c r="Q397" s="85"/>
      <c r="R397" s="85"/>
      <c r="S397" s="85"/>
      <c r="V397" s="16"/>
      <c r="W397" s="16"/>
      <c r="X397" s="16"/>
      <c r="Y397" s="16"/>
      <c r="Z397" s="16"/>
      <c r="AA397" s="16"/>
      <c r="AB397" s="16"/>
      <c r="AC397" s="16"/>
      <c r="AD397" s="16"/>
      <c r="AE397" s="11"/>
      <c r="AF397" s="11"/>
      <c r="AG397" s="11"/>
      <c r="AH397" s="11"/>
      <c r="AI397" s="51">
        <v>34334</v>
      </c>
      <c r="AJ397" s="52">
        <v>18.8</v>
      </c>
      <c r="AK397" s="13"/>
      <c r="AL397" s="51">
        <v>43646</v>
      </c>
      <c r="AM397" s="52">
        <v>2.7</v>
      </c>
      <c r="AN397" s="52">
        <v>1.6</v>
      </c>
      <c r="AO397" s="52">
        <v>2.2000000000000002</v>
      </c>
      <c r="AP397" s="52">
        <v>1.8</v>
      </c>
      <c r="AQ397" s="52">
        <v>-0.1</v>
      </c>
      <c r="AR397" s="52">
        <v>0.1</v>
      </c>
      <c r="AS397" s="75"/>
      <c r="AT397" s="90"/>
      <c r="AU397" s="89"/>
    </row>
    <row r="398" spans="1:47">
      <c r="A398" s="21"/>
      <c r="K398" s="21"/>
      <c r="L398" s="80"/>
      <c r="M398" s="81"/>
      <c r="N398" s="85"/>
      <c r="O398" s="85"/>
      <c r="P398" s="85"/>
      <c r="Q398" s="85"/>
      <c r="R398" s="85"/>
      <c r="S398" s="85"/>
      <c r="V398" s="16"/>
      <c r="W398" s="16"/>
      <c r="X398" s="16"/>
      <c r="Y398" s="16"/>
      <c r="Z398" s="16"/>
      <c r="AA398" s="16"/>
      <c r="AB398" s="16"/>
      <c r="AC398" s="16"/>
      <c r="AD398" s="16"/>
      <c r="AE398" s="11"/>
      <c r="AF398" s="11"/>
      <c r="AG398" s="11"/>
      <c r="AH398" s="11"/>
      <c r="AI398" s="51">
        <v>34303</v>
      </c>
      <c r="AJ398" s="52">
        <v>16.7</v>
      </c>
      <c r="AK398" s="13"/>
      <c r="AL398" s="51">
        <v>43677</v>
      </c>
      <c r="AM398" s="52">
        <v>2.8</v>
      </c>
      <c r="AN398" s="52">
        <v>1.6</v>
      </c>
      <c r="AO398" s="52">
        <v>2.2999999999999998</v>
      </c>
      <c r="AP398" s="52">
        <v>1.7</v>
      </c>
      <c r="AQ398" s="52">
        <v>0.4</v>
      </c>
      <c r="AR398" s="52">
        <v>0.4</v>
      </c>
      <c r="AS398" s="75"/>
      <c r="AT398" s="90"/>
      <c r="AU398" s="89"/>
    </row>
    <row r="399" spans="1:47">
      <c r="A399" s="21"/>
      <c r="K399" s="21"/>
      <c r="L399" s="80"/>
      <c r="M399" s="81"/>
      <c r="N399" s="85"/>
      <c r="O399" s="85"/>
      <c r="P399" s="85"/>
      <c r="Q399" s="85"/>
      <c r="R399" s="85"/>
      <c r="S399" s="85"/>
      <c r="V399" s="16"/>
      <c r="W399" s="16"/>
      <c r="X399" s="16"/>
      <c r="Y399" s="16"/>
      <c r="Z399" s="16"/>
      <c r="AA399" s="16"/>
      <c r="AB399" s="16"/>
      <c r="AC399" s="16"/>
      <c r="AD399" s="16"/>
      <c r="AE399" s="11"/>
      <c r="AF399" s="11"/>
      <c r="AG399" s="11"/>
      <c r="AH399" s="11"/>
      <c r="AI399" s="51">
        <v>34273</v>
      </c>
      <c r="AJ399" s="52">
        <v>15.9</v>
      </c>
      <c r="AK399" s="13"/>
      <c r="AL399" s="51">
        <v>43708</v>
      </c>
      <c r="AM399" s="52">
        <v>2.8</v>
      </c>
      <c r="AN399" s="52">
        <v>1.5</v>
      </c>
      <c r="AO399" s="52">
        <v>2.4</v>
      </c>
      <c r="AP399" s="52">
        <v>1.7</v>
      </c>
      <c r="AQ399" s="52">
        <v>0.7</v>
      </c>
      <c r="AR399" s="52">
        <v>0.1</v>
      </c>
      <c r="AS399" s="75"/>
      <c r="AT399" s="90"/>
      <c r="AU399" s="89"/>
    </row>
    <row r="400" spans="1:47">
      <c r="A400" s="21"/>
      <c r="K400" s="21"/>
      <c r="L400" s="80"/>
      <c r="M400" s="81"/>
      <c r="N400" s="85"/>
      <c r="O400" s="85"/>
      <c r="P400" s="85"/>
      <c r="Q400" s="85"/>
      <c r="R400" s="85"/>
      <c r="S400" s="85"/>
      <c r="V400" s="16"/>
      <c r="W400" s="16"/>
      <c r="X400" s="16"/>
      <c r="Y400" s="16"/>
      <c r="Z400" s="16"/>
      <c r="AA400" s="16"/>
      <c r="AB400" s="16"/>
      <c r="AC400" s="16"/>
      <c r="AD400" s="16"/>
      <c r="AE400" s="11"/>
      <c r="AF400" s="11"/>
      <c r="AG400" s="11"/>
      <c r="AH400" s="11"/>
      <c r="AI400" s="51">
        <v>34242</v>
      </c>
      <c r="AJ400" s="52">
        <v>15.7</v>
      </c>
      <c r="AK400" s="13"/>
      <c r="AL400" s="51">
        <v>43738</v>
      </c>
      <c r="AM400" s="52">
        <v>3</v>
      </c>
      <c r="AN400" s="52">
        <v>1.5</v>
      </c>
      <c r="AO400" s="52">
        <v>2.5</v>
      </c>
      <c r="AP400" s="52">
        <v>1.7</v>
      </c>
      <c r="AQ400" s="52">
        <v>0.9</v>
      </c>
      <c r="AR400" s="52">
        <v>0.2</v>
      </c>
      <c r="AS400" s="75"/>
      <c r="AT400" s="90"/>
      <c r="AU400" s="89"/>
    </row>
    <row r="401" spans="1:47">
      <c r="A401" s="21"/>
      <c r="K401" s="21"/>
      <c r="L401" s="80"/>
      <c r="M401" s="81"/>
      <c r="N401" s="85"/>
      <c r="O401" s="85"/>
      <c r="P401" s="85"/>
      <c r="Q401" s="85"/>
      <c r="R401" s="85"/>
      <c r="S401" s="85"/>
      <c r="V401" s="16"/>
      <c r="W401" s="16"/>
      <c r="X401" s="16"/>
      <c r="Y401" s="16"/>
      <c r="Z401" s="16"/>
      <c r="AA401" s="16"/>
      <c r="AB401" s="16"/>
      <c r="AC401" s="16"/>
      <c r="AD401" s="16"/>
      <c r="AE401" s="11"/>
      <c r="AF401" s="11"/>
      <c r="AG401" s="11"/>
      <c r="AH401" s="11"/>
      <c r="AI401" s="51">
        <v>34212</v>
      </c>
      <c r="AJ401" s="52">
        <v>16</v>
      </c>
      <c r="AK401" s="13"/>
      <c r="AL401" s="51">
        <v>43769</v>
      </c>
      <c r="AM401" s="52">
        <v>3.8</v>
      </c>
      <c r="AN401" s="52">
        <v>1.5</v>
      </c>
      <c r="AO401" s="52">
        <v>2.6</v>
      </c>
      <c r="AP401" s="52">
        <v>1.7</v>
      </c>
      <c r="AQ401" s="52">
        <v>0.9</v>
      </c>
      <c r="AR401" s="52">
        <v>0.1</v>
      </c>
      <c r="AS401" s="75"/>
      <c r="AT401" s="90"/>
      <c r="AU401" s="89"/>
    </row>
    <row r="402" spans="1:47">
      <c r="A402" s="21"/>
      <c r="K402" s="21"/>
      <c r="L402" s="80"/>
      <c r="M402" s="81"/>
      <c r="N402" s="85"/>
      <c r="O402" s="85"/>
      <c r="P402" s="85"/>
      <c r="Q402" s="85"/>
      <c r="R402" s="85"/>
      <c r="S402" s="85"/>
      <c r="V402" s="16"/>
      <c r="W402" s="16"/>
      <c r="X402" s="16"/>
      <c r="Y402" s="16"/>
      <c r="Z402" s="16"/>
      <c r="AA402" s="16"/>
      <c r="AB402" s="16"/>
      <c r="AC402" s="16"/>
      <c r="AD402" s="16"/>
      <c r="AE402" s="11"/>
      <c r="AF402" s="11"/>
      <c r="AG402" s="11"/>
      <c r="AH402" s="11"/>
      <c r="AI402" s="51">
        <v>34181</v>
      </c>
      <c r="AJ402" s="52">
        <v>16.2</v>
      </c>
      <c r="AK402" s="13"/>
      <c r="AL402" s="51">
        <v>43799</v>
      </c>
      <c r="AM402" s="52">
        <v>4.5</v>
      </c>
      <c r="AN402" s="52">
        <v>1.4</v>
      </c>
      <c r="AO402" s="52">
        <v>2.8</v>
      </c>
      <c r="AP402" s="52">
        <v>1.7</v>
      </c>
      <c r="AQ402" s="52">
        <v>0.4</v>
      </c>
      <c r="AR402" s="52">
        <v>-0.1</v>
      </c>
      <c r="AS402" s="75"/>
      <c r="AT402" s="90"/>
      <c r="AU402" s="89"/>
    </row>
    <row r="403" spans="1:47">
      <c r="A403" s="21"/>
      <c r="K403" s="21"/>
      <c r="L403" s="80"/>
      <c r="M403" s="81"/>
      <c r="N403" s="85"/>
      <c r="O403" s="85"/>
      <c r="P403" s="85"/>
      <c r="Q403" s="85"/>
      <c r="R403" s="85"/>
      <c r="S403" s="85"/>
      <c r="V403" s="16"/>
      <c r="W403" s="16"/>
      <c r="X403" s="16"/>
      <c r="Y403" s="16"/>
      <c r="Z403" s="16"/>
      <c r="AA403" s="16"/>
      <c r="AB403" s="16"/>
      <c r="AC403" s="16"/>
      <c r="AD403" s="16"/>
      <c r="AE403" s="11"/>
      <c r="AF403" s="11"/>
      <c r="AG403" s="11"/>
      <c r="AH403" s="11"/>
      <c r="AI403" s="51">
        <v>34150</v>
      </c>
      <c r="AJ403" s="52">
        <v>15.1</v>
      </c>
      <c r="AK403" s="13"/>
      <c r="AL403" s="51">
        <v>43830</v>
      </c>
      <c r="AM403" s="52">
        <v>4.5</v>
      </c>
      <c r="AN403" s="52">
        <v>1.4</v>
      </c>
      <c r="AO403" s="52">
        <v>2.9</v>
      </c>
      <c r="AP403" s="52">
        <v>1.6</v>
      </c>
      <c r="AQ403" s="52">
        <v>0</v>
      </c>
      <c r="AR403" s="52">
        <v>0</v>
      </c>
      <c r="AS403" s="75"/>
      <c r="AT403" s="90"/>
      <c r="AU403" s="89"/>
    </row>
    <row r="404" spans="1:47">
      <c r="A404" s="21"/>
      <c r="K404" s="21"/>
      <c r="L404" s="80"/>
      <c r="M404" s="81"/>
      <c r="N404" s="85"/>
      <c r="O404" s="85"/>
      <c r="P404" s="85"/>
      <c r="Q404" s="85"/>
      <c r="R404" s="85"/>
      <c r="S404" s="85"/>
      <c r="V404" s="16"/>
      <c r="W404" s="16"/>
      <c r="X404" s="16"/>
      <c r="Y404" s="16"/>
      <c r="Z404" s="16"/>
      <c r="AA404" s="16"/>
      <c r="AB404" s="16"/>
      <c r="AC404" s="16"/>
      <c r="AD404" s="16"/>
      <c r="AE404" s="11"/>
      <c r="AF404" s="11"/>
      <c r="AG404" s="11"/>
      <c r="AH404" s="11"/>
      <c r="AI404" s="51">
        <v>34120</v>
      </c>
      <c r="AJ404" s="52">
        <v>14</v>
      </c>
      <c r="AK404" s="13"/>
      <c r="AL404" s="51">
        <v>43861</v>
      </c>
      <c r="AM404" s="52">
        <v>5.4</v>
      </c>
      <c r="AN404" s="52">
        <v>1.5</v>
      </c>
      <c r="AO404" s="52">
        <v>5.4</v>
      </c>
      <c r="AP404" s="52">
        <v>1.5</v>
      </c>
      <c r="AQ404" s="52">
        <v>1.4</v>
      </c>
      <c r="AR404" s="52">
        <v>0.5</v>
      </c>
      <c r="AS404" s="75"/>
      <c r="AT404" s="90"/>
      <c r="AU404" s="89"/>
    </row>
    <row r="405" spans="1:47">
      <c r="A405" s="21"/>
      <c r="K405" s="21"/>
      <c r="L405" s="80"/>
      <c r="M405" s="81"/>
      <c r="N405" s="85"/>
      <c r="O405" s="85"/>
      <c r="P405" s="85"/>
      <c r="Q405" s="85"/>
      <c r="R405" s="85"/>
      <c r="S405" s="85"/>
      <c r="V405" s="16"/>
      <c r="W405" s="16"/>
      <c r="X405" s="16"/>
      <c r="Y405" s="16"/>
      <c r="Z405" s="16"/>
      <c r="AA405" s="16"/>
      <c r="AB405" s="16"/>
      <c r="AC405" s="16"/>
      <c r="AD405" s="16"/>
      <c r="AE405" s="11"/>
      <c r="AF405" s="11"/>
      <c r="AG405" s="11"/>
      <c r="AH405" s="11"/>
      <c r="AI405" s="51">
        <v>34089</v>
      </c>
      <c r="AJ405" s="52">
        <v>12.6</v>
      </c>
      <c r="AK405" s="13"/>
      <c r="AL405" s="51">
        <v>43890</v>
      </c>
      <c r="AM405" s="52">
        <v>5.2</v>
      </c>
      <c r="AN405" s="52">
        <v>1</v>
      </c>
      <c r="AO405" s="52">
        <v>5.3</v>
      </c>
      <c r="AP405" s="52">
        <v>1.3</v>
      </c>
      <c r="AQ405" s="52">
        <v>0.8</v>
      </c>
      <c r="AR405" s="52">
        <v>-0.1</v>
      </c>
      <c r="AS405" s="75"/>
      <c r="AT405" s="90"/>
      <c r="AU405" s="89"/>
    </row>
    <row r="406" spans="1:47">
      <c r="A406" s="21"/>
      <c r="K406" s="21"/>
      <c r="L406" s="80"/>
      <c r="M406" s="81"/>
      <c r="N406" s="85"/>
      <c r="O406" s="85"/>
      <c r="P406" s="85"/>
      <c r="Q406" s="85"/>
      <c r="R406" s="85"/>
      <c r="S406" s="85"/>
      <c r="V406" s="16"/>
      <c r="W406" s="16"/>
      <c r="X406" s="16"/>
      <c r="Y406" s="16"/>
      <c r="Z406" s="16"/>
      <c r="AA406" s="16"/>
      <c r="AB406" s="16"/>
      <c r="AC406" s="16"/>
      <c r="AD406" s="16"/>
      <c r="AE406" s="11"/>
      <c r="AF406" s="11"/>
      <c r="AG406" s="11"/>
      <c r="AH406" s="11"/>
      <c r="AI406" s="51">
        <v>34059</v>
      </c>
      <c r="AJ406" s="52">
        <v>12.2</v>
      </c>
      <c r="AK406" s="13"/>
      <c r="AL406" s="51">
        <v>43921</v>
      </c>
      <c r="AM406" s="52">
        <v>4.3</v>
      </c>
      <c r="AN406" s="52">
        <v>1.2</v>
      </c>
      <c r="AO406" s="52">
        <v>4.9000000000000004</v>
      </c>
      <c r="AP406" s="52">
        <v>1.3</v>
      </c>
      <c r="AQ406" s="52">
        <v>-1.2</v>
      </c>
      <c r="AR406" s="52">
        <v>-0.2</v>
      </c>
      <c r="AS406" s="75"/>
      <c r="AT406" s="90"/>
      <c r="AU406" s="89"/>
    </row>
    <row r="407" spans="1:47">
      <c r="A407" s="21"/>
      <c r="K407" s="21"/>
      <c r="L407" s="80"/>
      <c r="M407" s="81"/>
      <c r="N407" s="85"/>
      <c r="O407" s="85"/>
      <c r="P407" s="85"/>
      <c r="Q407" s="85"/>
      <c r="R407" s="85"/>
      <c r="S407" s="85"/>
      <c r="V407" s="16"/>
      <c r="W407" s="16"/>
      <c r="X407" s="16"/>
      <c r="Y407" s="16"/>
      <c r="Z407" s="16"/>
      <c r="AA407" s="16"/>
      <c r="AB407" s="16"/>
      <c r="AC407" s="16"/>
      <c r="AD407" s="16"/>
      <c r="AE407" s="11"/>
      <c r="AF407" s="11"/>
      <c r="AG407" s="11"/>
      <c r="AH407" s="11"/>
      <c r="AI407" s="51">
        <v>34028</v>
      </c>
      <c r="AJ407" s="52">
        <v>10.5</v>
      </c>
      <c r="AK407" s="13"/>
      <c r="AL407" s="51">
        <v>43951</v>
      </c>
      <c r="AM407" s="52">
        <v>3.3</v>
      </c>
      <c r="AN407" s="52">
        <v>1.1000000000000001</v>
      </c>
      <c r="AO407" s="52">
        <v>4.5</v>
      </c>
      <c r="AP407" s="52">
        <v>1.2</v>
      </c>
      <c r="AQ407" s="52">
        <v>-0.9</v>
      </c>
      <c r="AR407" s="52">
        <v>0</v>
      </c>
      <c r="AS407" s="75"/>
      <c r="AT407" s="90"/>
      <c r="AU407" s="89"/>
    </row>
    <row r="408" spans="1:47">
      <c r="A408" s="21"/>
      <c r="K408" s="21"/>
      <c r="L408" s="80"/>
      <c r="M408" s="81"/>
      <c r="N408" s="85"/>
      <c r="O408" s="85"/>
      <c r="P408" s="85"/>
      <c r="Q408" s="85"/>
      <c r="R408" s="85"/>
      <c r="S408" s="85"/>
      <c r="V408" s="16"/>
      <c r="W408" s="16"/>
      <c r="X408" s="16"/>
      <c r="Y408" s="16"/>
      <c r="Z408" s="16"/>
      <c r="AA408" s="16"/>
      <c r="AB408" s="16"/>
      <c r="AC408" s="16"/>
      <c r="AD408" s="16"/>
      <c r="AE408" s="11"/>
      <c r="AF408" s="11"/>
      <c r="AG408" s="11"/>
      <c r="AH408" s="11"/>
      <c r="AI408" s="51">
        <v>34000</v>
      </c>
      <c r="AJ408" s="52">
        <v>10.3</v>
      </c>
      <c r="AK408" s="13"/>
      <c r="AL408" s="51">
        <v>43982</v>
      </c>
      <c r="AM408" s="52">
        <v>2.4</v>
      </c>
      <c r="AN408" s="52">
        <v>1.1000000000000001</v>
      </c>
      <c r="AO408" s="52">
        <v>4.0999999999999996</v>
      </c>
      <c r="AP408" s="52">
        <v>1.2</v>
      </c>
      <c r="AQ408" s="52">
        <v>-0.8</v>
      </c>
      <c r="AR408" s="52">
        <v>0</v>
      </c>
      <c r="AS408" s="75"/>
      <c r="AT408" s="90"/>
      <c r="AU408" s="89"/>
    </row>
    <row r="409" spans="1:47">
      <c r="A409" s="21"/>
      <c r="K409" s="21"/>
      <c r="L409" s="80"/>
      <c r="M409" s="81"/>
      <c r="N409" s="85"/>
      <c r="O409" s="85"/>
      <c r="P409" s="85"/>
      <c r="Q409" s="85"/>
      <c r="R409" s="85"/>
      <c r="S409" s="85"/>
      <c r="V409" s="16"/>
      <c r="W409" s="16"/>
      <c r="X409" s="16"/>
      <c r="Y409" s="16"/>
      <c r="Z409" s="16"/>
      <c r="AA409" s="16"/>
      <c r="AB409" s="16"/>
      <c r="AC409" s="16"/>
      <c r="AD409" s="16"/>
      <c r="AE409" s="11"/>
      <c r="AF409" s="11"/>
      <c r="AG409" s="11"/>
      <c r="AH409" s="11"/>
      <c r="AI409" s="51">
        <v>33969</v>
      </c>
      <c r="AJ409" s="52">
        <v>8.8000000000000007</v>
      </c>
      <c r="AK409" s="13"/>
      <c r="AL409" s="51">
        <v>44012</v>
      </c>
      <c r="AM409" s="52">
        <v>2.5</v>
      </c>
      <c r="AN409" s="52">
        <v>0.9</v>
      </c>
      <c r="AO409" s="52">
        <v>3.8393000000000002</v>
      </c>
      <c r="AP409" s="52">
        <v>1.2</v>
      </c>
      <c r="AQ409" s="52">
        <v>-0.1</v>
      </c>
      <c r="AR409" s="52">
        <v>-0.1</v>
      </c>
      <c r="AS409" s="75"/>
      <c r="AT409" s="90"/>
      <c r="AU409" s="89"/>
    </row>
    <row r="410" spans="1:47">
      <c r="A410" s="21"/>
      <c r="K410" s="21"/>
      <c r="L410" s="80"/>
      <c r="M410" s="81"/>
      <c r="N410" s="85"/>
      <c r="O410" s="85"/>
      <c r="P410" s="85"/>
      <c r="Q410" s="85"/>
      <c r="R410" s="85"/>
      <c r="S410" s="85"/>
      <c r="V410" s="16"/>
      <c r="W410" s="16"/>
      <c r="X410" s="16"/>
      <c r="Y410" s="16"/>
      <c r="Z410" s="16"/>
      <c r="AA410" s="16"/>
      <c r="AB410" s="16"/>
      <c r="AC410" s="16"/>
      <c r="AD410" s="16"/>
      <c r="AE410" s="11"/>
      <c r="AF410" s="11"/>
      <c r="AG410" s="11"/>
      <c r="AH410" s="11"/>
      <c r="AI410" s="51">
        <v>33938</v>
      </c>
      <c r="AJ410" s="52">
        <v>8.1999999999999993</v>
      </c>
      <c r="AK410" s="13"/>
      <c r="AL410" s="51">
        <v>44043</v>
      </c>
      <c r="AM410" s="52">
        <v>2.7</v>
      </c>
      <c r="AN410" s="52">
        <v>0.5</v>
      </c>
      <c r="AO410" s="52">
        <v>3.6753930000000001</v>
      </c>
      <c r="AP410" s="52">
        <v>1.1000000000000001</v>
      </c>
      <c r="AQ410" s="52">
        <v>0.6</v>
      </c>
      <c r="AR410" s="52">
        <v>0</v>
      </c>
      <c r="AS410" s="75"/>
      <c r="AT410" s="90"/>
      <c r="AU410" s="89"/>
    </row>
    <row r="411" spans="1:47">
      <c r="A411" s="21"/>
      <c r="K411" s="21"/>
      <c r="L411" s="80"/>
      <c r="M411" s="81"/>
      <c r="N411" s="85"/>
      <c r="O411" s="85"/>
      <c r="P411" s="85"/>
      <c r="Q411" s="85"/>
      <c r="R411" s="85"/>
      <c r="S411" s="85"/>
      <c r="V411" s="16"/>
      <c r="W411" s="16"/>
      <c r="X411" s="16"/>
      <c r="Y411" s="16"/>
      <c r="Z411" s="16"/>
      <c r="AA411" s="16"/>
      <c r="AB411" s="16"/>
      <c r="AC411" s="16"/>
      <c r="AD411" s="16"/>
      <c r="AE411" s="11"/>
      <c r="AF411" s="11"/>
      <c r="AG411" s="11"/>
      <c r="AH411" s="11"/>
      <c r="AI411" s="51">
        <v>33908</v>
      </c>
      <c r="AJ411" s="52">
        <v>7.9</v>
      </c>
      <c r="AK411" s="13"/>
      <c r="AL411" s="51">
        <v>44074</v>
      </c>
      <c r="AM411" s="52">
        <v>2.4</v>
      </c>
      <c r="AN411" s="52">
        <v>0.5</v>
      </c>
      <c r="AO411" s="52">
        <v>3.5113949999999998</v>
      </c>
      <c r="AP411" s="52">
        <v>1</v>
      </c>
      <c r="AQ411" s="52">
        <v>0.4</v>
      </c>
      <c r="AR411" s="52">
        <v>0.1</v>
      </c>
      <c r="AS411" s="75"/>
      <c r="AT411" s="90"/>
      <c r="AU411" s="89"/>
    </row>
    <row r="412" spans="1:47">
      <c r="A412" s="21"/>
      <c r="K412" s="21"/>
      <c r="L412" s="80"/>
      <c r="M412" s="81"/>
      <c r="N412" s="85"/>
      <c r="O412" s="85"/>
      <c r="P412" s="85"/>
      <c r="Q412" s="85"/>
      <c r="R412" s="85"/>
      <c r="S412" s="85"/>
      <c r="V412" s="16"/>
      <c r="W412" s="16"/>
      <c r="X412" s="16"/>
      <c r="Y412" s="16"/>
      <c r="Z412" s="16"/>
      <c r="AA412" s="16"/>
      <c r="AB412" s="16"/>
      <c r="AC412" s="16"/>
      <c r="AD412" s="16"/>
      <c r="AE412" s="11"/>
      <c r="AF412" s="11"/>
      <c r="AG412" s="11"/>
      <c r="AH412" s="11"/>
      <c r="AI412" s="51">
        <v>33877</v>
      </c>
      <c r="AJ412" s="52">
        <v>7.5</v>
      </c>
      <c r="AK412" s="13"/>
      <c r="AL412" s="51">
        <v>44104</v>
      </c>
      <c r="AM412" s="52">
        <v>1.7</v>
      </c>
      <c r="AN412" s="52">
        <v>0.5</v>
      </c>
      <c r="AO412" s="52">
        <v>3.3088359999999999</v>
      </c>
      <c r="AP412" s="52">
        <v>0.9</v>
      </c>
      <c r="AQ412" s="52">
        <v>0.2</v>
      </c>
      <c r="AR412" s="52">
        <v>0.2</v>
      </c>
      <c r="AS412" s="75"/>
      <c r="AT412" s="90"/>
      <c r="AU412" s="89"/>
    </row>
    <row r="413" spans="1:47">
      <c r="A413" s="21"/>
      <c r="K413" s="21"/>
      <c r="L413" s="80"/>
      <c r="M413" s="81"/>
      <c r="N413" s="85"/>
      <c r="O413" s="85"/>
      <c r="P413" s="85"/>
      <c r="Q413" s="85"/>
      <c r="R413" s="85"/>
      <c r="S413" s="85"/>
      <c r="V413" s="16"/>
      <c r="W413" s="16"/>
      <c r="X413" s="16"/>
      <c r="Y413" s="16"/>
      <c r="Z413" s="16"/>
      <c r="AA413" s="16"/>
      <c r="AB413" s="16"/>
      <c r="AC413" s="16"/>
      <c r="AD413" s="16"/>
      <c r="AE413" s="11"/>
      <c r="AF413" s="11"/>
      <c r="AG413" s="11"/>
      <c r="AH413" s="11"/>
      <c r="AI413" s="51">
        <v>33847</v>
      </c>
      <c r="AJ413" s="52">
        <v>5.8</v>
      </c>
      <c r="AK413" s="13"/>
      <c r="AL413" s="51">
        <v>44135</v>
      </c>
      <c r="AM413" s="52">
        <v>0.5</v>
      </c>
      <c r="AN413" s="52">
        <v>0.5</v>
      </c>
      <c r="AO413" s="52">
        <v>3</v>
      </c>
      <c r="AP413" s="52">
        <v>0.9</v>
      </c>
      <c r="AQ413" s="52">
        <v>-0.3</v>
      </c>
      <c r="AR413" s="52">
        <v>0.1</v>
      </c>
      <c r="AS413" s="75"/>
      <c r="AT413" s="90"/>
      <c r="AU413" s="89"/>
    </row>
    <row r="414" spans="1:47">
      <c r="A414" s="21"/>
      <c r="K414" s="21"/>
      <c r="L414" s="80"/>
      <c r="M414" s="81"/>
      <c r="N414" s="85"/>
      <c r="O414" s="85"/>
      <c r="P414" s="85"/>
      <c r="Q414" s="85"/>
      <c r="R414" s="85"/>
      <c r="S414" s="85"/>
      <c r="V414" s="16"/>
      <c r="W414" s="16"/>
      <c r="X414" s="16"/>
      <c r="Y414" s="16"/>
      <c r="Z414" s="16"/>
      <c r="AA414" s="16"/>
      <c r="AB414" s="16"/>
      <c r="AC414" s="16"/>
      <c r="AD414" s="16"/>
      <c r="AE414" s="11"/>
      <c r="AF414" s="11"/>
      <c r="AG414" s="11"/>
      <c r="AH414" s="11"/>
      <c r="AI414" s="51">
        <v>33816</v>
      </c>
      <c r="AJ414" s="52">
        <v>5.2</v>
      </c>
      <c r="AK414" s="13"/>
      <c r="AL414" s="51">
        <v>44165</v>
      </c>
      <c r="AM414" s="52">
        <v>-0.5</v>
      </c>
      <c r="AN414" s="52">
        <v>0.5</v>
      </c>
      <c r="AO414" s="52">
        <v>2.7</v>
      </c>
      <c r="AP414" s="52">
        <v>0.9</v>
      </c>
      <c r="AQ414" s="52">
        <v>-0.6</v>
      </c>
      <c r="AR414" s="52">
        <v>-0.1</v>
      </c>
      <c r="AS414" s="75"/>
      <c r="AT414" s="90"/>
      <c r="AU414" s="89"/>
    </row>
    <row r="415" spans="1:47">
      <c r="A415" s="21"/>
      <c r="K415" s="21"/>
      <c r="L415" s="80"/>
      <c r="M415" s="81"/>
      <c r="N415" s="85"/>
      <c r="O415" s="85"/>
      <c r="P415" s="85"/>
      <c r="Q415" s="85"/>
      <c r="R415" s="85"/>
      <c r="S415" s="85"/>
      <c r="V415" s="16"/>
      <c r="W415" s="16"/>
      <c r="X415" s="16"/>
      <c r="Y415" s="16"/>
      <c r="Z415" s="16"/>
      <c r="AA415" s="16"/>
      <c r="AB415" s="16"/>
      <c r="AC415" s="16"/>
      <c r="AD415" s="16"/>
      <c r="AE415" s="11"/>
      <c r="AF415" s="11"/>
      <c r="AG415" s="11"/>
      <c r="AH415" s="11"/>
      <c r="AI415" s="51">
        <v>33785</v>
      </c>
      <c r="AJ415" s="52">
        <v>4.8</v>
      </c>
      <c r="AK415" s="13"/>
      <c r="AL415" s="51">
        <v>44196</v>
      </c>
      <c r="AM415" s="52">
        <v>0.2</v>
      </c>
      <c r="AN415" s="52">
        <v>0.4</v>
      </c>
      <c r="AO415" s="52">
        <v>2.5</v>
      </c>
      <c r="AP415" s="52">
        <v>0.8</v>
      </c>
      <c r="AQ415" s="52">
        <v>0.7</v>
      </c>
      <c r="AR415" s="52">
        <v>0</v>
      </c>
      <c r="AS415" s="75"/>
      <c r="AT415" s="90"/>
      <c r="AU415" s="89"/>
    </row>
    <row r="416" spans="1:47">
      <c r="A416" s="21"/>
      <c r="K416" s="21"/>
      <c r="L416" s="80"/>
      <c r="M416" s="81"/>
      <c r="N416" s="85"/>
      <c r="O416" s="85"/>
      <c r="P416" s="85"/>
      <c r="Q416" s="85"/>
      <c r="R416" s="85"/>
      <c r="S416" s="85"/>
      <c r="V416" s="16"/>
      <c r="W416" s="16"/>
      <c r="X416" s="16"/>
      <c r="Y416" s="16"/>
      <c r="Z416" s="16"/>
      <c r="AA416" s="16"/>
      <c r="AB416" s="16"/>
      <c r="AC416" s="16"/>
      <c r="AD416" s="16"/>
      <c r="AE416" s="11"/>
      <c r="AF416" s="11"/>
      <c r="AG416" s="11"/>
      <c r="AH416" s="11"/>
      <c r="AI416" s="51">
        <v>33755</v>
      </c>
      <c r="AJ416" s="52">
        <v>4.7</v>
      </c>
      <c r="AK416" s="13"/>
      <c r="AL416" s="51">
        <v>44227</v>
      </c>
      <c r="AM416" s="52">
        <v>-0.3</v>
      </c>
      <c r="AN416" s="52">
        <v>-0.3</v>
      </c>
      <c r="AO416" s="52">
        <v>-0.3</v>
      </c>
      <c r="AP416" s="52">
        <v>-0.3</v>
      </c>
      <c r="AQ416" s="52">
        <v>1</v>
      </c>
      <c r="AR416" s="52">
        <v>0.1</v>
      </c>
      <c r="AS416" s="75"/>
      <c r="AT416" s="90"/>
      <c r="AU416" s="89"/>
    </row>
    <row r="417" spans="1:47">
      <c r="A417" s="21"/>
      <c r="K417" s="21"/>
      <c r="L417" s="80"/>
      <c r="M417" s="81"/>
      <c r="N417" s="85"/>
      <c r="O417" s="85"/>
      <c r="P417" s="85"/>
      <c r="Q417" s="85"/>
      <c r="R417" s="85"/>
      <c r="S417" s="85"/>
      <c r="V417" s="16"/>
      <c r="W417" s="16"/>
      <c r="X417" s="16"/>
      <c r="Y417" s="16"/>
      <c r="Z417" s="16"/>
      <c r="AA417" s="16"/>
      <c r="AB417" s="16"/>
      <c r="AC417" s="16"/>
      <c r="AD417" s="16"/>
      <c r="AE417" s="11"/>
      <c r="AF417" s="11"/>
      <c r="AG417" s="11"/>
      <c r="AH417" s="11"/>
      <c r="AI417" s="51">
        <v>33724</v>
      </c>
      <c r="AJ417" s="52">
        <v>7.1</v>
      </c>
      <c r="AK417" s="13"/>
      <c r="AL417" s="51">
        <v>44255</v>
      </c>
      <c r="AM417" s="52">
        <v>-0.2</v>
      </c>
      <c r="AN417" s="52">
        <v>0</v>
      </c>
      <c r="AO417" s="52">
        <v>-0.3</v>
      </c>
      <c r="AP417" s="52">
        <v>-0.1</v>
      </c>
      <c r="AQ417" s="52">
        <v>0.6</v>
      </c>
      <c r="AR417" s="52">
        <v>0.2</v>
      </c>
      <c r="AS417" s="75"/>
      <c r="AT417" s="90"/>
      <c r="AU417" s="89"/>
    </row>
    <row r="418" spans="1:47">
      <c r="A418" s="21"/>
      <c r="K418" s="21"/>
      <c r="L418" s="80"/>
      <c r="M418" s="81"/>
      <c r="N418" s="85"/>
      <c r="O418" s="85"/>
      <c r="P418" s="85"/>
      <c r="Q418" s="85"/>
      <c r="R418" s="85"/>
      <c r="S418" s="85"/>
      <c r="V418" s="16"/>
      <c r="W418" s="16"/>
      <c r="X418" s="16"/>
      <c r="Y418" s="16"/>
      <c r="Z418" s="16"/>
      <c r="AA418" s="16"/>
      <c r="AB418" s="16"/>
      <c r="AC418" s="16"/>
      <c r="AD418" s="16"/>
      <c r="AE418" s="11"/>
      <c r="AF418" s="11"/>
      <c r="AG418" s="11"/>
      <c r="AH418" s="11"/>
      <c r="AI418" s="51">
        <v>33694</v>
      </c>
      <c r="AJ418" s="52">
        <v>5.3</v>
      </c>
      <c r="AK418" s="13"/>
      <c r="AL418" s="51">
        <v>44286</v>
      </c>
      <c r="AM418" s="52">
        <v>0.4</v>
      </c>
      <c r="AN418" s="52">
        <v>0.3</v>
      </c>
      <c r="AO418" s="52">
        <v>0</v>
      </c>
      <c r="AP418" s="52">
        <v>0</v>
      </c>
      <c r="AQ418" s="52">
        <v>-0.5</v>
      </c>
      <c r="AR418" s="52">
        <v>0</v>
      </c>
      <c r="AS418" s="75"/>
      <c r="AT418" s="90"/>
      <c r="AU418" s="89"/>
    </row>
    <row r="419" spans="1:47">
      <c r="A419" s="21"/>
      <c r="K419" s="21"/>
      <c r="L419" s="80"/>
      <c r="M419" s="81"/>
      <c r="N419" s="85"/>
      <c r="O419" s="85"/>
      <c r="P419" s="85"/>
      <c r="Q419" s="85"/>
      <c r="R419" s="85"/>
      <c r="S419" s="85"/>
      <c r="V419" s="16"/>
      <c r="W419" s="16"/>
      <c r="X419" s="16"/>
      <c r="Y419" s="16"/>
      <c r="Z419" s="16"/>
      <c r="AA419" s="16"/>
      <c r="AB419" s="16"/>
      <c r="AC419" s="16"/>
      <c r="AD419" s="16"/>
      <c r="AE419" s="11"/>
      <c r="AF419" s="11"/>
      <c r="AG419" s="11"/>
      <c r="AH419" s="11"/>
      <c r="AI419" s="51">
        <v>33663</v>
      </c>
      <c r="AJ419" s="52">
        <v>5.3</v>
      </c>
      <c r="AK419" s="13"/>
      <c r="AL419" s="51">
        <v>44316</v>
      </c>
      <c r="AM419" s="52">
        <v>0.9</v>
      </c>
      <c r="AN419" s="52">
        <v>0.7</v>
      </c>
      <c r="AO419" s="52">
        <v>0.2</v>
      </c>
      <c r="AP419" s="52">
        <v>0.2</v>
      </c>
      <c r="AQ419" s="52">
        <v>-0.3</v>
      </c>
      <c r="AR419" s="52">
        <v>0.3</v>
      </c>
      <c r="AS419" s="75"/>
      <c r="AT419" s="90"/>
      <c r="AU419" s="89"/>
    </row>
    <row r="420" spans="1:47">
      <c r="A420" s="21"/>
      <c r="K420" s="21"/>
      <c r="L420" s="80"/>
      <c r="M420" s="81"/>
      <c r="N420" s="85"/>
      <c r="O420" s="85"/>
      <c r="P420" s="85"/>
      <c r="Q420" s="85"/>
      <c r="R420" s="85"/>
      <c r="S420" s="85"/>
      <c r="V420" s="16"/>
      <c r="W420" s="16"/>
      <c r="X420" s="16"/>
      <c r="Y420" s="16"/>
      <c r="Z420" s="16"/>
      <c r="AA420" s="16"/>
      <c r="AB420" s="16"/>
      <c r="AC420" s="16"/>
      <c r="AD420" s="16"/>
      <c r="AE420" s="11"/>
      <c r="AF420" s="11"/>
      <c r="AG420" s="11"/>
      <c r="AH420" s="11"/>
      <c r="AI420" s="51">
        <v>33634</v>
      </c>
      <c r="AJ420" s="52">
        <v>5.5</v>
      </c>
      <c r="AK420" s="13"/>
      <c r="AL420" s="51">
        <v>44347</v>
      </c>
      <c r="AM420" s="52">
        <v>1.3</v>
      </c>
      <c r="AN420" s="52">
        <v>0.9</v>
      </c>
      <c r="AO420" s="52">
        <v>0.4</v>
      </c>
      <c r="AP420" s="52">
        <v>0.3</v>
      </c>
      <c r="AQ420" s="52">
        <v>-0.2</v>
      </c>
      <c r="AR420" s="52">
        <v>0.1</v>
      </c>
      <c r="AS420" s="75"/>
      <c r="AT420" s="90"/>
      <c r="AU420" s="89"/>
    </row>
    <row r="421" spans="1:47">
      <c r="A421" s="21"/>
      <c r="K421" s="21"/>
      <c r="L421" s="80"/>
      <c r="M421" s="81"/>
      <c r="N421" s="85"/>
      <c r="O421" s="85"/>
      <c r="P421" s="85"/>
      <c r="Q421" s="85"/>
      <c r="R421" s="85"/>
      <c r="S421" s="85"/>
      <c r="V421" s="16"/>
      <c r="W421" s="16"/>
      <c r="X421" s="16"/>
      <c r="Y421" s="16"/>
      <c r="Z421" s="16"/>
      <c r="AA421" s="16"/>
      <c r="AB421" s="16"/>
      <c r="AC421" s="16"/>
      <c r="AD421" s="16"/>
      <c r="AE421" s="11"/>
      <c r="AF421" s="11"/>
      <c r="AG421" s="11"/>
      <c r="AH421" s="11"/>
      <c r="AI421" s="51">
        <v>33603</v>
      </c>
      <c r="AJ421" s="52">
        <v>4.5</v>
      </c>
      <c r="AK421" s="13"/>
      <c r="AL421" s="51">
        <v>44377</v>
      </c>
      <c r="AM421" s="52">
        <v>1.1000000000000001</v>
      </c>
      <c r="AN421" s="52">
        <v>0.9</v>
      </c>
      <c r="AO421" s="52">
        <v>0.5</v>
      </c>
      <c r="AP421" s="52">
        <v>0.4</v>
      </c>
      <c r="AQ421" s="52">
        <v>-0.4</v>
      </c>
      <c r="AR421" s="52">
        <v>-0.1</v>
      </c>
      <c r="AS421" s="75"/>
      <c r="AT421" s="90"/>
      <c r="AU421" s="89"/>
    </row>
    <row r="422" spans="1:47">
      <c r="A422" s="21"/>
      <c r="K422" s="21"/>
      <c r="L422" s="80"/>
      <c r="M422" s="81"/>
      <c r="N422" s="85"/>
      <c r="O422" s="85"/>
      <c r="P422" s="85"/>
      <c r="Q422" s="85"/>
      <c r="R422" s="85"/>
      <c r="S422" s="85"/>
      <c r="V422" s="16"/>
      <c r="W422" s="16"/>
      <c r="X422" s="16"/>
      <c r="Y422" s="16"/>
      <c r="Z422" s="16"/>
      <c r="AA422" s="16"/>
      <c r="AB422" s="16"/>
      <c r="AC422" s="16"/>
      <c r="AD422" s="16"/>
      <c r="AE422" s="11"/>
      <c r="AF422" s="11"/>
      <c r="AG422" s="11"/>
      <c r="AH422" s="11"/>
      <c r="AI422" s="51">
        <v>33572</v>
      </c>
      <c r="AJ422" s="52">
        <v>4.4000000000000004</v>
      </c>
      <c r="AK422" s="13"/>
      <c r="AL422" s="51">
        <v>44408</v>
      </c>
      <c r="AM422" s="52">
        <v>1</v>
      </c>
      <c r="AN422" s="52">
        <v>1.3</v>
      </c>
      <c r="AO422" s="52">
        <v>0.6</v>
      </c>
      <c r="AP422" s="52">
        <v>0.5</v>
      </c>
      <c r="AQ422" s="52">
        <v>0.3</v>
      </c>
      <c r="AR422" s="52">
        <v>0.3</v>
      </c>
      <c r="AS422" s="75"/>
      <c r="AT422" s="90"/>
      <c r="AU422" s="89"/>
    </row>
    <row r="423" spans="1:47">
      <c r="A423" s="21"/>
      <c r="K423" s="21"/>
      <c r="L423" s="80"/>
      <c r="M423" s="81"/>
      <c r="N423" s="85"/>
      <c r="O423" s="85"/>
      <c r="P423" s="85"/>
      <c r="Q423" s="85"/>
      <c r="R423" s="85"/>
      <c r="S423" s="85"/>
      <c r="V423" s="16"/>
      <c r="W423" s="16"/>
      <c r="X423" s="16"/>
      <c r="Y423" s="16"/>
      <c r="Z423" s="16"/>
      <c r="AA423" s="16"/>
      <c r="AB423" s="16"/>
      <c r="AC423" s="16"/>
      <c r="AD423" s="16"/>
      <c r="AE423" s="11"/>
      <c r="AF423" s="11"/>
      <c r="AG423" s="11"/>
      <c r="AH423" s="11"/>
      <c r="AI423" s="51">
        <v>33542</v>
      </c>
      <c r="AJ423" s="52">
        <v>4.8</v>
      </c>
      <c r="AK423" s="13"/>
      <c r="AL423" s="51">
        <v>44439</v>
      </c>
      <c r="AM423" s="52">
        <v>0.8</v>
      </c>
      <c r="AN423" s="52">
        <v>1.2</v>
      </c>
      <c r="AO423" s="52">
        <v>0.6</v>
      </c>
      <c r="AP423" s="52">
        <v>0.6</v>
      </c>
      <c r="AQ423" s="52">
        <v>0.1</v>
      </c>
      <c r="AR423" s="52">
        <v>0</v>
      </c>
      <c r="AS423" s="75"/>
      <c r="AT423" s="90"/>
      <c r="AU423" s="89"/>
    </row>
    <row r="424" spans="1:47">
      <c r="A424" s="21"/>
      <c r="K424" s="21"/>
      <c r="L424" s="80"/>
      <c r="M424" s="81"/>
      <c r="N424" s="85"/>
      <c r="O424" s="85"/>
      <c r="P424" s="85"/>
      <c r="Q424" s="85"/>
      <c r="R424" s="85"/>
      <c r="S424" s="85"/>
      <c r="V424" s="16"/>
      <c r="W424" s="16"/>
      <c r="X424" s="16"/>
      <c r="Y424" s="16"/>
      <c r="Z424" s="16"/>
      <c r="AA424" s="16"/>
      <c r="AB424" s="16"/>
      <c r="AC424" s="16"/>
      <c r="AD424" s="16"/>
      <c r="AE424" s="11"/>
      <c r="AF424" s="11"/>
      <c r="AG424" s="11"/>
      <c r="AH424" s="11"/>
      <c r="AI424" s="51">
        <v>33511</v>
      </c>
      <c r="AJ424" s="52">
        <v>4.5</v>
      </c>
      <c r="AK424" s="13"/>
      <c r="AL424" s="51">
        <v>44469</v>
      </c>
      <c r="AM424" s="52">
        <v>0.7</v>
      </c>
      <c r="AN424" s="52">
        <v>1.2</v>
      </c>
      <c r="AO424" s="52">
        <v>0.6</v>
      </c>
      <c r="AP424" s="52">
        <v>0.7</v>
      </c>
      <c r="AQ424" s="52">
        <v>0</v>
      </c>
      <c r="AR424" s="52">
        <v>0.2</v>
      </c>
      <c r="AS424" s="75"/>
      <c r="AT424" s="90"/>
      <c r="AU424" s="89"/>
    </row>
    <row r="425" spans="1:47">
      <c r="A425" s="21"/>
      <c r="K425" s="21"/>
      <c r="L425" s="80"/>
      <c r="M425" s="81"/>
      <c r="N425" s="85"/>
      <c r="O425" s="85"/>
      <c r="P425" s="85"/>
      <c r="Q425" s="85"/>
      <c r="R425" s="85"/>
      <c r="S425" s="85"/>
      <c r="V425" s="16"/>
      <c r="W425" s="16"/>
      <c r="X425" s="16"/>
      <c r="Y425" s="16"/>
      <c r="Z425" s="16"/>
      <c r="AA425" s="16"/>
      <c r="AB425" s="16"/>
      <c r="AC425" s="16"/>
      <c r="AD425" s="16"/>
      <c r="AE425" s="11"/>
      <c r="AF425" s="11"/>
      <c r="AG425" s="11"/>
      <c r="AH425" s="11"/>
      <c r="AI425" s="51">
        <v>33481</v>
      </c>
      <c r="AJ425" s="52">
        <v>4.9000000000000004</v>
      </c>
      <c r="AK425" s="13"/>
      <c r="AL425" s="51">
        <v>44500</v>
      </c>
      <c r="AM425" s="52">
        <v>1.5</v>
      </c>
      <c r="AN425" s="52">
        <v>1.3</v>
      </c>
      <c r="AO425" s="52">
        <v>0.7</v>
      </c>
      <c r="AP425" s="52">
        <v>0.8</v>
      </c>
      <c r="AQ425" s="52">
        <v>0.7</v>
      </c>
      <c r="AR425" s="52">
        <v>0.1</v>
      </c>
      <c r="AS425" s="75"/>
      <c r="AT425" s="90"/>
      <c r="AU425" s="89"/>
    </row>
    <row r="426" spans="1:47">
      <c r="A426" s="21"/>
      <c r="K426" s="21"/>
      <c r="L426" s="80"/>
      <c r="M426" s="81"/>
      <c r="N426" s="85"/>
      <c r="O426" s="85"/>
      <c r="P426" s="85"/>
      <c r="Q426" s="85"/>
      <c r="R426" s="85"/>
      <c r="S426" s="85"/>
      <c r="V426" s="16"/>
      <c r="W426" s="16"/>
      <c r="X426" s="16"/>
      <c r="Y426" s="16"/>
      <c r="Z426" s="16"/>
      <c r="AA426" s="16"/>
      <c r="AB426" s="16"/>
      <c r="AC426" s="16"/>
      <c r="AD426" s="16"/>
      <c r="AE426" s="11"/>
      <c r="AF426" s="11"/>
      <c r="AG426" s="11"/>
      <c r="AH426" s="11"/>
      <c r="AI426" s="51">
        <v>33450</v>
      </c>
      <c r="AJ426" s="52">
        <v>4.7</v>
      </c>
      <c r="AK426" s="13"/>
      <c r="AL426" s="51">
        <v>44530</v>
      </c>
      <c r="AM426" s="52">
        <v>2.2999999999999998</v>
      </c>
      <c r="AN426" s="52">
        <v>1.2</v>
      </c>
      <c r="AO426" s="52">
        <v>0.9</v>
      </c>
      <c r="AP426" s="52">
        <v>0.8</v>
      </c>
      <c r="AQ426" s="52">
        <v>0.4</v>
      </c>
      <c r="AR426" s="52">
        <v>-0.2</v>
      </c>
      <c r="AS426" s="75"/>
      <c r="AT426" s="90"/>
      <c r="AU426" s="89"/>
    </row>
    <row r="427" spans="1:47">
      <c r="A427" s="21"/>
      <c r="K427" s="21"/>
      <c r="M427" s="91"/>
      <c r="V427" s="16"/>
      <c r="W427" s="16"/>
      <c r="X427" s="16"/>
      <c r="Y427" s="16"/>
      <c r="Z427" s="16"/>
      <c r="AA427" s="16"/>
      <c r="AB427" s="16"/>
      <c r="AC427" s="16"/>
      <c r="AD427" s="16"/>
      <c r="AE427" s="11"/>
      <c r="AF427" s="11"/>
      <c r="AG427" s="11"/>
      <c r="AH427" s="11"/>
      <c r="AI427" s="51">
        <v>33419</v>
      </c>
      <c r="AJ427" s="52">
        <v>4.4000000000000004</v>
      </c>
      <c r="AK427" s="13"/>
      <c r="AL427" s="51">
        <v>44561</v>
      </c>
      <c r="AM427" s="52">
        <v>1.5</v>
      </c>
      <c r="AN427" s="52">
        <v>1.2</v>
      </c>
      <c r="AO427" s="52">
        <v>0.9</v>
      </c>
      <c r="AP427" s="52">
        <v>0.8</v>
      </c>
      <c r="AQ427" s="52">
        <v>-0.3</v>
      </c>
      <c r="AR427" s="52">
        <v>0</v>
      </c>
      <c r="AS427" s="75"/>
      <c r="AT427" s="90"/>
      <c r="AU427" s="89"/>
    </row>
    <row r="428" spans="1:47">
      <c r="A428" s="21"/>
      <c r="K428" s="21"/>
      <c r="M428" s="91"/>
      <c r="V428" s="16"/>
      <c r="W428" s="16"/>
      <c r="X428" s="16"/>
      <c r="Y428" s="16"/>
      <c r="Z428" s="16"/>
      <c r="AA428" s="16"/>
      <c r="AB428" s="16"/>
      <c r="AC428" s="16"/>
      <c r="AD428" s="16"/>
      <c r="AE428" s="11"/>
      <c r="AF428" s="11"/>
      <c r="AG428" s="11"/>
      <c r="AH428" s="11"/>
      <c r="AI428" s="51">
        <v>33389</v>
      </c>
      <c r="AJ428" s="52">
        <v>3.6</v>
      </c>
      <c r="AK428" s="13"/>
      <c r="AL428" s="51">
        <v>44592</v>
      </c>
      <c r="AM428" s="52">
        <v>0.9</v>
      </c>
      <c r="AN428" s="52">
        <v>1.2</v>
      </c>
      <c r="AO428" s="52">
        <v>0.9</v>
      </c>
      <c r="AP428" s="52">
        <v>1.2</v>
      </c>
      <c r="AQ428" s="52">
        <v>0.4</v>
      </c>
      <c r="AR428" s="52">
        <v>0.1</v>
      </c>
      <c r="AS428" s="75"/>
      <c r="AT428" s="90"/>
      <c r="AU428" s="89"/>
    </row>
    <row r="429" spans="1:47">
      <c r="A429" s="21"/>
      <c r="K429" s="21"/>
      <c r="M429" s="91"/>
      <c r="V429" s="16"/>
      <c r="W429" s="16"/>
      <c r="X429" s="16"/>
      <c r="Y429" s="16"/>
      <c r="Z429" s="16"/>
      <c r="AA429" s="16"/>
      <c r="AB429" s="16"/>
      <c r="AC429" s="16"/>
      <c r="AD429" s="16"/>
      <c r="AE429" s="11"/>
      <c r="AF429" s="11"/>
      <c r="AG429" s="11"/>
      <c r="AH429" s="11"/>
      <c r="AI429" s="51">
        <v>33358</v>
      </c>
      <c r="AJ429" s="52">
        <v>1.3</v>
      </c>
      <c r="AK429" s="13"/>
      <c r="AL429" s="51">
        <v>44620</v>
      </c>
      <c r="AM429" s="52">
        <v>0.9</v>
      </c>
      <c r="AN429" s="52">
        <v>1.1000000000000001</v>
      </c>
      <c r="AO429" s="52">
        <v>0.9</v>
      </c>
      <c r="AP429" s="52">
        <v>1.2</v>
      </c>
      <c r="AQ429" s="52">
        <v>0.6</v>
      </c>
      <c r="AR429" s="52">
        <v>0.2</v>
      </c>
      <c r="AS429" s="75"/>
      <c r="AT429" s="90"/>
      <c r="AU429" s="89"/>
    </row>
    <row r="430" spans="1:47">
      <c r="A430" s="21"/>
      <c r="K430" s="21"/>
      <c r="M430" s="91"/>
      <c r="V430" s="16"/>
      <c r="W430" s="16"/>
      <c r="X430" s="16"/>
      <c r="Y430" s="16"/>
      <c r="Z430" s="16"/>
      <c r="AA430" s="16"/>
      <c r="AB430" s="16"/>
      <c r="AC430" s="16"/>
      <c r="AD430" s="16"/>
      <c r="AE430" s="11"/>
      <c r="AF430" s="11"/>
      <c r="AG430" s="11"/>
      <c r="AH430" s="11"/>
      <c r="AI430" s="51">
        <v>33328</v>
      </c>
      <c r="AJ430" s="52">
        <v>1.6</v>
      </c>
      <c r="AK430" s="13"/>
      <c r="AL430" s="51">
        <v>44651</v>
      </c>
      <c r="AM430" s="52">
        <v>1.5</v>
      </c>
      <c r="AN430" s="52">
        <v>1.1000000000000001</v>
      </c>
      <c r="AO430" s="52">
        <v>1.1000000000000001</v>
      </c>
      <c r="AP430" s="52">
        <v>1.2</v>
      </c>
      <c r="AQ430" s="52">
        <v>0</v>
      </c>
      <c r="AR430" s="52">
        <v>-0.1</v>
      </c>
      <c r="AS430" s="75"/>
      <c r="AT430" s="90"/>
      <c r="AU430" s="89"/>
    </row>
    <row r="431" spans="1:47">
      <c r="A431" s="21"/>
      <c r="K431" s="21"/>
      <c r="M431" s="91"/>
      <c r="V431" s="16"/>
      <c r="W431" s="16"/>
      <c r="X431" s="16"/>
      <c r="Y431" s="16"/>
      <c r="Z431" s="16"/>
      <c r="AA431" s="16"/>
      <c r="AB431" s="16"/>
      <c r="AC431" s="16"/>
      <c r="AD431" s="16"/>
      <c r="AE431" s="11"/>
      <c r="AF431" s="11"/>
      <c r="AG431" s="11"/>
      <c r="AH431" s="11"/>
      <c r="AI431" s="51">
        <v>33297</v>
      </c>
      <c r="AJ431" s="52">
        <v>1</v>
      </c>
      <c r="AK431" s="13"/>
      <c r="AL431" s="51">
        <v>44681</v>
      </c>
      <c r="AM431" s="52">
        <v>2.1</v>
      </c>
      <c r="AN431" s="52">
        <v>0.9</v>
      </c>
      <c r="AO431" s="52">
        <v>1.4</v>
      </c>
      <c r="AP431" s="52">
        <v>1.1000000000000001</v>
      </c>
      <c r="AQ431" s="52">
        <v>0.4</v>
      </c>
      <c r="AR431" s="52">
        <v>0.1</v>
      </c>
      <c r="AS431" s="75"/>
      <c r="AT431" s="90"/>
      <c r="AU431" s="89"/>
    </row>
    <row r="432" spans="1:47">
      <c r="A432" s="21"/>
      <c r="K432" s="21"/>
      <c r="M432" s="91"/>
      <c r="V432" s="16"/>
      <c r="W432" s="16"/>
      <c r="X432" s="16"/>
      <c r="Y432" s="16"/>
      <c r="Z432" s="16"/>
      <c r="AA432" s="16"/>
      <c r="AB432" s="16"/>
      <c r="AC432" s="16"/>
      <c r="AD432" s="16"/>
      <c r="AE432" s="11"/>
      <c r="AF432" s="11"/>
      <c r="AG432" s="11"/>
      <c r="AH432" s="11"/>
      <c r="AI432" s="51">
        <v>33269</v>
      </c>
      <c r="AJ432" s="52">
        <v>2.2000000000000002</v>
      </c>
      <c r="AK432" s="13"/>
      <c r="AL432" s="51">
        <v>44712</v>
      </c>
      <c r="AM432" s="52">
        <v>2.1</v>
      </c>
      <c r="AN432" s="52">
        <v>0.9</v>
      </c>
      <c r="AO432" s="52">
        <v>1.5</v>
      </c>
      <c r="AP432" s="52">
        <v>1.1000000000000001</v>
      </c>
      <c r="AQ432" s="52">
        <v>-0.2</v>
      </c>
      <c r="AR432" s="52">
        <v>0</v>
      </c>
      <c r="AS432" s="75"/>
      <c r="AT432" s="90"/>
      <c r="AU432" s="89"/>
    </row>
    <row r="433" spans="1:47">
      <c r="A433" s="21"/>
      <c r="K433" s="21"/>
      <c r="M433" s="91"/>
      <c r="V433" s="16"/>
      <c r="W433" s="16"/>
      <c r="X433" s="16"/>
      <c r="Y433" s="16"/>
      <c r="Z433" s="16"/>
      <c r="AA433" s="16"/>
      <c r="AB433" s="16"/>
      <c r="AC433" s="16"/>
      <c r="AD433" s="16"/>
      <c r="AE433" s="11"/>
      <c r="AF433" s="11"/>
      <c r="AG433" s="11"/>
      <c r="AH433" s="11"/>
      <c r="AI433" s="51">
        <v>33238</v>
      </c>
      <c r="AJ433" s="52">
        <v>4.3</v>
      </c>
      <c r="AK433" s="13"/>
      <c r="AL433" s="51">
        <v>44742</v>
      </c>
      <c r="AM433" s="52">
        <v>2.5</v>
      </c>
      <c r="AN433" s="52">
        <v>1</v>
      </c>
      <c r="AO433" s="52">
        <v>1.7</v>
      </c>
      <c r="AP433" s="52">
        <v>1</v>
      </c>
      <c r="AQ433" s="52">
        <v>0</v>
      </c>
      <c r="AR433" s="52">
        <v>0.1</v>
      </c>
      <c r="AS433" s="75"/>
      <c r="AT433" s="90"/>
      <c r="AU433" s="89"/>
    </row>
    <row r="434" spans="1:47">
      <c r="A434" s="21"/>
      <c r="K434" s="21"/>
      <c r="M434" s="91"/>
      <c r="V434" s="16"/>
      <c r="W434" s="16"/>
      <c r="X434" s="16"/>
      <c r="Y434" s="16"/>
      <c r="Z434" s="16"/>
      <c r="AA434" s="16"/>
      <c r="AB434" s="16"/>
      <c r="AC434" s="16"/>
      <c r="AD434" s="16"/>
      <c r="AE434" s="11"/>
      <c r="AF434" s="11"/>
      <c r="AG434" s="11"/>
      <c r="AH434" s="11"/>
      <c r="AI434" s="51">
        <v>33207</v>
      </c>
      <c r="AJ434" s="52">
        <v>3.7</v>
      </c>
      <c r="AK434" s="13"/>
      <c r="AL434" s="51">
        <v>44773</v>
      </c>
      <c r="AM434" s="52">
        <v>2.7</v>
      </c>
      <c r="AN434" s="52">
        <v>0.8</v>
      </c>
      <c r="AO434" s="52">
        <v>1.8</v>
      </c>
      <c r="AP434" s="52">
        <v>1</v>
      </c>
      <c r="AQ434" s="52">
        <v>0.5</v>
      </c>
      <c r="AR434" s="52">
        <v>0.1</v>
      </c>
      <c r="AS434" s="75"/>
      <c r="AT434" s="90"/>
      <c r="AU434" s="89"/>
    </row>
    <row r="435" spans="1:47">
      <c r="A435" s="21"/>
      <c r="K435" s="21"/>
      <c r="M435" s="91"/>
      <c r="V435" s="16"/>
      <c r="W435" s="16"/>
      <c r="X435" s="16"/>
      <c r="Y435" s="16"/>
      <c r="Z435" s="16"/>
      <c r="AA435" s="16"/>
      <c r="AB435" s="16"/>
      <c r="AC435" s="16"/>
      <c r="AD435" s="16"/>
      <c r="AE435" s="11"/>
      <c r="AF435" s="11"/>
      <c r="AG435" s="11"/>
      <c r="AH435" s="11"/>
      <c r="AI435" s="51">
        <v>33177</v>
      </c>
      <c r="AJ435" s="52">
        <v>3.1</v>
      </c>
      <c r="AK435" s="13"/>
      <c r="AL435" s="51">
        <v>44804</v>
      </c>
      <c r="AM435" s="52">
        <v>2.5</v>
      </c>
      <c r="AN435" s="52">
        <v>0.8</v>
      </c>
      <c r="AO435" s="52">
        <v>1.9</v>
      </c>
      <c r="AP435" s="52">
        <v>1</v>
      </c>
      <c r="AQ435" s="52">
        <v>-0.1</v>
      </c>
      <c r="AR435" s="52">
        <v>0</v>
      </c>
      <c r="AS435" s="75"/>
      <c r="AT435" s="90"/>
      <c r="AU435" s="89"/>
    </row>
    <row r="436" spans="1:47">
      <c r="A436" s="21"/>
      <c r="K436" s="21"/>
      <c r="M436" s="91"/>
      <c r="V436" s="16"/>
      <c r="W436" s="16"/>
      <c r="X436" s="16"/>
      <c r="Y436" s="16"/>
      <c r="Z436" s="16"/>
      <c r="AA436" s="16"/>
      <c r="AB436" s="16"/>
      <c r="AC436" s="16"/>
      <c r="AD436" s="16"/>
      <c r="AE436" s="11"/>
      <c r="AF436" s="11"/>
      <c r="AG436" s="11"/>
      <c r="AH436" s="11"/>
      <c r="AI436" s="51">
        <v>33146</v>
      </c>
      <c r="AJ436" s="52">
        <v>2.9</v>
      </c>
      <c r="AK436" s="13"/>
      <c r="AL436" s="51">
        <v>44834</v>
      </c>
      <c r="AM436" s="52">
        <v>2.8</v>
      </c>
      <c r="AN436" s="52">
        <v>0.6</v>
      </c>
      <c r="AO436" s="52">
        <v>2</v>
      </c>
      <c r="AP436" s="52">
        <v>0.9</v>
      </c>
      <c r="AQ436" s="52">
        <v>0.3</v>
      </c>
      <c r="AR436" s="52">
        <v>0</v>
      </c>
      <c r="AS436" s="75"/>
      <c r="AT436" s="90"/>
      <c r="AU436" s="89"/>
    </row>
    <row r="437" spans="1:47">
      <c r="A437" s="21"/>
      <c r="K437" s="21"/>
      <c r="M437" s="91"/>
      <c r="V437" s="16"/>
      <c r="W437" s="16"/>
      <c r="X437" s="16"/>
      <c r="Y437" s="16"/>
      <c r="Z437" s="16"/>
      <c r="AA437" s="16"/>
      <c r="AB437" s="16"/>
      <c r="AC437" s="16"/>
      <c r="AD437" s="16"/>
      <c r="AE437" s="11"/>
      <c r="AF437" s="11"/>
      <c r="AG437" s="11"/>
      <c r="AH437" s="11"/>
      <c r="AI437" s="51">
        <v>33116</v>
      </c>
      <c r="AJ437" s="52">
        <v>2.5</v>
      </c>
      <c r="AK437" s="13"/>
      <c r="AL437" s="51">
        <v>44865</v>
      </c>
      <c r="AM437" s="52">
        <v>2.1</v>
      </c>
      <c r="AN437" s="52">
        <v>0.6</v>
      </c>
      <c r="AO437" s="52">
        <v>2</v>
      </c>
      <c r="AP437" s="52">
        <v>0.9</v>
      </c>
      <c r="AQ437" s="52">
        <v>0.1</v>
      </c>
      <c r="AR437" s="52">
        <v>0.1</v>
      </c>
      <c r="AS437" s="75"/>
      <c r="AT437" s="90"/>
      <c r="AU437" s="89"/>
    </row>
    <row r="438" spans="1:47">
      <c r="A438" s="21"/>
      <c r="K438" s="21"/>
      <c r="M438" s="91"/>
      <c r="V438" s="16"/>
      <c r="W438" s="16"/>
      <c r="X438" s="16"/>
      <c r="Y438" s="16"/>
      <c r="Z438" s="16"/>
      <c r="AA438" s="16"/>
      <c r="AB438" s="16"/>
      <c r="AC438" s="16"/>
      <c r="AD438" s="16"/>
      <c r="AE438" s="11"/>
      <c r="AF438" s="11"/>
      <c r="AG438" s="11"/>
      <c r="AH438" s="11"/>
      <c r="AI438" s="51">
        <v>33085</v>
      </c>
      <c r="AJ438" s="52">
        <v>1.1000000000000001</v>
      </c>
      <c r="AK438" s="13"/>
      <c r="AL438" s="51">
        <v>44895</v>
      </c>
      <c r="AM438" s="52">
        <v>1.6</v>
      </c>
      <c r="AN438" s="52">
        <v>0.6</v>
      </c>
      <c r="AO438" s="52">
        <v>2</v>
      </c>
      <c r="AP438" s="52">
        <v>0.9</v>
      </c>
      <c r="AQ438" s="52">
        <v>-0.2</v>
      </c>
      <c r="AR438" s="52">
        <v>-0.2</v>
      </c>
      <c r="AS438" s="75"/>
      <c r="AT438" s="90"/>
      <c r="AU438" s="89"/>
    </row>
    <row r="439" spans="1:47">
      <c r="A439" s="21"/>
      <c r="K439" s="21"/>
      <c r="M439" s="91"/>
      <c r="V439" s="16"/>
      <c r="W439" s="16"/>
      <c r="X439" s="16"/>
      <c r="Y439" s="16"/>
      <c r="Z439" s="16"/>
      <c r="AA439" s="16"/>
      <c r="AB439" s="16"/>
      <c r="AC439" s="16"/>
      <c r="AD439" s="16"/>
      <c r="AE439" s="11"/>
      <c r="AF439" s="11"/>
      <c r="AG439" s="11"/>
      <c r="AH439" s="11"/>
      <c r="AI439" s="51">
        <v>33054</v>
      </c>
      <c r="AJ439" s="52">
        <v>1.1000000000000001</v>
      </c>
      <c r="AK439" s="13"/>
      <c r="AL439" s="51">
        <v>44926</v>
      </c>
      <c r="AM439" s="52">
        <v>1.8</v>
      </c>
      <c r="AN439" s="52">
        <v>0.7</v>
      </c>
      <c r="AO439" s="52">
        <v>2</v>
      </c>
      <c r="AP439" s="52">
        <v>0.9</v>
      </c>
      <c r="AQ439" s="52">
        <v>0</v>
      </c>
      <c r="AR439" s="52">
        <v>0.1</v>
      </c>
      <c r="AS439" s="75"/>
      <c r="AT439" s="90"/>
      <c r="AU439" s="89"/>
    </row>
    <row r="440" spans="1:47">
      <c r="A440" s="21"/>
      <c r="K440" s="21"/>
      <c r="M440" s="91"/>
      <c r="V440" s="16"/>
      <c r="W440" s="16"/>
      <c r="X440" s="16"/>
      <c r="Y440" s="16"/>
      <c r="Z440" s="16"/>
      <c r="AA440" s="16"/>
      <c r="AB440" s="16"/>
      <c r="AC440" s="16"/>
      <c r="AD440" s="16"/>
      <c r="AE440" s="11"/>
      <c r="AF440" s="11"/>
      <c r="AG440" s="11"/>
      <c r="AH440" s="11"/>
      <c r="AI440" s="51">
        <v>33024</v>
      </c>
      <c r="AJ440" s="52">
        <v>2.7</v>
      </c>
      <c r="AK440" s="13"/>
      <c r="AL440" s="51">
        <v>44957</v>
      </c>
      <c r="AM440" s="52">
        <v>2.1</v>
      </c>
      <c r="AN440" s="52">
        <v>1</v>
      </c>
      <c r="AO440" s="52">
        <v>2.1</v>
      </c>
      <c r="AP440" s="52">
        <v>1</v>
      </c>
      <c r="AQ440" s="52">
        <v>0.8</v>
      </c>
      <c r="AR440" s="52">
        <v>0.4</v>
      </c>
      <c r="AS440" s="75"/>
      <c r="AT440" s="90"/>
      <c r="AU440" s="89"/>
    </row>
    <row r="441" spans="1:47">
      <c r="A441" s="21"/>
      <c r="K441" s="21"/>
      <c r="M441" s="91"/>
      <c r="V441" s="16"/>
      <c r="W441" s="16"/>
      <c r="X441" s="16"/>
      <c r="Y441" s="16"/>
      <c r="Z441" s="16"/>
      <c r="AA441" s="16"/>
      <c r="AB441" s="16"/>
      <c r="AC441" s="16"/>
      <c r="AD441" s="16"/>
      <c r="AE441" s="11"/>
      <c r="AF441" s="11"/>
      <c r="AG441" s="11"/>
      <c r="AH441" s="11"/>
      <c r="AI441" s="51">
        <v>32993</v>
      </c>
      <c r="AJ441" s="52">
        <v>3.2</v>
      </c>
      <c r="AK441" s="13"/>
      <c r="AL441" s="51">
        <v>44985</v>
      </c>
      <c r="AM441" s="52">
        <v>1</v>
      </c>
      <c r="AN441" s="52">
        <v>0.6</v>
      </c>
      <c r="AO441" s="52">
        <v>1.5</v>
      </c>
      <c r="AP441" s="52">
        <v>0.8</v>
      </c>
      <c r="AQ441" s="52">
        <v>-0.5</v>
      </c>
      <c r="AR441" s="52">
        <v>-0.2</v>
      </c>
      <c r="AS441" s="13"/>
      <c r="AT441" s="90"/>
      <c r="AU441" s="89"/>
    </row>
    <row r="442" spans="1:47">
      <c r="A442" s="21"/>
      <c r="K442" s="21"/>
      <c r="M442" s="91"/>
      <c r="V442" s="16"/>
      <c r="W442" s="16"/>
      <c r="X442" s="16"/>
      <c r="Y442" s="16"/>
      <c r="Z442" s="16"/>
      <c r="AA442" s="16"/>
      <c r="AB442" s="16"/>
      <c r="AC442" s="16"/>
      <c r="AD442" s="16"/>
      <c r="AE442" s="11"/>
      <c r="AF442" s="11"/>
      <c r="AG442" s="11"/>
      <c r="AH442" s="11"/>
      <c r="AI442" s="51">
        <v>32963</v>
      </c>
      <c r="AJ442" s="52">
        <v>3.4</v>
      </c>
      <c r="AK442" s="13"/>
      <c r="AL442" s="74">
        <v>45016</v>
      </c>
      <c r="AM442" s="75">
        <v>0.7</v>
      </c>
      <c r="AN442" s="75">
        <v>0.7</v>
      </c>
      <c r="AO442" s="75">
        <v>1.3</v>
      </c>
      <c r="AP442" s="75">
        <v>0.8</v>
      </c>
      <c r="AQ442" s="75">
        <v>-0.3</v>
      </c>
      <c r="AR442" s="75">
        <v>0</v>
      </c>
      <c r="AS442" s="13"/>
      <c r="AT442" s="90"/>
      <c r="AU442" s="89"/>
    </row>
    <row r="443" spans="1:47">
      <c r="A443" s="21"/>
      <c r="K443" s="21"/>
      <c r="M443" s="91"/>
      <c r="V443" s="16"/>
      <c r="W443" s="16"/>
      <c r="X443" s="16"/>
      <c r="Y443" s="16"/>
      <c r="Z443" s="16"/>
      <c r="AA443" s="16"/>
      <c r="AB443" s="16"/>
      <c r="AC443" s="16"/>
      <c r="AD443" s="16"/>
      <c r="AE443" s="11"/>
      <c r="AF443" s="11"/>
      <c r="AG443" s="11"/>
      <c r="AH443" s="11"/>
      <c r="AI443" s="74">
        <v>32932</v>
      </c>
      <c r="AJ443" s="75">
        <v>4.4000000000000004</v>
      </c>
      <c r="AK443" s="13"/>
      <c r="AL443" s="51">
        <v>45046</v>
      </c>
      <c r="AM443" s="75">
        <v>0.1</v>
      </c>
      <c r="AN443" s="75">
        <v>0.7</v>
      </c>
      <c r="AO443" s="75">
        <v>1</v>
      </c>
      <c r="AP443" s="75">
        <v>0.7</v>
      </c>
      <c r="AQ443" s="75">
        <v>-0.1</v>
      </c>
      <c r="AR443" s="75">
        <v>0.1</v>
      </c>
      <c r="AS443" s="13"/>
      <c r="AT443" s="90"/>
      <c r="AU443" s="89"/>
    </row>
    <row r="444" spans="1:47">
      <c r="A444" s="21"/>
      <c r="K444" s="21"/>
      <c r="M444" s="91"/>
      <c r="V444" s="16"/>
      <c r="W444" s="16"/>
      <c r="X444" s="16"/>
      <c r="Y444" s="16"/>
      <c r="Z444" s="16"/>
      <c r="AA444" s="16"/>
      <c r="AB444" s="16"/>
      <c r="AC444" s="16"/>
      <c r="AD444" s="16"/>
      <c r="AE444" s="11"/>
      <c r="AF444" s="11"/>
      <c r="AG444" s="11"/>
      <c r="AH444" s="11"/>
      <c r="AI444" s="74">
        <v>32904</v>
      </c>
      <c r="AJ444" s="75">
        <v>4.3</v>
      </c>
      <c r="AK444" s="13"/>
      <c r="AL444" s="74">
        <v>45077</v>
      </c>
      <c r="AM444" s="75">
        <v>0.2</v>
      </c>
      <c r="AN444" s="75">
        <v>0.6</v>
      </c>
      <c r="AO444" s="75">
        <v>0.8</v>
      </c>
      <c r="AP444" s="75">
        <v>0.7</v>
      </c>
      <c r="AQ444" s="75">
        <v>-0.2</v>
      </c>
      <c r="AR444" s="75">
        <v>0</v>
      </c>
      <c r="AS444" s="13"/>
      <c r="AT444" s="90"/>
      <c r="AU444" s="89"/>
    </row>
    <row r="445" spans="1:47">
      <c r="A445" s="21"/>
      <c r="K445" s="21"/>
      <c r="M445" s="91"/>
      <c r="V445" s="16"/>
      <c r="W445" s="16"/>
      <c r="X445" s="16"/>
      <c r="Y445" s="16"/>
      <c r="Z445" s="16"/>
      <c r="AA445" s="16"/>
      <c r="AB445" s="16"/>
      <c r="AC445" s="16"/>
      <c r="AD445" s="16"/>
      <c r="AE445" s="11"/>
      <c r="AF445" s="11"/>
      <c r="AG445" s="11"/>
      <c r="AH445" s="11"/>
      <c r="AI445" s="74">
        <v>32873</v>
      </c>
      <c r="AJ445" s="75">
        <v>6.6</v>
      </c>
      <c r="AK445" s="13"/>
      <c r="AL445" s="74">
        <v>45107</v>
      </c>
      <c r="AM445" s="75">
        <v>0</v>
      </c>
      <c r="AN445" s="75">
        <v>0.4</v>
      </c>
      <c r="AO445" s="75">
        <v>0.7</v>
      </c>
      <c r="AP445" s="75">
        <v>0.7</v>
      </c>
      <c r="AQ445" s="75">
        <v>-0.2</v>
      </c>
      <c r="AR445" s="75">
        <v>-0.1</v>
      </c>
      <c r="AS445" s="13"/>
      <c r="AT445" s="90"/>
      <c r="AU445" s="89"/>
    </row>
    <row r="446" spans="1:47">
      <c r="A446" s="21"/>
      <c r="K446" s="21"/>
      <c r="M446" s="91"/>
      <c r="V446" s="16"/>
      <c r="W446" s="16"/>
      <c r="X446" s="16"/>
      <c r="Y446" s="16"/>
      <c r="Z446" s="16"/>
      <c r="AA446" s="16"/>
      <c r="AB446" s="16"/>
      <c r="AC446" s="16"/>
      <c r="AD446" s="16"/>
      <c r="AE446" s="11"/>
      <c r="AF446" s="11"/>
      <c r="AG446" s="11"/>
      <c r="AH446" s="11"/>
      <c r="AI446" s="74">
        <v>32842</v>
      </c>
      <c r="AJ446" s="75">
        <v>7.4</v>
      </c>
      <c r="AK446" s="13"/>
      <c r="AL446" s="74">
        <v>45138</v>
      </c>
      <c r="AM446" s="75">
        <v>-0.3</v>
      </c>
      <c r="AN446" s="75">
        <v>0.8</v>
      </c>
      <c r="AO446" s="75">
        <v>0.5</v>
      </c>
      <c r="AP446" s="75">
        <v>0.7</v>
      </c>
      <c r="AQ446" s="75">
        <v>0.2</v>
      </c>
      <c r="AR446" s="75">
        <v>0.5</v>
      </c>
      <c r="AS446" s="13"/>
      <c r="AT446" s="90"/>
      <c r="AU446" s="89"/>
    </row>
    <row r="447" spans="1:47">
      <c r="A447" s="21"/>
      <c r="K447" s="21"/>
      <c r="M447" s="91"/>
      <c r="V447" s="16"/>
      <c r="W447" s="16"/>
      <c r="X447" s="16"/>
      <c r="Y447" s="16"/>
      <c r="Z447" s="16"/>
      <c r="AA447" s="16"/>
      <c r="AB447" s="16"/>
      <c r="AC447" s="16"/>
      <c r="AD447" s="16"/>
      <c r="AE447" s="11"/>
      <c r="AF447" s="11"/>
      <c r="AG447" s="11"/>
      <c r="AH447" s="11"/>
      <c r="AI447" s="74">
        <v>32812</v>
      </c>
      <c r="AJ447" s="75">
        <v>8.6</v>
      </c>
      <c r="AK447" s="13"/>
      <c r="AL447" s="74">
        <v>45169</v>
      </c>
      <c r="AM447" s="75">
        <v>0.1</v>
      </c>
      <c r="AN447" s="75">
        <v>0.8</v>
      </c>
      <c r="AO447" s="75">
        <v>0.5</v>
      </c>
      <c r="AP447" s="75">
        <v>0.7</v>
      </c>
      <c r="AQ447" s="75">
        <v>0.3</v>
      </c>
      <c r="AR447" s="75">
        <v>0</v>
      </c>
      <c r="AS447" s="13"/>
      <c r="AT447" s="90"/>
      <c r="AU447" s="89"/>
    </row>
    <row r="448" spans="1:47">
      <c r="A448" s="21"/>
      <c r="K448" s="21"/>
      <c r="M448" s="91"/>
      <c r="V448" s="16"/>
      <c r="W448" s="16"/>
      <c r="X448" s="16"/>
      <c r="Y448" s="16"/>
      <c r="Z448" s="16"/>
      <c r="AA448" s="16"/>
      <c r="AB448" s="16"/>
      <c r="AC448" s="16"/>
      <c r="AD448" s="16"/>
      <c r="AE448" s="11"/>
      <c r="AF448" s="11"/>
      <c r="AG448" s="11"/>
      <c r="AH448" s="11"/>
      <c r="AI448" s="74">
        <v>32781</v>
      </c>
      <c r="AJ448" s="75">
        <v>11.5</v>
      </c>
      <c r="AK448" s="13"/>
      <c r="AL448" s="74">
        <v>45199</v>
      </c>
      <c r="AM448" s="75">
        <v>0</v>
      </c>
      <c r="AN448" s="75">
        <v>0.8</v>
      </c>
      <c r="AO448" s="75">
        <v>0.4</v>
      </c>
      <c r="AP448" s="75">
        <v>0.7</v>
      </c>
      <c r="AQ448" s="75">
        <v>0.2</v>
      </c>
      <c r="AR448" s="75">
        <v>0.1</v>
      </c>
      <c r="AS448" s="13"/>
      <c r="AT448" s="90"/>
      <c r="AU448" s="89"/>
    </row>
    <row r="449" spans="1:47">
      <c r="A449" s="21"/>
      <c r="K449" s="21"/>
      <c r="M449" s="91"/>
      <c r="V449" s="16"/>
      <c r="W449" s="16"/>
      <c r="X449" s="16"/>
      <c r="Y449" s="16"/>
      <c r="Z449" s="16"/>
      <c r="AA449" s="16"/>
      <c r="AB449" s="16"/>
      <c r="AC449" s="16"/>
      <c r="AD449" s="16"/>
      <c r="AE449" s="11"/>
      <c r="AF449" s="11"/>
      <c r="AG449" s="11"/>
      <c r="AH449" s="11"/>
      <c r="AI449" s="74">
        <v>32751</v>
      </c>
      <c r="AJ449" s="75">
        <v>15.3</v>
      </c>
      <c r="AK449" s="13"/>
      <c r="AL449" s="74">
        <v>45230</v>
      </c>
      <c r="AM449" s="75">
        <v>-0.2</v>
      </c>
      <c r="AN449" s="75">
        <v>0.6</v>
      </c>
      <c r="AO449" s="75">
        <v>0.4</v>
      </c>
      <c r="AP449" s="75">
        <v>0.7</v>
      </c>
      <c r="AQ449" s="75">
        <v>-0.1</v>
      </c>
      <c r="AR449" s="75">
        <v>0</v>
      </c>
      <c r="AS449" s="13"/>
      <c r="AT449" s="90"/>
      <c r="AU449" s="89"/>
    </row>
    <row r="450" spans="1:47">
      <c r="A450" s="21"/>
      <c r="K450" s="21"/>
      <c r="M450" s="91"/>
      <c r="V450" s="16"/>
      <c r="W450" s="16"/>
      <c r="X450" s="16"/>
      <c r="Y450" s="16"/>
      <c r="Z450" s="16"/>
      <c r="AA450" s="16"/>
      <c r="AB450" s="16"/>
      <c r="AC450" s="16"/>
      <c r="AD450" s="16"/>
      <c r="AE450" s="11"/>
      <c r="AF450" s="11"/>
      <c r="AG450" s="11"/>
      <c r="AH450" s="11"/>
      <c r="AI450" s="74">
        <v>32720</v>
      </c>
      <c r="AJ450" s="75">
        <v>19.399999999999999</v>
      </c>
      <c r="AK450" s="13"/>
      <c r="AL450" s="74">
        <v>45260</v>
      </c>
      <c r="AM450" s="75">
        <v>-0.5</v>
      </c>
      <c r="AN450" s="75">
        <v>0.6</v>
      </c>
      <c r="AO450" s="75">
        <v>0.3</v>
      </c>
      <c r="AP450" s="75">
        <v>0.7</v>
      </c>
      <c r="AQ450" s="75">
        <v>-0.5</v>
      </c>
      <c r="AR450" s="75">
        <v>-0.3</v>
      </c>
      <c r="AS450" s="13"/>
      <c r="AT450" s="90"/>
      <c r="AU450" s="89"/>
    </row>
    <row r="451" spans="1:47">
      <c r="A451" s="21"/>
      <c r="K451" s="21"/>
      <c r="M451" s="91"/>
      <c r="V451" s="16"/>
      <c r="W451" s="16"/>
      <c r="X451" s="16"/>
      <c r="Y451" s="16"/>
      <c r="Z451" s="16"/>
      <c r="AA451" s="16"/>
      <c r="AB451" s="16"/>
      <c r="AC451" s="16"/>
      <c r="AD451" s="16"/>
      <c r="AE451" s="11"/>
      <c r="AF451" s="11"/>
      <c r="AG451" s="11"/>
      <c r="AH451" s="11"/>
      <c r="AI451" s="74">
        <v>32689</v>
      </c>
      <c r="AJ451" s="75">
        <v>22.8</v>
      </c>
      <c r="AK451" s="13"/>
      <c r="AL451" s="74">
        <v>45291</v>
      </c>
      <c r="AM451" s="75">
        <v>-0.3</v>
      </c>
      <c r="AN451" s="75">
        <v>0.6</v>
      </c>
      <c r="AO451" s="75">
        <v>0.2</v>
      </c>
      <c r="AP451" s="75">
        <v>0.7</v>
      </c>
      <c r="AQ451" s="75">
        <v>0.1</v>
      </c>
      <c r="AR451" s="75">
        <v>0.1</v>
      </c>
      <c r="AS451" s="13"/>
      <c r="AT451" s="90"/>
      <c r="AU451" s="89"/>
    </row>
    <row r="452" spans="1:47">
      <c r="A452" s="21"/>
      <c r="K452" s="21"/>
      <c r="M452" s="91"/>
      <c r="V452" s="16"/>
      <c r="W452" s="16"/>
      <c r="X452" s="16"/>
      <c r="Y452" s="16"/>
      <c r="Z452" s="16"/>
      <c r="AA452" s="16"/>
      <c r="AB452" s="16"/>
      <c r="AC452" s="16"/>
      <c r="AD452" s="16"/>
      <c r="AE452" s="11"/>
      <c r="AF452" s="11"/>
      <c r="AG452" s="11"/>
      <c r="AH452" s="11"/>
      <c r="AI452" s="74">
        <v>32659</v>
      </c>
      <c r="AJ452" s="75">
        <v>24.8</v>
      </c>
      <c r="AK452" s="13"/>
      <c r="AL452" s="74">
        <v>45322</v>
      </c>
      <c r="AM452" s="75">
        <v>-0.8</v>
      </c>
      <c r="AN452" s="75">
        <v>0.4</v>
      </c>
      <c r="AO452" s="75">
        <v>-0.8</v>
      </c>
      <c r="AP452" s="75">
        <v>0.4</v>
      </c>
      <c r="AQ452" s="75">
        <v>0.3</v>
      </c>
      <c r="AR452" s="75">
        <v>0.3</v>
      </c>
      <c r="AS452" s="13"/>
      <c r="AT452" s="90"/>
      <c r="AU452" s="89"/>
    </row>
    <row r="453" spans="1:47">
      <c r="A453" s="21"/>
      <c r="K453" s="21"/>
      <c r="M453" s="91"/>
      <c r="V453" s="16"/>
      <c r="W453" s="16"/>
      <c r="X453" s="16"/>
      <c r="Y453" s="16"/>
      <c r="Z453" s="16"/>
      <c r="AA453" s="16"/>
      <c r="AB453" s="16"/>
      <c r="AC453" s="16"/>
      <c r="AD453" s="16"/>
      <c r="AE453" s="11"/>
      <c r="AF453" s="11"/>
      <c r="AG453" s="11"/>
      <c r="AH453" s="11"/>
      <c r="AI453" s="74">
        <v>32628</v>
      </c>
      <c r="AJ453" s="75">
        <v>26.6</v>
      </c>
      <c r="AK453" s="13"/>
      <c r="AL453" s="74">
        <v>45351</v>
      </c>
      <c r="AM453" s="75">
        <v>0.7</v>
      </c>
      <c r="AN453" s="75">
        <v>1.2</v>
      </c>
      <c r="AO453" s="75">
        <v>0</v>
      </c>
      <c r="AP453" s="75">
        <v>0.8</v>
      </c>
      <c r="AQ453" s="75">
        <v>1</v>
      </c>
      <c r="AR453" s="75">
        <v>0.5</v>
      </c>
      <c r="AS453" s="13"/>
      <c r="AT453" s="90"/>
      <c r="AU453" s="89"/>
    </row>
    <row r="454" spans="1:47">
      <c r="A454" s="21"/>
      <c r="K454" s="21"/>
      <c r="M454" s="91"/>
      <c r="V454" s="16"/>
      <c r="W454" s="16"/>
      <c r="X454" s="16"/>
      <c r="Y454" s="16"/>
      <c r="Z454" s="16"/>
      <c r="AA454" s="16"/>
      <c r="AB454" s="16"/>
      <c r="AC454" s="16"/>
      <c r="AD454" s="16"/>
      <c r="AE454" s="11"/>
      <c r="AF454" s="11"/>
      <c r="AG454" s="11"/>
      <c r="AH454" s="11"/>
      <c r="AI454" s="74">
        <v>32598</v>
      </c>
      <c r="AJ454" s="75">
        <v>27.1</v>
      </c>
      <c r="AK454" s="13"/>
      <c r="AL454" s="74">
        <v>45382</v>
      </c>
      <c r="AM454" s="75">
        <v>0.1</v>
      </c>
      <c r="AN454" s="75">
        <v>0.6</v>
      </c>
      <c r="AO454" s="75">
        <v>0</v>
      </c>
      <c r="AP454" s="75">
        <v>0.7</v>
      </c>
      <c r="AQ454" s="75">
        <v>-1</v>
      </c>
      <c r="AR454" s="75">
        <v>-0.6</v>
      </c>
      <c r="AS454" s="13"/>
      <c r="AT454" s="90"/>
      <c r="AU454" s="89"/>
    </row>
    <row r="455" spans="1:47">
      <c r="A455" s="21"/>
      <c r="K455" s="21"/>
      <c r="M455" s="91"/>
      <c r="V455" s="16"/>
      <c r="W455" s="16"/>
      <c r="X455" s="16"/>
      <c r="Y455" s="16"/>
      <c r="Z455" s="16"/>
      <c r="AA455" s="16"/>
      <c r="AB455" s="16"/>
      <c r="AC455" s="16"/>
      <c r="AD455" s="16"/>
      <c r="AE455" s="11"/>
      <c r="AF455" s="11"/>
      <c r="AG455" s="11"/>
      <c r="AH455" s="11"/>
      <c r="AI455" s="74">
        <v>32567</v>
      </c>
      <c r="AJ455" s="75">
        <v>28.4</v>
      </c>
      <c r="AK455" s="13"/>
      <c r="AL455" s="74">
        <v>45412</v>
      </c>
      <c r="AM455" s="75">
        <v>0.3</v>
      </c>
      <c r="AN455" s="75">
        <v>0.7</v>
      </c>
      <c r="AO455" s="75">
        <v>0.1</v>
      </c>
      <c r="AP455" s="75">
        <v>0.7</v>
      </c>
      <c r="AQ455" s="75">
        <v>0.1</v>
      </c>
      <c r="AR455" s="75">
        <v>0.2</v>
      </c>
      <c r="AS455" s="13"/>
      <c r="AT455" s="90"/>
      <c r="AU455" s="89"/>
    </row>
    <row r="456" spans="1:47">
      <c r="A456" s="21"/>
      <c r="K456" s="21"/>
      <c r="M456" s="91"/>
      <c r="V456" s="16"/>
      <c r="W456" s="16"/>
      <c r="X456" s="16"/>
      <c r="Y456" s="16"/>
      <c r="Z456" s="16"/>
      <c r="AA456" s="16"/>
      <c r="AB456" s="16"/>
      <c r="AC456" s="16"/>
      <c r="AD456" s="16"/>
      <c r="AE456" s="11"/>
      <c r="AF456" s="11"/>
      <c r="AG456" s="11"/>
      <c r="AH456" s="11"/>
      <c r="AI456" s="74">
        <v>32539</v>
      </c>
      <c r="AJ456" s="75">
        <v>27.4</v>
      </c>
      <c r="AK456" s="13"/>
      <c r="AL456" s="74">
        <v>45443</v>
      </c>
      <c r="AM456" s="75">
        <v>0.3</v>
      </c>
      <c r="AN456" s="75">
        <v>0.6</v>
      </c>
      <c r="AO456" s="75">
        <v>0.1</v>
      </c>
      <c r="AP456" s="75">
        <v>0.7</v>
      </c>
      <c r="AQ456" s="75">
        <v>-0.1</v>
      </c>
      <c r="AR456" s="75">
        <v>-0.2</v>
      </c>
      <c r="AS456" s="13"/>
      <c r="AT456" s="90"/>
      <c r="AU456" s="89"/>
    </row>
    <row r="457" spans="1:47">
      <c r="A457" s="21"/>
      <c r="K457" s="21"/>
      <c r="M457" s="91"/>
      <c r="V457" s="16"/>
      <c r="W457" s="16"/>
      <c r="X457" s="16"/>
      <c r="Y457" s="16"/>
      <c r="Z457" s="16"/>
      <c r="AA457" s="16"/>
      <c r="AB457" s="16"/>
      <c r="AC457" s="16"/>
      <c r="AD457" s="16"/>
      <c r="AE457" s="11"/>
      <c r="AF457" s="11"/>
      <c r="AG457" s="11"/>
      <c r="AH457" s="11"/>
      <c r="AI457" s="74">
        <v>32508</v>
      </c>
      <c r="AJ457" s="75">
        <v>27.9</v>
      </c>
      <c r="AK457" s="13"/>
      <c r="AL457" s="74">
        <v>45473</v>
      </c>
      <c r="AM457" s="75">
        <v>0.2</v>
      </c>
      <c r="AN457" s="75">
        <v>0.6</v>
      </c>
      <c r="AO457" s="75">
        <v>0.1</v>
      </c>
      <c r="AP457" s="75">
        <v>0.7</v>
      </c>
      <c r="AQ457" s="75">
        <v>-0.2</v>
      </c>
      <c r="AR457" s="75">
        <v>-0.1</v>
      </c>
      <c r="AS457" s="13"/>
      <c r="AT457" s="90"/>
      <c r="AU457" s="89"/>
    </row>
    <row r="458" spans="1:47">
      <c r="A458" s="21"/>
      <c r="K458" s="21"/>
      <c r="M458" s="91"/>
      <c r="V458" s="16"/>
      <c r="W458" s="16"/>
      <c r="X458" s="16"/>
      <c r="Y458" s="16"/>
      <c r="Z458" s="16"/>
      <c r="AA458" s="16"/>
      <c r="AB458" s="16"/>
      <c r="AC458" s="16"/>
      <c r="AD458" s="16"/>
      <c r="AE458" s="11"/>
      <c r="AF458" s="11"/>
      <c r="AG458" s="11"/>
      <c r="AH458" s="11"/>
      <c r="AI458" s="74">
        <v>32477</v>
      </c>
      <c r="AJ458" s="75">
        <v>26.8</v>
      </c>
      <c r="AK458" s="13"/>
      <c r="AL458" s="74">
        <v>45504</v>
      </c>
      <c r="AM458" s="75">
        <v>0.5</v>
      </c>
      <c r="AN458" s="75">
        <v>0.4</v>
      </c>
      <c r="AO458" s="75">
        <v>0.2</v>
      </c>
      <c r="AP458" s="75">
        <v>0.6</v>
      </c>
      <c r="AQ458" s="75">
        <v>0.5</v>
      </c>
      <c r="AR458" s="75">
        <v>0.3</v>
      </c>
      <c r="AS458" s="13"/>
      <c r="AT458" s="90"/>
      <c r="AU458" s="89"/>
    </row>
    <row r="459" spans="1:47">
      <c r="A459" s="21"/>
      <c r="K459" s="21"/>
      <c r="M459" s="91"/>
      <c r="V459" s="16"/>
      <c r="W459" s="16"/>
      <c r="X459" s="16"/>
      <c r="Y459" s="16"/>
      <c r="Z459" s="16"/>
      <c r="AA459" s="16"/>
      <c r="AB459" s="16"/>
      <c r="AC459" s="16"/>
      <c r="AD459" s="16"/>
      <c r="AE459" s="11"/>
      <c r="AF459" s="11"/>
      <c r="AG459" s="11"/>
      <c r="AH459" s="11"/>
      <c r="AI459" s="74">
        <v>32447</v>
      </c>
      <c r="AJ459" s="75">
        <v>27.1</v>
      </c>
      <c r="AK459" s="13"/>
      <c r="AL459" s="74">
        <v>45535</v>
      </c>
      <c r="AM459" s="75">
        <v>0.6</v>
      </c>
      <c r="AN459" s="75">
        <v>0.3</v>
      </c>
      <c r="AO459" s="75">
        <v>0.2</v>
      </c>
      <c r="AP459" s="75">
        <v>0.6</v>
      </c>
      <c r="AQ459" s="75">
        <v>0.4</v>
      </c>
      <c r="AR459" s="75">
        <v>-0.2</v>
      </c>
      <c r="AS459" s="13"/>
      <c r="AT459" s="90"/>
      <c r="AU459" s="89"/>
    </row>
    <row r="460" spans="1:47">
      <c r="A460" s="21"/>
      <c r="K460" s="21"/>
      <c r="M460" s="91"/>
      <c r="V460" s="16"/>
      <c r="W460" s="16"/>
      <c r="X460" s="16"/>
      <c r="Y460" s="16"/>
      <c r="Z460" s="16"/>
      <c r="AA460" s="16"/>
      <c r="AB460" s="16"/>
      <c r="AC460" s="16"/>
      <c r="AD460" s="16"/>
      <c r="AE460" s="11"/>
      <c r="AF460" s="11"/>
      <c r="AG460" s="11"/>
      <c r="AH460" s="11"/>
      <c r="AI460" s="74">
        <v>32416</v>
      </c>
      <c r="AJ460" s="75">
        <v>26.4</v>
      </c>
      <c r="AK460" s="13"/>
      <c r="AL460" s="74">
        <v>45565</v>
      </c>
      <c r="AM460" s="75">
        <v>0.4</v>
      </c>
      <c r="AN460" s="75">
        <v>0.1</v>
      </c>
      <c r="AO460" s="75">
        <v>0.3</v>
      </c>
      <c r="AP460" s="75">
        <v>0.5</v>
      </c>
      <c r="AQ460" s="75">
        <v>0</v>
      </c>
      <c r="AR460" s="75">
        <v>-0.1</v>
      </c>
      <c r="AS460" s="13"/>
      <c r="AT460" s="90"/>
      <c r="AU460" s="89"/>
    </row>
    <row r="461" spans="1:47">
      <c r="A461" s="21"/>
      <c r="K461" s="21"/>
      <c r="M461" s="91"/>
      <c r="V461" s="16"/>
      <c r="W461" s="16"/>
      <c r="X461" s="16"/>
      <c r="Y461" s="16"/>
      <c r="Z461" s="16"/>
      <c r="AA461" s="16"/>
      <c r="AB461" s="16"/>
      <c r="AC461" s="16"/>
      <c r="AD461" s="16"/>
      <c r="AE461" s="11"/>
      <c r="AF461" s="11"/>
      <c r="AG461" s="11"/>
      <c r="AH461" s="11"/>
      <c r="AI461" s="74">
        <v>32386</v>
      </c>
      <c r="AJ461" s="75">
        <v>23.6</v>
      </c>
      <c r="AK461" s="13"/>
      <c r="AL461" s="74">
        <v>45596</v>
      </c>
      <c r="AM461" s="75">
        <v>0.3</v>
      </c>
      <c r="AN461" s="75">
        <v>0.2</v>
      </c>
      <c r="AO461" s="75">
        <v>0.3</v>
      </c>
      <c r="AP461" s="75">
        <v>0.5</v>
      </c>
      <c r="AQ461" s="75">
        <v>-0.3</v>
      </c>
      <c r="AR461" s="75">
        <v>0</v>
      </c>
      <c r="AS461" s="13"/>
      <c r="AT461" s="90"/>
      <c r="AU461" s="89"/>
    </row>
    <row r="462" spans="1:47">
      <c r="A462" s="21"/>
      <c r="K462" s="21"/>
      <c r="M462" s="91"/>
      <c r="V462" s="16"/>
      <c r="W462" s="16"/>
      <c r="X462" s="16"/>
      <c r="Y462" s="16"/>
      <c r="Z462" s="16"/>
      <c r="AA462" s="16"/>
      <c r="AB462" s="16"/>
      <c r="AC462" s="16"/>
      <c r="AD462" s="16"/>
      <c r="AE462" s="11"/>
      <c r="AF462" s="11"/>
      <c r="AG462" s="11"/>
      <c r="AH462" s="11"/>
      <c r="AI462" s="74">
        <v>32355</v>
      </c>
      <c r="AJ462" s="75">
        <v>19.2</v>
      </c>
      <c r="AK462" s="13"/>
      <c r="AL462" s="74">
        <v>45626</v>
      </c>
      <c r="AM462" s="75">
        <v>0.2</v>
      </c>
      <c r="AN462" s="75">
        <v>0.3</v>
      </c>
      <c r="AO462" s="75">
        <v>0.3</v>
      </c>
      <c r="AP462" s="75">
        <v>0.5</v>
      </c>
      <c r="AQ462" s="75">
        <v>-0.6</v>
      </c>
      <c r="AR462" s="75">
        <v>-0.1</v>
      </c>
      <c r="AS462" s="13"/>
      <c r="AT462" s="90"/>
      <c r="AU462" s="89"/>
    </row>
    <row r="463" spans="1:47">
      <c r="A463" s="21"/>
      <c r="K463" s="21"/>
      <c r="M463" s="91"/>
      <c r="V463" s="16"/>
      <c r="W463" s="16"/>
      <c r="X463" s="16"/>
      <c r="Y463" s="16"/>
      <c r="Z463" s="16"/>
      <c r="AA463" s="16"/>
      <c r="AB463" s="16"/>
      <c r="AC463" s="16"/>
      <c r="AD463" s="16"/>
      <c r="AE463" s="11"/>
      <c r="AF463" s="11"/>
      <c r="AG463" s="11"/>
      <c r="AH463" s="11"/>
      <c r="AI463" s="74">
        <v>32324</v>
      </c>
      <c r="AJ463" s="75">
        <v>16.3</v>
      </c>
      <c r="AK463" s="13"/>
      <c r="AL463" s="74">
        <v>45657</v>
      </c>
      <c r="AM463" s="75">
        <v>0.1</v>
      </c>
      <c r="AN463" s="75">
        <v>0.4</v>
      </c>
      <c r="AO463" s="75">
        <v>0.2</v>
      </c>
      <c r="AP463" s="75">
        <v>0.5</v>
      </c>
      <c r="AQ463" s="75">
        <v>0</v>
      </c>
      <c r="AR463" s="75">
        <v>0.2</v>
      </c>
      <c r="AS463" s="13"/>
      <c r="AT463" s="90"/>
      <c r="AU463" s="89"/>
    </row>
    <row r="464" spans="1:47">
      <c r="A464" s="21"/>
      <c r="K464" s="21"/>
      <c r="M464" s="91"/>
      <c r="V464" s="16"/>
      <c r="W464" s="16"/>
      <c r="X464" s="16"/>
      <c r="Y464" s="16"/>
      <c r="Z464" s="16"/>
      <c r="AA464" s="16"/>
      <c r="AB464" s="16"/>
      <c r="AC464" s="16"/>
      <c r="AD464" s="16"/>
      <c r="AE464" s="11"/>
      <c r="AF464" s="11"/>
      <c r="AG464" s="11"/>
      <c r="AH464" s="11"/>
      <c r="AI464" s="74">
        <v>32294</v>
      </c>
      <c r="AJ464" s="75">
        <v>14.2</v>
      </c>
      <c r="AK464" s="13"/>
      <c r="AL464" s="74">
        <v>45688</v>
      </c>
      <c r="AM464" s="75">
        <v>0.5</v>
      </c>
      <c r="AN464" s="75">
        <v>0.6</v>
      </c>
      <c r="AO464" s="75">
        <v>0.5</v>
      </c>
      <c r="AP464" s="75">
        <v>0.6</v>
      </c>
      <c r="AQ464" s="75">
        <v>0.7</v>
      </c>
      <c r="AR464" s="75">
        <v>0.5</v>
      </c>
      <c r="AS464" s="13"/>
      <c r="AT464" s="90"/>
      <c r="AU464" s="89"/>
    </row>
    <row r="465" spans="1:47">
      <c r="A465" s="21"/>
      <c r="K465" s="21"/>
      <c r="M465" s="91"/>
      <c r="V465" s="16"/>
      <c r="W465" s="16"/>
      <c r="X465" s="16"/>
      <c r="Y465" s="16"/>
      <c r="Z465" s="16"/>
      <c r="AA465" s="16"/>
      <c r="AB465" s="16"/>
      <c r="AC465" s="16"/>
      <c r="AD465" s="16"/>
      <c r="AE465" s="11"/>
      <c r="AF465" s="11"/>
      <c r="AG465" s="11"/>
      <c r="AH465" s="11"/>
      <c r="AI465" s="74">
        <v>32263</v>
      </c>
      <c r="AJ465" s="75">
        <v>12.2</v>
      </c>
      <c r="AK465" s="13"/>
      <c r="AL465" s="74">
        <v>45716</v>
      </c>
      <c r="AM465" s="75">
        <v>-0.7</v>
      </c>
      <c r="AN465" s="75">
        <v>-0.1</v>
      </c>
      <c r="AO465" s="75">
        <v>-0.1</v>
      </c>
      <c r="AP465" s="75">
        <v>0.3</v>
      </c>
      <c r="AQ465" s="75">
        <v>-0.2</v>
      </c>
      <c r="AR465" s="75">
        <v>-0.2</v>
      </c>
      <c r="AS465" s="13"/>
      <c r="AT465" s="90"/>
      <c r="AU465" s="89"/>
    </row>
    <row r="466" spans="1:47">
      <c r="A466" s="21"/>
      <c r="K466" s="21"/>
      <c r="M466" s="91"/>
      <c r="V466" s="16"/>
      <c r="W466" s="16"/>
      <c r="X466" s="16"/>
      <c r="Y466" s="16"/>
      <c r="Z466" s="16"/>
      <c r="AA466" s="16"/>
      <c r="AB466" s="16"/>
      <c r="AC466" s="16"/>
      <c r="AD466" s="16"/>
      <c r="AE466" s="11"/>
      <c r="AF466" s="11"/>
      <c r="AG466" s="11"/>
      <c r="AH466" s="11"/>
      <c r="AI466" s="74">
        <v>32233</v>
      </c>
      <c r="AJ466" s="75">
        <v>11.3</v>
      </c>
      <c r="AK466" s="13"/>
      <c r="AL466" s="74">
        <v>45747</v>
      </c>
      <c r="AM466" s="75">
        <v>-0.1</v>
      </c>
      <c r="AN466" s="75">
        <v>0.5</v>
      </c>
      <c r="AO466" s="75">
        <v>-0.1</v>
      </c>
      <c r="AP466" s="75">
        <v>0.3</v>
      </c>
      <c r="AQ466" s="75">
        <v>-0.4</v>
      </c>
      <c r="AR466" s="75">
        <v>0</v>
      </c>
      <c r="AS466" s="13"/>
      <c r="AT466" s="90"/>
      <c r="AU466" s="89"/>
    </row>
    <row r="467" spans="1:47">
      <c r="A467" s="21"/>
      <c r="K467" s="21"/>
      <c r="M467" s="91"/>
      <c r="V467" s="16"/>
      <c r="W467" s="16"/>
      <c r="X467" s="16"/>
      <c r="Y467" s="16"/>
      <c r="Z467" s="16"/>
      <c r="AA467" s="16"/>
      <c r="AB467" s="16"/>
      <c r="AC467" s="16"/>
      <c r="AD467" s="16"/>
      <c r="AE467" s="11"/>
      <c r="AF467" s="11"/>
      <c r="AG467" s="11"/>
      <c r="AH467" s="11"/>
      <c r="AI467" s="74">
        <v>32202</v>
      </c>
      <c r="AJ467" s="75">
        <v>10.4</v>
      </c>
      <c r="AK467" s="13"/>
      <c r="AL467" s="74">
        <v>45777</v>
      </c>
      <c r="AM467" s="75">
        <v>-0.1</v>
      </c>
      <c r="AN467" s="75">
        <v>0.5</v>
      </c>
      <c r="AO467" s="75">
        <v>-0.1</v>
      </c>
      <c r="AP467" s="75">
        <v>0.4</v>
      </c>
      <c r="AQ467" s="75">
        <v>0.1</v>
      </c>
      <c r="AR467" s="75">
        <v>0.2</v>
      </c>
      <c r="AS467" s="13"/>
      <c r="AT467" s="90"/>
      <c r="AU467" s="89"/>
    </row>
    <row r="468" spans="1:47">
      <c r="A468" s="21"/>
      <c r="K468" s="21"/>
      <c r="M468" s="91"/>
      <c r="V468" s="16"/>
      <c r="W468" s="16"/>
      <c r="X468" s="16"/>
      <c r="Y468" s="16"/>
      <c r="Z468" s="16"/>
      <c r="AA468" s="16"/>
      <c r="AB468" s="16"/>
      <c r="AC468" s="16"/>
      <c r="AD468" s="16"/>
      <c r="AE468" s="11"/>
      <c r="AF468" s="11"/>
      <c r="AG468" s="11"/>
      <c r="AH468" s="11"/>
      <c r="AI468" s="74">
        <v>32173</v>
      </c>
      <c r="AJ468" s="75">
        <v>9.4</v>
      </c>
      <c r="AK468" s="13"/>
      <c r="AL468" s="74">
        <v>45808</v>
      </c>
      <c r="AM468" s="75">
        <v>-0.1</v>
      </c>
      <c r="AN468" s="75">
        <v>0.6</v>
      </c>
      <c r="AO468" s="75">
        <v>-0.1</v>
      </c>
      <c r="AP468" s="75">
        <v>0.4</v>
      </c>
      <c r="AQ468" s="75">
        <v>-0.2</v>
      </c>
      <c r="AR468" s="75">
        <v>0</v>
      </c>
      <c r="AS468" s="13"/>
      <c r="AT468" s="90"/>
      <c r="AU468" s="89"/>
    </row>
    <row r="469" spans="1:47">
      <c r="A469" s="21"/>
      <c r="K469" s="21"/>
      <c r="M469" s="91"/>
      <c r="V469" s="16"/>
      <c r="W469" s="16"/>
      <c r="X469" s="16"/>
      <c r="Y469" s="16"/>
      <c r="Z469" s="16"/>
      <c r="AA469" s="16"/>
      <c r="AB469" s="16"/>
      <c r="AC469" s="16"/>
      <c r="AD469" s="16"/>
      <c r="AE469" s="11"/>
      <c r="AF469" s="11"/>
      <c r="AG469" s="11"/>
      <c r="AH469" s="11"/>
      <c r="AI469" s="74">
        <v>32142</v>
      </c>
      <c r="AJ469" s="75">
        <v>8.9</v>
      </c>
      <c r="AK469" s="13"/>
      <c r="AL469" s="74">
        <v>45838</v>
      </c>
      <c r="AM469" s="75">
        <v>0.1</v>
      </c>
      <c r="AN469" s="75">
        <v>0.7</v>
      </c>
      <c r="AO469" s="75">
        <v>-0.1</v>
      </c>
      <c r="AP469" s="75">
        <v>0.4</v>
      </c>
      <c r="AQ469" s="75">
        <v>-0.1</v>
      </c>
      <c r="AR469" s="75">
        <v>0</v>
      </c>
      <c r="AS469" s="13"/>
      <c r="AT469" s="90"/>
      <c r="AU469" s="89"/>
    </row>
    <row r="470" spans="1:47">
      <c r="A470" s="21"/>
      <c r="K470" s="21"/>
      <c r="M470" s="91"/>
      <c r="V470" s="16"/>
      <c r="W470" s="16"/>
      <c r="X470" s="16"/>
      <c r="Y470" s="16"/>
      <c r="Z470" s="16"/>
      <c r="AA470" s="16"/>
      <c r="AB470" s="16"/>
      <c r="AC470" s="16"/>
      <c r="AD470" s="16"/>
      <c r="AE470" s="11"/>
      <c r="AF470" s="11"/>
      <c r="AG470" s="11"/>
      <c r="AH470" s="11"/>
      <c r="AI470" s="74">
        <v>32111</v>
      </c>
      <c r="AJ470" s="75">
        <v>8.3000000000000007</v>
      </c>
      <c r="AK470" s="13"/>
      <c r="AL470" s="74">
        <v>45869</v>
      </c>
      <c r="AM470" s="75">
        <v>0</v>
      </c>
      <c r="AN470" s="75">
        <v>0.8</v>
      </c>
      <c r="AO470" s="75">
        <v>-0.1</v>
      </c>
      <c r="AP470" s="75">
        <v>0.5</v>
      </c>
      <c r="AQ470" s="75">
        <v>0.4</v>
      </c>
      <c r="AR470" s="75">
        <v>0.4</v>
      </c>
      <c r="AS470" s="13"/>
      <c r="AT470" s="90"/>
      <c r="AU470" s="89"/>
    </row>
    <row r="471" spans="1:47">
      <c r="A471" s="21"/>
      <c r="K471" s="21"/>
      <c r="M471" s="91"/>
      <c r="V471" s="16"/>
      <c r="W471" s="16"/>
      <c r="X471" s="16"/>
      <c r="Y471" s="16"/>
      <c r="Z471" s="16"/>
      <c r="AA471" s="16"/>
      <c r="AB471" s="16"/>
      <c r="AC471" s="16"/>
      <c r="AD471" s="16"/>
      <c r="AE471" s="11"/>
      <c r="AF471" s="11"/>
      <c r="AG471" s="11"/>
      <c r="AH471" s="11"/>
      <c r="AI471" s="74">
        <v>32081</v>
      </c>
      <c r="AJ471" s="75">
        <v>7.5</v>
      </c>
      <c r="AK471" s="13"/>
      <c r="AL471" s="74">
        <v>45900</v>
      </c>
      <c r="AM471" s="75">
        <v>-0.4</v>
      </c>
      <c r="AN471" s="75">
        <v>0.9</v>
      </c>
      <c r="AO471" s="75">
        <v>-0.1</v>
      </c>
      <c r="AP471" s="75">
        <v>0.5</v>
      </c>
      <c r="AQ471" s="75">
        <v>0</v>
      </c>
      <c r="AR471" s="75">
        <v>0</v>
      </c>
      <c r="AS471" s="13"/>
      <c r="AT471" s="90"/>
      <c r="AU471" s="89"/>
    </row>
    <row r="472" spans="1:47">
      <c r="A472" s="21"/>
      <c r="K472" s="21"/>
      <c r="M472" s="91"/>
      <c r="V472" s="16"/>
      <c r="W472" s="16"/>
      <c r="X472" s="16"/>
      <c r="Y472" s="16"/>
      <c r="Z472" s="16"/>
      <c r="AA472" s="16"/>
      <c r="AB472" s="16"/>
      <c r="AC472" s="16"/>
      <c r="AD472" s="16"/>
      <c r="AE472" s="11"/>
      <c r="AF472" s="11"/>
      <c r="AG472" s="11"/>
      <c r="AH472" s="11"/>
      <c r="AI472" s="74">
        <v>32050</v>
      </c>
      <c r="AJ472" s="75">
        <v>7.7</v>
      </c>
      <c r="AK472" s="13"/>
      <c r="AL472" s="74">
        <v>45930</v>
      </c>
      <c r="AM472" s="75">
        <v>-0.3</v>
      </c>
      <c r="AN472" s="75">
        <v>1</v>
      </c>
      <c r="AO472" s="75">
        <v>-0.1</v>
      </c>
      <c r="AP472" s="75">
        <v>0.6</v>
      </c>
      <c r="AQ472" s="75">
        <v>0.1</v>
      </c>
      <c r="AR472" s="75">
        <v>0</v>
      </c>
      <c r="AS472" s="13"/>
      <c r="AT472" s="90"/>
      <c r="AU472" s="89"/>
    </row>
    <row r="473" spans="1:47">
      <c r="A473" s="21"/>
      <c r="K473" s="21"/>
      <c r="M473" s="91"/>
      <c r="V473" s="16"/>
      <c r="W473" s="16"/>
      <c r="X473" s="16"/>
      <c r="Y473" s="16"/>
      <c r="Z473" s="16"/>
      <c r="AA473" s="16"/>
      <c r="AB473" s="16"/>
      <c r="AC473" s="16"/>
      <c r="AD473" s="16"/>
      <c r="AE473" s="11"/>
      <c r="AF473" s="11"/>
      <c r="AG473" s="11"/>
      <c r="AH473" s="11"/>
      <c r="AI473" s="74">
        <v>32020</v>
      </c>
      <c r="AJ473" s="75">
        <v>8.1999999999999993</v>
      </c>
      <c r="AK473" s="13"/>
      <c r="AL473" s="74">
        <v>45961</v>
      </c>
      <c r="AM473" s="75">
        <v>0.2</v>
      </c>
      <c r="AN473" s="75">
        <v>1.2</v>
      </c>
      <c r="AO473" s="75">
        <v>-0.1</v>
      </c>
      <c r="AP473" s="75">
        <v>0.7</v>
      </c>
      <c r="AQ473" s="75">
        <v>0.2</v>
      </c>
      <c r="AR473" s="75">
        <v>0.2</v>
      </c>
      <c r="AS473" s="13"/>
      <c r="AT473" s="90"/>
      <c r="AU473" s="89"/>
    </row>
    <row r="474" spans="1:47">
      <c r="A474" s="21"/>
      <c r="K474" s="21"/>
      <c r="M474" s="91"/>
      <c r="V474" s="16"/>
      <c r="W474" s="16"/>
      <c r="X474" s="16"/>
      <c r="Y474" s="16"/>
      <c r="Z474" s="16"/>
      <c r="AA474" s="16"/>
      <c r="AB474" s="16"/>
      <c r="AC474" s="16"/>
      <c r="AD474" s="16"/>
      <c r="AE474" s="11"/>
      <c r="AF474" s="11"/>
      <c r="AG474" s="11"/>
      <c r="AH474" s="11"/>
      <c r="AI474" s="74">
        <v>31989</v>
      </c>
      <c r="AJ474" s="75">
        <v>7.8</v>
      </c>
      <c r="AK474" s="13"/>
      <c r="AL474" s="74">
        <v>45991</v>
      </c>
      <c r="AM474" s="75">
        <v>0.7</v>
      </c>
      <c r="AN474" s="75">
        <v>1.2</v>
      </c>
      <c r="AO474" s="75">
        <v>0</v>
      </c>
      <c r="AP474" s="75">
        <v>0.7</v>
      </c>
      <c r="AQ474" s="75">
        <v>-0.1</v>
      </c>
      <c r="AR474" s="75">
        <v>-0.1</v>
      </c>
      <c r="AS474" s="13"/>
      <c r="AT474" s="90"/>
      <c r="AU474" s="89"/>
    </row>
    <row r="475" spans="1:47">
      <c r="A475" s="21"/>
      <c r="K475" s="21"/>
      <c r="M475" s="91"/>
      <c r="V475" s="16"/>
      <c r="W475" s="16"/>
      <c r="X475" s="16"/>
      <c r="Y475" s="16"/>
      <c r="Z475" s="16"/>
      <c r="AA475" s="16"/>
      <c r="AB475" s="16"/>
      <c r="AC475" s="16"/>
      <c r="AD475" s="16"/>
      <c r="AE475" s="11"/>
      <c r="AF475" s="11"/>
      <c r="AG475" s="11"/>
      <c r="AH475" s="11"/>
      <c r="AI475" s="74">
        <v>31958</v>
      </c>
      <c r="AJ475" s="75">
        <v>7.8</v>
      </c>
      <c r="AK475" s="13"/>
      <c r="AL475" s="74">
        <v>46022</v>
      </c>
      <c r="AM475" s="75">
        <v>0.8</v>
      </c>
      <c r="AN475" s="75">
        <v>1.2</v>
      </c>
      <c r="AO475" s="75">
        <v>0</v>
      </c>
      <c r="AP475" s="75">
        <v>0.7</v>
      </c>
      <c r="AQ475" s="75">
        <v>0.2</v>
      </c>
      <c r="AR475" s="75">
        <v>0.2</v>
      </c>
      <c r="AS475" s="13"/>
      <c r="AT475" s="90"/>
      <c r="AU475" s="89"/>
    </row>
    <row r="476" spans="1:47">
      <c r="A476" s="21"/>
      <c r="K476" s="21"/>
      <c r="M476" s="91"/>
      <c r="V476" s="16"/>
      <c r="W476" s="16"/>
      <c r="X476" s="16"/>
      <c r="Y476" s="16"/>
      <c r="Z476" s="16"/>
      <c r="AA476" s="16"/>
      <c r="AB476" s="16"/>
      <c r="AC476" s="16"/>
      <c r="AD476" s="16"/>
      <c r="AE476" s="11"/>
      <c r="AF476" s="11"/>
      <c r="AG476" s="11"/>
      <c r="AH476" s="11"/>
      <c r="AI476" s="74">
        <v>31928</v>
      </c>
      <c r="AJ476" s="75">
        <v>7.6</v>
      </c>
      <c r="AK476" s="13"/>
      <c r="AL476" s="74">
        <v>46053</v>
      </c>
      <c r="AM476" s="75">
        <v>0.2</v>
      </c>
      <c r="AN476" s="75">
        <v>0.8</v>
      </c>
      <c r="AO476" s="75">
        <v>0.2</v>
      </c>
      <c r="AP476" s="75">
        <v>0.8</v>
      </c>
      <c r="AQ476" s="75">
        <v>0.2</v>
      </c>
      <c r="AR476" s="75">
        <v>0.3</v>
      </c>
      <c r="AS476" s="13"/>
      <c r="AT476" s="90"/>
      <c r="AU476" s="89"/>
    </row>
    <row r="477" spans="1:47">
      <c r="A477" s="21"/>
      <c r="K477" s="21"/>
      <c r="M477" s="91"/>
      <c r="V477" s="16"/>
      <c r="W477" s="16"/>
      <c r="X477" s="16"/>
      <c r="Y477" s="16"/>
      <c r="Z477" s="16"/>
      <c r="AA477" s="16"/>
      <c r="AB477" s="16"/>
      <c r="AC477" s="16"/>
      <c r="AD477" s="16"/>
      <c r="AE477" s="11"/>
      <c r="AF477" s="11"/>
      <c r="AG477" s="11"/>
      <c r="AH477" s="11"/>
      <c r="AI477" s="74">
        <v>31897</v>
      </c>
      <c r="AJ477" s="75">
        <v>6.7</v>
      </c>
      <c r="AK477" s="13"/>
      <c r="AL477" s="74">
        <v>46081</v>
      </c>
      <c r="AM477" s="75">
        <v>1.3</v>
      </c>
      <c r="AN477" s="75">
        <v>1.8</v>
      </c>
      <c r="AO477" s="75">
        <v>0.8</v>
      </c>
      <c r="AP477" s="75">
        <v>1.3</v>
      </c>
      <c r="AQ477" s="75">
        <v>1</v>
      </c>
      <c r="AR477" s="75">
        <v>0.7</v>
      </c>
      <c r="AS477" s="13"/>
      <c r="AT477" s="90"/>
      <c r="AU477" s="89"/>
    </row>
    <row r="478" spans="1:47">
      <c r="A478" s="21"/>
      <c r="K478" s="21"/>
      <c r="M478" s="91"/>
      <c r="V478" s="16"/>
      <c r="W478" s="16"/>
      <c r="X478" s="16"/>
      <c r="Y478" s="16"/>
      <c r="Z478" s="16"/>
      <c r="AA478" s="16"/>
      <c r="AB478" s="16"/>
      <c r="AC478" s="16"/>
      <c r="AD478" s="16"/>
      <c r="AE478" s="11"/>
      <c r="AF478" s="11"/>
      <c r="AG478" s="11"/>
      <c r="AH478" s="11"/>
      <c r="AI478" s="74">
        <v>31867</v>
      </c>
      <c r="AJ478" s="75">
        <v>5.8</v>
      </c>
      <c r="AK478" s="13"/>
      <c r="AL478" s="74">
        <v>46112</v>
      </c>
      <c r="AM478" s="75">
        <v>1</v>
      </c>
      <c r="AN478" s="75">
        <v>1.1000000000000001</v>
      </c>
      <c r="AO478" s="75">
        <v>0.9</v>
      </c>
      <c r="AP478" s="75">
        <v>1.2</v>
      </c>
      <c r="AQ478" s="75">
        <v>-0.7</v>
      </c>
      <c r="AR478" s="75">
        <v>-0.7</v>
      </c>
      <c r="AS478" s="13"/>
      <c r="AT478" s="90"/>
      <c r="AU478" s="89"/>
    </row>
    <row r="479" spans="1:47">
      <c r="A479" s="21"/>
      <c r="K479" s="21"/>
      <c r="M479" s="91"/>
      <c r="V479" s="16"/>
      <c r="W479" s="16"/>
      <c r="X479" s="16"/>
      <c r="Y479" s="16"/>
      <c r="Z479" s="16"/>
      <c r="AA479" s="16"/>
      <c r="AB479" s="16"/>
      <c r="AC479" s="16"/>
      <c r="AD479" s="16"/>
      <c r="AE479" s="11"/>
      <c r="AF479" s="11"/>
      <c r="AG479" s="11"/>
      <c r="AH479" s="11"/>
      <c r="AI479" s="74">
        <v>31836</v>
      </c>
      <c r="AJ479" s="75">
        <v>5.4</v>
      </c>
      <c r="AK479" s="13"/>
      <c r="AL479" s="74">
        <v>46142</v>
      </c>
      <c r="AM479" s="75">
        <v>1.2</v>
      </c>
      <c r="AN479" s="75">
        <v>1.2</v>
      </c>
      <c r="AO479" s="75">
        <v>0.9</v>
      </c>
      <c r="AP479" s="75">
        <v>1.2</v>
      </c>
      <c r="AQ479" s="75">
        <v>0.3</v>
      </c>
      <c r="AR479" s="75">
        <v>0.2</v>
      </c>
      <c r="AS479" s="13"/>
      <c r="AT479" s="90"/>
      <c r="AU479" s="89"/>
    </row>
    <row r="480" spans="1:47">
      <c r="A480" s="21"/>
      <c r="K480" s="21"/>
      <c r="M480" s="91"/>
      <c r="V480" s="16"/>
      <c r="W480" s="16"/>
      <c r="X480" s="16"/>
      <c r="Y480" s="16"/>
      <c r="Z480" s="16"/>
      <c r="AA480" s="16"/>
      <c r="AB480" s="16"/>
      <c r="AC480" s="16"/>
      <c r="AD480" s="16"/>
      <c r="AE480" s="11"/>
      <c r="AF480" s="11"/>
      <c r="AG480" s="11"/>
      <c r="AH480" s="11"/>
      <c r="AI480" s="74">
        <v>31808</v>
      </c>
      <c r="AJ480" s="75">
        <v>5.0999999999999996</v>
      </c>
      <c r="AK480" s="13"/>
      <c r="AL480" s="74">
        <v>46173</v>
      </c>
      <c r="AM480" s="75">
        <v>1.2</v>
      </c>
      <c r="AN480" s="75">
        <v>1.1000000000000001</v>
      </c>
      <c r="AO480" s="75">
        <v>1</v>
      </c>
      <c r="AP480" s="75">
        <v>1.2</v>
      </c>
      <c r="AQ480" s="75">
        <v>-0.1</v>
      </c>
      <c r="AR480" s="75">
        <v>-0.1</v>
      </c>
      <c r="AS480" s="13"/>
      <c r="AT480" s="90"/>
      <c r="AU480" s="89"/>
    </row>
    <row r="481" spans="1:47">
      <c r="A481" s="21"/>
      <c r="K481" s="21"/>
      <c r="M481" s="91"/>
      <c r="V481" s="16"/>
      <c r="W481" s="16"/>
      <c r="X481" s="16"/>
      <c r="Y481" s="16"/>
      <c r="Z481" s="16"/>
      <c r="AA481" s="16"/>
      <c r="AB481" s="16"/>
      <c r="AC481" s="16"/>
      <c r="AD481" s="16"/>
      <c r="AE481" s="11"/>
      <c r="AF481" s="11"/>
      <c r="AG481" s="11"/>
      <c r="AH481" s="11"/>
      <c r="AI481" s="9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90"/>
      <c r="AU481" s="89"/>
    </row>
    <row r="482" spans="1:47">
      <c r="A482" s="21"/>
      <c r="K482" s="21"/>
      <c r="M482" s="91"/>
      <c r="V482" s="16"/>
      <c r="W482" s="16"/>
      <c r="X482" s="16"/>
      <c r="Y482" s="16"/>
      <c r="Z482" s="16"/>
      <c r="AA482" s="16"/>
      <c r="AB482" s="16"/>
      <c r="AC482" s="16"/>
      <c r="AD482" s="16"/>
      <c r="AE482" s="11"/>
      <c r="AF482" s="11"/>
      <c r="AG482" s="11"/>
      <c r="AH482" s="11"/>
      <c r="AI482" s="9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90"/>
      <c r="AU482" s="89"/>
    </row>
    <row r="483" spans="1:47">
      <c r="A483" s="21"/>
      <c r="K483" s="21"/>
      <c r="M483" s="91"/>
      <c r="V483" s="16"/>
      <c r="W483" s="16"/>
      <c r="X483" s="16"/>
      <c r="Y483" s="16"/>
      <c r="Z483" s="16"/>
      <c r="AA483" s="16"/>
      <c r="AB483" s="16"/>
      <c r="AC483" s="16"/>
      <c r="AD483" s="16"/>
      <c r="AE483" s="11"/>
      <c r="AF483" s="11"/>
      <c r="AG483" s="11"/>
      <c r="AH483" s="11"/>
      <c r="AI483" s="9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90"/>
      <c r="AU483" s="89"/>
    </row>
    <row r="484" spans="1:47">
      <c r="A484" s="21"/>
      <c r="K484" s="21"/>
      <c r="M484" s="91"/>
      <c r="V484" s="16"/>
      <c r="W484" s="16"/>
      <c r="X484" s="16"/>
      <c r="Y484" s="16"/>
      <c r="Z484" s="16"/>
      <c r="AA484" s="16"/>
      <c r="AB484" s="16"/>
      <c r="AC484" s="16"/>
      <c r="AD484" s="16"/>
      <c r="AE484" s="11"/>
      <c r="AF484" s="11"/>
      <c r="AG484" s="11"/>
      <c r="AH484" s="11"/>
      <c r="AI484" s="9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90"/>
      <c r="AU484" s="89"/>
    </row>
    <row r="485" spans="1:47">
      <c r="A485" s="21"/>
      <c r="K485" s="21"/>
      <c r="M485" s="91"/>
      <c r="V485" s="16"/>
      <c r="W485" s="16"/>
      <c r="X485" s="16"/>
      <c r="Y485" s="16"/>
      <c r="Z485" s="16"/>
      <c r="AA485" s="16"/>
      <c r="AB485" s="16"/>
      <c r="AC485" s="16"/>
      <c r="AD485" s="16"/>
      <c r="AE485" s="11"/>
      <c r="AF485" s="11"/>
      <c r="AG485" s="11"/>
      <c r="AH485" s="11"/>
      <c r="AI485" s="9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90"/>
      <c r="AU485" s="89"/>
    </row>
    <row r="486" spans="1:47">
      <c r="A486" s="21"/>
      <c r="K486" s="21"/>
      <c r="M486" s="91"/>
      <c r="V486" s="16"/>
      <c r="W486" s="16"/>
      <c r="X486" s="16"/>
      <c r="Y486" s="16"/>
      <c r="Z486" s="16"/>
      <c r="AA486" s="16"/>
      <c r="AB486" s="16"/>
      <c r="AC486" s="16"/>
      <c r="AD486" s="16"/>
      <c r="AE486" s="11"/>
      <c r="AF486" s="11"/>
      <c r="AG486" s="11"/>
      <c r="AH486" s="11"/>
      <c r="AI486" s="9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90"/>
      <c r="AU486" s="89"/>
    </row>
    <row r="487" spans="1:47">
      <c r="A487" s="21"/>
      <c r="K487" s="21"/>
      <c r="M487" s="91"/>
      <c r="V487" s="16"/>
      <c r="W487" s="16"/>
      <c r="X487" s="16"/>
      <c r="Y487" s="16"/>
      <c r="Z487" s="16"/>
      <c r="AA487" s="16"/>
      <c r="AB487" s="16"/>
      <c r="AC487" s="16"/>
      <c r="AD487" s="16"/>
      <c r="AE487" s="11"/>
      <c r="AF487" s="11"/>
      <c r="AG487" s="11"/>
      <c r="AH487" s="11"/>
      <c r="AI487" s="9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90"/>
      <c r="AU487" s="89"/>
    </row>
    <row r="488" spans="1:47">
      <c r="A488" s="21"/>
      <c r="K488" s="21"/>
      <c r="M488" s="91"/>
      <c r="V488" s="16"/>
      <c r="W488" s="16"/>
      <c r="X488" s="16"/>
      <c r="Y488" s="16"/>
      <c r="Z488" s="16"/>
      <c r="AA488" s="16"/>
      <c r="AB488" s="16"/>
      <c r="AC488" s="16"/>
      <c r="AD488" s="16"/>
      <c r="AE488" s="11"/>
      <c r="AF488" s="11"/>
      <c r="AG488" s="11"/>
      <c r="AH488" s="11"/>
      <c r="AI488" s="9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90"/>
      <c r="AU488" s="89"/>
    </row>
    <row r="489" spans="1:47">
      <c r="A489" s="21"/>
      <c r="K489" s="21"/>
      <c r="M489" s="91"/>
      <c r="V489" s="16"/>
      <c r="W489" s="16"/>
      <c r="X489" s="16"/>
      <c r="Y489" s="16"/>
      <c r="Z489" s="16"/>
      <c r="AA489" s="16"/>
      <c r="AB489" s="16"/>
      <c r="AC489" s="16"/>
      <c r="AD489" s="16"/>
      <c r="AE489" s="11"/>
      <c r="AF489" s="11"/>
      <c r="AG489" s="11"/>
      <c r="AH489" s="11"/>
      <c r="AI489" s="9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90"/>
      <c r="AU489" s="89"/>
    </row>
    <row r="490" spans="1:47">
      <c r="A490" s="21"/>
      <c r="K490" s="21"/>
      <c r="M490" s="91"/>
      <c r="V490" s="16"/>
      <c r="W490" s="16"/>
      <c r="X490" s="16"/>
      <c r="Y490" s="16"/>
      <c r="Z490" s="16"/>
      <c r="AA490" s="16"/>
      <c r="AB490" s="16"/>
      <c r="AC490" s="16"/>
      <c r="AD490" s="16"/>
      <c r="AE490" s="11"/>
      <c r="AF490" s="11"/>
      <c r="AG490" s="11"/>
      <c r="AH490" s="11"/>
      <c r="AI490" s="9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90"/>
      <c r="AU490" s="89"/>
    </row>
    <row r="491" spans="1:47">
      <c r="A491" s="21"/>
      <c r="K491" s="21"/>
      <c r="M491" s="91"/>
      <c r="V491" s="16"/>
      <c r="W491" s="16"/>
      <c r="X491" s="16"/>
      <c r="Y491" s="16"/>
      <c r="Z491" s="16"/>
      <c r="AA491" s="16"/>
      <c r="AB491" s="16"/>
      <c r="AC491" s="16"/>
      <c r="AD491" s="16"/>
      <c r="AE491" s="11"/>
      <c r="AF491" s="11"/>
      <c r="AG491" s="11"/>
      <c r="AH491" s="11"/>
      <c r="AI491" s="9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90"/>
      <c r="AU491" s="89"/>
    </row>
    <row r="492" spans="1:47">
      <c r="A492" s="21"/>
      <c r="K492" s="21"/>
      <c r="M492" s="91"/>
      <c r="V492" s="16"/>
      <c r="W492" s="16"/>
      <c r="X492" s="16"/>
      <c r="Y492" s="16"/>
      <c r="Z492" s="16"/>
      <c r="AA492" s="16"/>
      <c r="AB492" s="16"/>
      <c r="AC492" s="16"/>
      <c r="AD492" s="16"/>
      <c r="AE492" s="11"/>
      <c r="AF492" s="11"/>
      <c r="AG492" s="11"/>
      <c r="AH492" s="11"/>
      <c r="AI492" s="9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90"/>
      <c r="AU492" s="89"/>
    </row>
    <row r="493" spans="1:47">
      <c r="A493" s="21"/>
      <c r="K493" s="21"/>
      <c r="M493" s="91"/>
      <c r="V493" s="16"/>
      <c r="W493" s="16"/>
      <c r="X493" s="16"/>
      <c r="Y493" s="16"/>
      <c r="Z493" s="16"/>
      <c r="AA493" s="16"/>
      <c r="AB493" s="16"/>
      <c r="AC493" s="16"/>
      <c r="AD493" s="16"/>
      <c r="AE493" s="11"/>
      <c r="AF493" s="11"/>
      <c r="AG493" s="11"/>
      <c r="AH493" s="11"/>
      <c r="AI493" s="9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90"/>
      <c r="AU493" s="89"/>
    </row>
    <row r="494" spans="1:47">
      <c r="A494" s="21"/>
      <c r="K494" s="21"/>
      <c r="M494" s="91"/>
      <c r="V494" s="16"/>
      <c r="W494" s="16"/>
      <c r="X494" s="16"/>
      <c r="Y494" s="16"/>
      <c r="Z494" s="16"/>
      <c r="AA494" s="16"/>
      <c r="AB494" s="16"/>
      <c r="AC494" s="16"/>
      <c r="AD494" s="16"/>
      <c r="AE494" s="11"/>
      <c r="AF494" s="11"/>
      <c r="AG494" s="11"/>
      <c r="AH494" s="11"/>
      <c r="AI494" s="9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90"/>
      <c r="AU494" s="89"/>
    </row>
    <row r="495" spans="1:47">
      <c r="A495" s="21"/>
      <c r="K495" s="21"/>
      <c r="M495" s="91"/>
      <c r="V495" s="16"/>
      <c r="W495" s="16"/>
      <c r="X495" s="16"/>
      <c r="Y495" s="16"/>
      <c r="Z495" s="16"/>
      <c r="AA495" s="16"/>
      <c r="AB495" s="16"/>
      <c r="AC495" s="16"/>
      <c r="AD495" s="16"/>
      <c r="AE495" s="11"/>
      <c r="AF495" s="11"/>
      <c r="AG495" s="11"/>
      <c r="AH495" s="11"/>
      <c r="AI495" s="9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90"/>
      <c r="AU495" s="89"/>
    </row>
    <row r="496" spans="1:47">
      <c r="A496" s="21"/>
      <c r="K496" s="21"/>
      <c r="M496" s="91"/>
      <c r="V496" s="16"/>
      <c r="W496" s="16"/>
      <c r="X496" s="16"/>
      <c r="Y496" s="16"/>
      <c r="Z496" s="16"/>
      <c r="AA496" s="16"/>
      <c r="AB496" s="16"/>
      <c r="AC496" s="16"/>
      <c r="AD496" s="16"/>
      <c r="AE496" s="11"/>
      <c r="AF496" s="11"/>
      <c r="AG496" s="11"/>
      <c r="AH496" s="11"/>
      <c r="AI496" s="9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90"/>
      <c r="AU496" s="89"/>
    </row>
    <row r="497" spans="1:47">
      <c r="A497" s="21"/>
      <c r="K497" s="21"/>
      <c r="M497" s="91"/>
      <c r="V497" s="16"/>
      <c r="W497" s="16"/>
      <c r="X497" s="16"/>
      <c r="Y497" s="16"/>
      <c r="Z497" s="16"/>
      <c r="AA497" s="16"/>
      <c r="AB497" s="16"/>
      <c r="AC497" s="16"/>
      <c r="AD497" s="16"/>
      <c r="AE497" s="11"/>
      <c r="AF497" s="11"/>
      <c r="AG497" s="11"/>
      <c r="AH497" s="11"/>
      <c r="AI497" s="9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90"/>
      <c r="AU497" s="89"/>
    </row>
    <row r="498" spans="1:47">
      <c r="A498" s="21"/>
      <c r="K498" s="21"/>
      <c r="M498" s="91"/>
      <c r="V498" s="16"/>
      <c r="W498" s="16"/>
      <c r="X498" s="16"/>
      <c r="Y498" s="16"/>
      <c r="Z498" s="16"/>
      <c r="AA498" s="16"/>
      <c r="AB498" s="16"/>
      <c r="AC498" s="16"/>
      <c r="AD498" s="16"/>
      <c r="AE498" s="11"/>
      <c r="AF498" s="11"/>
      <c r="AG498" s="11"/>
      <c r="AH498" s="11"/>
      <c r="AI498" s="9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90"/>
      <c r="AU498" s="89"/>
    </row>
    <row r="499" spans="1:47">
      <c r="A499" s="21"/>
      <c r="K499" s="21"/>
      <c r="M499" s="91"/>
      <c r="V499" s="16"/>
      <c r="W499" s="16"/>
      <c r="X499" s="16"/>
      <c r="Y499" s="16"/>
      <c r="Z499" s="16"/>
      <c r="AA499" s="16"/>
      <c r="AB499" s="16"/>
      <c r="AC499" s="16"/>
      <c r="AD499" s="16"/>
      <c r="AE499" s="11"/>
      <c r="AF499" s="11"/>
      <c r="AG499" s="11"/>
      <c r="AH499" s="11"/>
      <c r="AI499" s="9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90"/>
      <c r="AU499" s="89"/>
    </row>
    <row r="500" spans="1:47">
      <c r="A500" s="21"/>
      <c r="K500" s="21"/>
      <c r="M500" s="91"/>
      <c r="V500" s="16"/>
      <c r="W500" s="16"/>
      <c r="X500" s="16"/>
      <c r="Y500" s="16"/>
      <c r="Z500" s="16"/>
      <c r="AA500" s="16"/>
      <c r="AB500" s="16"/>
      <c r="AC500" s="16"/>
      <c r="AD500" s="16"/>
      <c r="AE500" s="11"/>
      <c r="AF500" s="11"/>
      <c r="AG500" s="11"/>
      <c r="AH500" s="11"/>
      <c r="AI500" s="9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90"/>
      <c r="AU500" s="89"/>
    </row>
    <row r="501" spans="1:47">
      <c r="A501" s="21"/>
      <c r="K501" s="21"/>
      <c r="M501" s="91"/>
      <c r="V501" s="16"/>
      <c r="W501" s="16"/>
      <c r="X501" s="16"/>
      <c r="Y501" s="16"/>
      <c r="Z501" s="16"/>
      <c r="AA501" s="16"/>
      <c r="AB501" s="16"/>
      <c r="AC501" s="16"/>
      <c r="AD501" s="16"/>
      <c r="AE501" s="11"/>
      <c r="AF501" s="11"/>
      <c r="AG501" s="11"/>
      <c r="AH501" s="11"/>
      <c r="AI501" s="9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90"/>
      <c r="AU501" s="89"/>
    </row>
    <row r="502" spans="1:47">
      <c r="A502" s="21"/>
      <c r="K502" s="21"/>
      <c r="M502" s="91"/>
      <c r="V502" s="16"/>
      <c r="W502" s="16"/>
      <c r="X502" s="16"/>
      <c r="Y502" s="16"/>
      <c r="Z502" s="16"/>
      <c r="AA502" s="16"/>
      <c r="AB502" s="16"/>
      <c r="AC502" s="16"/>
      <c r="AD502" s="16"/>
      <c r="AE502" s="11"/>
      <c r="AF502" s="11"/>
      <c r="AG502" s="11"/>
      <c r="AH502" s="11"/>
      <c r="AI502" s="9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90"/>
      <c r="AU502" s="89"/>
    </row>
    <row r="503" spans="1:47">
      <c r="A503" s="21"/>
      <c r="K503" s="21"/>
      <c r="M503" s="91"/>
      <c r="V503" s="16"/>
      <c r="W503" s="16"/>
      <c r="X503" s="16"/>
      <c r="Y503" s="16"/>
      <c r="Z503" s="16"/>
      <c r="AA503" s="16"/>
      <c r="AB503" s="16"/>
      <c r="AC503" s="16"/>
      <c r="AD503" s="16"/>
      <c r="AE503" s="11"/>
      <c r="AF503" s="11"/>
      <c r="AG503" s="11"/>
      <c r="AH503" s="11"/>
      <c r="AI503" s="9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90"/>
      <c r="AU503" s="89"/>
    </row>
    <row r="504" spans="1:47">
      <c r="A504" s="21"/>
      <c r="K504" s="21"/>
      <c r="M504" s="91"/>
      <c r="V504" s="16"/>
      <c r="W504" s="16"/>
      <c r="X504" s="16"/>
      <c r="Y504" s="16"/>
      <c r="Z504" s="16"/>
      <c r="AA504" s="16"/>
      <c r="AB504" s="16"/>
      <c r="AC504" s="16"/>
      <c r="AD504" s="16"/>
      <c r="AE504" s="11"/>
      <c r="AF504" s="11"/>
      <c r="AG504" s="11"/>
      <c r="AH504" s="11"/>
      <c r="AI504" s="9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90"/>
      <c r="AU504" s="89"/>
    </row>
    <row r="505" spans="1:47">
      <c r="A505" s="21"/>
      <c r="K505" s="21"/>
      <c r="M505" s="91"/>
      <c r="V505" s="16"/>
      <c r="W505" s="16"/>
      <c r="X505" s="16"/>
      <c r="Y505" s="16"/>
      <c r="Z505" s="16"/>
      <c r="AA505" s="16"/>
      <c r="AB505" s="16"/>
      <c r="AC505" s="16"/>
      <c r="AD505" s="16"/>
      <c r="AE505" s="11"/>
      <c r="AF505" s="11"/>
      <c r="AG505" s="11"/>
      <c r="AH505" s="11"/>
      <c r="AI505" s="9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90"/>
      <c r="AU505" s="89"/>
    </row>
    <row r="506" spans="1:47">
      <c r="A506" s="21"/>
      <c r="K506" s="21"/>
      <c r="M506" s="91"/>
      <c r="V506" s="16"/>
      <c r="W506" s="16"/>
      <c r="X506" s="16"/>
      <c r="Y506" s="16"/>
      <c r="Z506" s="16"/>
      <c r="AA506" s="16"/>
      <c r="AB506" s="16"/>
      <c r="AC506" s="16"/>
      <c r="AD506" s="16"/>
      <c r="AE506" s="11"/>
      <c r="AF506" s="11"/>
      <c r="AG506" s="11"/>
      <c r="AH506" s="11"/>
      <c r="AI506" s="9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90"/>
      <c r="AU506" s="89"/>
    </row>
    <row r="507" spans="1:47">
      <c r="A507" s="21"/>
      <c r="K507" s="21"/>
      <c r="M507" s="91"/>
      <c r="V507" s="16"/>
      <c r="W507" s="16"/>
      <c r="X507" s="16"/>
      <c r="Y507" s="16"/>
      <c r="Z507" s="16"/>
      <c r="AA507" s="16"/>
      <c r="AB507" s="16"/>
      <c r="AC507" s="16"/>
      <c r="AD507" s="16"/>
      <c r="AE507" s="11"/>
      <c r="AF507" s="11"/>
      <c r="AG507" s="11"/>
      <c r="AH507" s="11"/>
      <c r="AI507" s="9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90"/>
      <c r="AU507" s="89"/>
    </row>
    <row r="508" spans="1:47">
      <c r="A508" s="21"/>
      <c r="K508" s="21"/>
      <c r="M508" s="91"/>
      <c r="V508" s="16"/>
      <c r="W508" s="16"/>
      <c r="X508" s="16"/>
      <c r="Y508" s="16"/>
      <c r="Z508" s="16"/>
      <c r="AA508" s="16"/>
      <c r="AB508" s="16"/>
      <c r="AC508" s="16"/>
      <c r="AD508" s="16"/>
      <c r="AE508" s="11"/>
      <c r="AF508" s="11"/>
      <c r="AG508" s="11"/>
      <c r="AH508" s="11"/>
      <c r="AI508" s="9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90"/>
      <c r="AU508" s="89"/>
    </row>
    <row r="509" spans="1:47">
      <c r="A509" s="21"/>
      <c r="K509" s="21"/>
      <c r="M509" s="91"/>
      <c r="V509" s="16"/>
      <c r="W509" s="16"/>
      <c r="X509" s="16"/>
      <c r="Y509" s="16"/>
      <c r="Z509" s="16"/>
      <c r="AA509" s="16"/>
      <c r="AB509" s="16"/>
      <c r="AC509" s="16"/>
      <c r="AD509" s="16"/>
      <c r="AE509" s="11"/>
      <c r="AF509" s="11"/>
      <c r="AG509" s="11"/>
      <c r="AH509" s="11"/>
      <c r="AI509" s="9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90"/>
      <c r="AU509" s="89"/>
    </row>
    <row r="510" spans="1:47">
      <c r="A510" s="21"/>
      <c r="K510" s="21"/>
      <c r="M510" s="91"/>
      <c r="V510" s="16"/>
      <c r="W510" s="16"/>
      <c r="X510" s="16"/>
      <c r="Y510" s="16"/>
      <c r="Z510" s="16"/>
      <c r="AA510" s="16"/>
      <c r="AB510" s="16"/>
      <c r="AC510" s="16"/>
      <c r="AD510" s="16"/>
      <c r="AE510" s="11"/>
      <c r="AF510" s="11"/>
      <c r="AG510" s="11"/>
      <c r="AH510" s="11"/>
      <c r="AI510" s="9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90"/>
      <c r="AU510" s="89"/>
    </row>
    <row r="511" spans="1:47">
      <c r="A511" s="21"/>
      <c r="K511" s="21"/>
      <c r="M511" s="91"/>
      <c r="V511" s="16"/>
      <c r="W511" s="16"/>
      <c r="X511" s="16"/>
      <c r="Y511" s="16"/>
      <c r="Z511" s="16"/>
      <c r="AA511" s="16"/>
      <c r="AB511" s="16"/>
      <c r="AC511" s="16"/>
      <c r="AD511" s="16"/>
      <c r="AE511" s="11"/>
      <c r="AF511" s="11"/>
      <c r="AG511" s="11"/>
      <c r="AH511" s="11"/>
      <c r="AI511" s="9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90"/>
      <c r="AU511" s="89"/>
    </row>
    <row r="512" spans="1:47">
      <c r="A512" s="21"/>
      <c r="K512" s="21"/>
      <c r="M512" s="91"/>
      <c r="V512" s="16"/>
      <c r="W512" s="16"/>
      <c r="X512" s="16"/>
      <c r="Y512" s="16"/>
      <c r="Z512" s="16"/>
      <c r="AA512" s="16"/>
      <c r="AB512" s="16"/>
      <c r="AC512" s="16"/>
      <c r="AD512" s="16"/>
      <c r="AE512" s="11"/>
      <c r="AF512" s="11"/>
      <c r="AG512" s="11"/>
      <c r="AH512" s="11"/>
      <c r="AI512" s="9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90"/>
      <c r="AU512" s="89"/>
    </row>
    <row r="513" spans="1:47">
      <c r="A513" s="21"/>
      <c r="K513" s="21"/>
      <c r="M513" s="91"/>
      <c r="V513" s="16"/>
      <c r="W513" s="16"/>
      <c r="X513" s="16"/>
      <c r="Y513" s="16"/>
      <c r="Z513" s="16"/>
      <c r="AA513" s="16"/>
      <c r="AB513" s="16"/>
      <c r="AC513" s="16"/>
      <c r="AD513" s="16"/>
      <c r="AE513" s="11"/>
      <c r="AF513" s="11"/>
      <c r="AG513" s="11"/>
      <c r="AH513" s="11"/>
      <c r="AI513" s="9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90"/>
      <c r="AU513" s="89"/>
    </row>
    <row r="514" spans="1:47">
      <c r="A514" s="21"/>
      <c r="K514" s="21"/>
      <c r="M514" s="91"/>
      <c r="V514" s="16"/>
      <c r="W514" s="16"/>
      <c r="X514" s="16"/>
      <c r="Y514" s="16"/>
      <c r="Z514" s="16"/>
      <c r="AA514" s="16"/>
      <c r="AB514" s="16"/>
      <c r="AC514" s="16"/>
      <c r="AD514" s="16"/>
      <c r="AE514" s="11"/>
      <c r="AF514" s="11"/>
      <c r="AG514" s="11"/>
      <c r="AH514" s="11"/>
      <c r="AI514" s="9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90"/>
      <c r="AU514" s="89"/>
    </row>
    <row r="515" spans="1:47">
      <c r="A515" s="21"/>
      <c r="K515" s="21"/>
      <c r="M515" s="91"/>
      <c r="V515" s="16"/>
      <c r="W515" s="16"/>
      <c r="X515" s="16"/>
      <c r="Y515" s="16"/>
      <c r="Z515" s="16"/>
      <c r="AA515" s="16"/>
      <c r="AB515" s="16"/>
      <c r="AC515" s="16"/>
      <c r="AD515" s="16"/>
      <c r="AE515" s="11"/>
      <c r="AF515" s="11"/>
      <c r="AG515" s="11"/>
      <c r="AH515" s="11"/>
      <c r="AI515" s="9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90"/>
      <c r="AU515" s="89"/>
    </row>
    <row r="516" spans="1:47">
      <c r="A516" s="21"/>
      <c r="K516" s="21"/>
      <c r="M516" s="91"/>
      <c r="V516" s="16"/>
      <c r="W516" s="16"/>
      <c r="X516" s="16"/>
      <c r="Y516" s="16"/>
      <c r="Z516" s="16"/>
      <c r="AA516" s="16"/>
      <c r="AB516" s="16"/>
      <c r="AC516" s="16"/>
      <c r="AD516" s="16"/>
      <c r="AE516" s="11"/>
      <c r="AF516" s="11"/>
      <c r="AG516" s="11"/>
      <c r="AH516" s="11"/>
      <c r="AI516" s="9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90"/>
      <c r="AU516" s="89"/>
    </row>
    <row r="517" spans="1:47">
      <c r="A517" s="21"/>
      <c r="K517" s="21"/>
      <c r="M517" s="91"/>
      <c r="V517" s="16"/>
      <c r="W517" s="16"/>
      <c r="X517" s="16"/>
      <c r="Y517" s="16"/>
      <c r="Z517" s="16"/>
      <c r="AA517" s="16"/>
      <c r="AB517" s="16"/>
      <c r="AC517" s="16"/>
      <c r="AD517" s="16"/>
      <c r="AE517" s="11"/>
      <c r="AF517" s="11"/>
      <c r="AG517" s="11"/>
      <c r="AH517" s="11"/>
      <c r="AI517" s="9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90"/>
      <c r="AU517" s="89"/>
    </row>
    <row r="518" spans="1:47">
      <c r="A518" s="21"/>
      <c r="K518" s="21"/>
      <c r="M518" s="91"/>
      <c r="V518" s="16"/>
      <c r="W518" s="16"/>
      <c r="X518" s="16"/>
      <c r="Y518" s="16"/>
      <c r="Z518" s="16"/>
      <c r="AA518" s="16"/>
      <c r="AB518" s="16"/>
      <c r="AC518" s="16"/>
      <c r="AD518" s="16"/>
      <c r="AE518" s="11"/>
      <c r="AF518" s="11"/>
      <c r="AG518" s="11"/>
      <c r="AH518" s="11"/>
      <c r="AI518" s="9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90"/>
      <c r="AU518" s="89"/>
    </row>
    <row r="519" spans="1:47">
      <c r="A519" s="21"/>
      <c r="K519" s="21"/>
      <c r="M519" s="91"/>
      <c r="V519" s="16"/>
      <c r="W519" s="16"/>
      <c r="X519" s="16"/>
      <c r="Y519" s="16"/>
      <c r="Z519" s="16"/>
      <c r="AA519" s="16"/>
      <c r="AB519" s="16"/>
      <c r="AC519" s="16"/>
      <c r="AD519" s="16"/>
      <c r="AE519" s="11"/>
      <c r="AF519" s="11"/>
      <c r="AG519" s="11"/>
      <c r="AH519" s="11"/>
      <c r="AI519" s="9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90"/>
      <c r="AU519" s="89"/>
    </row>
    <row r="520" spans="1:47">
      <c r="A520" s="21"/>
      <c r="K520" s="21"/>
      <c r="M520" s="91"/>
      <c r="V520" s="16"/>
      <c r="W520" s="16"/>
      <c r="X520" s="16"/>
      <c r="Y520" s="16"/>
      <c r="Z520" s="16"/>
      <c r="AA520" s="16"/>
      <c r="AB520" s="16"/>
      <c r="AC520" s="16"/>
      <c r="AD520" s="16"/>
      <c r="AE520" s="11"/>
      <c r="AF520" s="11"/>
      <c r="AG520" s="11"/>
      <c r="AH520" s="11"/>
      <c r="AI520" s="9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90"/>
      <c r="AU520" s="89"/>
    </row>
    <row r="521" spans="1:47">
      <c r="A521" s="21"/>
      <c r="K521" s="21"/>
      <c r="M521" s="91"/>
      <c r="V521" s="16"/>
      <c r="W521" s="16"/>
      <c r="X521" s="16"/>
      <c r="Y521" s="16"/>
      <c r="Z521" s="16"/>
      <c r="AA521" s="16"/>
      <c r="AB521" s="16"/>
      <c r="AC521" s="16"/>
      <c r="AD521" s="16"/>
      <c r="AE521" s="11"/>
      <c r="AF521" s="11"/>
      <c r="AG521" s="11"/>
      <c r="AH521" s="11"/>
      <c r="AI521" s="9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90"/>
      <c r="AU521" s="89"/>
    </row>
    <row r="522" spans="1:47">
      <c r="A522" s="21"/>
      <c r="K522" s="21"/>
      <c r="M522" s="91"/>
      <c r="V522" s="16"/>
      <c r="W522" s="16"/>
      <c r="X522" s="16"/>
      <c r="Y522" s="16"/>
      <c r="Z522" s="16"/>
      <c r="AA522" s="16"/>
      <c r="AB522" s="16"/>
      <c r="AC522" s="16"/>
      <c r="AD522" s="16"/>
      <c r="AE522" s="11"/>
      <c r="AF522" s="11"/>
      <c r="AG522" s="11"/>
      <c r="AH522" s="11"/>
      <c r="AI522" s="9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90"/>
      <c r="AU522" s="89"/>
    </row>
    <row r="523" spans="1:47">
      <c r="A523" s="21"/>
      <c r="K523" s="21"/>
      <c r="M523" s="91"/>
      <c r="V523" s="16"/>
      <c r="W523" s="16"/>
      <c r="X523" s="16"/>
      <c r="Y523" s="16"/>
      <c r="Z523" s="16"/>
      <c r="AA523" s="16"/>
      <c r="AB523" s="16"/>
      <c r="AC523" s="16"/>
      <c r="AD523" s="16"/>
      <c r="AE523" s="11"/>
      <c r="AF523" s="11"/>
      <c r="AG523" s="11"/>
      <c r="AH523" s="11"/>
      <c r="AI523" s="9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90"/>
      <c r="AU523" s="89"/>
    </row>
    <row r="524" spans="1:47">
      <c r="A524" s="21"/>
      <c r="K524" s="21"/>
      <c r="M524" s="91"/>
      <c r="V524" s="16"/>
      <c r="W524" s="16"/>
      <c r="X524" s="16"/>
      <c r="Y524" s="16"/>
      <c r="Z524" s="16"/>
      <c r="AA524" s="16"/>
      <c r="AB524" s="16"/>
      <c r="AC524" s="16"/>
      <c r="AD524" s="16"/>
      <c r="AE524" s="11"/>
      <c r="AF524" s="11"/>
      <c r="AG524" s="11"/>
      <c r="AH524" s="11"/>
      <c r="AI524" s="9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90"/>
      <c r="AU524" s="89"/>
    </row>
    <row r="525" spans="1:47">
      <c r="A525" s="21"/>
      <c r="K525" s="21"/>
      <c r="M525" s="91"/>
      <c r="V525" s="16"/>
      <c r="W525" s="16"/>
      <c r="X525" s="16"/>
      <c r="Y525" s="16"/>
      <c r="Z525" s="16"/>
      <c r="AA525" s="16"/>
      <c r="AB525" s="16"/>
      <c r="AC525" s="16"/>
      <c r="AD525" s="16"/>
      <c r="AE525" s="11"/>
      <c r="AF525" s="11"/>
      <c r="AG525" s="11"/>
      <c r="AH525" s="11"/>
      <c r="AI525" s="9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90"/>
      <c r="AU525" s="89"/>
    </row>
    <row r="526" spans="1:47">
      <c r="A526" s="21"/>
      <c r="K526" s="21"/>
      <c r="M526" s="91"/>
      <c r="V526" s="16"/>
      <c r="W526" s="16"/>
      <c r="X526" s="16"/>
      <c r="Y526" s="16"/>
      <c r="Z526" s="16"/>
      <c r="AA526" s="16"/>
      <c r="AB526" s="16"/>
      <c r="AC526" s="16"/>
      <c r="AD526" s="16"/>
      <c r="AE526" s="11"/>
      <c r="AF526" s="11"/>
      <c r="AG526" s="11"/>
      <c r="AH526" s="11"/>
      <c r="AI526" s="9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90"/>
      <c r="AU526" s="89"/>
    </row>
    <row r="527" spans="1:47">
      <c r="A527" s="21"/>
      <c r="K527" s="21"/>
      <c r="M527" s="91"/>
      <c r="V527" s="16"/>
      <c r="W527" s="16"/>
      <c r="X527" s="16"/>
      <c r="Y527" s="16"/>
      <c r="Z527" s="16"/>
      <c r="AA527" s="16"/>
      <c r="AB527" s="16"/>
      <c r="AC527" s="16"/>
      <c r="AD527" s="16"/>
      <c r="AE527" s="11"/>
      <c r="AF527" s="11"/>
      <c r="AG527" s="11"/>
      <c r="AH527" s="11"/>
      <c r="AI527" s="9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90"/>
      <c r="AU527" s="89"/>
    </row>
    <row r="528" spans="1:47">
      <c r="A528" s="21"/>
      <c r="K528" s="21"/>
      <c r="M528" s="91"/>
      <c r="V528" s="16"/>
      <c r="W528" s="16"/>
      <c r="X528" s="16"/>
      <c r="Y528" s="16"/>
      <c r="Z528" s="16"/>
      <c r="AA528" s="16"/>
      <c r="AB528" s="16"/>
      <c r="AC528" s="16"/>
      <c r="AD528" s="16"/>
      <c r="AE528" s="11"/>
      <c r="AF528" s="11"/>
      <c r="AG528" s="11"/>
      <c r="AH528" s="11"/>
      <c r="AI528" s="9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90"/>
      <c r="AU528" s="89"/>
    </row>
    <row r="529" spans="1:47">
      <c r="A529" s="21"/>
      <c r="K529" s="21"/>
      <c r="M529" s="91"/>
      <c r="V529" s="16"/>
      <c r="W529" s="16"/>
      <c r="X529" s="16"/>
      <c r="Y529" s="16"/>
      <c r="Z529" s="16"/>
      <c r="AA529" s="16"/>
      <c r="AB529" s="16"/>
      <c r="AC529" s="16"/>
      <c r="AD529" s="16"/>
      <c r="AE529" s="11"/>
      <c r="AF529" s="11"/>
      <c r="AG529" s="11"/>
      <c r="AH529" s="11"/>
      <c r="AI529" s="9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90"/>
      <c r="AU529" s="89"/>
    </row>
    <row r="530" spans="1:47">
      <c r="A530" s="21"/>
      <c r="K530" s="21"/>
      <c r="M530" s="91"/>
      <c r="V530" s="16"/>
      <c r="W530" s="16"/>
      <c r="X530" s="16"/>
      <c r="Y530" s="16"/>
      <c r="Z530" s="16"/>
      <c r="AA530" s="16"/>
      <c r="AB530" s="16"/>
      <c r="AC530" s="16"/>
      <c r="AD530" s="16"/>
      <c r="AE530" s="11"/>
      <c r="AF530" s="11"/>
      <c r="AG530" s="11"/>
      <c r="AH530" s="11"/>
      <c r="AI530" s="9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90"/>
      <c r="AU530" s="89"/>
    </row>
    <row r="531" spans="1:47">
      <c r="A531" s="21"/>
      <c r="K531" s="21"/>
      <c r="M531" s="91"/>
      <c r="V531" s="16"/>
      <c r="W531" s="16"/>
      <c r="X531" s="16"/>
      <c r="Y531" s="16"/>
      <c r="Z531" s="16"/>
      <c r="AA531" s="16"/>
      <c r="AB531" s="16"/>
      <c r="AC531" s="16"/>
      <c r="AD531" s="16"/>
      <c r="AE531" s="11"/>
      <c r="AF531" s="11"/>
      <c r="AG531" s="11"/>
      <c r="AH531" s="11"/>
      <c r="AI531" s="9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90"/>
      <c r="AU531" s="89"/>
    </row>
    <row r="532" spans="1:47">
      <c r="A532" s="21"/>
      <c r="K532" s="21"/>
      <c r="M532" s="91"/>
      <c r="V532" s="16"/>
      <c r="W532" s="16"/>
      <c r="X532" s="16"/>
      <c r="Y532" s="16"/>
      <c r="Z532" s="16"/>
      <c r="AA532" s="16"/>
      <c r="AB532" s="16"/>
      <c r="AC532" s="16"/>
      <c r="AD532" s="16"/>
      <c r="AE532" s="11"/>
      <c r="AF532" s="11"/>
      <c r="AG532" s="11"/>
      <c r="AH532" s="11"/>
      <c r="AI532" s="9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90"/>
      <c r="AU532" s="89"/>
    </row>
    <row r="533" spans="1:47">
      <c r="A533" s="21"/>
      <c r="K533" s="21"/>
      <c r="M533" s="91"/>
      <c r="V533" s="16"/>
      <c r="W533" s="16"/>
      <c r="X533" s="16"/>
      <c r="Y533" s="16"/>
      <c r="Z533" s="16"/>
      <c r="AA533" s="16"/>
      <c r="AB533" s="16"/>
      <c r="AC533" s="16"/>
      <c r="AD533" s="16"/>
      <c r="AE533" s="11"/>
      <c r="AF533" s="11"/>
      <c r="AG533" s="11"/>
      <c r="AH533" s="11"/>
      <c r="AI533" s="9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90"/>
      <c r="AU533" s="89"/>
    </row>
    <row r="534" spans="1:47">
      <c r="A534" s="21"/>
      <c r="K534" s="21"/>
      <c r="M534" s="91"/>
      <c r="V534" s="16"/>
      <c r="W534" s="16"/>
      <c r="X534" s="16"/>
      <c r="Y534" s="16"/>
      <c r="Z534" s="16"/>
      <c r="AA534" s="16"/>
      <c r="AB534" s="16"/>
      <c r="AC534" s="16"/>
      <c r="AD534" s="16"/>
      <c r="AE534" s="11"/>
      <c r="AF534" s="11"/>
      <c r="AG534" s="11"/>
      <c r="AH534" s="11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89"/>
    </row>
    <row r="535" spans="1:47">
      <c r="A535" s="21"/>
      <c r="K535" s="21"/>
      <c r="M535" s="91"/>
      <c r="V535" s="16"/>
      <c r="W535" s="16"/>
      <c r="X535" s="16"/>
      <c r="Y535" s="16"/>
      <c r="Z535" s="16"/>
      <c r="AA535" s="16"/>
      <c r="AB535" s="16"/>
      <c r="AC535" s="16"/>
      <c r="AD535" s="16"/>
      <c r="AE535" s="11"/>
      <c r="AF535" s="11"/>
      <c r="AG535" s="11"/>
      <c r="AH535" s="11"/>
      <c r="AI535" s="9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90"/>
      <c r="AU535" s="89"/>
    </row>
    <row r="536" spans="1:47">
      <c r="A536" s="21"/>
      <c r="K536" s="21"/>
      <c r="M536" s="91"/>
      <c r="V536" s="16"/>
      <c r="W536" s="16"/>
      <c r="X536" s="16"/>
      <c r="Y536" s="16"/>
      <c r="Z536" s="16"/>
      <c r="AA536" s="16"/>
      <c r="AB536" s="16"/>
      <c r="AC536" s="16"/>
      <c r="AD536" s="16"/>
      <c r="AE536" s="11"/>
      <c r="AF536" s="11"/>
      <c r="AG536" s="11"/>
      <c r="AH536" s="11"/>
      <c r="AI536" s="9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90"/>
      <c r="AU536" s="89"/>
    </row>
    <row r="537" spans="1:47">
      <c r="A537" s="21"/>
      <c r="K537" s="21"/>
      <c r="M537" s="91"/>
      <c r="V537" s="16"/>
      <c r="W537" s="16"/>
      <c r="X537" s="16"/>
      <c r="Y537" s="16"/>
      <c r="Z537" s="16"/>
      <c r="AA537" s="16"/>
      <c r="AB537" s="16"/>
      <c r="AC537" s="16"/>
      <c r="AD537" s="16"/>
      <c r="AE537" s="11"/>
      <c r="AF537" s="11"/>
      <c r="AG537" s="11"/>
      <c r="AH537" s="11"/>
      <c r="AI537" s="9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90"/>
      <c r="AU537" s="89"/>
    </row>
    <row r="538" spans="1:47">
      <c r="A538" s="21"/>
      <c r="K538" s="21"/>
      <c r="M538" s="91"/>
      <c r="V538" s="16"/>
      <c r="W538" s="16"/>
      <c r="X538" s="16"/>
      <c r="Y538" s="16"/>
      <c r="Z538" s="16"/>
      <c r="AA538" s="16"/>
      <c r="AB538" s="16"/>
      <c r="AC538" s="16"/>
      <c r="AD538" s="16"/>
      <c r="AE538" s="11"/>
      <c r="AF538" s="11"/>
      <c r="AG538" s="11"/>
      <c r="AH538" s="11"/>
      <c r="AI538" s="9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90"/>
      <c r="AU538" s="89"/>
    </row>
    <row r="539" spans="1:47">
      <c r="A539" s="21"/>
      <c r="K539" s="21"/>
      <c r="M539" s="91"/>
      <c r="V539" s="16"/>
      <c r="W539" s="16"/>
      <c r="X539" s="16"/>
      <c r="Y539" s="16"/>
      <c r="Z539" s="16"/>
      <c r="AA539" s="16"/>
      <c r="AB539" s="16"/>
      <c r="AC539" s="16"/>
      <c r="AD539" s="16"/>
      <c r="AE539" s="11"/>
      <c r="AF539" s="11"/>
      <c r="AG539" s="11"/>
      <c r="AH539" s="11"/>
      <c r="AI539" s="9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90"/>
      <c r="AU539" s="89"/>
    </row>
    <row r="540" spans="1:47">
      <c r="A540" s="21"/>
      <c r="K540" s="21"/>
      <c r="M540" s="91"/>
      <c r="V540" s="16"/>
      <c r="W540" s="16"/>
      <c r="X540" s="16"/>
      <c r="Y540" s="16"/>
      <c r="Z540" s="16"/>
      <c r="AA540" s="16"/>
      <c r="AB540" s="16"/>
      <c r="AC540" s="16"/>
      <c r="AD540" s="16"/>
      <c r="AE540" s="11"/>
      <c r="AF540" s="11"/>
      <c r="AG540" s="11"/>
      <c r="AH540" s="11"/>
      <c r="AI540" s="9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90"/>
      <c r="AU540" s="89"/>
    </row>
    <row r="541" spans="1:47">
      <c r="A541" s="21"/>
      <c r="K541" s="21"/>
      <c r="M541" s="91"/>
      <c r="V541" s="16"/>
      <c r="W541" s="16"/>
      <c r="X541" s="16"/>
      <c r="Y541" s="16"/>
      <c r="Z541" s="16"/>
      <c r="AA541" s="16"/>
      <c r="AB541" s="16"/>
      <c r="AC541" s="16"/>
      <c r="AD541" s="16"/>
      <c r="AE541" s="11"/>
      <c r="AF541" s="11"/>
      <c r="AG541" s="11"/>
      <c r="AH541" s="11"/>
      <c r="AI541" s="9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90"/>
      <c r="AU541" s="89"/>
    </row>
    <row r="542" spans="1:47">
      <c r="A542" s="21"/>
      <c r="K542" s="21"/>
      <c r="M542" s="91"/>
      <c r="V542" s="16"/>
      <c r="W542" s="16"/>
      <c r="X542" s="16"/>
      <c r="Y542" s="16"/>
      <c r="Z542" s="16"/>
      <c r="AA542" s="16"/>
      <c r="AB542" s="16"/>
      <c r="AC542" s="16"/>
      <c r="AD542" s="16"/>
      <c r="AE542" s="11"/>
      <c r="AF542" s="11"/>
      <c r="AG542" s="11"/>
      <c r="AH542" s="11"/>
      <c r="AI542" s="9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90"/>
      <c r="AU542" s="89"/>
    </row>
    <row r="543" spans="1:47">
      <c r="A543" s="21"/>
      <c r="K543" s="21"/>
      <c r="M543" s="91"/>
      <c r="V543" s="16"/>
      <c r="W543" s="16"/>
      <c r="X543" s="16"/>
      <c r="Y543" s="16"/>
      <c r="Z543" s="16"/>
      <c r="AA543" s="16"/>
      <c r="AB543" s="16"/>
      <c r="AC543" s="16"/>
      <c r="AD543" s="16"/>
      <c r="AE543" s="11"/>
      <c r="AF543" s="11"/>
      <c r="AG543" s="11"/>
      <c r="AH543" s="11"/>
      <c r="AI543" s="9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90"/>
      <c r="AU543" s="89"/>
    </row>
    <row r="544" spans="1:47">
      <c r="A544" s="21"/>
      <c r="K544" s="21"/>
      <c r="M544" s="91"/>
      <c r="V544" s="16"/>
      <c r="W544" s="16"/>
      <c r="X544" s="16"/>
      <c r="Y544" s="16"/>
      <c r="Z544" s="16"/>
      <c r="AA544" s="16"/>
      <c r="AB544" s="16"/>
      <c r="AC544" s="16"/>
      <c r="AD544" s="16"/>
      <c r="AE544" s="11"/>
      <c r="AF544" s="11"/>
      <c r="AG544" s="11"/>
      <c r="AH544" s="11"/>
      <c r="AI544" s="9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90"/>
      <c r="AU544" s="89"/>
    </row>
    <row r="545" spans="1:47">
      <c r="A545" s="21"/>
      <c r="K545" s="21"/>
      <c r="M545" s="91"/>
      <c r="V545" s="16"/>
      <c r="W545" s="16"/>
      <c r="X545" s="16"/>
      <c r="Y545" s="16"/>
      <c r="Z545" s="16"/>
      <c r="AA545" s="16"/>
      <c r="AB545" s="16"/>
      <c r="AC545" s="16"/>
      <c r="AD545" s="16"/>
      <c r="AE545" s="11"/>
      <c r="AF545" s="11"/>
      <c r="AG545" s="11"/>
      <c r="AH545" s="11"/>
      <c r="AI545" s="9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90"/>
      <c r="AU545" s="89"/>
    </row>
    <row r="546" spans="1:47">
      <c r="A546" s="21"/>
      <c r="K546" s="21"/>
      <c r="M546" s="91"/>
      <c r="V546" s="16"/>
      <c r="W546" s="16"/>
      <c r="X546" s="16"/>
      <c r="Y546" s="16"/>
      <c r="Z546" s="16"/>
      <c r="AA546" s="16"/>
      <c r="AB546" s="16"/>
      <c r="AC546" s="16"/>
      <c r="AD546" s="16"/>
      <c r="AE546" s="11"/>
      <c r="AF546" s="11"/>
      <c r="AG546" s="11"/>
      <c r="AH546" s="11"/>
      <c r="AI546" s="9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90"/>
      <c r="AU546" s="89"/>
    </row>
    <row r="547" spans="1:47">
      <c r="A547" s="21"/>
      <c r="K547" s="21"/>
      <c r="M547" s="91"/>
      <c r="V547" s="16"/>
      <c r="W547" s="16"/>
      <c r="X547" s="16"/>
      <c r="Y547" s="16"/>
      <c r="Z547" s="16"/>
      <c r="AA547" s="16"/>
      <c r="AB547" s="16"/>
      <c r="AC547" s="16"/>
      <c r="AD547" s="16"/>
      <c r="AE547" s="11"/>
      <c r="AF547" s="11"/>
      <c r="AG547" s="11"/>
      <c r="AH547" s="11"/>
      <c r="AI547" s="9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90"/>
      <c r="AU547" s="89"/>
    </row>
    <row r="548" spans="1:47">
      <c r="A548" s="21"/>
      <c r="K548" s="21"/>
      <c r="M548" s="91"/>
      <c r="V548" s="16"/>
      <c r="W548" s="16"/>
      <c r="X548" s="16"/>
      <c r="Y548" s="16"/>
      <c r="Z548" s="16"/>
      <c r="AA548" s="16"/>
      <c r="AB548" s="16"/>
      <c r="AC548" s="16"/>
      <c r="AD548" s="16"/>
      <c r="AE548" s="11"/>
      <c r="AF548" s="11"/>
      <c r="AG548" s="11"/>
      <c r="AH548" s="11"/>
      <c r="AI548" s="9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90"/>
      <c r="AU548" s="89"/>
    </row>
    <row r="549" spans="1:47">
      <c r="A549" s="21"/>
      <c r="K549" s="21"/>
      <c r="M549" s="91"/>
      <c r="V549" s="16"/>
      <c r="W549" s="16"/>
      <c r="X549" s="16"/>
      <c r="Y549" s="16"/>
      <c r="Z549" s="16"/>
      <c r="AA549" s="16"/>
      <c r="AB549" s="16"/>
      <c r="AC549" s="16"/>
      <c r="AD549" s="16"/>
      <c r="AE549" s="11"/>
      <c r="AF549" s="11"/>
      <c r="AG549" s="11"/>
      <c r="AH549" s="11"/>
      <c r="AI549" s="9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90"/>
      <c r="AU549" s="89"/>
    </row>
    <row r="550" spans="1:47">
      <c r="A550" s="21"/>
      <c r="K550" s="21"/>
      <c r="M550" s="91"/>
      <c r="V550" s="16"/>
      <c r="W550" s="16"/>
      <c r="X550" s="16"/>
      <c r="Y550" s="16"/>
      <c r="Z550" s="16"/>
      <c r="AA550" s="16"/>
      <c r="AB550" s="16"/>
      <c r="AC550" s="16"/>
      <c r="AD550" s="16"/>
      <c r="AE550" s="11"/>
      <c r="AF550" s="11"/>
      <c r="AG550" s="11"/>
      <c r="AH550" s="11"/>
      <c r="AI550" s="9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90"/>
      <c r="AU550" s="89"/>
    </row>
    <row r="551" spans="1:47">
      <c r="A551" s="21"/>
      <c r="K551" s="21"/>
      <c r="M551" s="91"/>
      <c r="V551" s="16"/>
      <c r="W551" s="16"/>
      <c r="X551" s="16"/>
      <c r="Y551" s="16"/>
      <c r="Z551" s="16"/>
      <c r="AA551" s="16"/>
      <c r="AB551" s="16"/>
      <c r="AC551" s="16"/>
      <c r="AD551" s="16"/>
      <c r="AE551" s="11"/>
      <c r="AF551" s="11"/>
      <c r="AG551" s="11"/>
      <c r="AH551" s="11"/>
      <c r="AI551" s="9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90"/>
      <c r="AU551" s="89"/>
    </row>
    <row r="552" spans="1:47">
      <c r="A552" s="21"/>
      <c r="K552" s="21"/>
      <c r="M552" s="91"/>
      <c r="V552" s="16"/>
      <c r="W552" s="16"/>
      <c r="X552" s="16"/>
      <c r="Y552" s="16"/>
      <c r="Z552" s="16"/>
      <c r="AA552" s="16"/>
      <c r="AB552" s="16"/>
      <c r="AC552" s="16"/>
      <c r="AD552" s="16"/>
      <c r="AE552" s="11"/>
      <c r="AF552" s="11"/>
      <c r="AG552" s="11"/>
      <c r="AH552" s="11"/>
      <c r="AI552" s="9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90"/>
      <c r="AU552" s="89"/>
    </row>
    <row r="553" spans="1:47">
      <c r="A553" s="21"/>
      <c r="K553" s="21"/>
      <c r="M553" s="91"/>
      <c r="V553" s="16"/>
      <c r="W553" s="16"/>
      <c r="X553" s="16"/>
      <c r="Y553" s="16"/>
      <c r="Z553" s="16"/>
      <c r="AA553" s="16"/>
      <c r="AB553" s="16"/>
      <c r="AC553" s="16"/>
      <c r="AD553" s="16"/>
      <c r="AE553" s="11"/>
      <c r="AF553" s="11"/>
      <c r="AG553" s="11"/>
      <c r="AH553" s="11"/>
      <c r="AI553" s="9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90"/>
      <c r="AU553" s="89"/>
    </row>
    <row r="554" spans="1:47">
      <c r="A554" s="21"/>
      <c r="K554" s="21"/>
      <c r="M554" s="91"/>
      <c r="V554" s="16"/>
      <c r="W554" s="16"/>
      <c r="X554" s="16"/>
      <c r="Y554" s="16"/>
      <c r="Z554" s="16"/>
      <c r="AA554" s="16"/>
      <c r="AB554" s="16"/>
      <c r="AC554" s="16"/>
      <c r="AD554" s="16"/>
      <c r="AE554" s="11"/>
      <c r="AF554" s="11"/>
      <c r="AG554" s="11"/>
      <c r="AH554" s="11"/>
      <c r="AI554" s="9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90"/>
      <c r="AU554" s="89"/>
    </row>
    <row r="555" spans="1:47">
      <c r="A555" s="21"/>
      <c r="K555" s="21"/>
      <c r="M555" s="91"/>
      <c r="V555" s="16"/>
      <c r="W555" s="16"/>
      <c r="X555" s="16"/>
      <c r="Y555" s="16"/>
      <c r="Z555" s="16"/>
      <c r="AA555" s="16"/>
      <c r="AB555" s="16"/>
      <c r="AC555" s="16"/>
      <c r="AD555" s="16"/>
      <c r="AE555" s="11"/>
      <c r="AF555" s="11"/>
      <c r="AG555" s="11"/>
      <c r="AH555" s="11"/>
      <c r="AI555" s="9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90"/>
      <c r="AU555" s="89"/>
    </row>
    <row r="556" spans="1:47">
      <c r="A556" s="21"/>
      <c r="K556" s="21"/>
      <c r="M556" s="91"/>
      <c r="V556" s="16"/>
      <c r="W556" s="16"/>
      <c r="X556" s="16"/>
      <c r="Y556" s="16"/>
      <c r="Z556" s="16"/>
      <c r="AA556" s="16"/>
      <c r="AB556" s="16"/>
      <c r="AC556" s="16"/>
      <c r="AD556" s="16"/>
      <c r="AE556" s="11"/>
      <c r="AF556" s="11"/>
      <c r="AG556" s="11"/>
      <c r="AH556" s="11"/>
      <c r="AI556" s="9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90"/>
      <c r="AU556" s="89"/>
    </row>
    <row r="557" spans="1:47">
      <c r="A557" s="21"/>
      <c r="K557" s="21"/>
      <c r="M557" s="91"/>
      <c r="V557" s="16"/>
      <c r="W557" s="16"/>
      <c r="X557" s="16"/>
      <c r="Y557" s="16"/>
      <c r="Z557" s="16"/>
      <c r="AA557" s="16"/>
      <c r="AB557" s="16"/>
      <c r="AC557" s="16"/>
      <c r="AD557" s="16"/>
      <c r="AE557" s="11"/>
      <c r="AF557" s="11"/>
      <c r="AG557" s="11"/>
      <c r="AH557" s="11"/>
      <c r="AI557" s="9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90"/>
      <c r="AU557" s="89"/>
    </row>
    <row r="558" spans="1:47">
      <c r="A558" s="21"/>
      <c r="K558" s="21"/>
      <c r="M558" s="91"/>
      <c r="V558" s="16"/>
      <c r="W558" s="16"/>
      <c r="X558" s="16"/>
      <c r="Y558" s="16"/>
      <c r="Z558" s="16"/>
      <c r="AA558" s="16"/>
      <c r="AB558" s="16"/>
      <c r="AC558" s="16"/>
      <c r="AD558" s="16"/>
      <c r="AE558" s="11"/>
      <c r="AF558" s="11"/>
      <c r="AG558" s="11"/>
      <c r="AH558" s="11"/>
      <c r="AI558" s="9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90"/>
      <c r="AU558" s="89"/>
    </row>
    <row r="559" spans="1:47">
      <c r="A559" s="21"/>
      <c r="K559" s="21"/>
      <c r="M559" s="91"/>
      <c r="V559" s="16"/>
      <c r="W559" s="16"/>
      <c r="X559" s="16"/>
      <c r="Y559" s="16"/>
      <c r="Z559" s="16"/>
      <c r="AA559" s="16"/>
      <c r="AB559" s="16"/>
      <c r="AC559" s="16"/>
      <c r="AD559" s="16"/>
      <c r="AE559" s="11"/>
      <c r="AF559" s="11"/>
      <c r="AG559" s="11"/>
      <c r="AH559" s="11"/>
      <c r="AI559" s="9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90"/>
      <c r="AU559" s="89"/>
    </row>
    <row r="560" spans="1:47">
      <c r="A560" s="21"/>
      <c r="K560" s="21"/>
      <c r="M560" s="91"/>
      <c r="V560" s="16"/>
      <c r="W560" s="16"/>
      <c r="X560" s="16"/>
      <c r="Y560" s="16"/>
      <c r="Z560" s="16"/>
      <c r="AA560" s="16"/>
      <c r="AB560" s="16"/>
      <c r="AC560" s="16"/>
      <c r="AD560" s="16"/>
      <c r="AE560" s="11"/>
      <c r="AF560" s="11"/>
      <c r="AG560" s="11"/>
      <c r="AH560" s="11"/>
      <c r="AI560" s="9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90"/>
      <c r="AU560" s="89"/>
    </row>
    <row r="561" spans="1:47">
      <c r="A561" s="21"/>
      <c r="K561" s="21"/>
      <c r="M561" s="91"/>
      <c r="V561" s="16"/>
      <c r="W561" s="16"/>
      <c r="X561" s="16"/>
      <c r="Y561" s="16"/>
      <c r="Z561" s="16"/>
      <c r="AA561" s="16"/>
      <c r="AB561" s="16"/>
      <c r="AC561" s="16"/>
      <c r="AD561" s="16"/>
      <c r="AE561" s="11"/>
      <c r="AF561" s="11"/>
      <c r="AG561" s="11"/>
      <c r="AH561" s="11"/>
      <c r="AI561" s="9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90"/>
      <c r="AU561" s="89"/>
    </row>
    <row r="562" spans="1:47">
      <c r="A562" s="21"/>
      <c r="K562" s="21"/>
      <c r="M562" s="91"/>
      <c r="V562" s="16"/>
      <c r="W562" s="16"/>
      <c r="X562" s="16"/>
      <c r="Y562" s="16"/>
      <c r="Z562" s="16"/>
      <c r="AA562" s="16"/>
      <c r="AB562" s="16"/>
      <c r="AC562" s="16"/>
      <c r="AD562" s="16"/>
      <c r="AE562" s="11"/>
      <c r="AF562" s="11"/>
      <c r="AG562" s="11"/>
      <c r="AH562" s="11"/>
      <c r="AI562" s="9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90"/>
      <c r="AU562" s="89"/>
    </row>
    <row r="563" spans="1:47">
      <c r="A563" s="21"/>
      <c r="K563" s="21"/>
      <c r="M563" s="91"/>
      <c r="V563" s="16"/>
      <c r="W563" s="16"/>
      <c r="X563" s="16"/>
      <c r="Y563" s="16"/>
      <c r="Z563" s="16"/>
      <c r="AA563" s="16"/>
      <c r="AB563" s="16"/>
      <c r="AC563" s="16"/>
      <c r="AD563" s="16"/>
      <c r="AE563" s="11"/>
      <c r="AF563" s="11"/>
      <c r="AG563" s="11"/>
      <c r="AH563" s="11"/>
      <c r="AI563" s="9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90"/>
      <c r="AU563" s="89"/>
    </row>
    <row r="564" spans="1:47">
      <c r="A564" s="21"/>
      <c r="K564" s="21"/>
      <c r="M564" s="91"/>
      <c r="V564" s="16"/>
      <c r="W564" s="16"/>
      <c r="X564" s="16"/>
      <c r="Y564" s="16"/>
      <c r="Z564" s="16"/>
      <c r="AA564" s="16"/>
      <c r="AB564" s="16"/>
      <c r="AC564" s="16"/>
      <c r="AD564" s="16"/>
      <c r="AE564" s="11"/>
      <c r="AF564" s="11"/>
      <c r="AG564" s="11"/>
      <c r="AH564" s="11"/>
      <c r="AI564" s="9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90"/>
      <c r="AU564" s="89"/>
    </row>
    <row r="565" spans="1:47">
      <c r="A565" s="21"/>
      <c r="K565" s="21"/>
      <c r="M565" s="91"/>
      <c r="V565" s="16"/>
      <c r="W565" s="16"/>
      <c r="X565" s="16"/>
      <c r="Y565" s="16"/>
      <c r="Z565" s="16"/>
      <c r="AA565" s="16"/>
      <c r="AB565" s="16"/>
      <c r="AC565" s="16"/>
      <c r="AD565" s="16"/>
      <c r="AE565" s="11"/>
      <c r="AF565" s="11"/>
      <c r="AG565" s="11"/>
      <c r="AH565" s="11"/>
      <c r="AI565" s="9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90"/>
      <c r="AU565" s="89"/>
    </row>
    <row r="566" spans="1:47">
      <c r="A566" s="21"/>
      <c r="K566" s="21"/>
      <c r="M566" s="91"/>
      <c r="V566" s="16"/>
      <c r="W566" s="16"/>
      <c r="X566" s="16"/>
      <c r="Y566" s="16"/>
      <c r="Z566" s="16"/>
      <c r="AA566" s="16"/>
      <c r="AB566" s="16"/>
      <c r="AC566" s="16"/>
      <c r="AD566" s="16"/>
      <c r="AE566" s="11"/>
      <c r="AF566" s="11"/>
      <c r="AG566" s="11"/>
      <c r="AH566" s="11"/>
      <c r="AI566" s="9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90"/>
      <c r="AU566" s="89"/>
    </row>
    <row r="567" spans="1:47">
      <c r="A567" s="21"/>
      <c r="K567" s="21"/>
      <c r="M567" s="91"/>
      <c r="V567" s="16"/>
      <c r="W567" s="16"/>
      <c r="X567" s="16"/>
      <c r="Y567" s="16"/>
      <c r="Z567" s="16"/>
      <c r="AA567" s="16"/>
      <c r="AB567" s="16"/>
      <c r="AC567" s="16"/>
      <c r="AD567" s="16"/>
      <c r="AE567" s="11"/>
      <c r="AF567" s="11"/>
      <c r="AG567" s="11"/>
      <c r="AH567" s="11"/>
      <c r="AI567" s="9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90"/>
      <c r="AU567" s="89"/>
    </row>
    <row r="568" spans="1:47">
      <c r="A568" s="21"/>
      <c r="K568" s="21"/>
      <c r="M568" s="91"/>
      <c r="V568" s="16"/>
      <c r="W568" s="16"/>
      <c r="X568" s="16"/>
      <c r="Y568" s="16"/>
      <c r="Z568" s="16"/>
      <c r="AA568" s="16"/>
      <c r="AB568" s="16"/>
      <c r="AC568" s="16"/>
      <c r="AD568" s="16"/>
      <c r="AE568" s="11"/>
      <c r="AF568" s="11"/>
      <c r="AG568" s="11"/>
      <c r="AH568" s="11"/>
      <c r="AI568" s="9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90"/>
      <c r="AU568" s="89"/>
    </row>
    <row r="569" spans="1:47">
      <c r="A569" s="21"/>
      <c r="K569" s="21"/>
      <c r="M569" s="91"/>
      <c r="V569" s="16"/>
      <c r="W569" s="16"/>
      <c r="X569" s="16"/>
      <c r="Y569" s="16"/>
      <c r="Z569" s="16"/>
      <c r="AA569" s="16"/>
      <c r="AB569" s="16"/>
      <c r="AC569" s="16"/>
      <c r="AD569" s="16"/>
      <c r="AE569" s="11"/>
      <c r="AF569" s="11"/>
      <c r="AG569" s="11"/>
      <c r="AH569" s="11"/>
      <c r="AI569" s="9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90"/>
      <c r="AU569" s="89"/>
    </row>
    <row r="570" spans="1:47">
      <c r="A570" s="21"/>
      <c r="K570" s="21"/>
      <c r="M570" s="91"/>
      <c r="V570" s="16"/>
      <c r="W570" s="16"/>
      <c r="X570" s="16"/>
      <c r="Y570" s="16"/>
      <c r="Z570" s="16"/>
      <c r="AA570" s="16"/>
      <c r="AB570" s="16"/>
      <c r="AC570" s="16"/>
      <c r="AD570" s="16"/>
      <c r="AE570" s="11"/>
      <c r="AF570" s="11"/>
      <c r="AG570" s="11"/>
      <c r="AH570" s="11"/>
      <c r="AI570" s="9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90"/>
      <c r="AU570" s="89"/>
    </row>
    <row r="571" spans="1:47">
      <c r="A571" s="21"/>
      <c r="K571" s="21"/>
      <c r="M571" s="91"/>
      <c r="V571" s="16"/>
      <c r="W571" s="16"/>
      <c r="X571" s="16"/>
      <c r="Y571" s="16"/>
      <c r="Z571" s="16"/>
      <c r="AA571" s="16"/>
      <c r="AB571" s="16"/>
      <c r="AC571" s="16"/>
      <c r="AD571" s="16"/>
      <c r="AE571" s="11"/>
      <c r="AF571" s="11"/>
      <c r="AG571" s="11"/>
      <c r="AH571" s="11"/>
      <c r="AI571" s="9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90"/>
      <c r="AU571" s="89"/>
    </row>
    <row r="572" spans="1:47">
      <c r="A572" s="21"/>
      <c r="K572" s="21"/>
      <c r="M572" s="91"/>
      <c r="V572" s="16"/>
      <c r="W572" s="16"/>
      <c r="X572" s="16"/>
      <c r="Y572" s="16"/>
      <c r="Z572" s="16"/>
      <c r="AA572" s="16"/>
      <c r="AB572" s="16"/>
      <c r="AC572" s="16"/>
      <c r="AD572" s="16"/>
      <c r="AE572" s="11"/>
      <c r="AF572" s="11"/>
      <c r="AG572" s="11"/>
      <c r="AH572" s="11"/>
      <c r="AI572" s="9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90"/>
      <c r="AU572" s="89"/>
    </row>
    <row r="573" spans="1:47">
      <c r="A573" s="21"/>
      <c r="K573" s="21"/>
      <c r="M573" s="91"/>
      <c r="V573" s="16"/>
      <c r="W573" s="16"/>
      <c r="X573" s="16"/>
      <c r="Y573" s="16"/>
      <c r="Z573" s="16"/>
      <c r="AA573" s="16"/>
      <c r="AB573" s="16"/>
      <c r="AC573" s="16"/>
      <c r="AD573" s="16"/>
      <c r="AE573" s="11"/>
      <c r="AF573" s="11"/>
      <c r="AG573" s="11"/>
      <c r="AH573" s="11"/>
      <c r="AI573" s="9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90"/>
      <c r="AU573" s="89"/>
    </row>
    <row r="574" spans="1:47">
      <c r="A574" s="21"/>
      <c r="K574" s="21"/>
      <c r="M574" s="91"/>
      <c r="V574" s="16"/>
      <c r="W574" s="16"/>
      <c r="X574" s="16"/>
      <c r="Y574" s="16"/>
      <c r="Z574" s="16"/>
      <c r="AA574" s="16"/>
      <c r="AB574" s="16"/>
      <c r="AC574" s="16"/>
      <c r="AD574" s="16"/>
      <c r="AE574" s="11"/>
      <c r="AF574" s="11"/>
      <c r="AG574" s="11"/>
      <c r="AH574" s="11"/>
      <c r="AI574" s="9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90"/>
      <c r="AU574" s="89"/>
    </row>
    <row r="575" spans="1:47">
      <c r="A575" s="21"/>
      <c r="K575" s="21"/>
      <c r="M575" s="91"/>
      <c r="V575" s="16"/>
      <c r="W575" s="16"/>
      <c r="X575" s="16"/>
      <c r="Y575" s="16"/>
      <c r="Z575" s="16"/>
      <c r="AA575" s="16"/>
      <c r="AB575" s="16"/>
      <c r="AC575" s="16"/>
      <c r="AD575" s="16"/>
      <c r="AE575" s="11"/>
      <c r="AF575" s="11"/>
      <c r="AG575" s="11"/>
      <c r="AH575" s="11"/>
      <c r="AI575" s="9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90"/>
      <c r="AU575" s="89"/>
    </row>
    <row r="576" spans="1:47">
      <c r="A576" s="21"/>
      <c r="K576" s="21"/>
      <c r="M576" s="91"/>
      <c r="V576" s="16"/>
      <c r="W576" s="16"/>
      <c r="X576" s="16"/>
      <c r="Y576" s="16"/>
      <c r="Z576" s="16"/>
      <c r="AA576" s="16"/>
      <c r="AB576" s="16"/>
      <c r="AC576" s="16"/>
      <c r="AD576" s="16"/>
      <c r="AE576" s="11"/>
      <c r="AF576" s="11"/>
      <c r="AG576" s="11"/>
      <c r="AH576" s="11"/>
      <c r="AI576" s="9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90"/>
      <c r="AU576" s="89"/>
    </row>
    <row r="577" spans="1:47">
      <c r="A577" s="21"/>
      <c r="K577" s="21"/>
      <c r="M577" s="91"/>
      <c r="V577" s="16"/>
      <c r="W577" s="16"/>
      <c r="X577" s="16"/>
      <c r="Y577" s="16"/>
      <c r="Z577" s="16"/>
      <c r="AA577" s="16"/>
      <c r="AB577" s="16"/>
      <c r="AC577" s="16"/>
      <c r="AD577" s="16"/>
      <c r="AE577" s="11"/>
      <c r="AF577" s="11"/>
      <c r="AG577" s="11"/>
      <c r="AH577" s="11"/>
      <c r="AI577" s="9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90"/>
      <c r="AU577" s="89"/>
    </row>
    <row r="578" spans="1:47">
      <c r="A578" s="21"/>
      <c r="K578" s="21"/>
      <c r="M578" s="91"/>
      <c r="V578" s="16"/>
      <c r="W578" s="16"/>
      <c r="X578" s="16"/>
      <c r="Y578" s="16"/>
      <c r="Z578" s="16"/>
      <c r="AA578" s="16"/>
      <c r="AB578" s="16"/>
      <c r="AC578" s="16"/>
      <c r="AD578" s="16"/>
      <c r="AE578" s="11"/>
      <c r="AF578" s="11"/>
      <c r="AG578" s="11"/>
      <c r="AH578" s="11"/>
      <c r="AI578" s="9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90"/>
      <c r="AU578" s="89"/>
    </row>
    <row r="579" spans="1:47">
      <c r="A579" s="21"/>
      <c r="K579" s="21"/>
      <c r="M579" s="91"/>
      <c r="V579" s="16"/>
      <c r="W579" s="16"/>
      <c r="X579" s="16"/>
      <c r="Y579" s="16"/>
      <c r="Z579" s="16"/>
      <c r="AA579" s="16"/>
      <c r="AB579" s="16"/>
      <c r="AC579" s="16"/>
      <c r="AD579" s="16"/>
      <c r="AE579" s="11"/>
      <c r="AF579" s="11"/>
      <c r="AG579" s="11"/>
      <c r="AH579" s="11"/>
      <c r="AI579" s="9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90"/>
      <c r="AU579" s="89"/>
    </row>
    <row r="580" spans="1:47">
      <c r="A580" s="21"/>
      <c r="K580" s="21"/>
      <c r="M580" s="91"/>
      <c r="V580" s="16"/>
      <c r="W580" s="16"/>
      <c r="X580" s="16"/>
      <c r="Y580" s="16"/>
      <c r="Z580" s="16"/>
      <c r="AA580" s="16"/>
      <c r="AB580" s="16"/>
      <c r="AC580" s="16"/>
      <c r="AD580" s="16"/>
      <c r="AE580" s="11"/>
      <c r="AF580" s="11"/>
      <c r="AG580" s="11"/>
      <c r="AH580" s="11"/>
      <c r="AI580" s="9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90"/>
      <c r="AU580" s="89"/>
    </row>
    <row r="581" spans="1:47">
      <c r="A581" s="21"/>
      <c r="K581" s="21"/>
      <c r="M581" s="91"/>
      <c r="V581" s="16"/>
      <c r="W581" s="16"/>
      <c r="X581" s="16"/>
      <c r="Y581" s="16"/>
      <c r="Z581" s="16"/>
      <c r="AA581" s="16"/>
      <c r="AB581" s="16"/>
      <c r="AC581" s="16"/>
      <c r="AD581" s="16"/>
      <c r="AE581" s="11"/>
      <c r="AF581" s="11"/>
      <c r="AG581" s="11"/>
      <c r="AH581" s="11"/>
      <c r="AI581" s="9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90"/>
      <c r="AU581" s="89"/>
    </row>
    <row r="582" spans="1:47">
      <c r="A582" s="21"/>
      <c r="K582" s="21"/>
      <c r="M582" s="91"/>
      <c r="V582" s="16"/>
      <c r="W582" s="16"/>
      <c r="X582" s="16"/>
      <c r="Y582" s="16"/>
      <c r="Z582" s="16"/>
      <c r="AA582" s="16"/>
      <c r="AB582" s="16"/>
      <c r="AC582" s="16"/>
      <c r="AD582" s="16"/>
      <c r="AE582" s="11"/>
      <c r="AF582" s="11"/>
      <c r="AG582" s="11"/>
      <c r="AH582" s="11"/>
      <c r="AI582" s="9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90"/>
      <c r="AU582" s="89"/>
    </row>
    <row r="583" spans="1:47">
      <c r="A583" s="21"/>
      <c r="K583" s="21"/>
      <c r="M583" s="91"/>
      <c r="V583" s="16"/>
      <c r="W583" s="16"/>
      <c r="X583" s="16"/>
      <c r="Y583" s="16"/>
      <c r="Z583" s="16"/>
      <c r="AA583" s="16"/>
      <c r="AB583" s="16"/>
      <c r="AC583" s="16"/>
      <c r="AD583" s="16"/>
      <c r="AE583" s="11"/>
      <c r="AF583" s="11"/>
      <c r="AG583" s="11"/>
      <c r="AH583" s="11"/>
      <c r="AI583" s="9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90"/>
      <c r="AU583" s="89"/>
    </row>
    <row r="584" spans="1:47">
      <c r="A584" s="21"/>
      <c r="K584" s="21"/>
      <c r="M584" s="91"/>
      <c r="V584" s="16"/>
      <c r="W584" s="16"/>
      <c r="X584" s="16"/>
      <c r="Y584" s="16"/>
      <c r="Z584" s="16"/>
      <c r="AA584" s="16"/>
      <c r="AB584" s="16"/>
      <c r="AC584" s="16"/>
      <c r="AD584" s="16"/>
      <c r="AE584" s="11"/>
      <c r="AF584" s="11"/>
      <c r="AG584" s="11"/>
      <c r="AH584" s="11"/>
      <c r="AI584" s="9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90"/>
      <c r="AU584" s="89"/>
    </row>
    <row r="585" spans="1:47">
      <c r="A585" s="21"/>
      <c r="K585" s="21"/>
      <c r="M585" s="91"/>
      <c r="V585" s="16"/>
      <c r="W585" s="16"/>
      <c r="X585" s="16"/>
      <c r="Y585" s="16"/>
      <c r="Z585" s="16"/>
      <c r="AA585" s="16"/>
      <c r="AB585" s="16"/>
      <c r="AC585" s="16"/>
      <c r="AD585" s="16"/>
      <c r="AE585" s="11"/>
      <c r="AF585" s="11"/>
      <c r="AG585" s="11"/>
      <c r="AH585" s="11"/>
      <c r="AI585" s="9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90"/>
      <c r="AU585" s="89"/>
    </row>
    <row r="586" spans="1:47">
      <c r="A586" s="21"/>
      <c r="K586" s="21"/>
      <c r="M586" s="91"/>
      <c r="V586" s="16"/>
      <c r="W586" s="16"/>
      <c r="X586" s="16"/>
      <c r="Y586" s="16"/>
      <c r="Z586" s="16"/>
      <c r="AA586" s="16"/>
      <c r="AB586" s="16"/>
      <c r="AC586" s="16"/>
      <c r="AD586" s="16"/>
      <c r="AE586" s="11"/>
      <c r="AF586" s="11"/>
      <c r="AG586" s="11"/>
      <c r="AH586" s="11"/>
      <c r="AI586" s="9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90"/>
      <c r="AU586" s="89"/>
    </row>
    <row r="587" spans="1:47">
      <c r="A587" s="21"/>
      <c r="K587" s="21"/>
      <c r="M587" s="91"/>
      <c r="V587" s="16"/>
      <c r="W587" s="16"/>
      <c r="X587" s="16"/>
      <c r="Y587" s="16"/>
      <c r="Z587" s="16"/>
      <c r="AA587" s="16"/>
      <c r="AB587" s="16"/>
      <c r="AC587" s="16"/>
      <c r="AD587" s="16"/>
      <c r="AE587" s="11"/>
      <c r="AF587" s="11"/>
      <c r="AG587" s="11"/>
      <c r="AH587" s="11"/>
      <c r="AI587" s="9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90"/>
      <c r="AU587" s="89"/>
    </row>
    <row r="588" spans="1:47">
      <c r="A588" s="21"/>
      <c r="K588" s="21"/>
      <c r="M588" s="91"/>
      <c r="V588" s="16"/>
      <c r="W588" s="16"/>
      <c r="X588" s="16"/>
      <c r="Y588" s="16"/>
      <c r="Z588" s="16"/>
      <c r="AA588" s="16"/>
      <c r="AB588" s="16"/>
      <c r="AC588" s="16"/>
      <c r="AD588" s="16"/>
      <c r="AE588" s="11"/>
      <c r="AF588" s="11"/>
      <c r="AG588" s="11"/>
      <c r="AH588" s="11"/>
      <c r="AI588" s="9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90"/>
      <c r="AU588" s="89"/>
    </row>
    <row r="589" spans="1:47">
      <c r="A589" s="21"/>
      <c r="K589" s="21"/>
      <c r="M589" s="91"/>
      <c r="V589" s="16"/>
      <c r="W589" s="16"/>
      <c r="X589" s="16"/>
      <c r="Y589" s="16"/>
      <c r="Z589" s="16"/>
      <c r="AA589" s="16"/>
      <c r="AB589" s="16"/>
      <c r="AC589" s="16"/>
      <c r="AD589" s="16"/>
      <c r="AE589" s="11"/>
      <c r="AF589" s="11"/>
      <c r="AG589" s="11"/>
      <c r="AH589" s="11"/>
      <c r="AI589" s="9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90"/>
      <c r="AU589" s="89"/>
    </row>
    <row r="590" spans="1:47">
      <c r="A590" s="21"/>
      <c r="K590" s="21"/>
      <c r="M590" s="91"/>
      <c r="V590" s="16"/>
      <c r="W590" s="16"/>
      <c r="X590" s="16"/>
      <c r="Y590" s="16"/>
      <c r="Z590" s="16"/>
      <c r="AA590" s="16"/>
      <c r="AB590" s="16"/>
      <c r="AC590" s="16"/>
      <c r="AD590" s="16"/>
      <c r="AE590" s="11"/>
      <c r="AF590" s="11"/>
      <c r="AG590" s="11"/>
      <c r="AH590" s="11"/>
      <c r="AI590" s="9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90"/>
      <c r="AU590" s="89"/>
    </row>
    <row r="591" spans="1:47">
      <c r="A591" s="21"/>
      <c r="K591" s="21"/>
      <c r="M591" s="91"/>
      <c r="V591" s="16"/>
      <c r="W591" s="16"/>
      <c r="X591" s="16"/>
      <c r="Y591" s="16"/>
      <c r="Z591" s="16"/>
      <c r="AA591" s="16"/>
      <c r="AB591" s="16"/>
      <c r="AC591" s="16"/>
      <c r="AD591" s="16"/>
      <c r="AE591" s="11"/>
      <c r="AF591" s="11"/>
      <c r="AG591" s="11"/>
      <c r="AH591" s="11"/>
      <c r="AI591" s="9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90"/>
      <c r="AU591" s="89"/>
    </row>
    <row r="592" spans="1:47">
      <c r="A592" s="21"/>
      <c r="K592" s="21"/>
      <c r="M592" s="91"/>
      <c r="V592" s="16"/>
      <c r="W592" s="16"/>
      <c r="X592" s="16"/>
      <c r="Y592" s="16"/>
      <c r="Z592" s="16"/>
      <c r="AA592" s="16"/>
      <c r="AB592" s="16"/>
      <c r="AC592" s="16"/>
      <c r="AD592" s="16"/>
      <c r="AE592" s="11"/>
      <c r="AF592" s="11"/>
      <c r="AG592" s="11"/>
      <c r="AH592" s="11"/>
      <c r="AI592" s="9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90"/>
      <c r="AU592" s="89"/>
    </row>
    <row r="593" spans="1:47">
      <c r="A593" s="21"/>
      <c r="K593" s="21"/>
      <c r="M593" s="91"/>
      <c r="V593" s="16"/>
      <c r="W593" s="16"/>
      <c r="X593" s="16"/>
      <c r="Y593" s="16"/>
      <c r="Z593" s="16"/>
      <c r="AA593" s="16"/>
      <c r="AB593" s="16"/>
      <c r="AC593" s="16"/>
      <c r="AD593" s="16"/>
      <c r="AE593" s="11"/>
      <c r="AF593" s="11"/>
      <c r="AG593" s="11"/>
      <c r="AH593" s="11"/>
      <c r="AI593" s="9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90"/>
      <c r="AU593" s="89"/>
    </row>
    <row r="594" spans="1:47">
      <c r="A594" s="21"/>
      <c r="K594" s="21"/>
      <c r="M594" s="91"/>
      <c r="V594" s="16"/>
      <c r="W594" s="16"/>
      <c r="X594" s="16"/>
      <c r="Y594" s="16"/>
      <c r="Z594" s="16"/>
      <c r="AA594" s="16"/>
      <c r="AB594" s="16"/>
      <c r="AC594" s="16"/>
      <c r="AD594" s="16"/>
      <c r="AE594" s="11"/>
      <c r="AF594" s="11"/>
      <c r="AG594" s="11"/>
      <c r="AH594" s="11"/>
      <c r="AI594" s="9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90"/>
      <c r="AU594" s="89"/>
    </row>
    <row r="595" spans="1:47">
      <c r="A595" s="21"/>
      <c r="K595" s="21"/>
      <c r="M595" s="91"/>
      <c r="V595" s="16"/>
      <c r="W595" s="16"/>
      <c r="X595" s="16"/>
      <c r="Y595" s="16"/>
      <c r="Z595" s="16"/>
      <c r="AA595" s="16"/>
      <c r="AB595" s="16"/>
      <c r="AC595" s="16"/>
      <c r="AD595" s="16"/>
      <c r="AE595" s="11"/>
      <c r="AF595" s="11"/>
      <c r="AG595" s="11"/>
      <c r="AH595" s="11"/>
      <c r="AI595" s="9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90"/>
      <c r="AU595" s="89"/>
    </row>
    <row r="596" spans="1:47">
      <c r="A596" s="21"/>
      <c r="K596" s="21"/>
      <c r="M596" s="91"/>
      <c r="V596" s="16"/>
      <c r="W596" s="16"/>
      <c r="X596" s="16"/>
      <c r="Y596" s="16"/>
      <c r="Z596" s="16"/>
      <c r="AA596" s="16"/>
      <c r="AB596" s="16"/>
      <c r="AC596" s="16"/>
      <c r="AD596" s="16"/>
      <c r="AE596" s="11"/>
      <c r="AF596" s="11"/>
      <c r="AG596" s="11"/>
      <c r="AH596" s="11"/>
      <c r="AI596" s="9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90"/>
      <c r="AU596" s="89"/>
    </row>
    <row r="597" spans="1:47">
      <c r="A597" s="21"/>
      <c r="K597" s="21"/>
      <c r="M597" s="91"/>
      <c r="V597" s="16"/>
      <c r="W597" s="16"/>
      <c r="X597" s="16"/>
      <c r="Y597" s="16"/>
      <c r="Z597" s="16"/>
      <c r="AA597" s="16"/>
      <c r="AB597" s="16"/>
      <c r="AC597" s="16"/>
      <c r="AD597" s="16"/>
      <c r="AE597" s="11"/>
      <c r="AF597" s="11"/>
      <c r="AG597" s="11"/>
      <c r="AH597" s="11"/>
      <c r="AI597" s="9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90"/>
      <c r="AU597" s="89"/>
    </row>
    <row r="598" spans="1:47">
      <c r="A598" s="21"/>
      <c r="K598" s="21"/>
      <c r="M598" s="91"/>
      <c r="V598" s="16"/>
      <c r="W598" s="16"/>
      <c r="X598" s="16"/>
      <c r="Y598" s="16"/>
      <c r="Z598" s="16"/>
      <c r="AA598" s="16"/>
      <c r="AB598" s="16"/>
      <c r="AC598" s="16"/>
      <c r="AD598" s="16"/>
      <c r="AE598" s="11"/>
      <c r="AF598" s="11"/>
      <c r="AG598" s="11"/>
      <c r="AH598" s="11"/>
      <c r="AI598" s="9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90"/>
      <c r="AU598" s="89"/>
    </row>
    <row r="599" spans="1:47">
      <c r="A599" s="21"/>
      <c r="K599" s="21"/>
      <c r="M599" s="91"/>
      <c r="V599" s="16"/>
      <c r="W599" s="16"/>
      <c r="X599" s="16"/>
      <c r="Y599" s="16"/>
      <c r="Z599" s="16"/>
      <c r="AA599" s="16"/>
      <c r="AB599" s="16"/>
      <c r="AC599" s="16"/>
      <c r="AD599" s="16"/>
      <c r="AE599" s="11"/>
      <c r="AF599" s="11"/>
      <c r="AG599" s="11"/>
      <c r="AH599" s="11"/>
      <c r="AI599" s="9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90"/>
      <c r="AU599" s="89"/>
    </row>
    <row r="600" spans="1:47">
      <c r="A600" s="21"/>
      <c r="K600" s="21"/>
      <c r="M600" s="91"/>
      <c r="V600" s="16"/>
      <c r="W600" s="16"/>
      <c r="X600" s="16"/>
      <c r="Y600" s="16"/>
      <c r="Z600" s="16"/>
      <c r="AA600" s="16"/>
      <c r="AB600" s="16"/>
      <c r="AC600" s="16"/>
      <c r="AD600" s="16"/>
      <c r="AE600" s="11"/>
      <c r="AF600" s="11"/>
      <c r="AG600" s="11"/>
      <c r="AH600" s="11"/>
      <c r="AI600" s="9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90"/>
      <c r="AU600" s="89"/>
    </row>
    <row r="601" spans="1:47">
      <c r="A601" s="21"/>
      <c r="K601" s="21"/>
      <c r="M601" s="91"/>
      <c r="V601" s="16"/>
      <c r="W601" s="16"/>
      <c r="X601" s="16"/>
      <c r="Y601" s="16"/>
      <c r="Z601" s="16"/>
      <c r="AA601" s="16"/>
      <c r="AB601" s="16"/>
      <c r="AC601" s="16"/>
      <c r="AD601" s="16"/>
      <c r="AE601" s="11"/>
      <c r="AF601" s="11"/>
      <c r="AG601" s="11"/>
      <c r="AH601" s="11"/>
      <c r="AI601" s="9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90"/>
      <c r="AU601" s="89"/>
    </row>
    <row r="602" spans="1:47">
      <c r="A602" s="21"/>
      <c r="K602" s="21"/>
      <c r="M602" s="91"/>
      <c r="V602" s="16"/>
      <c r="W602" s="16"/>
      <c r="X602" s="16"/>
      <c r="Y602" s="16"/>
      <c r="Z602" s="16"/>
      <c r="AA602" s="16"/>
      <c r="AB602" s="16"/>
      <c r="AC602" s="16"/>
      <c r="AD602" s="16"/>
      <c r="AE602" s="11"/>
      <c r="AF602" s="11"/>
      <c r="AG602" s="11"/>
      <c r="AH602" s="11"/>
      <c r="AI602" s="9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90"/>
      <c r="AU602" s="89"/>
    </row>
    <row r="603" spans="1:47">
      <c r="A603" s="21"/>
      <c r="K603" s="21"/>
      <c r="M603" s="91"/>
      <c r="V603" s="16"/>
      <c r="W603" s="16"/>
      <c r="X603" s="16"/>
      <c r="Y603" s="16"/>
      <c r="Z603" s="16"/>
      <c r="AA603" s="16"/>
      <c r="AB603" s="16"/>
      <c r="AC603" s="16"/>
      <c r="AD603" s="16"/>
      <c r="AE603" s="11"/>
      <c r="AF603" s="11"/>
      <c r="AG603" s="11"/>
      <c r="AH603" s="11"/>
      <c r="AI603" s="9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90"/>
      <c r="AU603" s="89"/>
    </row>
    <row r="604" spans="1:47">
      <c r="A604" s="21"/>
      <c r="K604" s="21"/>
      <c r="M604" s="91"/>
      <c r="V604" s="16"/>
      <c r="W604" s="16"/>
      <c r="X604" s="16"/>
      <c r="Y604" s="16"/>
      <c r="Z604" s="16"/>
      <c r="AA604" s="16"/>
      <c r="AB604" s="16"/>
      <c r="AC604" s="16"/>
      <c r="AD604" s="16"/>
      <c r="AE604" s="11"/>
      <c r="AF604" s="11"/>
      <c r="AG604" s="11"/>
      <c r="AH604" s="11"/>
      <c r="AI604" s="9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90"/>
      <c r="AU604" s="89"/>
    </row>
    <row r="605" spans="1:47">
      <c r="A605" s="21"/>
      <c r="K605" s="21"/>
      <c r="M605" s="91"/>
      <c r="V605" s="16"/>
      <c r="W605" s="16"/>
      <c r="X605" s="16"/>
      <c r="Y605" s="16"/>
      <c r="Z605" s="16"/>
      <c r="AA605" s="16"/>
      <c r="AB605" s="16"/>
      <c r="AC605" s="16"/>
      <c r="AD605" s="16"/>
      <c r="AE605" s="11"/>
      <c r="AF605" s="11"/>
      <c r="AG605" s="11"/>
      <c r="AH605" s="11"/>
      <c r="AI605" s="9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90"/>
      <c r="AU605" s="89"/>
    </row>
    <row r="606" spans="1:47">
      <c r="A606" s="21"/>
      <c r="K606" s="21"/>
      <c r="M606" s="91"/>
      <c r="V606" s="16"/>
      <c r="W606" s="16"/>
      <c r="X606" s="16"/>
      <c r="Y606" s="16"/>
      <c r="Z606" s="16"/>
      <c r="AA606" s="16"/>
      <c r="AB606" s="16"/>
      <c r="AC606" s="16"/>
      <c r="AD606" s="16"/>
      <c r="AE606" s="11"/>
      <c r="AF606" s="11"/>
      <c r="AG606" s="11"/>
      <c r="AH606" s="11"/>
      <c r="AI606" s="9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90"/>
      <c r="AU606" s="89"/>
    </row>
    <row r="607" spans="1:47">
      <c r="A607" s="21"/>
      <c r="K607" s="21"/>
      <c r="M607" s="91"/>
      <c r="V607" s="16"/>
      <c r="W607" s="16"/>
      <c r="X607" s="16"/>
      <c r="Y607" s="16"/>
      <c r="Z607" s="16"/>
      <c r="AA607" s="16"/>
      <c r="AB607" s="16"/>
      <c r="AC607" s="16"/>
      <c r="AD607" s="16"/>
      <c r="AE607" s="11"/>
      <c r="AF607" s="11"/>
      <c r="AG607" s="11"/>
      <c r="AH607" s="11"/>
      <c r="AI607" s="9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90"/>
      <c r="AU607" s="89"/>
    </row>
    <row r="608" spans="1:47">
      <c r="A608" s="21"/>
      <c r="K608" s="21"/>
      <c r="M608" s="91"/>
      <c r="V608" s="16"/>
      <c r="W608" s="16"/>
      <c r="X608" s="16"/>
      <c r="Y608" s="16"/>
      <c r="Z608" s="16"/>
      <c r="AA608" s="16"/>
      <c r="AB608" s="16"/>
      <c r="AC608" s="16"/>
      <c r="AD608" s="16"/>
      <c r="AE608" s="11"/>
      <c r="AF608" s="11"/>
      <c r="AG608" s="11"/>
      <c r="AH608" s="11"/>
      <c r="AI608" s="9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90"/>
      <c r="AU608" s="89"/>
    </row>
    <row r="609" spans="1:47">
      <c r="A609" s="21"/>
      <c r="K609" s="21"/>
      <c r="M609" s="91"/>
      <c r="V609" s="16"/>
      <c r="W609" s="16"/>
      <c r="X609" s="16"/>
      <c r="Y609" s="16"/>
      <c r="Z609" s="16"/>
      <c r="AA609" s="16"/>
      <c r="AB609" s="16"/>
      <c r="AC609" s="16"/>
      <c r="AD609" s="16"/>
      <c r="AE609" s="11"/>
      <c r="AF609" s="11"/>
      <c r="AG609" s="11"/>
      <c r="AH609" s="11"/>
      <c r="AI609" s="9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90"/>
      <c r="AU609" s="89"/>
    </row>
    <row r="610" spans="1:47">
      <c r="A610" s="21"/>
      <c r="K610" s="21"/>
      <c r="M610" s="91"/>
      <c r="V610" s="16"/>
      <c r="W610" s="16"/>
      <c r="X610" s="16"/>
      <c r="Y610" s="16"/>
      <c r="Z610" s="16"/>
      <c r="AA610" s="16"/>
      <c r="AB610" s="16"/>
      <c r="AC610" s="16"/>
      <c r="AD610" s="16"/>
      <c r="AE610" s="11"/>
      <c r="AF610" s="11"/>
      <c r="AG610" s="11"/>
      <c r="AH610" s="11"/>
      <c r="AI610" s="9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90"/>
      <c r="AU610" s="89"/>
    </row>
    <row r="611" spans="1:47">
      <c r="A611" s="21"/>
      <c r="K611" s="21"/>
      <c r="M611" s="91"/>
      <c r="V611" s="16"/>
      <c r="W611" s="16"/>
      <c r="X611" s="16"/>
      <c r="Y611" s="16"/>
      <c r="Z611" s="16"/>
      <c r="AA611" s="16"/>
      <c r="AB611" s="16"/>
      <c r="AC611" s="16"/>
      <c r="AD611" s="16"/>
      <c r="AE611" s="11"/>
      <c r="AF611" s="11"/>
      <c r="AG611" s="11"/>
      <c r="AH611" s="11"/>
      <c r="AI611" s="9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90"/>
      <c r="AU611" s="89"/>
    </row>
    <row r="612" spans="1:47">
      <c r="A612" s="21"/>
      <c r="K612" s="21"/>
      <c r="M612" s="91"/>
      <c r="V612" s="16"/>
      <c r="W612" s="16"/>
      <c r="X612" s="16"/>
      <c r="Y612" s="16"/>
      <c r="Z612" s="16"/>
      <c r="AA612" s="16"/>
      <c r="AB612" s="16"/>
      <c r="AC612" s="16"/>
      <c r="AD612" s="16"/>
      <c r="AE612" s="11"/>
      <c r="AF612" s="11"/>
      <c r="AG612" s="11"/>
      <c r="AH612" s="11"/>
      <c r="AI612" s="9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90"/>
      <c r="AU612" s="89"/>
    </row>
    <row r="613" spans="1:47">
      <c r="A613" s="21"/>
      <c r="K613" s="21"/>
      <c r="M613" s="91"/>
      <c r="V613" s="16"/>
      <c r="W613" s="16"/>
      <c r="X613" s="16"/>
      <c r="Y613" s="16"/>
      <c r="Z613" s="16"/>
      <c r="AA613" s="16"/>
      <c r="AB613" s="16"/>
      <c r="AC613" s="16"/>
      <c r="AD613" s="16"/>
      <c r="AE613" s="11"/>
      <c r="AF613" s="11"/>
      <c r="AG613" s="11"/>
      <c r="AH613" s="11"/>
      <c r="AI613" s="9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90"/>
      <c r="AU613" s="89"/>
    </row>
    <row r="614" spans="1:47">
      <c r="A614" s="21"/>
      <c r="K614" s="21"/>
      <c r="M614" s="91"/>
      <c r="V614" s="16"/>
      <c r="W614" s="16"/>
      <c r="X614" s="16"/>
      <c r="Y614" s="16"/>
      <c r="Z614" s="16"/>
      <c r="AA614" s="16"/>
      <c r="AB614" s="16"/>
      <c r="AC614" s="16"/>
      <c r="AD614" s="16"/>
      <c r="AE614" s="11"/>
      <c r="AF614" s="11"/>
      <c r="AG614" s="11"/>
      <c r="AH614" s="11"/>
      <c r="AI614" s="9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90"/>
      <c r="AU614" s="89"/>
    </row>
    <row r="615" spans="1:47">
      <c r="A615" s="21"/>
      <c r="K615" s="21"/>
      <c r="M615" s="91"/>
      <c r="V615" s="16"/>
      <c r="W615" s="16"/>
      <c r="X615" s="16"/>
      <c r="Y615" s="16"/>
      <c r="Z615" s="16"/>
      <c r="AA615" s="16"/>
      <c r="AB615" s="16"/>
      <c r="AC615" s="16"/>
      <c r="AD615" s="16"/>
      <c r="AE615" s="11"/>
      <c r="AF615" s="11"/>
      <c r="AG615" s="11"/>
      <c r="AH615" s="11"/>
      <c r="AI615" s="9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90"/>
      <c r="AU615" s="89"/>
    </row>
    <row r="616" spans="1:47">
      <c r="A616" s="21"/>
      <c r="K616" s="21"/>
      <c r="M616" s="91"/>
      <c r="V616" s="16"/>
      <c r="W616" s="16"/>
      <c r="X616" s="16"/>
      <c r="Y616" s="16"/>
      <c r="Z616" s="16"/>
      <c r="AA616" s="16"/>
      <c r="AB616" s="16"/>
      <c r="AC616" s="16"/>
      <c r="AD616" s="16"/>
      <c r="AE616" s="11"/>
      <c r="AF616" s="11"/>
      <c r="AG616" s="11"/>
      <c r="AH616" s="11"/>
      <c r="AI616" s="9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90"/>
      <c r="AU616" s="89"/>
    </row>
    <row r="617" spans="1:47">
      <c r="A617" s="21"/>
      <c r="K617" s="21"/>
      <c r="M617" s="91"/>
      <c r="V617" s="16"/>
      <c r="W617" s="16"/>
      <c r="X617" s="16"/>
      <c r="Y617" s="16"/>
      <c r="Z617" s="16"/>
      <c r="AA617" s="16"/>
      <c r="AB617" s="16"/>
      <c r="AC617" s="16"/>
      <c r="AD617" s="16"/>
      <c r="AE617" s="11"/>
      <c r="AF617" s="11"/>
      <c r="AG617" s="11"/>
      <c r="AH617" s="11"/>
      <c r="AI617" s="9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90"/>
      <c r="AU617" s="89"/>
    </row>
    <row r="618" spans="1:47">
      <c r="A618" s="21"/>
      <c r="K618" s="21"/>
      <c r="M618" s="91"/>
      <c r="V618" s="16"/>
      <c r="W618" s="16"/>
      <c r="X618" s="16"/>
      <c r="Y618" s="16"/>
      <c r="Z618" s="16"/>
      <c r="AA618" s="16"/>
      <c r="AB618" s="16"/>
      <c r="AC618" s="16"/>
      <c r="AD618" s="16"/>
      <c r="AE618" s="11"/>
      <c r="AF618" s="11"/>
      <c r="AG618" s="11"/>
      <c r="AH618" s="11"/>
      <c r="AI618" s="9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90"/>
      <c r="AU618" s="89"/>
    </row>
    <row r="619" spans="1:47">
      <c r="A619" s="21"/>
      <c r="K619" s="21"/>
      <c r="M619" s="91"/>
      <c r="V619" s="16"/>
      <c r="W619" s="16"/>
      <c r="X619" s="16"/>
      <c r="Y619" s="16"/>
      <c r="Z619" s="16"/>
      <c r="AA619" s="16"/>
      <c r="AB619" s="16"/>
      <c r="AC619" s="16"/>
      <c r="AD619" s="16"/>
      <c r="AE619" s="11"/>
      <c r="AF619" s="11"/>
      <c r="AG619" s="11"/>
      <c r="AH619" s="11"/>
      <c r="AI619" s="9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90"/>
      <c r="AU619" s="89"/>
    </row>
    <row r="620" spans="1:47">
      <c r="A620" s="21"/>
      <c r="K620" s="21"/>
      <c r="M620" s="91"/>
      <c r="V620" s="16"/>
      <c r="W620" s="16"/>
      <c r="X620" s="16"/>
      <c r="Y620" s="16"/>
      <c r="Z620" s="16"/>
      <c r="AA620" s="16"/>
      <c r="AB620" s="16"/>
      <c r="AC620" s="16"/>
      <c r="AD620" s="16"/>
      <c r="AE620" s="11"/>
      <c r="AF620" s="11"/>
      <c r="AG620" s="11"/>
      <c r="AH620" s="11"/>
      <c r="AI620" s="9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90"/>
      <c r="AU620" s="89"/>
    </row>
    <row r="621" spans="1:47">
      <c r="A621" s="21"/>
      <c r="K621" s="21"/>
      <c r="M621" s="91"/>
      <c r="V621" s="16"/>
      <c r="W621" s="16"/>
      <c r="X621" s="16"/>
      <c r="Y621" s="16"/>
      <c r="Z621" s="16"/>
      <c r="AA621" s="16"/>
      <c r="AB621" s="16"/>
      <c r="AC621" s="16"/>
      <c r="AD621" s="16"/>
      <c r="AE621" s="11"/>
      <c r="AF621" s="11"/>
      <c r="AG621" s="11"/>
      <c r="AH621" s="11"/>
      <c r="AI621" s="9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90"/>
      <c r="AU621" s="89"/>
    </row>
    <row r="622" spans="1:47">
      <c r="A622" s="21"/>
      <c r="K622" s="21"/>
      <c r="M622" s="91"/>
      <c r="V622" s="16"/>
      <c r="W622" s="16"/>
      <c r="X622" s="16"/>
      <c r="Y622" s="16"/>
      <c r="Z622" s="16"/>
      <c r="AA622" s="16"/>
      <c r="AB622" s="16"/>
      <c r="AC622" s="16"/>
      <c r="AD622" s="16"/>
      <c r="AE622" s="11"/>
      <c r="AF622" s="11"/>
      <c r="AG622" s="11"/>
      <c r="AH622" s="11"/>
      <c r="AI622" s="9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90"/>
      <c r="AU622" s="89"/>
    </row>
    <row r="623" spans="1:47">
      <c r="A623" s="21"/>
      <c r="K623" s="21"/>
      <c r="M623" s="91"/>
      <c r="V623" s="16"/>
      <c r="W623" s="16"/>
      <c r="X623" s="16"/>
      <c r="Y623" s="16"/>
      <c r="Z623" s="16"/>
      <c r="AA623" s="16"/>
      <c r="AB623" s="16"/>
      <c r="AC623" s="16"/>
      <c r="AD623" s="16"/>
      <c r="AE623" s="11"/>
      <c r="AF623" s="11"/>
      <c r="AG623" s="11"/>
      <c r="AH623" s="11"/>
      <c r="AI623" s="9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90"/>
      <c r="AU623" s="89"/>
    </row>
    <row r="624" spans="1:47">
      <c r="A624" s="21"/>
      <c r="K624" s="21"/>
      <c r="M624" s="91"/>
      <c r="V624" s="16"/>
      <c r="W624" s="16"/>
      <c r="X624" s="16"/>
      <c r="Y624" s="16"/>
      <c r="Z624" s="16"/>
      <c r="AA624" s="16"/>
      <c r="AB624" s="16"/>
      <c r="AC624" s="16"/>
      <c r="AD624" s="16"/>
      <c r="AE624" s="11"/>
      <c r="AF624" s="11"/>
      <c r="AG624" s="11"/>
      <c r="AH624" s="11"/>
      <c r="AI624" s="9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90"/>
      <c r="AU624" s="89"/>
    </row>
    <row r="625" spans="1:47">
      <c r="A625" s="21"/>
      <c r="K625" s="21"/>
      <c r="M625" s="91"/>
      <c r="V625" s="16"/>
      <c r="W625" s="16"/>
      <c r="X625" s="16"/>
      <c r="Y625" s="16"/>
      <c r="Z625" s="16"/>
      <c r="AA625" s="16"/>
      <c r="AB625" s="16"/>
      <c r="AC625" s="16"/>
      <c r="AD625" s="16"/>
      <c r="AE625" s="11"/>
      <c r="AF625" s="11"/>
      <c r="AG625" s="11"/>
      <c r="AH625" s="11"/>
      <c r="AI625" s="9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90"/>
      <c r="AU625" s="89"/>
    </row>
    <row r="626" spans="1:47">
      <c r="A626" s="21"/>
      <c r="K626" s="21"/>
      <c r="M626" s="91"/>
      <c r="V626" s="16"/>
      <c r="W626" s="16"/>
      <c r="X626" s="16"/>
      <c r="Y626" s="16"/>
      <c r="Z626" s="16"/>
      <c r="AA626" s="16"/>
      <c r="AB626" s="16"/>
      <c r="AC626" s="16"/>
      <c r="AD626" s="16"/>
      <c r="AE626" s="11"/>
      <c r="AF626" s="11"/>
      <c r="AG626" s="11"/>
      <c r="AH626" s="11"/>
      <c r="AI626" s="9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90"/>
      <c r="AU626" s="89"/>
    </row>
    <row r="627" spans="1:47">
      <c r="A627" s="21"/>
      <c r="K627" s="21"/>
      <c r="M627" s="91"/>
      <c r="V627" s="16"/>
      <c r="W627" s="16"/>
      <c r="X627" s="16"/>
      <c r="Y627" s="16"/>
      <c r="Z627" s="16"/>
      <c r="AA627" s="16"/>
      <c r="AB627" s="16"/>
      <c r="AC627" s="16"/>
      <c r="AD627" s="16"/>
      <c r="AE627" s="11"/>
      <c r="AF627" s="11"/>
      <c r="AG627" s="11"/>
      <c r="AH627" s="11"/>
      <c r="AI627" s="9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90"/>
      <c r="AU627" s="89"/>
    </row>
    <row r="628" spans="1:47">
      <c r="A628" s="21"/>
      <c r="K628" s="21"/>
      <c r="M628" s="91"/>
      <c r="V628" s="16"/>
      <c r="W628" s="16"/>
      <c r="X628" s="16"/>
      <c r="Y628" s="16"/>
      <c r="Z628" s="16"/>
      <c r="AA628" s="16"/>
      <c r="AB628" s="16"/>
      <c r="AC628" s="16"/>
      <c r="AD628" s="16"/>
      <c r="AE628" s="11"/>
      <c r="AF628" s="11"/>
      <c r="AG628" s="11"/>
      <c r="AH628" s="11"/>
      <c r="AI628" s="9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90"/>
      <c r="AU628" s="89"/>
    </row>
    <row r="629" spans="1:47">
      <c r="A629" s="21"/>
      <c r="K629" s="21"/>
      <c r="M629" s="91"/>
      <c r="V629" s="16"/>
      <c r="W629" s="16"/>
      <c r="X629" s="16"/>
      <c r="Y629" s="16"/>
      <c r="Z629" s="16"/>
      <c r="AA629" s="16"/>
      <c r="AB629" s="16"/>
      <c r="AC629" s="16"/>
      <c r="AD629" s="16"/>
      <c r="AE629" s="11"/>
      <c r="AF629" s="11"/>
      <c r="AG629" s="11"/>
      <c r="AH629" s="11"/>
      <c r="AI629" s="9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90"/>
      <c r="AU629" s="89"/>
    </row>
    <row r="630" spans="1:47">
      <c r="A630" s="21"/>
      <c r="K630" s="21"/>
      <c r="M630" s="91"/>
      <c r="V630" s="16"/>
      <c r="W630" s="16"/>
      <c r="X630" s="16"/>
      <c r="Y630" s="16"/>
      <c r="Z630" s="16"/>
      <c r="AA630" s="16"/>
      <c r="AB630" s="16"/>
      <c r="AC630" s="16"/>
      <c r="AD630" s="16"/>
      <c r="AE630" s="11"/>
      <c r="AF630" s="11"/>
      <c r="AG630" s="11"/>
      <c r="AH630" s="11"/>
      <c r="AI630" s="9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90"/>
      <c r="AU630" s="89"/>
    </row>
    <row r="631" spans="1:47">
      <c r="A631" s="21"/>
      <c r="K631" s="21"/>
      <c r="M631" s="91"/>
      <c r="V631" s="16"/>
      <c r="W631" s="16"/>
      <c r="X631" s="16"/>
      <c r="Y631" s="16"/>
      <c r="Z631" s="16"/>
      <c r="AA631" s="16"/>
      <c r="AB631" s="16"/>
      <c r="AC631" s="16"/>
      <c r="AD631" s="16"/>
      <c r="AE631" s="11"/>
      <c r="AF631" s="11"/>
      <c r="AG631" s="11"/>
      <c r="AH631" s="11"/>
      <c r="AI631" s="9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90"/>
      <c r="AU631" s="89"/>
    </row>
    <row r="632" spans="1:47">
      <c r="A632" s="21"/>
      <c r="K632" s="21"/>
      <c r="M632" s="91"/>
      <c r="V632" s="16"/>
      <c r="W632" s="16"/>
      <c r="X632" s="16"/>
      <c r="Y632" s="16"/>
      <c r="Z632" s="16"/>
      <c r="AA632" s="16"/>
      <c r="AB632" s="16"/>
      <c r="AC632" s="16"/>
      <c r="AD632" s="16"/>
      <c r="AE632" s="11"/>
      <c r="AF632" s="11"/>
      <c r="AG632" s="11"/>
      <c r="AH632" s="11"/>
      <c r="AI632" s="9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90"/>
      <c r="AU632" s="89"/>
    </row>
    <row r="633" spans="1:47">
      <c r="A633" s="21"/>
      <c r="K633" s="21"/>
      <c r="M633" s="91"/>
      <c r="V633" s="16"/>
      <c r="W633" s="16"/>
      <c r="X633" s="16"/>
      <c r="Y633" s="16"/>
      <c r="Z633" s="16"/>
      <c r="AA633" s="16"/>
      <c r="AB633" s="16"/>
      <c r="AC633" s="16"/>
      <c r="AD633" s="16"/>
      <c r="AE633" s="11"/>
      <c r="AF633" s="11"/>
      <c r="AG633" s="11"/>
      <c r="AH633" s="11"/>
      <c r="AI633" s="9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90"/>
      <c r="AU633" s="89"/>
    </row>
    <row r="634" spans="1:47">
      <c r="A634" s="21"/>
      <c r="K634" s="21"/>
      <c r="M634" s="91"/>
      <c r="V634" s="16"/>
      <c r="W634" s="16"/>
      <c r="X634" s="16"/>
      <c r="Y634" s="16"/>
      <c r="Z634" s="16"/>
      <c r="AA634" s="16"/>
      <c r="AB634" s="16"/>
      <c r="AC634" s="16"/>
      <c r="AD634" s="16"/>
      <c r="AE634" s="11"/>
      <c r="AF634" s="11"/>
      <c r="AG634" s="11"/>
      <c r="AH634" s="11"/>
      <c r="AI634" s="9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90"/>
      <c r="AU634" s="89"/>
    </row>
    <row r="635" spans="1:47">
      <c r="A635" s="21"/>
      <c r="K635" s="21"/>
      <c r="M635" s="91"/>
      <c r="V635" s="16"/>
      <c r="W635" s="16"/>
      <c r="X635" s="16"/>
      <c r="Y635" s="16"/>
      <c r="Z635" s="16"/>
      <c r="AA635" s="16"/>
      <c r="AB635" s="16"/>
      <c r="AC635" s="16"/>
      <c r="AD635" s="16"/>
      <c r="AE635" s="11"/>
      <c r="AF635" s="11"/>
      <c r="AG635" s="11"/>
      <c r="AH635" s="11"/>
      <c r="AI635" s="9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90"/>
      <c r="AU635" s="89"/>
    </row>
    <row r="636" spans="1:47">
      <c r="A636" s="21"/>
      <c r="K636" s="21"/>
      <c r="M636" s="91"/>
      <c r="V636" s="16"/>
      <c r="W636" s="16"/>
      <c r="X636" s="16"/>
      <c r="Y636" s="16"/>
      <c r="Z636" s="16"/>
      <c r="AA636" s="16"/>
      <c r="AB636" s="16"/>
      <c r="AC636" s="16"/>
      <c r="AD636" s="16"/>
      <c r="AE636" s="11"/>
      <c r="AF636" s="11"/>
      <c r="AG636" s="11"/>
      <c r="AH636" s="11"/>
      <c r="AI636" s="9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90"/>
      <c r="AU636" s="89"/>
    </row>
    <row r="637" spans="1:47">
      <c r="A637" s="21"/>
      <c r="K637" s="21"/>
      <c r="M637" s="91"/>
      <c r="V637" s="16"/>
      <c r="W637" s="16"/>
      <c r="X637" s="16"/>
      <c r="Y637" s="16"/>
      <c r="Z637" s="16"/>
      <c r="AA637" s="16"/>
      <c r="AB637" s="16"/>
      <c r="AC637" s="16"/>
      <c r="AD637" s="16"/>
      <c r="AE637" s="11"/>
      <c r="AF637" s="11"/>
      <c r="AG637" s="11"/>
      <c r="AH637" s="11"/>
      <c r="AI637" s="9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90"/>
      <c r="AU637" s="89"/>
    </row>
    <row r="638" spans="1:47">
      <c r="A638" s="21"/>
      <c r="K638" s="21"/>
      <c r="M638" s="91"/>
      <c r="V638" s="16"/>
      <c r="W638" s="16"/>
      <c r="X638" s="16"/>
      <c r="Y638" s="16"/>
      <c r="Z638" s="16"/>
      <c r="AA638" s="16"/>
      <c r="AB638" s="16"/>
      <c r="AC638" s="16"/>
      <c r="AD638" s="16"/>
      <c r="AE638" s="11"/>
      <c r="AF638" s="11"/>
      <c r="AG638" s="11"/>
      <c r="AH638" s="11"/>
      <c r="AI638" s="9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90"/>
      <c r="AU638" s="89"/>
    </row>
    <row r="639" spans="1:47">
      <c r="A639" s="21"/>
      <c r="K639" s="21"/>
      <c r="M639" s="91"/>
      <c r="V639" s="16"/>
      <c r="W639" s="16"/>
      <c r="X639" s="16"/>
      <c r="Y639" s="16"/>
      <c r="Z639" s="16"/>
      <c r="AA639" s="16"/>
      <c r="AB639" s="16"/>
      <c r="AC639" s="16"/>
      <c r="AD639" s="16"/>
      <c r="AE639" s="11"/>
      <c r="AF639" s="11"/>
      <c r="AG639" s="11"/>
      <c r="AH639" s="11"/>
      <c r="AI639" s="9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90"/>
      <c r="AU639" s="89"/>
    </row>
    <row r="640" spans="1:47">
      <c r="A640" s="21"/>
      <c r="K640" s="21"/>
      <c r="M640" s="91"/>
      <c r="V640" s="16"/>
      <c r="W640" s="16"/>
      <c r="X640" s="16"/>
      <c r="Y640" s="16"/>
      <c r="Z640" s="16"/>
      <c r="AA640" s="16"/>
      <c r="AB640" s="16"/>
      <c r="AC640" s="16"/>
      <c r="AD640" s="16"/>
      <c r="AE640" s="11"/>
      <c r="AF640" s="11"/>
      <c r="AG640" s="11"/>
      <c r="AH640" s="11"/>
      <c r="AI640" s="9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90"/>
      <c r="AU640" s="89"/>
    </row>
    <row r="641" spans="1:47">
      <c r="A641" s="21"/>
      <c r="K641" s="21"/>
      <c r="M641" s="91"/>
      <c r="V641" s="16"/>
      <c r="W641" s="16"/>
      <c r="X641" s="16"/>
      <c r="Y641" s="16"/>
      <c r="Z641" s="16"/>
      <c r="AA641" s="16"/>
      <c r="AB641" s="16"/>
      <c r="AC641" s="16"/>
      <c r="AD641" s="16"/>
      <c r="AE641" s="11"/>
      <c r="AF641" s="11"/>
      <c r="AG641" s="11"/>
      <c r="AH641" s="11"/>
      <c r="AI641" s="9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90"/>
      <c r="AU641" s="89"/>
    </row>
    <row r="642" spans="1:47">
      <c r="A642" s="21"/>
      <c r="K642" s="21"/>
      <c r="M642" s="91"/>
      <c r="V642" s="16"/>
      <c r="W642" s="16"/>
      <c r="X642" s="16"/>
      <c r="Y642" s="16"/>
      <c r="Z642" s="16"/>
      <c r="AA642" s="16"/>
      <c r="AB642" s="16"/>
      <c r="AC642" s="16"/>
      <c r="AD642" s="16"/>
      <c r="AE642" s="11"/>
      <c r="AF642" s="11"/>
      <c r="AG642" s="11"/>
      <c r="AH642" s="11"/>
      <c r="AI642" s="9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90"/>
      <c r="AU642" s="89"/>
    </row>
    <row r="643" spans="1:47">
      <c r="A643" s="21"/>
      <c r="K643" s="21"/>
      <c r="M643" s="91"/>
      <c r="V643" s="16"/>
      <c r="W643" s="16"/>
      <c r="X643" s="16"/>
      <c r="Y643" s="16"/>
      <c r="Z643" s="16"/>
      <c r="AA643" s="16"/>
      <c r="AB643" s="16"/>
      <c r="AC643" s="16"/>
      <c r="AD643" s="16"/>
      <c r="AE643" s="11"/>
      <c r="AF643" s="11"/>
      <c r="AG643" s="11"/>
      <c r="AH643" s="11"/>
      <c r="AI643" s="9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90"/>
      <c r="AU643" s="89"/>
    </row>
    <row r="644" spans="1:47">
      <c r="A644" s="21"/>
      <c r="K644" s="21"/>
      <c r="M644" s="91"/>
      <c r="V644" s="16"/>
      <c r="W644" s="16"/>
      <c r="X644" s="16"/>
      <c r="Y644" s="16"/>
      <c r="Z644" s="16"/>
      <c r="AA644" s="16"/>
      <c r="AB644" s="16"/>
      <c r="AC644" s="16"/>
      <c r="AD644" s="16"/>
      <c r="AE644" s="11"/>
      <c r="AF644" s="11"/>
      <c r="AG644" s="11"/>
      <c r="AH644" s="11"/>
      <c r="AI644" s="9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90"/>
      <c r="AU644" s="89"/>
    </row>
    <row r="645" spans="1:47">
      <c r="A645" s="21"/>
      <c r="K645" s="21"/>
      <c r="M645" s="91"/>
      <c r="V645" s="16"/>
      <c r="W645" s="16"/>
      <c r="X645" s="16"/>
      <c r="Y645" s="16"/>
      <c r="Z645" s="16"/>
      <c r="AA645" s="16"/>
      <c r="AB645" s="16"/>
      <c r="AC645" s="16"/>
      <c r="AD645" s="16"/>
      <c r="AE645" s="11"/>
      <c r="AF645" s="11"/>
      <c r="AG645" s="11"/>
      <c r="AH645" s="11"/>
      <c r="AI645" s="9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90"/>
      <c r="AU645" s="89"/>
    </row>
    <row r="646" spans="1:47">
      <c r="A646" s="21"/>
      <c r="K646" s="21"/>
      <c r="M646" s="91"/>
      <c r="V646" s="16"/>
      <c r="W646" s="16"/>
      <c r="X646" s="16"/>
      <c r="Y646" s="16"/>
      <c r="Z646" s="16"/>
      <c r="AA646" s="16"/>
      <c r="AB646" s="16"/>
      <c r="AC646" s="16"/>
      <c r="AD646" s="16"/>
      <c r="AE646" s="11"/>
      <c r="AF646" s="11"/>
      <c r="AG646" s="11"/>
      <c r="AH646" s="11"/>
      <c r="AI646" s="9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90"/>
      <c r="AU646" s="89"/>
    </row>
    <row r="647" spans="1:47">
      <c r="A647" s="21"/>
      <c r="K647" s="21"/>
      <c r="M647" s="91"/>
      <c r="V647" s="16"/>
      <c r="W647" s="16"/>
      <c r="X647" s="16"/>
      <c r="Y647" s="16"/>
      <c r="Z647" s="16"/>
      <c r="AA647" s="16"/>
      <c r="AB647" s="16"/>
      <c r="AC647" s="16"/>
      <c r="AD647" s="16"/>
      <c r="AE647" s="11"/>
      <c r="AF647" s="11"/>
      <c r="AG647" s="11"/>
      <c r="AH647" s="11"/>
      <c r="AI647" s="9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90"/>
      <c r="AU647" s="89"/>
    </row>
    <row r="648" spans="1:47">
      <c r="A648" s="21"/>
      <c r="K648" s="21"/>
      <c r="M648" s="91"/>
      <c r="V648" s="16"/>
      <c r="W648" s="16"/>
      <c r="X648" s="16"/>
      <c r="Y648" s="16"/>
      <c r="Z648" s="16"/>
      <c r="AA648" s="16"/>
      <c r="AB648" s="16"/>
      <c r="AC648" s="16"/>
      <c r="AD648" s="16"/>
      <c r="AE648" s="11"/>
      <c r="AF648" s="11"/>
      <c r="AG648" s="11"/>
      <c r="AH648" s="11"/>
      <c r="AI648" s="9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90"/>
      <c r="AU648" s="89"/>
    </row>
    <row r="649" spans="1:47">
      <c r="A649" s="21"/>
      <c r="K649" s="21"/>
      <c r="M649" s="91"/>
      <c r="V649" s="16"/>
      <c r="W649" s="16"/>
      <c r="X649" s="16"/>
      <c r="Y649" s="16"/>
      <c r="Z649" s="16"/>
      <c r="AA649" s="16"/>
      <c r="AB649" s="16"/>
      <c r="AC649" s="16"/>
      <c r="AD649" s="16"/>
      <c r="AE649" s="11"/>
      <c r="AF649" s="11"/>
      <c r="AG649" s="11"/>
      <c r="AH649" s="11"/>
      <c r="AI649" s="9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90"/>
      <c r="AU649" s="89"/>
    </row>
    <row r="650" spans="1:47">
      <c r="A650" s="21"/>
      <c r="K650" s="21"/>
      <c r="M650" s="91"/>
      <c r="V650" s="16"/>
      <c r="W650" s="16"/>
      <c r="X650" s="16"/>
      <c r="Y650" s="16"/>
      <c r="Z650" s="16"/>
      <c r="AA650" s="16"/>
      <c r="AB650" s="16"/>
      <c r="AC650" s="16"/>
      <c r="AD650" s="16"/>
      <c r="AE650" s="11"/>
      <c r="AF650" s="11"/>
      <c r="AG650" s="11"/>
      <c r="AH650" s="11"/>
      <c r="AI650" s="9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90"/>
      <c r="AU650" s="89"/>
    </row>
    <row r="651" spans="1:47">
      <c r="A651" s="21"/>
      <c r="K651" s="21"/>
      <c r="M651" s="91"/>
      <c r="V651" s="16"/>
      <c r="W651" s="16"/>
      <c r="X651" s="16"/>
      <c r="Y651" s="16"/>
      <c r="Z651" s="16"/>
      <c r="AA651" s="16"/>
      <c r="AB651" s="16"/>
      <c r="AC651" s="16"/>
      <c r="AD651" s="16"/>
      <c r="AE651" s="11"/>
      <c r="AF651" s="11"/>
      <c r="AG651" s="11"/>
      <c r="AH651" s="11"/>
      <c r="AI651" s="9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90"/>
      <c r="AU651" s="89"/>
    </row>
    <row r="652" spans="1:47">
      <c r="A652" s="21"/>
      <c r="K652" s="21"/>
      <c r="M652" s="91"/>
      <c r="V652" s="16"/>
      <c r="W652" s="16"/>
      <c r="X652" s="16"/>
      <c r="Y652" s="16"/>
      <c r="Z652" s="16"/>
      <c r="AA652" s="16"/>
      <c r="AB652" s="16"/>
      <c r="AC652" s="16"/>
      <c r="AD652" s="16"/>
      <c r="AE652" s="11"/>
      <c r="AF652" s="11"/>
      <c r="AG652" s="11"/>
      <c r="AH652" s="11"/>
      <c r="AI652" s="9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90"/>
      <c r="AU652" s="89"/>
    </row>
    <row r="653" spans="1:47">
      <c r="A653" s="21"/>
      <c r="K653" s="21"/>
      <c r="M653" s="91"/>
      <c r="V653" s="16"/>
      <c r="W653" s="16"/>
      <c r="X653" s="16"/>
      <c r="Y653" s="16"/>
      <c r="Z653" s="16"/>
      <c r="AA653" s="16"/>
      <c r="AB653" s="16"/>
      <c r="AC653" s="16"/>
      <c r="AD653" s="16"/>
      <c r="AE653" s="11"/>
      <c r="AF653" s="11"/>
      <c r="AG653" s="11"/>
      <c r="AH653" s="11"/>
      <c r="AI653" s="9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90"/>
      <c r="AU653" s="89"/>
    </row>
    <row r="654" spans="1:47">
      <c r="A654" s="21"/>
      <c r="K654" s="21"/>
      <c r="M654" s="91"/>
      <c r="V654" s="16"/>
      <c r="W654" s="16"/>
      <c r="X654" s="16"/>
      <c r="Y654" s="16"/>
      <c r="Z654" s="16"/>
      <c r="AA654" s="16"/>
      <c r="AB654" s="16"/>
      <c r="AC654" s="16"/>
      <c r="AD654" s="16"/>
      <c r="AE654" s="11"/>
      <c r="AF654" s="11"/>
      <c r="AG654" s="11"/>
      <c r="AH654" s="11"/>
      <c r="AI654" s="9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90"/>
      <c r="AU654" s="89"/>
    </row>
    <row r="655" spans="1:47">
      <c r="A655" s="21"/>
      <c r="K655" s="21"/>
      <c r="M655" s="91"/>
      <c r="V655" s="16"/>
      <c r="W655" s="16"/>
      <c r="X655" s="16"/>
      <c r="Y655" s="16"/>
      <c r="Z655" s="16"/>
      <c r="AA655" s="16"/>
      <c r="AB655" s="16"/>
      <c r="AC655" s="16"/>
      <c r="AD655" s="16"/>
      <c r="AE655" s="11"/>
      <c r="AF655" s="11"/>
      <c r="AG655" s="11"/>
      <c r="AH655" s="11"/>
      <c r="AI655" s="9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90"/>
      <c r="AU655" s="89"/>
    </row>
    <row r="656" spans="1:47">
      <c r="A656" s="21"/>
      <c r="K656" s="21"/>
      <c r="M656" s="91"/>
      <c r="V656" s="16"/>
      <c r="W656" s="16"/>
      <c r="X656" s="16"/>
      <c r="Y656" s="16"/>
      <c r="Z656" s="16"/>
      <c r="AA656" s="16"/>
      <c r="AB656" s="16"/>
      <c r="AC656" s="16"/>
      <c r="AD656" s="16"/>
      <c r="AE656" s="11"/>
      <c r="AF656" s="11"/>
      <c r="AG656" s="11"/>
      <c r="AH656" s="11"/>
      <c r="AI656" s="9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90"/>
      <c r="AU656" s="89"/>
    </row>
    <row r="657" spans="1:47">
      <c r="A657" s="21"/>
      <c r="K657" s="21"/>
      <c r="M657" s="91"/>
      <c r="V657" s="16"/>
      <c r="W657" s="16"/>
      <c r="X657" s="16"/>
      <c r="Y657" s="16"/>
      <c r="Z657" s="16"/>
      <c r="AA657" s="16"/>
      <c r="AB657" s="16"/>
      <c r="AC657" s="16"/>
      <c r="AD657" s="16"/>
      <c r="AE657" s="11"/>
      <c r="AF657" s="11"/>
      <c r="AG657" s="11"/>
      <c r="AH657" s="11"/>
      <c r="AI657" s="9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90"/>
      <c r="AU657" s="89"/>
    </row>
    <row r="658" spans="1:47">
      <c r="A658" s="21"/>
      <c r="K658" s="21"/>
      <c r="M658" s="91"/>
      <c r="V658" s="16"/>
      <c r="W658" s="16"/>
      <c r="X658" s="16"/>
      <c r="Y658" s="16"/>
      <c r="Z658" s="16"/>
      <c r="AA658" s="16"/>
      <c r="AB658" s="16"/>
      <c r="AC658" s="16"/>
      <c r="AD658" s="16"/>
      <c r="AE658" s="11"/>
      <c r="AF658" s="11"/>
      <c r="AG658" s="11"/>
      <c r="AH658" s="11"/>
      <c r="AI658" s="9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90"/>
      <c r="AU658" s="89"/>
    </row>
    <row r="659" spans="1:47">
      <c r="A659" s="21"/>
      <c r="K659" s="21"/>
      <c r="M659" s="91"/>
      <c r="V659" s="16"/>
      <c r="W659" s="16"/>
      <c r="X659" s="16"/>
      <c r="Y659" s="16"/>
      <c r="Z659" s="16"/>
      <c r="AA659" s="16"/>
      <c r="AB659" s="16"/>
      <c r="AC659" s="16"/>
      <c r="AD659" s="16"/>
      <c r="AE659" s="11"/>
      <c r="AF659" s="11"/>
      <c r="AG659" s="11"/>
      <c r="AH659" s="11"/>
      <c r="AI659" s="9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90"/>
      <c r="AU659" s="89"/>
    </row>
    <row r="660" spans="1:47">
      <c r="A660" s="21"/>
      <c r="K660" s="21"/>
      <c r="M660" s="91"/>
      <c r="V660" s="16"/>
      <c r="W660" s="16"/>
      <c r="X660" s="16"/>
      <c r="Y660" s="16"/>
      <c r="Z660" s="16"/>
      <c r="AA660" s="16"/>
      <c r="AB660" s="16"/>
      <c r="AC660" s="16"/>
      <c r="AD660" s="16"/>
      <c r="AE660" s="11"/>
      <c r="AF660" s="11"/>
      <c r="AG660" s="11"/>
      <c r="AH660" s="11"/>
      <c r="AI660" s="9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90"/>
      <c r="AU660" s="89"/>
    </row>
    <row r="661" spans="1:47">
      <c r="A661" s="21"/>
      <c r="K661" s="21"/>
      <c r="M661" s="91"/>
      <c r="V661" s="16"/>
      <c r="W661" s="16"/>
      <c r="X661" s="16"/>
      <c r="Y661" s="16"/>
      <c r="Z661" s="16"/>
      <c r="AA661" s="16"/>
      <c r="AB661" s="16"/>
      <c r="AC661" s="16"/>
      <c r="AD661" s="16"/>
      <c r="AE661" s="11"/>
      <c r="AF661" s="11"/>
      <c r="AG661" s="11"/>
      <c r="AH661" s="11"/>
      <c r="AI661" s="9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90"/>
      <c r="AU661" s="89"/>
    </row>
    <row r="662" spans="1:47">
      <c r="A662" s="21"/>
      <c r="K662" s="21"/>
      <c r="M662" s="91"/>
      <c r="V662" s="16"/>
      <c r="W662" s="16"/>
      <c r="X662" s="16"/>
      <c r="Y662" s="16"/>
      <c r="Z662" s="16"/>
      <c r="AA662" s="16"/>
      <c r="AB662" s="16"/>
      <c r="AC662" s="16"/>
      <c r="AD662" s="16"/>
      <c r="AE662" s="11"/>
      <c r="AF662" s="11"/>
      <c r="AG662" s="11"/>
      <c r="AH662" s="11"/>
      <c r="AI662" s="9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90"/>
      <c r="AU662" s="89"/>
    </row>
    <row r="663" spans="1:47">
      <c r="A663" s="21"/>
      <c r="K663" s="21"/>
      <c r="M663" s="91"/>
      <c r="V663" s="16"/>
      <c r="W663" s="16"/>
      <c r="X663" s="16"/>
      <c r="Y663" s="16"/>
      <c r="Z663" s="16"/>
      <c r="AA663" s="16"/>
      <c r="AB663" s="16"/>
      <c r="AC663" s="16"/>
      <c r="AD663" s="16"/>
      <c r="AE663" s="11"/>
      <c r="AF663" s="11"/>
      <c r="AG663" s="11"/>
      <c r="AH663" s="11"/>
      <c r="AI663" s="9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90"/>
      <c r="AU663" s="89"/>
    </row>
    <row r="664" spans="1:47">
      <c r="A664" s="21"/>
      <c r="K664" s="21"/>
      <c r="M664" s="91"/>
      <c r="V664" s="16"/>
      <c r="W664" s="16"/>
      <c r="X664" s="16"/>
      <c r="Y664" s="16"/>
      <c r="Z664" s="16"/>
      <c r="AA664" s="16"/>
      <c r="AB664" s="16"/>
      <c r="AC664" s="16"/>
      <c r="AD664" s="16"/>
      <c r="AE664" s="11"/>
      <c r="AF664" s="11"/>
      <c r="AG664" s="11"/>
      <c r="AH664" s="11"/>
      <c r="AI664" s="9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90"/>
      <c r="AU664" s="89"/>
    </row>
    <row r="665" spans="1:47">
      <c r="A665" s="21"/>
      <c r="K665" s="21"/>
      <c r="M665" s="91"/>
      <c r="V665" s="16"/>
      <c r="W665" s="16"/>
      <c r="X665" s="16"/>
      <c r="Y665" s="16"/>
      <c r="Z665" s="16"/>
      <c r="AA665" s="16"/>
      <c r="AB665" s="16"/>
      <c r="AC665" s="16"/>
      <c r="AD665" s="16"/>
      <c r="AE665" s="11"/>
      <c r="AF665" s="11"/>
      <c r="AG665" s="11"/>
      <c r="AH665" s="11"/>
      <c r="AI665" s="9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90"/>
      <c r="AU665" s="89"/>
    </row>
    <row r="666" spans="1:47">
      <c r="A666" s="21"/>
      <c r="K666" s="21"/>
      <c r="M666" s="91"/>
      <c r="V666" s="16"/>
      <c r="W666" s="16"/>
      <c r="X666" s="16"/>
      <c r="Y666" s="16"/>
      <c r="Z666" s="16"/>
      <c r="AA666" s="16"/>
      <c r="AB666" s="16"/>
      <c r="AC666" s="16"/>
      <c r="AD666" s="16"/>
      <c r="AE666" s="11"/>
      <c r="AF666" s="11"/>
      <c r="AG666" s="11"/>
      <c r="AH666" s="11"/>
      <c r="AI666" s="9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90"/>
      <c r="AU666" s="89"/>
    </row>
    <row r="667" spans="1:47">
      <c r="A667" s="21"/>
      <c r="K667" s="21"/>
      <c r="M667" s="91"/>
      <c r="V667" s="16"/>
      <c r="W667" s="16"/>
      <c r="X667" s="16"/>
      <c r="Y667" s="16"/>
      <c r="Z667" s="16"/>
      <c r="AA667" s="16"/>
      <c r="AB667" s="16"/>
      <c r="AC667" s="16"/>
      <c r="AD667" s="16"/>
      <c r="AE667" s="11"/>
      <c r="AF667" s="11"/>
      <c r="AG667" s="11"/>
      <c r="AH667" s="11"/>
      <c r="AI667" s="9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90"/>
      <c r="AU667" s="89"/>
    </row>
    <row r="668" spans="1:47">
      <c r="A668" s="21"/>
      <c r="K668" s="21"/>
      <c r="M668" s="91"/>
      <c r="V668" s="16"/>
      <c r="W668" s="16"/>
      <c r="X668" s="16"/>
      <c r="Y668" s="16"/>
      <c r="Z668" s="16"/>
      <c r="AA668" s="16"/>
      <c r="AB668" s="16"/>
      <c r="AC668" s="16"/>
      <c r="AD668" s="16"/>
      <c r="AE668" s="11"/>
      <c r="AF668" s="11"/>
      <c r="AG668" s="11"/>
      <c r="AH668" s="11"/>
      <c r="AI668" s="9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90"/>
      <c r="AU668" s="89"/>
    </row>
    <row r="669" spans="1:47">
      <c r="A669" s="21"/>
      <c r="K669" s="21"/>
      <c r="M669" s="91"/>
      <c r="V669" s="16"/>
      <c r="W669" s="16"/>
      <c r="X669" s="16"/>
      <c r="Y669" s="16"/>
      <c r="Z669" s="16"/>
      <c r="AA669" s="16"/>
      <c r="AB669" s="16"/>
      <c r="AC669" s="16"/>
      <c r="AD669" s="16"/>
      <c r="AE669" s="11"/>
      <c r="AF669" s="11"/>
      <c r="AG669" s="11"/>
      <c r="AH669" s="11"/>
      <c r="AI669" s="9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90"/>
      <c r="AU669" s="89"/>
    </row>
    <row r="670" spans="1:47">
      <c r="A670" s="21"/>
      <c r="K670" s="21"/>
      <c r="M670" s="91"/>
      <c r="V670" s="16"/>
      <c r="W670" s="16"/>
      <c r="X670" s="16"/>
      <c r="Y670" s="16"/>
      <c r="Z670" s="16"/>
      <c r="AA670" s="16"/>
      <c r="AB670" s="16"/>
      <c r="AC670" s="16"/>
      <c r="AD670" s="16"/>
      <c r="AE670" s="11"/>
      <c r="AF670" s="11"/>
      <c r="AG670" s="11"/>
      <c r="AH670" s="11"/>
      <c r="AI670" s="9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90"/>
      <c r="AU670" s="89"/>
    </row>
    <row r="671" spans="1:47">
      <c r="A671" s="21"/>
      <c r="K671" s="21"/>
      <c r="M671" s="91"/>
      <c r="V671" s="16"/>
      <c r="W671" s="16"/>
      <c r="X671" s="16"/>
      <c r="Y671" s="16"/>
      <c r="Z671" s="16"/>
      <c r="AA671" s="16"/>
      <c r="AB671" s="16"/>
      <c r="AC671" s="16"/>
      <c r="AD671" s="16"/>
      <c r="AE671" s="11"/>
      <c r="AF671" s="11"/>
      <c r="AG671" s="11"/>
      <c r="AH671" s="11"/>
      <c r="AI671" s="9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90"/>
      <c r="AU671" s="89"/>
    </row>
    <row r="672" spans="1:47">
      <c r="A672" s="21"/>
      <c r="K672" s="21"/>
      <c r="M672" s="91"/>
      <c r="V672" s="16"/>
      <c r="W672" s="16"/>
      <c r="X672" s="16"/>
      <c r="Y672" s="16"/>
      <c r="Z672" s="16"/>
      <c r="AA672" s="16"/>
      <c r="AB672" s="16"/>
      <c r="AC672" s="16"/>
      <c r="AD672" s="16"/>
      <c r="AE672" s="11"/>
      <c r="AF672" s="11"/>
      <c r="AG672" s="11"/>
      <c r="AH672" s="11"/>
      <c r="AI672" s="9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90"/>
      <c r="AU672" s="89"/>
    </row>
    <row r="673" spans="1:47">
      <c r="A673" s="21"/>
      <c r="K673" s="21"/>
      <c r="M673" s="91"/>
      <c r="V673" s="16"/>
      <c r="W673" s="16"/>
      <c r="X673" s="16"/>
      <c r="Y673" s="16"/>
      <c r="Z673" s="16"/>
      <c r="AA673" s="16"/>
      <c r="AB673" s="16"/>
      <c r="AC673" s="16"/>
      <c r="AD673" s="16"/>
      <c r="AE673" s="11"/>
      <c r="AF673" s="11"/>
      <c r="AG673" s="11"/>
      <c r="AH673" s="11"/>
      <c r="AI673" s="9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90"/>
      <c r="AU673" s="89"/>
    </row>
    <row r="674" spans="1:47">
      <c r="A674" s="21"/>
      <c r="K674" s="21"/>
      <c r="M674" s="91"/>
      <c r="V674" s="16"/>
      <c r="W674" s="16"/>
      <c r="X674" s="16"/>
      <c r="Y674" s="16"/>
      <c r="Z674" s="16"/>
      <c r="AA674" s="16"/>
      <c r="AB674" s="16"/>
      <c r="AC674" s="16"/>
      <c r="AD674" s="16"/>
      <c r="AE674" s="11"/>
      <c r="AF674" s="11"/>
      <c r="AG674" s="11"/>
      <c r="AH674" s="11"/>
      <c r="AI674" s="9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90"/>
      <c r="AU674" s="89"/>
    </row>
    <row r="675" spans="1:47">
      <c r="A675" s="21"/>
      <c r="K675" s="21"/>
      <c r="M675" s="91"/>
      <c r="V675" s="16"/>
      <c r="W675" s="16"/>
      <c r="X675" s="16"/>
      <c r="Y675" s="16"/>
      <c r="Z675" s="16"/>
      <c r="AA675" s="16"/>
      <c r="AB675" s="16"/>
      <c r="AC675" s="16"/>
      <c r="AD675" s="16"/>
      <c r="AE675" s="11"/>
      <c r="AF675" s="11"/>
      <c r="AG675" s="11"/>
      <c r="AH675" s="11"/>
      <c r="AI675" s="9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90"/>
      <c r="AU675" s="89"/>
    </row>
    <row r="676" spans="1:47">
      <c r="A676" s="21"/>
      <c r="K676" s="21"/>
      <c r="M676" s="91"/>
      <c r="V676" s="16"/>
      <c r="W676" s="16"/>
      <c r="X676" s="16"/>
      <c r="Y676" s="16"/>
      <c r="Z676" s="16"/>
      <c r="AA676" s="16"/>
      <c r="AB676" s="16"/>
      <c r="AC676" s="16"/>
      <c r="AD676" s="16"/>
      <c r="AE676" s="11"/>
      <c r="AF676" s="11"/>
      <c r="AG676" s="11"/>
      <c r="AH676" s="11"/>
      <c r="AI676" s="9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90"/>
      <c r="AU676" s="89"/>
    </row>
    <row r="677" spans="1:47">
      <c r="A677" s="21"/>
      <c r="K677" s="21"/>
      <c r="M677" s="91"/>
      <c r="V677" s="16"/>
      <c r="W677" s="16"/>
      <c r="X677" s="16"/>
      <c r="Y677" s="16"/>
      <c r="Z677" s="16"/>
      <c r="AA677" s="16"/>
      <c r="AB677" s="16"/>
      <c r="AC677" s="16"/>
      <c r="AD677" s="16"/>
      <c r="AE677" s="11"/>
      <c r="AF677" s="11"/>
      <c r="AG677" s="11"/>
      <c r="AH677" s="11"/>
      <c r="AI677" s="9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90"/>
      <c r="AU677" s="89"/>
    </row>
    <row r="678" spans="1:47">
      <c r="A678" s="21"/>
      <c r="K678" s="21"/>
      <c r="M678" s="91"/>
      <c r="V678" s="16"/>
      <c r="W678" s="16"/>
      <c r="X678" s="16"/>
      <c r="Y678" s="16"/>
      <c r="Z678" s="16"/>
      <c r="AA678" s="16"/>
      <c r="AB678" s="16"/>
      <c r="AC678" s="16"/>
      <c r="AD678" s="16"/>
      <c r="AE678" s="11"/>
      <c r="AF678" s="11"/>
      <c r="AG678" s="11"/>
      <c r="AH678" s="11"/>
      <c r="AI678" s="9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90"/>
      <c r="AU678" s="89"/>
    </row>
    <row r="679" spans="1:47">
      <c r="A679" s="21"/>
      <c r="K679" s="21"/>
      <c r="M679" s="91"/>
      <c r="V679" s="16"/>
      <c r="W679" s="16"/>
      <c r="X679" s="16"/>
      <c r="Y679" s="16"/>
      <c r="Z679" s="16"/>
      <c r="AA679" s="16"/>
      <c r="AB679" s="16"/>
      <c r="AC679" s="16"/>
      <c r="AD679" s="16"/>
      <c r="AE679" s="11"/>
      <c r="AF679" s="11"/>
      <c r="AG679" s="11"/>
      <c r="AH679" s="11"/>
      <c r="AI679" s="9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90"/>
      <c r="AU679" s="89"/>
    </row>
    <row r="680" spans="1:47">
      <c r="A680" s="21"/>
      <c r="K680" s="21"/>
      <c r="M680" s="91"/>
      <c r="V680" s="16"/>
      <c r="W680" s="16"/>
      <c r="X680" s="16"/>
      <c r="Y680" s="16"/>
      <c r="Z680" s="16"/>
      <c r="AA680" s="16"/>
      <c r="AB680" s="16"/>
      <c r="AC680" s="16"/>
      <c r="AD680" s="16"/>
      <c r="AE680" s="11"/>
      <c r="AF680" s="11"/>
      <c r="AG680" s="11"/>
      <c r="AH680" s="11"/>
      <c r="AI680" s="9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90"/>
      <c r="AU680" s="89"/>
    </row>
    <row r="681" spans="1:47">
      <c r="A681" s="21"/>
      <c r="K681" s="21"/>
      <c r="M681" s="91"/>
      <c r="V681" s="16"/>
      <c r="W681" s="16"/>
      <c r="X681" s="16"/>
      <c r="Y681" s="16"/>
      <c r="Z681" s="16"/>
      <c r="AA681" s="16"/>
      <c r="AB681" s="16"/>
      <c r="AC681" s="16"/>
      <c r="AD681" s="16"/>
      <c r="AE681" s="11"/>
      <c r="AF681" s="11"/>
      <c r="AG681" s="11"/>
      <c r="AH681" s="11"/>
      <c r="AI681" s="9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90"/>
      <c r="AU681" s="89"/>
    </row>
    <row r="682" spans="1:47">
      <c r="A682" s="21"/>
      <c r="K682" s="21"/>
      <c r="M682" s="91"/>
      <c r="V682" s="16"/>
      <c r="W682" s="16"/>
      <c r="X682" s="16"/>
      <c r="Y682" s="16"/>
      <c r="Z682" s="16"/>
      <c r="AA682" s="16"/>
      <c r="AB682" s="16"/>
      <c r="AC682" s="16"/>
      <c r="AD682" s="16"/>
      <c r="AE682" s="11"/>
      <c r="AF682" s="11"/>
      <c r="AG682" s="11"/>
      <c r="AH682" s="11"/>
      <c r="AI682" s="9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90"/>
      <c r="AU682" s="89"/>
    </row>
    <row r="683" spans="1:47">
      <c r="A683" s="21"/>
      <c r="K683" s="21"/>
      <c r="M683" s="91"/>
      <c r="V683" s="16"/>
      <c r="W683" s="16"/>
      <c r="X683" s="16"/>
      <c r="Y683" s="16"/>
      <c r="Z683" s="16"/>
      <c r="AA683" s="16"/>
      <c r="AB683" s="16"/>
      <c r="AC683" s="16"/>
      <c r="AD683" s="16"/>
      <c r="AE683" s="11"/>
      <c r="AF683" s="11"/>
      <c r="AG683" s="11"/>
      <c r="AH683" s="11"/>
      <c r="AI683" s="9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90"/>
      <c r="AU683" s="89"/>
    </row>
    <row r="684" spans="1:47">
      <c r="A684" s="21"/>
      <c r="K684" s="21"/>
      <c r="M684" s="91"/>
      <c r="V684" s="16"/>
      <c r="W684" s="16"/>
      <c r="X684" s="16"/>
      <c r="Y684" s="16"/>
      <c r="Z684" s="16"/>
      <c r="AA684" s="16"/>
      <c r="AB684" s="16"/>
      <c r="AC684" s="16"/>
      <c r="AD684" s="16"/>
      <c r="AE684" s="11"/>
      <c r="AF684" s="11"/>
      <c r="AG684" s="11"/>
      <c r="AH684" s="11"/>
      <c r="AI684" s="9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90"/>
      <c r="AU684" s="89"/>
    </row>
    <row r="685" spans="1:47">
      <c r="A685" s="21"/>
      <c r="K685" s="21"/>
      <c r="M685" s="91"/>
      <c r="V685" s="16"/>
      <c r="W685" s="16"/>
      <c r="X685" s="16"/>
      <c r="Y685" s="16"/>
      <c r="Z685" s="16"/>
      <c r="AA685" s="16"/>
      <c r="AB685" s="16"/>
      <c r="AC685" s="16"/>
      <c r="AD685" s="16"/>
      <c r="AE685" s="11"/>
      <c r="AF685" s="11"/>
      <c r="AG685" s="11"/>
      <c r="AH685" s="11"/>
      <c r="AI685" s="9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90"/>
      <c r="AU685" s="89"/>
    </row>
    <row r="686" spans="1:47">
      <c r="A686" s="21"/>
      <c r="K686" s="21"/>
      <c r="M686" s="91"/>
      <c r="V686" s="16"/>
      <c r="W686" s="16"/>
      <c r="X686" s="16"/>
      <c r="Y686" s="16"/>
      <c r="Z686" s="16"/>
      <c r="AA686" s="16"/>
      <c r="AB686" s="16"/>
      <c r="AC686" s="16"/>
      <c r="AD686" s="16"/>
      <c r="AE686" s="11"/>
      <c r="AF686" s="11"/>
      <c r="AG686" s="11"/>
      <c r="AH686" s="11"/>
      <c r="AI686" s="9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90"/>
      <c r="AU686" s="89"/>
    </row>
    <row r="687" spans="1:47">
      <c r="A687" s="21"/>
      <c r="K687" s="21"/>
      <c r="M687" s="91"/>
      <c r="V687" s="16"/>
      <c r="W687" s="16"/>
      <c r="X687" s="16"/>
      <c r="Y687" s="16"/>
      <c r="Z687" s="16"/>
      <c r="AA687" s="16"/>
      <c r="AB687" s="16"/>
      <c r="AC687" s="16"/>
      <c r="AD687" s="16"/>
      <c r="AE687" s="11"/>
      <c r="AF687" s="11"/>
      <c r="AG687" s="11"/>
      <c r="AH687" s="11"/>
      <c r="AI687" s="9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90"/>
      <c r="AU687" s="89"/>
    </row>
    <row r="688" spans="1:47">
      <c r="A688" s="21"/>
      <c r="K688" s="21"/>
      <c r="M688" s="91"/>
      <c r="V688" s="16"/>
      <c r="W688" s="16"/>
      <c r="X688" s="16"/>
      <c r="Y688" s="16"/>
      <c r="Z688" s="16"/>
      <c r="AA688" s="16"/>
      <c r="AB688" s="16"/>
      <c r="AC688" s="16"/>
      <c r="AD688" s="16"/>
      <c r="AE688" s="11"/>
      <c r="AF688" s="11"/>
      <c r="AG688" s="11"/>
      <c r="AH688" s="11"/>
      <c r="AI688" s="9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90"/>
      <c r="AU688" s="89"/>
    </row>
    <row r="689" spans="1:47">
      <c r="A689" s="21"/>
      <c r="K689" s="21"/>
      <c r="M689" s="91"/>
      <c r="V689" s="16"/>
      <c r="W689" s="16"/>
      <c r="X689" s="16"/>
      <c r="Y689" s="16"/>
      <c r="Z689" s="16"/>
      <c r="AA689" s="16"/>
      <c r="AB689" s="16"/>
      <c r="AC689" s="16"/>
      <c r="AD689" s="16"/>
      <c r="AE689" s="11"/>
      <c r="AF689" s="11"/>
      <c r="AG689" s="11"/>
      <c r="AH689" s="11"/>
      <c r="AI689" s="9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90"/>
      <c r="AU689" s="89"/>
    </row>
    <row r="690" spans="1:47">
      <c r="A690" s="21"/>
      <c r="K690" s="21"/>
      <c r="M690" s="91"/>
      <c r="V690" s="16"/>
      <c r="W690" s="16"/>
      <c r="X690" s="16"/>
      <c r="Y690" s="16"/>
      <c r="Z690" s="16"/>
      <c r="AA690" s="16"/>
      <c r="AB690" s="16"/>
      <c r="AC690" s="16"/>
      <c r="AD690" s="16"/>
      <c r="AE690" s="11"/>
      <c r="AF690" s="11"/>
      <c r="AG690" s="11"/>
      <c r="AH690" s="11"/>
      <c r="AI690" s="9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90"/>
      <c r="AU690" s="89"/>
    </row>
    <row r="691" spans="1:47">
      <c r="A691" s="21"/>
      <c r="K691" s="21"/>
      <c r="M691" s="91"/>
      <c r="V691" s="16"/>
      <c r="W691" s="16"/>
      <c r="X691" s="16"/>
      <c r="Y691" s="16"/>
      <c r="Z691" s="16"/>
      <c r="AA691" s="16"/>
      <c r="AB691" s="16"/>
      <c r="AC691" s="16"/>
      <c r="AD691" s="16"/>
      <c r="AE691" s="11"/>
      <c r="AF691" s="11"/>
      <c r="AG691" s="11"/>
      <c r="AH691" s="11"/>
      <c r="AI691" s="9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90"/>
      <c r="AU691" s="89"/>
    </row>
    <row r="692" spans="1:47">
      <c r="A692" s="21"/>
      <c r="K692" s="21"/>
      <c r="M692" s="91"/>
      <c r="V692" s="16"/>
      <c r="W692" s="16"/>
      <c r="X692" s="16"/>
      <c r="Y692" s="16"/>
      <c r="Z692" s="16"/>
      <c r="AA692" s="16"/>
      <c r="AB692" s="16"/>
      <c r="AC692" s="16"/>
      <c r="AD692" s="16"/>
      <c r="AE692" s="11"/>
      <c r="AF692" s="11"/>
      <c r="AG692" s="11"/>
      <c r="AH692" s="11"/>
      <c r="AI692" s="9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90"/>
      <c r="AU692" s="89"/>
    </row>
    <row r="693" spans="1:47">
      <c r="A693" s="21"/>
      <c r="K693" s="21"/>
      <c r="M693" s="91"/>
      <c r="V693" s="16"/>
      <c r="W693" s="16"/>
      <c r="X693" s="16"/>
      <c r="Y693" s="16"/>
      <c r="Z693" s="16"/>
      <c r="AA693" s="16"/>
      <c r="AB693" s="16"/>
      <c r="AC693" s="16"/>
      <c r="AD693" s="16"/>
      <c r="AE693" s="11"/>
      <c r="AF693" s="11"/>
      <c r="AG693" s="11"/>
      <c r="AH693" s="11"/>
      <c r="AI693" s="9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90"/>
      <c r="AU693" s="89"/>
    </row>
    <row r="694" spans="1:47">
      <c r="A694" s="21"/>
      <c r="K694" s="21"/>
      <c r="M694" s="91"/>
      <c r="V694" s="16"/>
      <c r="W694" s="16"/>
      <c r="X694" s="16"/>
      <c r="Y694" s="16"/>
      <c r="Z694" s="16"/>
      <c r="AA694" s="16"/>
      <c r="AB694" s="16"/>
      <c r="AC694" s="16"/>
      <c r="AD694" s="16"/>
      <c r="AE694" s="11"/>
      <c r="AF694" s="11"/>
      <c r="AG694" s="11"/>
      <c r="AH694" s="11"/>
      <c r="AI694" s="9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90"/>
      <c r="AU694" s="89"/>
    </row>
    <row r="695" spans="1:47">
      <c r="A695" s="21"/>
      <c r="K695" s="21"/>
      <c r="M695" s="91"/>
      <c r="V695" s="16"/>
      <c r="W695" s="16"/>
      <c r="X695" s="16"/>
      <c r="Y695" s="16"/>
      <c r="Z695" s="16"/>
      <c r="AA695" s="16"/>
      <c r="AB695" s="16"/>
      <c r="AC695" s="16"/>
      <c r="AD695" s="16"/>
      <c r="AE695" s="11"/>
      <c r="AF695" s="11"/>
      <c r="AG695" s="11"/>
      <c r="AH695" s="11"/>
      <c r="AI695" s="9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90"/>
      <c r="AU695" s="89"/>
    </row>
    <row r="696" spans="1:47">
      <c r="A696" s="21"/>
      <c r="K696" s="21"/>
      <c r="M696" s="91"/>
      <c r="V696" s="16"/>
      <c r="W696" s="16"/>
      <c r="X696" s="16"/>
      <c r="Y696" s="16"/>
      <c r="Z696" s="16"/>
      <c r="AA696" s="16"/>
      <c r="AB696" s="16"/>
      <c r="AC696" s="16"/>
      <c r="AD696" s="16"/>
      <c r="AE696" s="11"/>
      <c r="AF696" s="11"/>
      <c r="AG696" s="11"/>
      <c r="AH696" s="11"/>
      <c r="AI696" s="9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90"/>
      <c r="AU696" s="89"/>
    </row>
    <row r="697" spans="1:47">
      <c r="A697" s="21"/>
      <c r="K697" s="21"/>
      <c r="M697" s="91"/>
      <c r="V697" s="16"/>
      <c r="W697" s="16"/>
      <c r="X697" s="16"/>
      <c r="Y697" s="16"/>
      <c r="Z697" s="16"/>
      <c r="AA697" s="16"/>
      <c r="AB697" s="16"/>
      <c r="AC697" s="16"/>
      <c r="AD697" s="16"/>
      <c r="AE697" s="11"/>
      <c r="AF697" s="11"/>
      <c r="AG697" s="11"/>
      <c r="AH697" s="11"/>
      <c r="AI697" s="9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90"/>
      <c r="AU697" s="89"/>
    </row>
    <row r="698" spans="1:47">
      <c r="A698" s="21"/>
      <c r="K698" s="21"/>
      <c r="M698" s="91"/>
      <c r="V698" s="16"/>
      <c r="W698" s="16"/>
      <c r="X698" s="16"/>
      <c r="Y698" s="16"/>
      <c r="Z698" s="16"/>
      <c r="AA698" s="16"/>
      <c r="AB698" s="16"/>
      <c r="AC698" s="16"/>
      <c r="AD698" s="16"/>
      <c r="AE698" s="11"/>
      <c r="AF698" s="11"/>
      <c r="AG698" s="11"/>
      <c r="AH698" s="11"/>
      <c r="AI698" s="9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90"/>
      <c r="AU698" s="89"/>
    </row>
    <row r="699" spans="1:47">
      <c r="A699" s="21"/>
      <c r="K699" s="21"/>
      <c r="M699" s="91"/>
      <c r="V699" s="16"/>
      <c r="W699" s="16"/>
      <c r="X699" s="16"/>
      <c r="Y699" s="16"/>
      <c r="Z699" s="16"/>
      <c r="AA699" s="16"/>
      <c r="AB699" s="16"/>
      <c r="AC699" s="16"/>
      <c r="AD699" s="16"/>
      <c r="AE699" s="11"/>
      <c r="AF699" s="11"/>
      <c r="AG699" s="11"/>
      <c r="AH699" s="11"/>
      <c r="AI699" s="9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90"/>
      <c r="AU699" s="89"/>
    </row>
    <row r="700" spans="1:47">
      <c r="A700" s="21"/>
      <c r="K700" s="21"/>
      <c r="M700" s="91"/>
      <c r="V700" s="16"/>
      <c r="W700" s="16"/>
      <c r="X700" s="16"/>
      <c r="Y700" s="16"/>
      <c r="Z700" s="16"/>
      <c r="AA700" s="16"/>
      <c r="AB700" s="16"/>
      <c r="AC700" s="16"/>
      <c r="AD700" s="16"/>
      <c r="AE700" s="11"/>
      <c r="AF700" s="11"/>
      <c r="AG700" s="11"/>
      <c r="AH700" s="11"/>
      <c r="AI700" s="9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90"/>
      <c r="AU700" s="89"/>
    </row>
    <row r="701" spans="1:47">
      <c r="A701" s="21"/>
      <c r="K701" s="21"/>
      <c r="M701" s="91"/>
      <c r="V701" s="16"/>
      <c r="W701" s="16"/>
      <c r="X701" s="16"/>
      <c r="Y701" s="16"/>
      <c r="Z701" s="16"/>
      <c r="AA701" s="16"/>
      <c r="AB701" s="16"/>
      <c r="AC701" s="16"/>
      <c r="AD701" s="16"/>
      <c r="AE701" s="11"/>
      <c r="AF701" s="11"/>
      <c r="AG701" s="11"/>
      <c r="AH701" s="11"/>
      <c r="AI701" s="9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90"/>
      <c r="AU701" s="89"/>
    </row>
    <row r="702" spans="1:47">
      <c r="A702" s="21"/>
      <c r="K702" s="21"/>
      <c r="M702" s="91"/>
      <c r="V702" s="16"/>
      <c r="W702" s="16"/>
      <c r="X702" s="16"/>
      <c r="Y702" s="16"/>
      <c r="Z702" s="16"/>
      <c r="AA702" s="16"/>
      <c r="AB702" s="16"/>
      <c r="AC702" s="16"/>
      <c r="AD702" s="16"/>
      <c r="AE702" s="11"/>
      <c r="AF702" s="11"/>
      <c r="AG702" s="11"/>
      <c r="AH702" s="11"/>
      <c r="AI702" s="9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90"/>
      <c r="AU702" s="89"/>
    </row>
    <row r="703" spans="1:47">
      <c r="A703" s="21"/>
      <c r="K703" s="21"/>
      <c r="M703" s="91"/>
      <c r="V703" s="16"/>
      <c r="W703" s="16"/>
      <c r="X703" s="16"/>
      <c r="Y703" s="16"/>
      <c r="Z703" s="16"/>
      <c r="AA703" s="16"/>
      <c r="AB703" s="16"/>
      <c r="AC703" s="16"/>
      <c r="AD703" s="16"/>
      <c r="AE703" s="11"/>
      <c r="AF703" s="11"/>
      <c r="AG703" s="11"/>
      <c r="AH703" s="11"/>
      <c r="AI703" s="9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90"/>
      <c r="AU703" s="89"/>
    </row>
    <row r="704" spans="1:47">
      <c r="A704" s="21"/>
      <c r="K704" s="21"/>
      <c r="M704" s="91"/>
      <c r="V704" s="16"/>
      <c r="W704" s="16"/>
      <c r="X704" s="16"/>
      <c r="Y704" s="16"/>
      <c r="Z704" s="16"/>
      <c r="AA704" s="16"/>
      <c r="AB704" s="16"/>
      <c r="AC704" s="16"/>
      <c r="AD704" s="16"/>
      <c r="AE704" s="11"/>
      <c r="AF704" s="11"/>
      <c r="AG704" s="11"/>
      <c r="AH704" s="11"/>
      <c r="AI704" s="9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90"/>
      <c r="AU704" s="89"/>
    </row>
    <row r="705" spans="1:47">
      <c r="A705" s="21"/>
      <c r="K705" s="21"/>
      <c r="M705" s="91"/>
      <c r="V705" s="16"/>
      <c r="W705" s="16"/>
      <c r="X705" s="16"/>
      <c r="Y705" s="16"/>
      <c r="Z705" s="16"/>
      <c r="AA705" s="16"/>
      <c r="AB705" s="16"/>
      <c r="AC705" s="16"/>
      <c r="AD705" s="16"/>
      <c r="AE705" s="11"/>
      <c r="AF705" s="11"/>
      <c r="AG705" s="11"/>
      <c r="AH705" s="11"/>
      <c r="AI705" s="9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90"/>
      <c r="AU705" s="89"/>
    </row>
    <row r="706" spans="1:47">
      <c r="A706" s="21"/>
      <c r="K706" s="21"/>
      <c r="M706" s="91"/>
      <c r="V706" s="16"/>
      <c r="W706" s="16"/>
      <c r="X706" s="16"/>
      <c r="Y706" s="16"/>
      <c r="Z706" s="16"/>
      <c r="AA706" s="16"/>
      <c r="AB706" s="16"/>
      <c r="AC706" s="16"/>
      <c r="AD706" s="16"/>
      <c r="AE706" s="11"/>
      <c r="AF706" s="11"/>
      <c r="AG706" s="11"/>
      <c r="AH706" s="11"/>
      <c r="AI706" s="9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90"/>
      <c r="AU706" s="89"/>
    </row>
    <row r="707" spans="1:47">
      <c r="A707" s="21"/>
      <c r="K707" s="21"/>
      <c r="M707" s="91"/>
      <c r="V707" s="16"/>
      <c r="W707" s="16"/>
      <c r="X707" s="16"/>
      <c r="Y707" s="16"/>
      <c r="Z707" s="16"/>
      <c r="AA707" s="16"/>
      <c r="AB707" s="16"/>
      <c r="AC707" s="16"/>
      <c r="AD707" s="16"/>
      <c r="AE707" s="11"/>
      <c r="AF707" s="11"/>
      <c r="AG707" s="11"/>
      <c r="AH707" s="11"/>
      <c r="AI707" s="9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90"/>
      <c r="AU707" s="89"/>
    </row>
    <row r="708" spans="1:47">
      <c r="A708" s="21"/>
      <c r="K708" s="21"/>
      <c r="M708" s="91"/>
      <c r="V708" s="16"/>
      <c r="W708" s="16"/>
      <c r="X708" s="16"/>
      <c r="Y708" s="16"/>
      <c r="Z708" s="16"/>
      <c r="AA708" s="16"/>
      <c r="AB708" s="16"/>
      <c r="AC708" s="16"/>
      <c r="AD708" s="16"/>
      <c r="AE708" s="11"/>
      <c r="AF708" s="11"/>
      <c r="AG708" s="11"/>
      <c r="AH708" s="11"/>
      <c r="AI708" s="9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90"/>
      <c r="AU708" s="89"/>
    </row>
    <row r="709" spans="1:47">
      <c r="A709" s="21"/>
      <c r="K709" s="21"/>
      <c r="M709" s="91"/>
      <c r="V709" s="16"/>
      <c r="W709" s="16"/>
      <c r="X709" s="16"/>
      <c r="Y709" s="16"/>
      <c r="Z709" s="16"/>
      <c r="AA709" s="16"/>
      <c r="AB709" s="16"/>
      <c r="AC709" s="16"/>
      <c r="AD709" s="16"/>
      <c r="AE709" s="11"/>
      <c r="AF709" s="11"/>
      <c r="AG709" s="11"/>
      <c r="AH709" s="11"/>
      <c r="AI709" s="9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90"/>
      <c r="AU709" s="89"/>
    </row>
    <row r="710" spans="1:47">
      <c r="A710" s="21"/>
      <c r="K710" s="21"/>
      <c r="M710" s="91"/>
      <c r="V710" s="16"/>
      <c r="W710" s="16"/>
      <c r="X710" s="16"/>
      <c r="Y710" s="16"/>
      <c r="Z710" s="16"/>
      <c r="AA710" s="16"/>
      <c r="AB710" s="16"/>
      <c r="AC710" s="16"/>
      <c r="AD710" s="16"/>
      <c r="AE710" s="11"/>
      <c r="AF710" s="11"/>
      <c r="AG710" s="11"/>
      <c r="AH710" s="11"/>
      <c r="AI710" s="9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90"/>
      <c r="AU710" s="89"/>
    </row>
    <row r="711" spans="1:47">
      <c r="A711" s="21"/>
      <c r="K711" s="21"/>
      <c r="M711" s="91"/>
      <c r="V711" s="16"/>
      <c r="W711" s="16"/>
      <c r="X711" s="16"/>
      <c r="Y711" s="16"/>
      <c r="Z711" s="16"/>
      <c r="AA711" s="16"/>
      <c r="AB711" s="16"/>
      <c r="AC711" s="16"/>
      <c r="AD711" s="16"/>
      <c r="AE711" s="11"/>
      <c r="AF711" s="11"/>
      <c r="AG711" s="11"/>
      <c r="AH711" s="11"/>
      <c r="AI711" s="9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90"/>
      <c r="AU711" s="89"/>
    </row>
    <row r="712" spans="1:47">
      <c r="A712" s="21"/>
      <c r="K712" s="21"/>
      <c r="M712" s="91"/>
      <c r="V712" s="16"/>
      <c r="W712" s="16"/>
      <c r="X712" s="16"/>
      <c r="Y712" s="16"/>
      <c r="Z712" s="16"/>
      <c r="AA712" s="16"/>
      <c r="AB712" s="16"/>
      <c r="AC712" s="16"/>
      <c r="AD712" s="16"/>
      <c r="AE712" s="11"/>
      <c r="AF712" s="11"/>
      <c r="AG712" s="11"/>
      <c r="AH712" s="11"/>
      <c r="AI712" s="9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90"/>
      <c r="AU712" s="89"/>
    </row>
    <row r="713" spans="1:47">
      <c r="A713" s="21"/>
      <c r="K713" s="21"/>
      <c r="M713" s="91"/>
      <c r="V713" s="16"/>
      <c r="W713" s="16"/>
      <c r="X713" s="16"/>
      <c r="Y713" s="16"/>
      <c r="Z713" s="16"/>
      <c r="AA713" s="16"/>
      <c r="AB713" s="16"/>
      <c r="AC713" s="16"/>
      <c r="AD713" s="16"/>
      <c r="AE713" s="11"/>
      <c r="AF713" s="11"/>
      <c r="AG713" s="11"/>
      <c r="AH713" s="11"/>
      <c r="AI713" s="9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90"/>
      <c r="AU713" s="89"/>
    </row>
    <row r="714" spans="1:47">
      <c r="A714" s="21"/>
      <c r="K714" s="21"/>
      <c r="M714" s="91"/>
      <c r="V714" s="16"/>
      <c r="W714" s="16"/>
      <c r="X714" s="16"/>
      <c r="Y714" s="16"/>
      <c r="Z714" s="16"/>
      <c r="AA714" s="16"/>
      <c r="AB714" s="16"/>
      <c r="AC714" s="16"/>
      <c r="AD714" s="16"/>
      <c r="AE714" s="11"/>
      <c r="AF714" s="11"/>
      <c r="AG714" s="11"/>
      <c r="AH714" s="11"/>
      <c r="AI714" s="9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90"/>
      <c r="AU714" s="89"/>
    </row>
    <row r="715" spans="1:47">
      <c r="A715" s="21"/>
      <c r="K715" s="21"/>
      <c r="M715" s="91"/>
      <c r="V715" s="16"/>
      <c r="W715" s="16"/>
      <c r="X715" s="16"/>
      <c r="Y715" s="16"/>
      <c r="Z715" s="16"/>
      <c r="AA715" s="16"/>
      <c r="AB715" s="16"/>
      <c r="AC715" s="16"/>
      <c r="AD715" s="16"/>
      <c r="AE715" s="11"/>
      <c r="AF715" s="11"/>
      <c r="AG715" s="11"/>
      <c r="AH715" s="11"/>
      <c r="AI715" s="9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90"/>
      <c r="AU715" s="89"/>
    </row>
    <row r="716" spans="1:47">
      <c r="A716" s="21"/>
      <c r="K716" s="21"/>
      <c r="M716" s="91"/>
      <c r="V716" s="16"/>
      <c r="W716" s="16"/>
      <c r="X716" s="16"/>
      <c r="Y716" s="16"/>
      <c r="Z716" s="16"/>
      <c r="AA716" s="16"/>
      <c r="AB716" s="16"/>
      <c r="AC716" s="16"/>
      <c r="AD716" s="16"/>
      <c r="AE716" s="11"/>
      <c r="AF716" s="11"/>
      <c r="AG716" s="11"/>
      <c r="AH716" s="11"/>
      <c r="AI716" s="9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90"/>
      <c r="AU716" s="89"/>
    </row>
    <row r="717" spans="1:47">
      <c r="A717" s="21"/>
      <c r="K717" s="21"/>
      <c r="M717" s="91"/>
      <c r="V717" s="16"/>
      <c r="W717" s="16"/>
      <c r="X717" s="16"/>
      <c r="Y717" s="16"/>
      <c r="Z717" s="16"/>
      <c r="AA717" s="16"/>
      <c r="AB717" s="16"/>
      <c r="AC717" s="16"/>
      <c r="AD717" s="16"/>
      <c r="AE717" s="11"/>
      <c r="AF717" s="11"/>
      <c r="AG717" s="11"/>
      <c r="AH717" s="11"/>
      <c r="AI717" s="9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90"/>
      <c r="AU717" s="89"/>
    </row>
    <row r="718" spans="1:47">
      <c r="A718" s="21"/>
      <c r="K718" s="21"/>
      <c r="M718" s="91"/>
      <c r="V718" s="16"/>
      <c r="W718" s="16"/>
      <c r="X718" s="16"/>
      <c r="Y718" s="16"/>
      <c r="Z718" s="16"/>
      <c r="AA718" s="16"/>
      <c r="AB718" s="16"/>
      <c r="AC718" s="16"/>
      <c r="AD718" s="16"/>
      <c r="AE718" s="11"/>
      <c r="AF718" s="11"/>
      <c r="AG718" s="11"/>
      <c r="AH718" s="11"/>
      <c r="AI718" s="9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90"/>
      <c r="AU718" s="89"/>
    </row>
    <row r="719" spans="1:47">
      <c r="A719" s="21"/>
      <c r="K719" s="21"/>
      <c r="M719" s="91"/>
      <c r="V719" s="16"/>
      <c r="W719" s="16"/>
      <c r="X719" s="16"/>
      <c r="Y719" s="16"/>
      <c r="Z719" s="16"/>
      <c r="AA719" s="16"/>
      <c r="AB719" s="16"/>
      <c r="AC719" s="16"/>
      <c r="AD719" s="16"/>
      <c r="AE719" s="11"/>
      <c r="AF719" s="11"/>
      <c r="AG719" s="11"/>
      <c r="AH719" s="11"/>
      <c r="AI719" s="9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90"/>
      <c r="AU719" s="89"/>
    </row>
    <row r="720" spans="1:47">
      <c r="A720" s="21"/>
      <c r="K720" s="21"/>
      <c r="M720" s="91"/>
      <c r="V720" s="16"/>
      <c r="W720" s="16"/>
      <c r="X720" s="16"/>
      <c r="Y720" s="16"/>
      <c r="Z720" s="16"/>
      <c r="AA720" s="16"/>
      <c r="AB720" s="16"/>
      <c r="AC720" s="16"/>
      <c r="AD720" s="16"/>
      <c r="AE720" s="11"/>
      <c r="AF720" s="11"/>
      <c r="AG720" s="11"/>
      <c r="AH720" s="11"/>
      <c r="AI720" s="9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90"/>
      <c r="AU720" s="89"/>
    </row>
    <row r="721" spans="1:47">
      <c r="A721" s="21"/>
      <c r="K721" s="21"/>
      <c r="M721" s="91"/>
      <c r="V721" s="16"/>
      <c r="W721" s="16"/>
      <c r="X721" s="16"/>
      <c r="Y721" s="16"/>
      <c r="Z721" s="16"/>
      <c r="AA721" s="16"/>
      <c r="AB721" s="16"/>
      <c r="AC721" s="16"/>
      <c r="AD721" s="16"/>
      <c r="AE721" s="11"/>
      <c r="AF721" s="11"/>
      <c r="AG721" s="11"/>
      <c r="AH721" s="11"/>
      <c r="AI721" s="9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90"/>
      <c r="AU721" s="89"/>
    </row>
    <row r="722" spans="1:47">
      <c r="A722" s="21"/>
      <c r="K722" s="21"/>
      <c r="M722" s="91"/>
      <c r="V722" s="16"/>
      <c r="W722" s="16"/>
      <c r="X722" s="16"/>
      <c r="Y722" s="16"/>
      <c r="Z722" s="16"/>
      <c r="AA722" s="16"/>
      <c r="AB722" s="16"/>
      <c r="AC722" s="16"/>
      <c r="AD722" s="16"/>
      <c r="AE722" s="11"/>
      <c r="AF722" s="11"/>
      <c r="AG722" s="11"/>
      <c r="AH722" s="11"/>
      <c r="AI722" s="9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90"/>
      <c r="AU722" s="89"/>
    </row>
    <row r="723" spans="1:47">
      <c r="A723" s="21"/>
      <c r="K723" s="21"/>
      <c r="M723" s="91"/>
      <c r="V723" s="16"/>
      <c r="W723" s="16"/>
      <c r="X723" s="16"/>
      <c r="Y723" s="16"/>
      <c r="Z723" s="16"/>
      <c r="AA723" s="16"/>
      <c r="AB723" s="16"/>
      <c r="AC723" s="16"/>
      <c r="AD723" s="16"/>
      <c r="AE723" s="11"/>
      <c r="AF723" s="11"/>
      <c r="AG723" s="11"/>
      <c r="AH723" s="11"/>
      <c r="AI723" s="9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90"/>
      <c r="AU723" s="89"/>
    </row>
    <row r="724" spans="1:47">
      <c r="A724" s="21"/>
      <c r="K724" s="21"/>
      <c r="M724" s="91"/>
      <c r="V724" s="16"/>
      <c r="W724" s="16"/>
      <c r="X724" s="16"/>
      <c r="Y724" s="16"/>
      <c r="Z724" s="16"/>
      <c r="AA724" s="16"/>
      <c r="AB724" s="16"/>
      <c r="AC724" s="16"/>
      <c r="AD724" s="16"/>
      <c r="AE724" s="11"/>
      <c r="AF724" s="11"/>
      <c r="AG724" s="11"/>
      <c r="AH724" s="11"/>
      <c r="AI724" s="9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90"/>
      <c r="AU724" s="89"/>
    </row>
    <row r="725" spans="1:47">
      <c r="A725" s="21"/>
      <c r="K725" s="21"/>
      <c r="M725" s="91"/>
      <c r="V725" s="16"/>
      <c r="W725" s="16"/>
      <c r="X725" s="16"/>
      <c r="Y725" s="16"/>
      <c r="Z725" s="16"/>
      <c r="AA725" s="16"/>
      <c r="AB725" s="16"/>
      <c r="AC725" s="16"/>
      <c r="AD725" s="16"/>
      <c r="AE725" s="11"/>
      <c r="AF725" s="11"/>
      <c r="AG725" s="11"/>
      <c r="AH725" s="11"/>
      <c r="AI725" s="9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90"/>
      <c r="AU725" s="89"/>
    </row>
    <row r="726" spans="1:47">
      <c r="A726" s="21"/>
      <c r="K726" s="21"/>
      <c r="M726" s="91"/>
      <c r="V726" s="16"/>
      <c r="W726" s="16"/>
      <c r="X726" s="16"/>
      <c r="Y726" s="16"/>
      <c r="Z726" s="16"/>
      <c r="AA726" s="16"/>
      <c r="AB726" s="16"/>
      <c r="AC726" s="16"/>
      <c r="AD726" s="16"/>
      <c r="AE726" s="11"/>
      <c r="AF726" s="11"/>
      <c r="AG726" s="11"/>
      <c r="AH726" s="11"/>
      <c r="AI726" s="9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90"/>
      <c r="AU726" s="89"/>
    </row>
    <row r="727" spans="1:47">
      <c r="A727" s="21"/>
      <c r="K727" s="21"/>
      <c r="M727" s="91"/>
      <c r="V727" s="16"/>
      <c r="W727" s="16"/>
      <c r="X727" s="16"/>
      <c r="Y727" s="16"/>
      <c r="Z727" s="16"/>
      <c r="AA727" s="16"/>
      <c r="AB727" s="16"/>
      <c r="AC727" s="16"/>
      <c r="AD727" s="16"/>
      <c r="AE727" s="11"/>
      <c r="AF727" s="11"/>
      <c r="AG727" s="11"/>
      <c r="AH727" s="11"/>
      <c r="AI727" s="9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90"/>
      <c r="AU727" s="89"/>
    </row>
    <row r="728" spans="1:47">
      <c r="A728" s="21"/>
      <c r="K728" s="21"/>
      <c r="M728" s="91"/>
      <c r="V728" s="16"/>
      <c r="W728" s="16"/>
      <c r="X728" s="16"/>
      <c r="Y728" s="16"/>
      <c r="Z728" s="16"/>
      <c r="AA728" s="16"/>
      <c r="AB728" s="16"/>
      <c r="AC728" s="16"/>
      <c r="AD728" s="16"/>
      <c r="AE728" s="11"/>
      <c r="AF728" s="11"/>
      <c r="AG728" s="11"/>
      <c r="AH728" s="11"/>
      <c r="AI728" s="9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90"/>
      <c r="AU728" s="89"/>
    </row>
    <row r="729" spans="1:47">
      <c r="A729" s="21"/>
      <c r="K729" s="21"/>
      <c r="M729" s="91"/>
      <c r="V729" s="16"/>
      <c r="W729" s="16"/>
      <c r="X729" s="16"/>
      <c r="Y729" s="16"/>
      <c r="Z729" s="16"/>
      <c r="AA729" s="16"/>
      <c r="AB729" s="16"/>
      <c r="AC729" s="16"/>
      <c r="AD729" s="16"/>
      <c r="AE729" s="11"/>
      <c r="AF729" s="11"/>
      <c r="AG729" s="11"/>
      <c r="AH729" s="11"/>
      <c r="AI729" s="9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90"/>
      <c r="AU729" s="89"/>
    </row>
    <row r="730" spans="1:47">
      <c r="A730" s="21"/>
      <c r="K730" s="21"/>
      <c r="M730" s="91"/>
      <c r="V730" s="16"/>
      <c r="W730" s="16"/>
      <c r="X730" s="16"/>
      <c r="Y730" s="16"/>
      <c r="Z730" s="16"/>
      <c r="AA730" s="16"/>
      <c r="AB730" s="16"/>
      <c r="AC730" s="16"/>
      <c r="AD730" s="16"/>
      <c r="AE730" s="11"/>
      <c r="AF730" s="11"/>
      <c r="AG730" s="11"/>
      <c r="AH730" s="11"/>
      <c r="AI730" s="9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90"/>
      <c r="AU730" s="89"/>
    </row>
    <row r="731" spans="1:47">
      <c r="A731" s="21"/>
      <c r="K731" s="21"/>
      <c r="M731" s="91"/>
      <c r="V731" s="16"/>
      <c r="W731" s="16"/>
      <c r="X731" s="16"/>
      <c r="Y731" s="16"/>
      <c r="Z731" s="16"/>
      <c r="AA731" s="16"/>
      <c r="AB731" s="16"/>
      <c r="AC731" s="16"/>
      <c r="AD731" s="16"/>
      <c r="AE731" s="11"/>
      <c r="AF731" s="11"/>
      <c r="AG731" s="11"/>
      <c r="AH731" s="11"/>
      <c r="AI731" s="9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90"/>
      <c r="AU731" s="89"/>
    </row>
    <row r="732" spans="1:47">
      <c r="A732" s="21"/>
      <c r="K732" s="21"/>
      <c r="M732" s="91"/>
      <c r="V732" s="16"/>
      <c r="W732" s="16"/>
      <c r="X732" s="16"/>
      <c r="Y732" s="16"/>
      <c r="Z732" s="16"/>
      <c r="AA732" s="16"/>
      <c r="AB732" s="16"/>
      <c r="AC732" s="16"/>
      <c r="AD732" s="16"/>
      <c r="AE732" s="11"/>
      <c r="AF732" s="11"/>
      <c r="AG732" s="11"/>
      <c r="AH732" s="11"/>
      <c r="AI732" s="9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90"/>
      <c r="AU732" s="89"/>
    </row>
    <row r="733" spans="1:47">
      <c r="A733" s="21"/>
      <c r="K733" s="21"/>
      <c r="M733" s="91"/>
      <c r="V733" s="16"/>
      <c r="W733" s="16"/>
      <c r="X733" s="16"/>
      <c r="Y733" s="16"/>
      <c r="Z733" s="16"/>
      <c r="AA733" s="16"/>
      <c r="AB733" s="16"/>
      <c r="AC733" s="16"/>
      <c r="AD733" s="16"/>
      <c r="AE733" s="11"/>
      <c r="AF733" s="11"/>
      <c r="AG733" s="11"/>
      <c r="AH733" s="11"/>
      <c r="AI733" s="9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90"/>
      <c r="AU733" s="89"/>
    </row>
    <row r="734" spans="1:47">
      <c r="A734" s="21"/>
      <c r="K734" s="21"/>
      <c r="M734" s="91"/>
      <c r="V734" s="16"/>
      <c r="W734" s="16"/>
      <c r="X734" s="16"/>
      <c r="Y734" s="16"/>
      <c r="Z734" s="16"/>
      <c r="AA734" s="16"/>
      <c r="AB734" s="16"/>
      <c r="AC734" s="16"/>
      <c r="AD734" s="16"/>
      <c r="AE734" s="11"/>
      <c r="AF734" s="11"/>
      <c r="AG734" s="11"/>
      <c r="AH734" s="11"/>
      <c r="AI734" s="9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90"/>
      <c r="AU734" s="89"/>
    </row>
    <row r="735" spans="1:47">
      <c r="A735" s="21"/>
      <c r="K735" s="21"/>
      <c r="M735" s="91"/>
      <c r="V735" s="16"/>
      <c r="W735" s="16"/>
      <c r="X735" s="16"/>
      <c r="Y735" s="16"/>
      <c r="Z735" s="16"/>
      <c r="AA735" s="16"/>
      <c r="AB735" s="16"/>
      <c r="AC735" s="16"/>
      <c r="AD735" s="16"/>
      <c r="AE735" s="11"/>
      <c r="AF735" s="11"/>
      <c r="AG735" s="11"/>
      <c r="AH735" s="11"/>
      <c r="AI735" s="9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90"/>
      <c r="AU735" s="89"/>
    </row>
    <row r="736" spans="1:47">
      <c r="A736" s="21"/>
      <c r="K736" s="21"/>
      <c r="M736" s="91"/>
      <c r="V736" s="16"/>
      <c r="W736" s="16"/>
      <c r="X736" s="16"/>
      <c r="Y736" s="16"/>
      <c r="Z736" s="16"/>
      <c r="AA736" s="16"/>
      <c r="AB736" s="16"/>
      <c r="AC736" s="16"/>
      <c r="AD736" s="16"/>
      <c r="AE736" s="11"/>
      <c r="AF736" s="11"/>
      <c r="AG736" s="11"/>
      <c r="AH736" s="11"/>
      <c r="AI736" s="9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90"/>
      <c r="AU736" s="89"/>
    </row>
    <row r="737" spans="1:47">
      <c r="A737" s="21"/>
      <c r="K737" s="21"/>
      <c r="M737" s="91"/>
      <c r="V737" s="16"/>
      <c r="W737" s="16"/>
      <c r="X737" s="16"/>
      <c r="Y737" s="16"/>
      <c r="Z737" s="16"/>
      <c r="AA737" s="16"/>
      <c r="AB737" s="16"/>
      <c r="AC737" s="16"/>
      <c r="AD737" s="16"/>
      <c r="AE737" s="11"/>
      <c r="AF737" s="11"/>
      <c r="AG737" s="11"/>
      <c r="AH737" s="11"/>
      <c r="AI737" s="9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90"/>
      <c r="AU737" s="89"/>
    </row>
    <row r="738" spans="1:47">
      <c r="A738" s="21"/>
      <c r="K738" s="21"/>
      <c r="M738" s="91"/>
      <c r="V738" s="16"/>
      <c r="W738" s="16"/>
      <c r="X738" s="16"/>
      <c r="Y738" s="16"/>
      <c r="Z738" s="16"/>
      <c r="AA738" s="16"/>
      <c r="AB738" s="16"/>
      <c r="AC738" s="16"/>
      <c r="AD738" s="16"/>
      <c r="AE738" s="11"/>
      <c r="AF738" s="11"/>
      <c r="AG738" s="11"/>
      <c r="AH738" s="11"/>
      <c r="AI738" s="9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90"/>
      <c r="AU738" s="89"/>
    </row>
    <row r="739" spans="1:47">
      <c r="A739" s="21"/>
      <c r="K739" s="21"/>
      <c r="M739" s="91"/>
      <c r="V739" s="16"/>
      <c r="W739" s="16"/>
      <c r="X739" s="16"/>
      <c r="Y739" s="16"/>
      <c r="Z739" s="16"/>
      <c r="AA739" s="16"/>
      <c r="AB739" s="16"/>
      <c r="AC739" s="16"/>
      <c r="AD739" s="16"/>
      <c r="AE739" s="11"/>
      <c r="AF739" s="11"/>
      <c r="AG739" s="11"/>
      <c r="AH739" s="11"/>
      <c r="AI739" s="9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90"/>
      <c r="AU739" s="89"/>
    </row>
    <row r="740" spans="1:47">
      <c r="A740" s="21"/>
      <c r="K740" s="21"/>
      <c r="M740" s="91"/>
      <c r="V740" s="16"/>
      <c r="W740" s="16"/>
      <c r="X740" s="16"/>
      <c r="Y740" s="16"/>
      <c r="Z740" s="16"/>
      <c r="AA740" s="16"/>
      <c r="AB740" s="16"/>
      <c r="AC740" s="16"/>
      <c r="AD740" s="16"/>
      <c r="AE740" s="11"/>
      <c r="AF740" s="11"/>
      <c r="AG740" s="11"/>
      <c r="AH740" s="11"/>
      <c r="AI740" s="9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90"/>
      <c r="AU740" s="89"/>
    </row>
    <row r="741" spans="1:47">
      <c r="A741" s="21"/>
      <c r="K741" s="21"/>
      <c r="M741" s="91"/>
      <c r="V741" s="16"/>
      <c r="W741" s="16"/>
      <c r="X741" s="16"/>
      <c r="Y741" s="16"/>
      <c r="Z741" s="16"/>
      <c r="AA741" s="16"/>
      <c r="AB741" s="16"/>
      <c r="AC741" s="16"/>
      <c r="AD741" s="16"/>
      <c r="AE741" s="11"/>
      <c r="AF741" s="11"/>
      <c r="AG741" s="11"/>
      <c r="AH741" s="11"/>
      <c r="AI741" s="9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90"/>
      <c r="AU741" s="89"/>
    </row>
    <row r="742" spans="1:47">
      <c r="A742" s="21"/>
      <c r="K742" s="21"/>
      <c r="M742" s="91"/>
      <c r="V742" s="16"/>
      <c r="W742" s="16"/>
      <c r="X742" s="16"/>
      <c r="Y742" s="16"/>
      <c r="Z742" s="16"/>
      <c r="AA742" s="16"/>
      <c r="AB742" s="16"/>
      <c r="AC742" s="16"/>
      <c r="AD742" s="16"/>
      <c r="AE742" s="11"/>
      <c r="AF742" s="11"/>
      <c r="AG742" s="11"/>
      <c r="AH742" s="11"/>
      <c r="AI742" s="9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90"/>
      <c r="AU742" s="89"/>
    </row>
    <row r="743" spans="1:47">
      <c r="A743" s="21"/>
      <c r="K743" s="21"/>
      <c r="M743" s="91"/>
      <c r="V743" s="16"/>
      <c r="W743" s="16"/>
      <c r="X743" s="16"/>
      <c r="Y743" s="16"/>
      <c r="Z743" s="16"/>
      <c r="AA743" s="16"/>
      <c r="AB743" s="16"/>
      <c r="AC743" s="16"/>
      <c r="AD743" s="16"/>
      <c r="AE743" s="11"/>
      <c r="AF743" s="11"/>
      <c r="AG743" s="11"/>
      <c r="AH743" s="11"/>
      <c r="AI743" s="9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90"/>
      <c r="AU743" s="89"/>
    </row>
    <row r="744" spans="1:47">
      <c r="A744" s="21"/>
      <c r="K744" s="21"/>
      <c r="M744" s="91"/>
      <c r="V744" s="16"/>
      <c r="W744" s="16"/>
      <c r="X744" s="16"/>
      <c r="Y744" s="16"/>
      <c r="Z744" s="16"/>
      <c r="AA744" s="16"/>
      <c r="AB744" s="16"/>
      <c r="AC744" s="16"/>
      <c r="AD744" s="16"/>
      <c r="AE744" s="11"/>
      <c r="AF744" s="11"/>
      <c r="AG744" s="11"/>
      <c r="AH744" s="11"/>
      <c r="AI744" s="9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90"/>
      <c r="AU744" s="89"/>
    </row>
    <row r="745" spans="1:47">
      <c r="A745" s="21"/>
      <c r="K745" s="21"/>
      <c r="M745" s="91"/>
      <c r="V745" s="16"/>
      <c r="W745" s="16"/>
      <c r="X745" s="16"/>
      <c r="Y745" s="16"/>
      <c r="Z745" s="16"/>
      <c r="AA745" s="16"/>
      <c r="AB745" s="16"/>
      <c r="AC745" s="16"/>
      <c r="AD745" s="16"/>
      <c r="AE745" s="11"/>
      <c r="AF745" s="11"/>
      <c r="AG745" s="11"/>
      <c r="AH745" s="11"/>
      <c r="AI745" s="9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90"/>
      <c r="AU745" s="89"/>
    </row>
    <row r="746" spans="1:47">
      <c r="A746" s="21"/>
      <c r="K746" s="21"/>
      <c r="M746" s="91"/>
      <c r="V746" s="16"/>
      <c r="W746" s="16"/>
      <c r="X746" s="16"/>
      <c r="Y746" s="16"/>
      <c r="Z746" s="16"/>
      <c r="AA746" s="16"/>
      <c r="AB746" s="16"/>
      <c r="AC746" s="16"/>
      <c r="AD746" s="16"/>
      <c r="AE746" s="11"/>
      <c r="AF746" s="11"/>
      <c r="AG746" s="11"/>
      <c r="AH746" s="11"/>
      <c r="AI746" s="9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90"/>
      <c r="AU746" s="89"/>
    </row>
    <row r="747" spans="1:47">
      <c r="A747" s="21"/>
      <c r="K747" s="21"/>
      <c r="M747" s="91"/>
      <c r="V747" s="16"/>
      <c r="W747" s="16"/>
      <c r="X747" s="16"/>
      <c r="Y747" s="16"/>
      <c r="Z747" s="16"/>
      <c r="AA747" s="16"/>
      <c r="AB747" s="16"/>
      <c r="AC747" s="16"/>
      <c r="AD747" s="16"/>
      <c r="AE747" s="11"/>
      <c r="AF747" s="11"/>
      <c r="AG747" s="11"/>
      <c r="AH747" s="11"/>
      <c r="AI747" s="9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90"/>
      <c r="AU747" s="89"/>
    </row>
    <row r="748" spans="1:47">
      <c r="A748" s="21"/>
      <c r="K748" s="21"/>
      <c r="M748" s="91"/>
      <c r="V748" s="16"/>
      <c r="W748" s="16"/>
      <c r="X748" s="16"/>
      <c r="Y748" s="16"/>
      <c r="Z748" s="16"/>
      <c r="AA748" s="16"/>
      <c r="AB748" s="16"/>
      <c r="AC748" s="16"/>
      <c r="AD748" s="16"/>
      <c r="AE748" s="11"/>
      <c r="AF748" s="11"/>
      <c r="AG748" s="11"/>
      <c r="AH748" s="11"/>
      <c r="AI748" s="9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90"/>
      <c r="AU748" s="89"/>
    </row>
    <row r="749" spans="1:47">
      <c r="A749" s="21"/>
      <c r="K749" s="21"/>
      <c r="M749" s="91"/>
      <c r="V749" s="16"/>
      <c r="W749" s="16"/>
      <c r="X749" s="16"/>
      <c r="Y749" s="16"/>
      <c r="Z749" s="16"/>
      <c r="AA749" s="16"/>
      <c r="AB749" s="16"/>
      <c r="AC749" s="16"/>
      <c r="AD749" s="16"/>
      <c r="AE749" s="11"/>
      <c r="AF749" s="11"/>
      <c r="AG749" s="11"/>
      <c r="AH749" s="11"/>
      <c r="AI749" s="9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90"/>
      <c r="AU749" s="89"/>
    </row>
    <row r="750" spans="1:47">
      <c r="A750" s="21"/>
      <c r="K750" s="21"/>
      <c r="M750" s="91"/>
      <c r="V750" s="16"/>
      <c r="W750" s="16"/>
      <c r="X750" s="16"/>
      <c r="Y750" s="16"/>
      <c r="Z750" s="16"/>
      <c r="AA750" s="16"/>
      <c r="AB750" s="16"/>
      <c r="AC750" s="16"/>
      <c r="AD750" s="16"/>
      <c r="AE750" s="11"/>
      <c r="AF750" s="11"/>
      <c r="AG750" s="11"/>
      <c r="AH750" s="11"/>
      <c r="AI750" s="9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90"/>
      <c r="AU750" s="89"/>
    </row>
    <row r="751" spans="1:47">
      <c r="A751" s="21"/>
      <c r="K751" s="21"/>
      <c r="M751" s="91"/>
      <c r="V751" s="16"/>
      <c r="W751" s="16"/>
      <c r="X751" s="16"/>
      <c r="Y751" s="16"/>
      <c r="Z751" s="16"/>
      <c r="AA751" s="16"/>
      <c r="AB751" s="16"/>
      <c r="AC751" s="16"/>
      <c r="AD751" s="16"/>
      <c r="AE751" s="11"/>
      <c r="AF751" s="11"/>
      <c r="AG751" s="11"/>
      <c r="AH751" s="11"/>
      <c r="AI751" s="9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90"/>
      <c r="AU751" s="89"/>
    </row>
    <row r="752" spans="1:47">
      <c r="A752" s="21"/>
      <c r="K752" s="21"/>
      <c r="M752" s="91"/>
      <c r="V752" s="16"/>
      <c r="W752" s="16"/>
      <c r="X752" s="16"/>
      <c r="Y752" s="16"/>
      <c r="Z752" s="16"/>
      <c r="AA752" s="16"/>
      <c r="AB752" s="16"/>
      <c r="AC752" s="16"/>
      <c r="AD752" s="16"/>
      <c r="AE752" s="11"/>
      <c r="AF752" s="11"/>
      <c r="AG752" s="11"/>
      <c r="AH752" s="11"/>
      <c r="AI752" s="9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90"/>
      <c r="AU752" s="89"/>
    </row>
    <row r="753" spans="1:47">
      <c r="A753" s="21"/>
      <c r="K753" s="21"/>
      <c r="M753" s="91"/>
      <c r="V753" s="16"/>
      <c r="W753" s="16"/>
      <c r="X753" s="16"/>
      <c r="Y753" s="16"/>
      <c r="Z753" s="16"/>
      <c r="AA753" s="16"/>
      <c r="AB753" s="16"/>
      <c r="AC753" s="16"/>
      <c r="AD753" s="16"/>
      <c r="AE753" s="11"/>
      <c r="AF753" s="11"/>
      <c r="AG753" s="11"/>
      <c r="AH753" s="11"/>
      <c r="AI753" s="9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90"/>
      <c r="AU753" s="89"/>
    </row>
    <row r="754" spans="1:47">
      <c r="A754" s="21"/>
      <c r="K754" s="21"/>
      <c r="M754" s="91"/>
      <c r="V754" s="16"/>
      <c r="W754" s="16"/>
      <c r="X754" s="16"/>
      <c r="Y754" s="16"/>
      <c r="Z754" s="16"/>
      <c r="AA754" s="16"/>
      <c r="AB754" s="16"/>
      <c r="AC754" s="16"/>
      <c r="AD754" s="16"/>
      <c r="AE754" s="11"/>
      <c r="AF754" s="11"/>
      <c r="AG754" s="11"/>
      <c r="AH754" s="11"/>
      <c r="AI754" s="9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90"/>
      <c r="AU754" s="89"/>
    </row>
    <row r="755" spans="1:47">
      <c r="A755" s="21"/>
      <c r="K755" s="21"/>
      <c r="M755" s="91"/>
      <c r="V755" s="16"/>
      <c r="W755" s="16"/>
      <c r="X755" s="16"/>
      <c r="Y755" s="16"/>
      <c r="Z755" s="16"/>
      <c r="AA755" s="16"/>
      <c r="AB755" s="16"/>
      <c r="AC755" s="16"/>
      <c r="AD755" s="16"/>
      <c r="AE755" s="11"/>
      <c r="AF755" s="11"/>
      <c r="AG755" s="11"/>
      <c r="AH755" s="11"/>
      <c r="AI755" s="9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90"/>
      <c r="AU755" s="89"/>
    </row>
    <row r="756" spans="1:47">
      <c r="A756" s="21"/>
      <c r="K756" s="21"/>
      <c r="M756" s="91"/>
      <c r="V756" s="16"/>
      <c r="W756" s="16"/>
      <c r="X756" s="16"/>
      <c r="Y756" s="16"/>
      <c r="Z756" s="16"/>
      <c r="AA756" s="16"/>
      <c r="AB756" s="16"/>
      <c r="AC756" s="16"/>
      <c r="AD756" s="16"/>
      <c r="AE756" s="11"/>
      <c r="AF756" s="11"/>
      <c r="AG756" s="11"/>
      <c r="AH756" s="11"/>
      <c r="AI756" s="9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90"/>
      <c r="AU756" s="89"/>
    </row>
    <row r="757" spans="1:47">
      <c r="A757" s="21"/>
      <c r="K757" s="21"/>
      <c r="M757" s="91"/>
      <c r="V757" s="16"/>
      <c r="W757" s="16"/>
      <c r="X757" s="16"/>
      <c r="Y757" s="16"/>
      <c r="Z757" s="16"/>
      <c r="AA757" s="16"/>
      <c r="AB757" s="16"/>
      <c r="AC757" s="16"/>
      <c r="AD757" s="16"/>
      <c r="AE757" s="11"/>
      <c r="AF757" s="11"/>
      <c r="AG757" s="11"/>
      <c r="AH757" s="11"/>
      <c r="AI757" s="9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90"/>
      <c r="AU757" s="89"/>
    </row>
    <row r="758" spans="1:47">
      <c r="A758" s="21"/>
      <c r="K758" s="21"/>
      <c r="M758" s="91"/>
      <c r="V758" s="16"/>
      <c r="W758" s="16"/>
      <c r="X758" s="16"/>
      <c r="Y758" s="16"/>
      <c r="Z758" s="16"/>
      <c r="AA758" s="16"/>
      <c r="AB758" s="16"/>
      <c r="AC758" s="16"/>
      <c r="AD758" s="16"/>
      <c r="AE758" s="11"/>
      <c r="AF758" s="11"/>
      <c r="AG758" s="11"/>
      <c r="AH758" s="11"/>
      <c r="AI758" s="9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90"/>
      <c r="AU758" s="89"/>
    </row>
    <row r="759" spans="1:47">
      <c r="A759" s="21"/>
      <c r="K759" s="21"/>
      <c r="M759" s="91"/>
      <c r="V759" s="16"/>
      <c r="W759" s="16"/>
      <c r="X759" s="16"/>
      <c r="Y759" s="16"/>
      <c r="Z759" s="16"/>
      <c r="AA759" s="16"/>
      <c r="AB759" s="16"/>
      <c r="AC759" s="16"/>
      <c r="AD759" s="16"/>
      <c r="AE759" s="11"/>
      <c r="AF759" s="11"/>
      <c r="AG759" s="11"/>
      <c r="AH759" s="11"/>
      <c r="AI759" s="9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90"/>
      <c r="AU759" s="89"/>
    </row>
    <row r="760" spans="1:47">
      <c r="A760" s="21"/>
      <c r="K760" s="21"/>
      <c r="M760" s="91"/>
      <c r="V760" s="16"/>
      <c r="W760" s="16"/>
      <c r="X760" s="16"/>
      <c r="Y760" s="16"/>
      <c r="Z760" s="16"/>
      <c r="AA760" s="16"/>
      <c r="AB760" s="16"/>
      <c r="AC760" s="16"/>
      <c r="AD760" s="16"/>
      <c r="AE760" s="11"/>
      <c r="AF760" s="11"/>
      <c r="AG760" s="11"/>
      <c r="AH760" s="11"/>
      <c r="AI760" s="9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90"/>
      <c r="AU760" s="89"/>
    </row>
    <row r="761" spans="1:47">
      <c r="A761" s="21"/>
      <c r="K761" s="21"/>
      <c r="M761" s="91"/>
      <c r="V761" s="16"/>
      <c r="W761" s="16"/>
      <c r="X761" s="16"/>
      <c r="Y761" s="16"/>
      <c r="Z761" s="16"/>
      <c r="AA761" s="16"/>
      <c r="AB761" s="16"/>
      <c r="AC761" s="16"/>
      <c r="AD761" s="16"/>
      <c r="AE761" s="11"/>
      <c r="AF761" s="11"/>
      <c r="AG761" s="11"/>
      <c r="AH761" s="11"/>
      <c r="AI761" s="9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90"/>
      <c r="AU761" s="89"/>
    </row>
    <row r="762" spans="1:47">
      <c r="A762" s="21"/>
      <c r="K762" s="21"/>
      <c r="M762" s="91"/>
      <c r="V762" s="16"/>
      <c r="W762" s="16"/>
      <c r="X762" s="16"/>
      <c r="Y762" s="16"/>
      <c r="Z762" s="16"/>
      <c r="AA762" s="16"/>
      <c r="AB762" s="16"/>
      <c r="AC762" s="16"/>
      <c r="AD762" s="16"/>
      <c r="AE762" s="11"/>
      <c r="AF762" s="11"/>
      <c r="AG762" s="11"/>
      <c r="AH762" s="11"/>
      <c r="AI762" s="9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90"/>
      <c r="AU762" s="89"/>
    </row>
    <row r="763" spans="1:47">
      <c r="A763" s="21"/>
      <c r="K763" s="21"/>
      <c r="M763" s="91"/>
      <c r="V763" s="16"/>
      <c r="W763" s="16"/>
      <c r="X763" s="16"/>
      <c r="Y763" s="16"/>
      <c r="Z763" s="16"/>
      <c r="AA763" s="16"/>
      <c r="AB763" s="16"/>
      <c r="AC763" s="16"/>
      <c r="AD763" s="16"/>
      <c r="AE763" s="11"/>
      <c r="AF763" s="11"/>
      <c r="AG763" s="11"/>
      <c r="AH763" s="11"/>
      <c r="AI763" s="9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90"/>
      <c r="AU763" s="89"/>
    </row>
    <row r="764" spans="1:47">
      <c r="A764" s="21"/>
      <c r="K764" s="21"/>
      <c r="M764" s="91"/>
      <c r="V764" s="16"/>
      <c r="W764" s="16"/>
      <c r="X764" s="16"/>
      <c r="Y764" s="16"/>
      <c r="Z764" s="16"/>
      <c r="AA764" s="16"/>
      <c r="AB764" s="16"/>
      <c r="AC764" s="16"/>
      <c r="AD764" s="16"/>
      <c r="AE764" s="11"/>
      <c r="AF764" s="11"/>
      <c r="AG764" s="11"/>
      <c r="AH764" s="11"/>
      <c r="AI764" s="9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90"/>
      <c r="AU764" s="89"/>
    </row>
    <row r="765" spans="1:47">
      <c r="A765" s="21"/>
      <c r="K765" s="21"/>
      <c r="M765" s="91"/>
      <c r="V765" s="16"/>
      <c r="W765" s="16"/>
      <c r="X765" s="16"/>
      <c r="Y765" s="16"/>
      <c r="Z765" s="16"/>
      <c r="AA765" s="16"/>
      <c r="AB765" s="16"/>
      <c r="AC765" s="16"/>
      <c r="AD765" s="16"/>
      <c r="AE765" s="11"/>
      <c r="AF765" s="11"/>
      <c r="AG765" s="11"/>
      <c r="AH765" s="11"/>
      <c r="AI765" s="9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90"/>
      <c r="AU765" s="89"/>
    </row>
    <row r="766" spans="1:47">
      <c r="A766" s="21"/>
      <c r="K766" s="21"/>
      <c r="M766" s="91"/>
      <c r="V766" s="16"/>
      <c r="W766" s="16"/>
      <c r="X766" s="16"/>
      <c r="Y766" s="16"/>
      <c r="Z766" s="16"/>
      <c r="AA766" s="16"/>
      <c r="AB766" s="16"/>
      <c r="AC766" s="16"/>
      <c r="AD766" s="16"/>
      <c r="AE766" s="11"/>
      <c r="AF766" s="11"/>
      <c r="AG766" s="11"/>
      <c r="AH766" s="11"/>
      <c r="AI766" s="9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90"/>
      <c r="AU766" s="89"/>
    </row>
    <row r="767" spans="1:47">
      <c r="A767" s="21"/>
      <c r="K767" s="21"/>
      <c r="M767" s="91"/>
      <c r="V767" s="16"/>
      <c r="W767" s="16"/>
      <c r="X767" s="16"/>
      <c r="Y767" s="16"/>
      <c r="Z767" s="16"/>
      <c r="AA767" s="16"/>
      <c r="AB767" s="16"/>
      <c r="AC767" s="16"/>
      <c r="AD767" s="16"/>
      <c r="AE767" s="11"/>
      <c r="AF767" s="11"/>
      <c r="AG767" s="11"/>
      <c r="AH767" s="11"/>
      <c r="AI767" s="9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90"/>
      <c r="AU767" s="89"/>
    </row>
    <row r="768" spans="1:47">
      <c r="A768" s="21"/>
      <c r="K768" s="21"/>
      <c r="M768" s="91"/>
      <c r="V768" s="16"/>
      <c r="W768" s="16"/>
      <c r="X768" s="16"/>
      <c r="Y768" s="16"/>
      <c r="Z768" s="16"/>
      <c r="AA768" s="16"/>
      <c r="AB768" s="16"/>
      <c r="AC768" s="16"/>
      <c r="AD768" s="16"/>
      <c r="AE768" s="11"/>
      <c r="AF768" s="11"/>
      <c r="AG768" s="11"/>
      <c r="AH768" s="11"/>
      <c r="AI768" s="9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90"/>
      <c r="AU768" s="89"/>
    </row>
    <row r="769" spans="1:47">
      <c r="A769" s="21"/>
      <c r="K769" s="21"/>
      <c r="M769" s="91"/>
      <c r="V769" s="16"/>
      <c r="W769" s="16"/>
      <c r="X769" s="16"/>
      <c r="Y769" s="16"/>
      <c r="Z769" s="16"/>
      <c r="AA769" s="16"/>
      <c r="AB769" s="16"/>
      <c r="AC769" s="16"/>
      <c r="AD769" s="16"/>
      <c r="AE769" s="11"/>
      <c r="AF769" s="11"/>
      <c r="AG769" s="11"/>
      <c r="AH769" s="11"/>
      <c r="AI769" s="9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90"/>
      <c r="AU769" s="89"/>
    </row>
    <row r="770" spans="1:47">
      <c r="A770" s="21"/>
      <c r="K770" s="21"/>
      <c r="M770" s="91"/>
      <c r="V770" s="16"/>
      <c r="W770" s="16"/>
      <c r="X770" s="16"/>
      <c r="Y770" s="16"/>
      <c r="Z770" s="16"/>
      <c r="AA770" s="16"/>
      <c r="AB770" s="16"/>
      <c r="AC770" s="16"/>
      <c r="AD770" s="16"/>
      <c r="AE770" s="11"/>
      <c r="AF770" s="11"/>
      <c r="AG770" s="11"/>
      <c r="AH770" s="11"/>
      <c r="AI770" s="9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90"/>
      <c r="AU770" s="89"/>
    </row>
    <row r="771" spans="1:47">
      <c r="A771" s="21"/>
      <c r="K771" s="21"/>
      <c r="M771" s="91"/>
      <c r="V771" s="16"/>
      <c r="W771" s="16"/>
      <c r="X771" s="16"/>
      <c r="Y771" s="16"/>
      <c r="Z771" s="16"/>
      <c r="AA771" s="16"/>
      <c r="AB771" s="16"/>
      <c r="AC771" s="16"/>
      <c r="AD771" s="16"/>
      <c r="AE771" s="11"/>
      <c r="AF771" s="11"/>
      <c r="AG771" s="11"/>
      <c r="AH771" s="11"/>
      <c r="AI771" s="9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90"/>
      <c r="AU771" s="89"/>
    </row>
    <row r="772" spans="1:47">
      <c r="A772" s="21"/>
      <c r="K772" s="21"/>
      <c r="M772" s="91"/>
      <c r="V772" s="16"/>
      <c r="W772" s="16"/>
      <c r="X772" s="16"/>
      <c r="Y772" s="16"/>
      <c r="Z772" s="16"/>
      <c r="AA772" s="16"/>
      <c r="AB772" s="16"/>
      <c r="AC772" s="16"/>
      <c r="AD772" s="16"/>
      <c r="AE772" s="11"/>
      <c r="AF772" s="11"/>
      <c r="AG772" s="11"/>
      <c r="AH772" s="11"/>
      <c r="AI772" s="9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90"/>
      <c r="AU772" s="89"/>
    </row>
    <row r="773" spans="1:47">
      <c r="A773" s="21"/>
      <c r="K773" s="21"/>
      <c r="M773" s="91"/>
      <c r="V773" s="16"/>
      <c r="W773" s="16"/>
      <c r="X773" s="16"/>
      <c r="Y773" s="16"/>
      <c r="Z773" s="16"/>
      <c r="AA773" s="16"/>
      <c r="AB773" s="16"/>
      <c r="AC773" s="16"/>
      <c r="AD773" s="16"/>
      <c r="AE773" s="11"/>
      <c r="AF773" s="11"/>
      <c r="AG773" s="11"/>
      <c r="AH773" s="11"/>
      <c r="AI773" s="9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90"/>
      <c r="AU773" s="89"/>
    </row>
    <row r="774" spans="1:47">
      <c r="A774" s="21"/>
      <c r="K774" s="21"/>
      <c r="M774" s="91"/>
      <c r="V774" s="16"/>
      <c r="W774" s="16"/>
      <c r="X774" s="16"/>
      <c r="Y774" s="16"/>
      <c r="Z774" s="16"/>
      <c r="AA774" s="16"/>
      <c r="AB774" s="16"/>
      <c r="AC774" s="16"/>
      <c r="AD774" s="16"/>
      <c r="AE774" s="11"/>
      <c r="AF774" s="11"/>
      <c r="AG774" s="11"/>
      <c r="AH774" s="11"/>
      <c r="AI774" s="9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90"/>
      <c r="AU774" s="89"/>
    </row>
    <row r="775" spans="1:47">
      <c r="A775" s="21"/>
      <c r="K775" s="21"/>
      <c r="M775" s="91"/>
      <c r="V775" s="16"/>
      <c r="W775" s="16"/>
      <c r="X775" s="16"/>
      <c r="Y775" s="16"/>
      <c r="Z775" s="16"/>
      <c r="AA775" s="16"/>
      <c r="AB775" s="16"/>
      <c r="AC775" s="16"/>
      <c r="AD775" s="16"/>
      <c r="AE775" s="11"/>
      <c r="AF775" s="11"/>
      <c r="AG775" s="11"/>
      <c r="AH775" s="11"/>
      <c r="AI775" s="9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90"/>
      <c r="AU775" s="89"/>
    </row>
    <row r="776" spans="1:47">
      <c r="A776" s="21"/>
      <c r="K776" s="21"/>
      <c r="M776" s="91"/>
      <c r="V776" s="16"/>
      <c r="W776" s="16"/>
      <c r="X776" s="16"/>
      <c r="Y776" s="16"/>
      <c r="Z776" s="16"/>
      <c r="AA776" s="16"/>
      <c r="AB776" s="16"/>
      <c r="AC776" s="16"/>
      <c r="AD776" s="16"/>
      <c r="AE776" s="11"/>
      <c r="AF776" s="11"/>
      <c r="AG776" s="11"/>
      <c r="AH776" s="11"/>
      <c r="AI776" s="9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90"/>
      <c r="AU776" s="89"/>
    </row>
    <row r="777" spans="1:47">
      <c r="A777" s="21"/>
      <c r="K777" s="21"/>
      <c r="M777" s="91"/>
      <c r="V777" s="16"/>
      <c r="W777" s="16"/>
      <c r="X777" s="16"/>
      <c r="Y777" s="16"/>
      <c r="Z777" s="16"/>
      <c r="AA777" s="16"/>
      <c r="AB777" s="16"/>
      <c r="AC777" s="16"/>
      <c r="AD777" s="16"/>
      <c r="AE777" s="11"/>
      <c r="AF777" s="11"/>
      <c r="AG777" s="11"/>
      <c r="AH777" s="11"/>
      <c r="AI777" s="9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90"/>
      <c r="AU777" s="89"/>
    </row>
    <row r="778" spans="1:47">
      <c r="A778" s="21"/>
      <c r="K778" s="21"/>
      <c r="M778" s="91"/>
      <c r="V778" s="16"/>
      <c r="W778" s="16"/>
      <c r="X778" s="16"/>
      <c r="Y778" s="16"/>
      <c r="Z778" s="16"/>
      <c r="AA778" s="16"/>
      <c r="AB778" s="16"/>
      <c r="AC778" s="16"/>
      <c r="AD778" s="16"/>
      <c r="AE778" s="11"/>
      <c r="AF778" s="11"/>
      <c r="AG778" s="11"/>
      <c r="AH778" s="11"/>
      <c r="AI778" s="9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90"/>
      <c r="AU778" s="89"/>
    </row>
    <row r="779" spans="1:47">
      <c r="A779" s="21"/>
      <c r="K779" s="21"/>
      <c r="M779" s="91"/>
      <c r="V779" s="16"/>
      <c r="W779" s="16"/>
      <c r="X779" s="16"/>
      <c r="Y779" s="16"/>
      <c r="Z779" s="16"/>
      <c r="AA779" s="16"/>
      <c r="AB779" s="16"/>
      <c r="AC779" s="16"/>
      <c r="AD779" s="16"/>
      <c r="AE779" s="11"/>
      <c r="AF779" s="11"/>
      <c r="AG779" s="11"/>
      <c r="AH779" s="11"/>
      <c r="AI779" s="9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90"/>
      <c r="AU779" s="89"/>
    </row>
    <row r="780" spans="1:47">
      <c r="A780" s="21"/>
      <c r="K780" s="21"/>
      <c r="M780" s="91"/>
      <c r="V780" s="16"/>
      <c r="W780" s="16"/>
      <c r="X780" s="16"/>
      <c r="Y780" s="16"/>
      <c r="Z780" s="16"/>
      <c r="AA780" s="16"/>
      <c r="AB780" s="16"/>
      <c r="AC780" s="16"/>
      <c r="AD780" s="16"/>
      <c r="AE780" s="11"/>
      <c r="AF780" s="11"/>
      <c r="AG780" s="11"/>
      <c r="AH780" s="11"/>
      <c r="AI780" s="9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90"/>
      <c r="AU780" s="89"/>
    </row>
    <row r="781" spans="1:47">
      <c r="A781" s="21"/>
      <c r="K781" s="21"/>
      <c r="M781" s="91"/>
      <c r="V781" s="16"/>
      <c r="W781" s="16"/>
      <c r="X781" s="16"/>
      <c r="Y781" s="16"/>
      <c r="Z781" s="16"/>
      <c r="AA781" s="16"/>
      <c r="AB781" s="16"/>
      <c r="AC781" s="16"/>
      <c r="AD781" s="16"/>
      <c r="AE781" s="11"/>
      <c r="AF781" s="11"/>
      <c r="AG781" s="11"/>
      <c r="AH781" s="11"/>
      <c r="AI781" s="9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90"/>
      <c r="AU781" s="89"/>
    </row>
    <row r="782" spans="1:47">
      <c r="A782" s="21"/>
      <c r="K782" s="21"/>
      <c r="M782" s="91"/>
      <c r="V782" s="16"/>
      <c r="W782" s="16"/>
      <c r="X782" s="16"/>
      <c r="Y782" s="16"/>
      <c r="Z782" s="16"/>
      <c r="AA782" s="16"/>
      <c r="AB782" s="16"/>
      <c r="AC782" s="16"/>
      <c r="AD782" s="16"/>
      <c r="AE782" s="11"/>
      <c r="AF782" s="11"/>
      <c r="AG782" s="11"/>
      <c r="AH782" s="11"/>
      <c r="AI782" s="9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90"/>
      <c r="AU782" s="89"/>
    </row>
    <row r="783" spans="1:47">
      <c r="A783" s="21"/>
      <c r="K783" s="21"/>
      <c r="M783" s="91"/>
      <c r="V783" s="16"/>
      <c r="W783" s="16"/>
      <c r="X783" s="16"/>
      <c r="Y783" s="16"/>
      <c r="Z783" s="16"/>
      <c r="AA783" s="16"/>
      <c r="AB783" s="16"/>
      <c r="AC783" s="16"/>
      <c r="AD783" s="16"/>
      <c r="AE783" s="11"/>
      <c r="AF783" s="11"/>
      <c r="AG783" s="11"/>
      <c r="AH783" s="11"/>
      <c r="AI783" s="9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90"/>
      <c r="AU783" s="89"/>
    </row>
    <row r="784" spans="1:47">
      <c r="A784" s="21"/>
      <c r="K784" s="21"/>
      <c r="M784" s="91"/>
      <c r="V784" s="16"/>
      <c r="W784" s="16"/>
      <c r="X784" s="16"/>
      <c r="Y784" s="16"/>
      <c r="Z784" s="16"/>
      <c r="AA784" s="16"/>
      <c r="AB784" s="16"/>
      <c r="AC784" s="16"/>
      <c r="AD784" s="16"/>
      <c r="AE784" s="11"/>
      <c r="AF784" s="11"/>
      <c r="AG784" s="11"/>
      <c r="AH784" s="11"/>
      <c r="AI784" s="9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90"/>
      <c r="AU784" s="89"/>
    </row>
    <row r="785" spans="1:47">
      <c r="A785" s="21"/>
      <c r="K785" s="21"/>
      <c r="M785" s="91"/>
      <c r="V785" s="16"/>
      <c r="W785" s="16"/>
      <c r="X785" s="16"/>
      <c r="Y785" s="16"/>
      <c r="Z785" s="16"/>
      <c r="AA785" s="16"/>
      <c r="AB785" s="16"/>
      <c r="AC785" s="16"/>
      <c r="AD785" s="16"/>
      <c r="AE785" s="11"/>
      <c r="AF785" s="11"/>
      <c r="AG785" s="11"/>
      <c r="AH785" s="11"/>
      <c r="AI785" s="9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90"/>
      <c r="AU785" s="89"/>
    </row>
    <row r="786" spans="1:47">
      <c r="A786" s="21"/>
      <c r="K786" s="21"/>
      <c r="M786" s="91"/>
      <c r="V786" s="16"/>
      <c r="W786" s="16"/>
      <c r="X786" s="16"/>
      <c r="Y786" s="16"/>
      <c r="Z786" s="16"/>
      <c r="AA786" s="16"/>
      <c r="AB786" s="16"/>
      <c r="AC786" s="16"/>
      <c r="AD786" s="16"/>
      <c r="AE786" s="11"/>
      <c r="AF786" s="11"/>
      <c r="AG786" s="11"/>
      <c r="AH786" s="11"/>
      <c r="AI786" s="9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90"/>
      <c r="AU786" s="89"/>
    </row>
    <row r="787" spans="1:47">
      <c r="A787" s="21"/>
      <c r="K787" s="21"/>
      <c r="M787" s="91"/>
      <c r="V787" s="16"/>
      <c r="W787" s="16"/>
      <c r="X787" s="16"/>
      <c r="Y787" s="16"/>
      <c r="Z787" s="16"/>
      <c r="AA787" s="16"/>
      <c r="AB787" s="16"/>
      <c r="AC787" s="16"/>
      <c r="AD787" s="16"/>
      <c r="AE787" s="11"/>
      <c r="AF787" s="11"/>
      <c r="AG787" s="11"/>
      <c r="AH787" s="11"/>
      <c r="AI787" s="9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90"/>
      <c r="AU787" s="89"/>
    </row>
    <row r="788" spans="1:47">
      <c r="A788" s="21"/>
      <c r="K788" s="21"/>
      <c r="M788" s="91"/>
      <c r="V788" s="16"/>
      <c r="W788" s="16"/>
      <c r="X788" s="16"/>
      <c r="Y788" s="16"/>
      <c r="Z788" s="16"/>
      <c r="AA788" s="16"/>
      <c r="AB788" s="16"/>
      <c r="AC788" s="16"/>
      <c r="AD788" s="16"/>
      <c r="AE788" s="11"/>
      <c r="AF788" s="11"/>
      <c r="AG788" s="11"/>
      <c r="AH788" s="11"/>
      <c r="AI788" s="9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90"/>
      <c r="AU788" s="89"/>
    </row>
    <row r="789" spans="1:47">
      <c r="A789" s="21"/>
      <c r="K789" s="21"/>
      <c r="M789" s="91"/>
      <c r="V789" s="16"/>
      <c r="W789" s="16"/>
      <c r="X789" s="16"/>
      <c r="Y789" s="16"/>
      <c r="Z789" s="16"/>
      <c r="AA789" s="16"/>
      <c r="AB789" s="16"/>
      <c r="AC789" s="16"/>
      <c r="AD789" s="16"/>
      <c r="AE789" s="11"/>
      <c r="AF789" s="11"/>
      <c r="AG789" s="11"/>
      <c r="AH789" s="11"/>
      <c r="AI789" s="9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90"/>
      <c r="AU789" s="89"/>
    </row>
    <row r="790" spans="1:47">
      <c r="A790" s="21"/>
      <c r="K790" s="21"/>
      <c r="M790" s="91"/>
      <c r="V790" s="16"/>
      <c r="W790" s="16"/>
      <c r="X790" s="16"/>
      <c r="Y790" s="16"/>
      <c r="Z790" s="16"/>
      <c r="AA790" s="16"/>
      <c r="AB790" s="16"/>
      <c r="AC790" s="16"/>
      <c r="AD790" s="16"/>
      <c r="AE790" s="11"/>
      <c r="AF790" s="11"/>
      <c r="AG790" s="11"/>
      <c r="AH790" s="11"/>
      <c r="AI790" s="9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90"/>
      <c r="AU790" s="89"/>
    </row>
    <row r="791" spans="1:47">
      <c r="A791" s="21"/>
      <c r="K791" s="21"/>
      <c r="M791" s="91"/>
      <c r="V791" s="16"/>
      <c r="W791" s="16"/>
      <c r="X791" s="16"/>
      <c r="Y791" s="16"/>
      <c r="Z791" s="16"/>
      <c r="AA791" s="16"/>
      <c r="AB791" s="16"/>
      <c r="AC791" s="16"/>
      <c r="AD791" s="16"/>
      <c r="AE791" s="11"/>
      <c r="AF791" s="11"/>
      <c r="AG791" s="11"/>
      <c r="AH791" s="11"/>
      <c r="AI791" s="9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90"/>
      <c r="AU791" s="89"/>
    </row>
    <row r="792" spans="1:47">
      <c r="A792" s="21"/>
      <c r="K792" s="21"/>
      <c r="M792" s="91"/>
      <c r="V792" s="16"/>
      <c r="W792" s="16"/>
      <c r="X792" s="16"/>
      <c r="Y792" s="16"/>
      <c r="Z792" s="16"/>
      <c r="AA792" s="16"/>
      <c r="AB792" s="16"/>
      <c r="AC792" s="16"/>
      <c r="AD792" s="16"/>
      <c r="AE792" s="11"/>
      <c r="AF792" s="11"/>
      <c r="AG792" s="11"/>
      <c r="AH792" s="11"/>
      <c r="AI792" s="9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90"/>
      <c r="AU792" s="89"/>
    </row>
    <row r="793" spans="1:47">
      <c r="A793" s="21"/>
      <c r="K793" s="21"/>
      <c r="M793" s="91"/>
      <c r="V793" s="16"/>
      <c r="W793" s="16"/>
      <c r="X793" s="16"/>
      <c r="Y793" s="16"/>
      <c r="Z793" s="16"/>
      <c r="AA793" s="16"/>
      <c r="AB793" s="16"/>
      <c r="AC793" s="16"/>
      <c r="AD793" s="16"/>
      <c r="AE793" s="11"/>
      <c r="AF793" s="11"/>
      <c r="AG793" s="11"/>
      <c r="AH793" s="11"/>
      <c r="AI793" s="9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90"/>
      <c r="AU793" s="89"/>
    </row>
    <row r="794" spans="1:47">
      <c r="A794" s="21"/>
      <c r="K794" s="21"/>
      <c r="M794" s="91"/>
      <c r="V794" s="16"/>
      <c r="W794" s="16"/>
      <c r="X794" s="16"/>
      <c r="Y794" s="16"/>
      <c r="Z794" s="16"/>
      <c r="AA794" s="16"/>
      <c r="AB794" s="16"/>
      <c r="AC794" s="16"/>
      <c r="AD794" s="16"/>
      <c r="AE794" s="11"/>
      <c r="AF794" s="11"/>
      <c r="AG794" s="11"/>
      <c r="AH794" s="11"/>
      <c r="AI794" s="9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90"/>
      <c r="AU794" s="89"/>
    </row>
    <row r="795" spans="1:47">
      <c r="A795" s="21"/>
      <c r="K795" s="21"/>
      <c r="M795" s="91"/>
      <c r="V795" s="16"/>
      <c r="W795" s="16"/>
      <c r="X795" s="16"/>
      <c r="Y795" s="16"/>
      <c r="Z795" s="16"/>
      <c r="AA795" s="16"/>
      <c r="AB795" s="16"/>
      <c r="AC795" s="16"/>
      <c r="AD795" s="16"/>
      <c r="AE795" s="11"/>
      <c r="AF795" s="11"/>
      <c r="AG795" s="11"/>
      <c r="AH795" s="11"/>
      <c r="AI795" s="9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90"/>
      <c r="AU795" s="89"/>
    </row>
    <row r="796" spans="1:47">
      <c r="A796" s="21"/>
      <c r="K796" s="21"/>
      <c r="M796" s="91"/>
      <c r="V796" s="16"/>
      <c r="W796" s="16"/>
      <c r="X796" s="16"/>
      <c r="Y796" s="16"/>
      <c r="Z796" s="16"/>
      <c r="AA796" s="16"/>
      <c r="AB796" s="16"/>
      <c r="AC796" s="16"/>
      <c r="AD796" s="16"/>
      <c r="AE796" s="11"/>
      <c r="AF796" s="11"/>
      <c r="AG796" s="11"/>
      <c r="AH796" s="11"/>
      <c r="AI796" s="9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90"/>
      <c r="AU796" s="89"/>
    </row>
    <row r="797" spans="1:47">
      <c r="A797" s="21"/>
      <c r="K797" s="21"/>
      <c r="M797" s="91"/>
      <c r="V797" s="16"/>
      <c r="W797" s="16"/>
      <c r="X797" s="16"/>
      <c r="Y797" s="16"/>
      <c r="Z797" s="16"/>
      <c r="AA797" s="16"/>
      <c r="AB797" s="16"/>
      <c r="AC797" s="16"/>
      <c r="AD797" s="16"/>
      <c r="AE797" s="11"/>
      <c r="AF797" s="11"/>
      <c r="AG797" s="11"/>
      <c r="AH797" s="11"/>
      <c r="AI797" s="9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90"/>
      <c r="AU797" s="89"/>
    </row>
    <row r="798" spans="1:47">
      <c r="A798" s="21"/>
      <c r="K798" s="21"/>
      <c r="M798" s="91"/>
      <c r="V798" s="16"/>
      <c r="W798" s="16"/>
      <c r="X798" s="16"/>
      <c r="Y798" s="16"/>
      <c r="Z798" s="16"/>
      <c r="AA798" s="16"/>
      <c r="AB798" s="16"/>
      <c r="AC798" s="16"/>
      <c r="AD798" s="16"/>
      <c r="AE798" s="11"/>
      <c r="AF798" s="11"/>
      <c r="AG798" s="11"/>
      <c r="AH798" s="11"/>
      <c r="AI798" s="9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90"/>
      <c r="AU798" s="89"/>
    </row>
    <row r="799" spans="1:47">
      <c r="A799" s="21"/>
      <c r="K799" s="21"/>
      <c r="M799" s="91"/>
      <c r="V799" s="16"/>
      <c r="W799" s="16"/>
      <c r="X799" s="16"/>
      <c r="Y799" s="16"/>
      <c r="Z799" s="16"/>
      <c r="AA799" s="16"/>
      <c r="AB799" s="16"/>
      <c r="AC799" s="16"/>
      <c r="AD799" s="16"/>
      <c r="AE799" s="11"/>
      <c r="AF799" s="11"/>
      <c r="AG799" s="11"/>
      <c r="AH799" s="11"/>
      <c r="AI799" s="9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90"/>
      <c r="AU799" s="89"/>
    </row>
    <row r="800" spans="1:47">
      <c r="A800" s="21"/>
      <c r="K800" s="21"/>
      <c r="M800" s="91"/>
      <c r="V800" s="16"/>
      <c r="W800" s="16"/>
      <c r="X800" s="16"/>
      <c r="Y800" s="16"/>
      <c r="Z800" s="16"/>
      <c r="AA800" s="16"/>
      <c r="AB800" s="16"/>
      <c r="AC800" s="16"/>
      <c r="AD800" s="16"/>
      <c r="AE800" s="11"/>
      <c r="AF800" s="11"/>
      <c r="AG800" s="11"/>
      <c r="AH800" s="11"/>
      <c r="AI800" s="9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90"/>
      <c r="AU800" s="89"/>
    </row>
    <row r="801" spans="1:47">
      <c r="A801" s="21"/>
      <c r="K801" s="21"/>
      <c r="M801" s="91"/>
      <c r="V801" s="16"/>
      <c r="W801" s="16"/>
      <c r="X801" s="16"/>
      <c r="Y801" s="16"/>
      <c r="Z801" s="16"/>
      <c r="AA801" s="16"/>
      <c r="AB801" s="16"/>
      <c r="AC801" s="16"/>
      <c r="AD801" s="16"/>
      <c r="AE801" s="11"/>
      <c r="AF801" s="11"/>
      <c r="AG801" s="11"/>
      <c r="AH801" s="11"/>
      <c r="AI801" s="9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90"/>
      <c r="AU801" s="89"/>
    </row>
    <row r="802" spans="1:47">
      <c r="A802" s="21"/>
      <c r="K802" s="21"/>
      <c r="M802" s="91"/>
      <c r="V802" s="16"/>
      <c r="W802" s="16"/>
      <c r="X802" s="16"/>
      <c r="Y802" s="16"/>
      <c r="Z802" s="16"/>
      <c r="AA802" s="16"/>
      <c r="AB802" s="16"/>
      <c r="AC802" s="16"/>
      <c r="AD802" s="16"/>
      <c r="AE802" s="11"/>
      <c r="AF802" s="11"/>
      <c r="AG802" s="11"/>
      <c r="AH802" s="11"/>
      <c r="AI802" s="9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90"/>
      <c r="AU802" s="89"/>
    </row>
    <row r="803" spans="1:47">
      <c r="A803" s="21"/>
      <c r="K803" s="21"/>
      <c r="M803" s="91"/>
      <c r="V803" s="16"/>
      <c r="W803" s="16"/>
      <c r="X803" s="16"/>
      <c r="Y803" s="16"/>
      <c r="Z803" s="16"/>
      <c r="AA803" s="16"/>
      <c r="AB803" s="16"/>
      <c r="AC803" s="16"/>
      <c r="AD803" s="16"/>
      <c r="AE803" s="11"/>
      <c r="AF803" s="11"/>
      <c r="AG803" s="11"/>
      <c r="AH803" s="11"/>
      <c r="AI803" s="9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90"/>
      <c r="AU803" s="89"/>
    </row>
    <row r="804" spans="1:47">
      <c r="A804" s="21"/>
      <c r="K804" s="21"/>
      <c r="M804" s="91"/>
      <c r="V804" s="16"/>
      <c r="W804" s="16"/>
      <c r="X804" s="16"/>
      <c r="Y804" s="16"/>
      <c r="Z804" s="16"/>
      <c r="AA804" s="16"/>
      <c r="AB804" s="16"/>
      <c r="AC804" s="16"/>
      <c r="AD804" s="16"/>
      <c r="AE804" s="11"/>
      <c r="AF804" s="11"/>
      <c r="AG804" s="11"/>
      <c r="AH804" s="11"/>
      <c r="AI804" s="9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90"/>
      <c r="AU804" s="89"/>
    </row>
    <row r="805" spans="1:47">
      <c r="A805" s="21"/>
      <c r="K805" s="21"/>
      <c r="M805" s="91"/>
      <c r="V805" s="16"/>
      <c r="W805" s="16"/>
      <c r="X805" s="16"/>
      <c r="Y805" s="16"/>
      <c r="Z805" s="16"/>
      <c r="AA805" s="16"/>
      <c r="AB805" s="16"/>
      <c r="AC805" s="16"/>
      <c r="AD805" s="16"/>
      <c r="AE805" s="11"/>
      <c r="AF805" s="11"/>
      <c r="AG805" s="11"/>
      <c r="AH805" s="11"/>
      <c r="AI805" s="9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90"/>
      <c r="AU805" s="89"/>
    </row>
    <row r="806" spans="1:47">
      <c r="A806" s="21"/>
      <c r="K806" s="21"/>
      <c r="M806" s="91"/>
      <c r="V806" s="16"/>
      <c r="W806" s="16"/>
      <c r="X806" s="16"/>
      <c r="Y806" s="16"/>
      <c r="Z806" s="16"/>
      <c r="AA806" s="16"/>
      <c r="AB806" s="16"/>
      <c r="AC806" s="16"/>
      <c r="AD806" s="16"/>
      <c r="AE806" s="11"/>
      <c r="AF806" s="11"/>
      <c r="AG806" s="11"/>
      <c r="AH806" s="11"/>
      <c r="AI806" s="9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90"/>
      <c r="AU806" s="89"/>
    </row>
    <row r="807" spans="1:47">
      <c r="A807" s="21"/>
      <c r="K807" s="21"/>
      <c r="M807" s="91"/>
      <c r="V807" s="16"/>
      <c r="W807" s="16"/>
      <c r="X807" s="16"/>
      <c r="Y807" s="16"/>
      <c r="Z807" s="16"/>
      <c r="AA807" s="16"/>
      <c r="AB807" s="16"/>
      <c r="AC807" s="16"/>
      <c r="AD807" s="16"/>
      <c r="AE807" s="11"/>
      <c r="AF807" s="11"/>
      <c r="AG807" s="11"/>
      <c r="AH807" s="11"/>
      <c r="AI807" s="9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90"/>
      <c r="AU807" s="89"/>
    </row>
    <row r="808" spans="1:47">
      <c r="A808" s="21"/>
      <c r="K808" s="21"/>
      <c r="M808" s="91"/>
      <c r="V808" s="16"/>
      <c r="W808" s="16"/>
      <c r="X808" s="16"/>
      <c r="Y808" s="16"/>
      <c r="Z808" s="16"/>
      <c r="AA808" s="16"/>
      <c r="AB808" s="16"/>
      <c r="AC808" s="16"/>
      <c r="AD808" s="16"/>
      <c r="AE808" s="11"/>
      <c r="AF808" s="11"/>
      <c r="AG808" s="11"/>
      <c r="AH808" s="11"/>
      <c r="AI808" s="9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90"/>
      <c r="AU808" s="89"/>
    </row>
    <row r="809" spans="1:47">
      <c r="A809" s="21"/>
      <c r="K809" s="21"/>
      <c r="M809" s="91"/>
      <c r="V809" s="16"/>
      <c r="W809" s="16"/>
      <c r="X809" s="16"/>
      <c r="Y809" s="16"/>
      <c r="Z809" s="16"/>
      <c r="AA809" s="16"/>
      <c r="AB809" s="16"/>
      <c r="AC809" s="16"/>
      <c r="AD809" s="16"/>
      <c r="AE809" s="11"/>
      <c r="AF809" s="11"/>
      <c r="AG809" s="11"/>
      <c r="AH809" s="11"/>
      <c r="AI809" s="9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90"/>
      <c r="AU809" s="89"/>
    </row>
    <row r="810" spans="1:47">
      <c r="A810" s="21"/>
      <c r="K810" s="21"/>
      <c r="M810" s="91"/>
      <c r="V810" s="16"/>
      <c r="W810" s="16"/>
      <c r="X810" s="16"/>
      <c r="Y810" s="16"/>
      <c r="Z810" s="16"/>
      <c r="AA810" s="16"/>
      <c r="AB810" s="16"/>
      <c r="AC810" s="16"/>
      <c r="AD810" s="16"/>
      <c r="AE810" s="11"/>
      <c r="AF810" s="11"/>
      <c r="AG810" s="11"/>
      <c r="AH810" s="11"/>
      <c r="AI810" s="9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90"/>
      <c r="AU810" s="89"/>
    </row>
    <row r="811" spans="1:47">
      <c r="A811" s="21"/>
      <c r="K811" s="21"/>
      <c r="M811" s="91"/>
      <c r="V811" s="16"/>
      <c r="W811" s="16"/>
      <c r="X811" s="16"/>
      <c r="Y811" s="16"/>
      <c r="Z811" s="16"/>
      <c r="AA811" s="16"/>
      <c r="AB811" s="16"/>
      <c r="AC811" s="16"/>
      <c r="AD811" s="16"/>
      <c r="AE811" s="11"/>
      <c r="AF811" s="11"/>
      <c r="AG811" s="11"/>
      <c r="AH811" s="11"/>
      <c r="AI811" s="9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90"/>
      <c r="AU811" s="89"/>
    </row>
    <row r="812" spans="1:47">
      <c r="A812" s="21"/>
      <c r="K812" s="21"/>
      <c r="M812" s="91"/>
      <c r="V812" s="16"/>
      <c r="W812" s="16"/>
      <c r="X812" s="16"/>
      <c r="Y812" s="16"/>
      <c r="Z812" s="16"/>
      <c r="AA812" s="16"/>
      <c r="AB812" s="16"/>
      <c r="AC812" s="16"/>
      <c r="AD812" s="16"/>
      <c r="AE812" s="11"/>
      <c r="AF812" s="11"/>
      <c r="AG812" s="11"/>
      <c r="AH812" s="11"/>
      <c r="AI812" s="9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90"/>
      <c r="AU812" s="89"/>
    </row>
    <row r="813" spans="1:47">
      <c r="A813" s="21"/>
      <c r="K813" s="21"/>
      <c r="M813" s="91"/>
      <c r="V813" s="16"/>
      <c r="W813" s="16"/>
      <c r="X813" s="16"/>
      <c r="Y813" s="16"/>
      <c r="Z813" s="16"/>
      <c r="AA813" s="16"/>
      <c r="AB813" s="16"/>
      <c r="AC813" s="16"/>
      <c r="AD813" s="16"/>
      <c r="AE813" s="11"/>
      <c r="AF813" s="11"/>
      <c r="AG813" s="11"/>
      <c r="AH813" s="11"/>
      <c r="AI813" s="9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90"/>
      <c r="AU813" s="89"/>
    </row>
    <row r="814" spans="1:47">
      <c r="A814" s="21"/>
      <c r="K814" s="21"/>
      <c r="M814" s="91"/>
      <c r="V814" s="16"/>
      <c r="W814" s="16"/>
      <c r="X814" s="16"/>
      <c r="Y814" s="16"/>
      <c r="Z814" s="16"/>
      <c r="AA814" s="16"/>
      <c r="AB814" s="16"/>
      <c r="AC814" s="16"/>
      <c r="AD814" s="16"/>
      <c r="AE814" s="11"/>
      <c r="AF814" s="11"/>
      <c r="AG814" s="11"/>
      <c r="AH814" s="11"/>
      <c r="AI814" s="9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90"/>
      <c r="AU814" s="89"/>
    </row>
    <row r="815" spans="1:47">
      <c r="A815" s="21"/>
      <c r="K815" s="21"/>
      <c r="M815" s="91"/>
      <c r="V815" s="16"/>
      <c r="W815" s="16"/>
      <c r="X815" s="16"/>
      <c r="Y815" s="16"/>
      <c r="Z815" s="16"/>
      <c r="AA815" s="16"/>
      <c r="AB815" s="16"/>
      <c r="AC815" s="16"/>
      <c r="AD815" s="16"/>
      <c r="AE815" s="11"/>
      <c r="AF815" s="11"/>
      <c r="AG815" s="11"/>
      <c r="AH815" s="11"/>
      <c r="AI815" s="9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90"/>
      <c r="AU815" s="89"/>
    </row>
    <row r="816" spans="1:47">
      <c r="A816" s="21"/>
      <c r="K816" s="21"/>
      <c r="M816" s="91"/>
      <c r="V816" s="16"/>
      <c r="W816" s="16"/>
      <c r="X816" s="16"/>
      <c r="Y816" s="16"/>
      <c r="Z816" s="16"/>
      <c r="AA816" s="16"/>
      <c r="AB816" s="16"/>
      <c r="AC816" s="16"/>
      <c r="AD816" s="16"/>
      <c r="AE816" s="11"/>
      <c r="AF816" s="11"/>
      <c r="AG816" s="11"/>
      <c r="AH816" s="11"/>
      <c r="AI816" s="9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90"/>
      <c r="AU816" s="89"/>
    </row>
    <row r="817" spans="1:47">
      <c r="A817" s="21"/>
      <c r="K817" s="21"/>
      <c r="M817" s="91"/>
      <c r="V817" s="16"/>
      <c r="W817" s="16"/>
      <c r="X817" s="16"/>
      <c r="Y817" s="16"/>
      <c r="Z817" s="16"/>
      <c r="AA817" s="16"/>
      <c r="AB817" s="16"/>
      <c r="AC817" s="16"/>
      <c r="AD817" s="16"/>
      <c r="AE817" s="11"/>
      <c r="AF817" s="11"/>
      <c r="AG817" s="11"/>
      <c r="AH817" s="11"/>
      <c r="AI817" s="9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90"/>
      <c r="AU817" s="89"/>
    </row>
    <row r="818" spans="1:47">
      <c r="A818" s="21"/>
      <c r="K818" s="21"/>
      <c r="M818" s="91"/>
      <c r="V818" s="16"/>
      <c r="W818" s="16"/>
      <c r="X818" s="16"/>
      <c r="Y818" s="16"/>
      <c r="Z818" s="16"/>
      <c r="AA818" s="16"/>
      <c r="AB818" s="16"/>
      <c r="AC818" s="16"/>
      <c r="AD818" s="16"/>
      <c r="AE818" s="11"/>
      <c r="AF818" s="11"/>
      <c r="AG818" s="11"/>
      <c r="AH818" s="11"/>
      <c r="AI818" s="9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90"/>
      <c r="AU818" s="89"/>
    </row>
    <row r="819" spans="1:47">
      <c r="A819" s="21"/>
      <c r="K819" s="21"/>
      <c r="M819" s="91"/>
      <c r="V819" s="16"/>
      <c r="W819" s="16"/>
      <c r="X819" s="16"/>
      <c r="Y819" s="16"/>
      <c r="Z819" s="16"/>
      <c r="AA819" s="16"/>
      <c r="AB819" s="16"/>
      <c r="AC819" s="16"/>
      <c r="AD819" s="16"/>
      <c r="AE819" s="11"/>
      <c r="AF819" s="11"/>
      <c r="AG819" s="11"/>
      <c r="AH819" s="11"/>
      <c r="AI819" s="9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90"/>
      <c r="AU819" s="89"/>
    </row>
    <row r="820" spans="1:47">
      <c r="A820" s="21"/>
      <c r="K820" s="21"/>
      <c r="M820" s="91"/>
      <c r="V820" s="16"/>
      <c r="W820" s="16"/>
      <c r="X820" s="16"/>
      <c r="Y820" s="16"/>
      <c r="Z820" s="16"/>
      <c r="AA820" s="16"/>
      <c r="AB820" s="16"/>
      <c r="AC820" s="16"/>
      <c r="AD820" s="16"/>
      <c r="AE820" s="11"/>
      <c r="AF820" s="11"/>
      <c r="AG820" s="11"/>
      <c r="AH820" s="11"/>
      <c r="AI820" s="9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90"/>
      <c r="AU820" s="89"/>
    </row>
    <row r="821" spans="1:47">
      <c r="A821" s="21"/>
      <c r="K821" s="21"/>
      <c r="M821" s="91"/>
      <c r="V821" s="16"/>
      <c r="W821" s="16"/>
      <c r="X821" s="16"/>
      <c r="Y821" s="16"/>
      <c r="Z821" s="16"/>
      <c r="AA821" s="16"/>
      <c r="AB821" s="16"/>
      <c r="AC821" s="16"/>
      <c r="AD821" s="16"/>
      <c r="AE821" s="11"/>
      <c r="AF821" s="11"/>
      <c r="AG821" s="11"/>
      <c r="AH821" s="11"/>
      <c r="AI821" s="9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90"/>
      <c r="AU821" s="89"/>
    </row>
    <row r="822" spans="1:47">
      <c r="A822" s="21"/>
      <c r="K822" s="21"/>
      <c r="M822" s="91"/>
      <c r="V822" s="16"/>
      <c r="W822" s="16"/>
      <c r="X822" s="16"/>
      <c r="Y822" s="16"/>
      <c r="Z822" s="16"/>
      <c r="AA822" s="16"/>
      <c r="AB822" s="16"/>
      <c r="AC822" s="16"/>
      <c r="AD822" s="16"/>
      <c r="AE822" s="11"/>
      <c r="AF822" s="11"/>
      <c r="AG822" s="11"/>
      <c r="AH822" s="11"/>
      <c r="AI822" s="9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90"/>
      <c r="AU822" s="89"/>
    </row>
    <row r="823" spans="1:47">
      <c r="A823" s="21"/>
      <c r="K823" s="21"/>
      <c r="M823" s="91"/>
      <c r="V823" s="16"/>
      <c r="W823" s="16"/>
      <c r="X823" s="16"/>
      <c r="Y823" s="16"/>
      <c r="Z823" s="16"/>
      <c r="AA823" s="16"/>
      <c r="AB823" s="16"/>
      <c r="AC823" s="16"/>
      <c r="AD823" s="16"/>
      <c r="AE823" s="11"/>
      <c r="AF823" s="11"/>
      <c r="AG823" s="11"/>
      <c r="AH823" s="11"/>
      <c r="AI823" s="9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90"/>
      <c r="AU823" s="89"/>
    </row>
    <row r="824" spans="1:47">
      <c r="A824" s="21"/>
      <c r="K824" s="21"/>
      <c r="M824" s="91"/>
      <c r="V824" s="16"/>
      <c r="W824" s="16"/>
      <c r="X824" s="16"/>
      <c r="Y824" s="16"/>
      <c r="Z824" s="16"/>
      <c r="AA824" s="16"/>
      <c r="AB824" s="16"/>
      <c r="AC824" s="16"/>
      <c r="AD824" s="16"/>
      <c r="AE824" s="11"/>
      <c r="AF824" s="11"/>
      <c r="AG824" s="11"/>
      <c r="AH824" s="11"/>
      <c r="AI824" s="9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90"/>
      <c r="AU824" s="89"/>
    </row>
    <row r="825" spans="1:47">
      <c r="A825" s="21"/>
      <c r="K825" s="21"/>
      <c r="M825" s="91"/>
      <c r="V825" s="16"/>
      <c r="W825" s="16"/>
      <c r="X825" s="16"/>
      <c r="Y825" s="16"/>
      <c r="Z825" s="16"/>
      <c r="AA825" s="16"/>
      <c r="AB825" s="16"/>
      <c r="AC825" s="16"/>
      <c r="AD825" s="16"/>
      <c r="AE825" s="11"/>
      <c r="AF825" s="11"/>
      <c r="AG825" s="11"/>
      <c r="AH825" s="11"/>
      <c r="AI825" s="9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90"/>
      <c r="AU825" s="89"/>
    </row>
    <row r="826" spans="1:47">
      <c r="A826" s="21"/>
      <c r="K826" s="21"/>
      <c r="M826" s="91"/>
      <c r="V826" s="16"/>
      <c r="W826" s="16"/>
      <c r="X826" s="16"/>
      <c r="Y826" s="16"/>
      <c r="Z826" s="16"/>
      <c r="AA826" s="16"/>
      <c r="AB826" s="16"/>
      <c r="AC826" s="16"/>
      <c r="AD826" s="16"/>
      <c r="AE826" s="11"/>
      <c r="AF826" s="11"/>
      <c r="AG826" s="11"/>
      <c r="AH826" s="11"/>
      <c r="AI826" s="9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90"/>
      <c r="AU826" s="89"/>
    </row>
    <row r="827" spans="1:47">
      <c r="A827" s="21"/>
      <c r="K827" s="21"/>
      <c r="M827" s="91"/>
      <c r="V827" s="16"/>
      <c r="W827" s="16"/>
      <c r="X827" s="16"/>
      <c r="Y827" s="16"/>
      <c r="Z827" s="16"/>
      <c r="AA827" s="16"/>
      <c r="AB827" s="16"/>
      <c r="AC827" s="16"/>
      <c r="AD827" s="16"/>
      <c r="AE827" s="11"/>
      <c r="AF827" s="11"/>
      <c r="AG827" s="11"/>
      <c r="AH827" s="11"/>
      <c r="AI827" s="9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90"/>
      <c r="AU827" s="89"/>
    </row>
    <row r="828" spans="1:47">
      <c r="A828" s="21"/>
      <c r="K828" s="21"/>
      <c r="M828" s="91"/>
      <c r="V828" s="16"/>
      <c r="W828" s="16"/>
      <c r="X828" s="16"/>
      <c r="Y828" s="16"/>
      <c r="Z828" s="16"/>
      <c r="AA828" s="16"/>
      <c r="AB828" s="16"/>
      <c r="AC828" s="16"/>
      <c r="AD828" s="16"/>
      <c r="AE828" s="11"/>
      <c r="AF828" s="11"/>
      <c r="AG828" s="11"/>
      <c r="AH828" s="11"/>
      <c r="AI828" s="9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90"/>
      <c r="AU828" s="89"/>
    </row>
    <row r="829" spans="1:47">
      <c r="A829" s="21"/>
      <c r="K829" s="21"/>
      <c r="M829" s="91"/>
      <c r="V829" s="16"/>
      <c r="W829" s="16"/>
      <c r="X829" s="16"/>
      <c r="Y829" s="16"/>
      <c r="Z829" s="16"/>
      <c r="AA829" s="16"/>
      <c r="AB829" s="16"/>
      <c r="AC829" s="16"/>
      <c r="AD829" s="16"/>
      <c r="AE829" s="11"/>
      <c r="AF829" s="11"/>
      <c r="AG829" s="11"/>
      <c r="AH829" s="11"/>
      <c r="AI829" s="9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90"/>
      <c r="AU829" s="89"/>
    </row>
    <row r="830" spans="1:47">
      <c r="A830" s="21"/>
      <c r="K830" s="21"/>
      <c r="M830" s="91"/>
      <c r="V830" s="16"/>
      <c r="W830" s="16"/>
      <c r="X830" s="16"/>
      <c r="Y830" s="16"/>
      <c r="Z830" s="16"/>
      <c r="AA830" s="16"/>
      <c r="AB830" s="16"/>
      <c r="AC830" s="16"/>
      <c r="AD830" s="16"/>
      <c r="AE830" s="11"/>
      <c r="AF830" s="11"/>
      <c r="AG830" s="11"/>
      <c r="AH830" s="11"/>
      <c r="AI830" s="9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90"/>
      <c r="AU830" s="89"/>
    </row>
    <row r="831" spans="1:47">
      <c r="A831" s="21"/>
      <c r="K831" s="21"/>
      <c r="M831" s="91"/>
      <c r="V831" s="16"/>
      <c r="W831" s="16"/>
      <c r="X831" s="16"/>
      <c r="Y831" s="16"/>
      <c r="Z831" s="16"/>
      <c r="AA831" s="16"/>
      <c r="AB831" s="16"/>
      <c r="AC831" s="16"/>
      <c r="AD831" s="16"/>
      <c r="AE831" s="11"/>
      <c r="AF831" s="11"/>
      <c r="AG831" s="11"/>
      <c r="AH831" s="11"/>
      <c r="AI831" s="9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90"/>
      <c r="AU831" s="89"/>
    </row>
    <row r="832" spans="1:47">
      <c r="A832" s="21"/>
      <c r="K832" s="21"/>
      <c r="M832" s="91"/>
      <c r="V832" s="16"/>
      <c r="W832" s="16"/>
      <c r="X832" s="16"/>
      <c r="Y832" s="16"/>
      <c r="Z832" s="16"/>
      <c r="AA832" s="16"/>
      <c r="AB832" s="16"/>
      <c r="AC832" s="16"/>
      <c r="AD832" s="16"/>
      <c r="AE832" s="11"/>
      <c r="AF832" s="11"/>
      <c r="AG832" s="11"/>
      <c r="AH832" s="11"/>
      <c r="AI832" s="9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90"/>
      <c r="AU832" s="89"/>
    </row>
    <row r="833" spans="1:47">
      <c r="A833" s="21"/>
      <c r="K833" s="21"/>
      <c r="M833" s="91"/>
      <c r="V833" s="16"/>
      <c r="W833" s="16"/>
      <c r="X833" s="16"/>
      <c r="Y833" s="16"/>
      <c r="Z833" s="16"/>
      <c r="AA833" s="16"/>
      <c r="AB833" s="16"/>
      <c r="AC833" s="16"/>
      <c r="AD833" s="16"/>
      <c r="AE833" s="11"/>
      <c r="AF833" s="11"/>
      <c r="AG833" s="11"/>
      <c r="AH833" s="11"/>
      <c r="AI833" s="9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90"/>
      <c r="AU833" s="89"/>
    </row>
    <row r="834" spans="1:47">
      <c r="A834" s="21"/>
      <c r="K834" s="21"/>
      <c r="M834" s="91"/>
      <c r="V834" s="16"/>
      <c r="W834" s="16"/>
      <c r="X834" s="16"/>
      <c r="Y834" s="16"/>
      <c r="Z834" s="16"/>
      <c r="AA834" s="16"/>
      <c r="AB834" s="16"/>
      <c r="AC834" s="16"/>
      <c r="AD834" s="16"/>
      <c r="AE834" s="11"/>
      <c r="AF834" s="11"/>
      <c r="AG834" s="11"/>
      <c r="AH834" s="11"/>
      <c r="AI834" s="9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90"/>
      <c r="AU834" s="89"/>
    </row>
    <row r="835" spans="1:47">
      <c r="A835" s="21"/>
      <c r="K835" s="21"/>
      <c r="M835" s="91"/>
      <c r="V835" s="16"/>
      <c r="W835" s="16"/>
      <c r="X835" s="16"/>
      <c r="Y835" s="16"/>
      <c r="Z835" s="16"/>
      <c r="AA835" s="16"/>
      <c r="AB835" s="16"/>
      <c r="AC835" s="16"/>
      <c r="AD835" s="16"/>
      <c r="AE835" s="11"/>
      <c r="AF835" s="11"/>
      <c r="AG835" s="11"/>
      <c r="AH835" s="11"/>
      <c r="AI835" s="9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90"/>
      <c r="AU835" s="89"/>
    </row>
    <row r="836" spans="1:47">
      <c r="A836" s="21"/>
      <c r="K836" s="21"/>
      <c r="M836" s="91"/>
      <c r="V836" s="16"/>
      <c r="W836" s="16"/>
      <c r="X836" s="16"/>
      <c r="Y836" s="16"/>
      <c r="Z836" s="16"/>
      <c r="AA836" s="16"/>
      <c r="AB836" s="16"/>
      <c r="AC836" s="16"/>
      <c r="AD836" s="16"/>
      <c r="AE836" s="11"/>
      <c r="AF836" s="11"/>
      <c r="AG836" s="11"/>
      <c r="AH836" s="11"/>
      <c r="AI836" s="9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90"/>
      <c r="AU836" s="89"/>
    </row>
    <row r="837" spans="1:47">
      <c r="A837" s="21"/>
      <c r="K837" s="21"/>
      <c r="M837" s="91"/>
      <c r="V837" s="16"/>
      <c r="W837" s="16"/>
      <c r="X837" s="16"/>
      <c r="Y837" s="16"/>
      <c r="Z837" s="16"/>
      <c r="AA837" s="16"/>
      <c r="AB837" s="16"/>
      <c r="AC837" s="16"/>
      <c r="AD837" s="16"/>
      <c r="AE837" s="11"/>
      <c r="AF837" s="11"/>
      <c r="AG837" s="11"/>
      <c r="AH837" s="11"/>
      <c r="AI837" s="9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90"/>
      <c r="AU837" s="89"/>
    </row>
    <row r="838" spans="1:47">
      <c r="A838" s="21"/>
      <c r="K838" s="21"/>
      <c r="M838" s="91"/>
      <c r="V838" s="16"/>
      <c r="W838" s="16"/>
      <c r="X838" s="16"/>
      <c r="Y838" s="16"/>
      <c r="Z838" s="16"/>
      <c r="AA838" s="16"/>
      <c r="AB838" s="16"/>
      <c r="AC838" s="16"/>
      <c r="AD838" s="16"/>
      <c r="AE838" s="11"/>
      <c r="AF838" s="11"/>
      <c r="AG838" s="11"/>
      <c r="AH838" s="11"/>
      <c r="AI838" s="9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90"/>
      <c r="AU838" s="89"/>
    </row>
    <row r="839" spans="1:47">
      <c r="A839" s="21"/>
      <c r="K839" s="21"/>
      <c r="M839" s="91"/>
      <c r="V839" s="16"/>
      <c r="W839" s="16"/>
      <c r="X839" s="16"/>
      <c r="Y839" s="16"/>
      <c r="Z839" s="16"/>
      <c r="AA839" s="16"/>
      <c r="AB839" s="16"/>
      <c r="AC839" s="16"/>
      <c r="AD839" s="16"/>
      <c r="AE839" s="11"/>
      <c r="AF839" s="11"/>
      <c r="AG839" s="11"/>
      <c r="AH839" s="11"/>
      <c r="AI839" s="9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90"/>
      <c r="AU839" s="89"/>
    </row>
    <row r="840" spans="1:47">
      <c r="A840" s="21"/>
      <c r="K840" s="21"/>
      <c r="M840" s="91"/>
      <c r="V840" s="16"/>
      <c r="W840" s="16"/>
      <c r="X840" s="16"/>
      <c r="Y840" s="16"/>
      <c r="Z840" s="16"/>
      <c r="AA840" s="16"/>
      <c r="AB840" s="16"/>
      <c r="AC840" s="16"/>
      <c r="AD840" s="16"/>
      <c r="AE840" s="11"/>
      <c r="AF840" s="11"/>
      <c r="AG840" s="11"/>
      <c r="AH840" s="11"/>
      <c r="AI840" s="9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90"/>
      <c r="AU840" s="89"/>
    </row>
    <row r="841" spans="1:47">
      <c r="A841" s="21"/>
      <c r="K841" s="21"/>
      <c r="M841" s="91"/>
      <c r="V841" s="16"/>
      <c r="W841" s="16"/>
      <c r="X841" s="16"/>
      <c r="Y841" s="16"/>
      <c r="Z841" s="16"/>
      <c r="AA841" s="16"/>
      <c r="AB841" s="16"/>
      <c r="AC841" s="16"/>
      <c r="AD841" s="16"/>
      <c r="AE841" s="11"/>
      <c r="AF841" s="11"/>
      <c r="AG841" s="11"/>
      <c r="AH841" s="11"/>
      <c r="AI841" s="9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90"/>
      <c r="AU841" s="89"/>
    </row>
    <row r="842" spans="1:47">
      <c r="A842" s="21"/>
      <c r="K842" s="21"/>
      <c r="M842" s="91"/>
      <c r="V842" s="16"/>
      <c r="W842" s="16"/>
      <c r="X842" s="16"/>
      <c r="Y842" s="16"/>
      <c r="Z842" s="16"/>
      <c r="AA842" s="16"/>
      <c r="AB842" s="16"/>
      <c r="AC842" s="16"/>
      <c r="AD842" s="16"/>
      <c r="AE842" s="11"/>
      <c r="AF842" s="11"/>
      <c r="AG842" s="11"/>
      <c r="AH842" s="11"/>
      <c r="AI842" s="9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90"/>
      <c r="AU842" s="89"/>
    </row>
    <row r="843" spans="1:47">
      <c r="A843" s="21"/>
      <c r="K843" s="21"/>
      <c r="M843" s="91"/>
      <c r="V843" s="16"/>
      <c r="W843" s="16"/>
      <c r="X843" s="16"/>
      <c r="Y843" s="16"/>
      <c r="Z843" s="16"/>
      <c r="AA843" s="16"/>
      <c r="AB843" s="16"/>
      <c r="AC843" s="16"/>
      <c r="AD843" s="16"/>
      <c r="AE843" s="11"/>
      <c r="AF843" s="11"/>
      <c r="AG843" s="11"/>
      <c r="AH843" s="11"/>
      <c r="AI843" s="9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90"/>
      <c r="AU843" s="89"/>
    </row>
    <row r="844" spans="1:47">
      <c r="A844" s="21"/>
      <c r="K844" s="21"/>
      <c r="M844" s="91"/>
      <c r="V844" s="16"/>
      <c r="W844" s="16"/>
      <c r="X844" s="16"/>
      <c r="Y844" s="16"/>
      <c r="Z844" s="16"/>
      <c r="AA844" s="16"/>
      <c r="AB844" s="16"/>
      <c r="AC844" s="16"/>
      <c r="AD844" s="16"/>
      <c r="AE844" s="11"/>
      <c r="AF844" s="11"/>
      <c r="AG844" s="11"/>
      <c r="AH844" s="11"/>
      <c r="AI844" s="9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90"/>
      <c r="AU844" s="89"/>
    </row>
    <row r="845" spans="1:47">
      <c r="A845" s="21"/>
      <c r="K845" s="21"/>
      <c r="M845" s="91"/>
      <c r="V845" s="16"/>
      <c r="W845" s="16"/>
      <c r="X845" s="16"/>
      <c r="Y845" s="16"/>
      <c r="Z845" s="16"/>
      <c r="AA845" s="16"/>
      <c r="AB845" s="16"/>
      <c r="AC845" s="16"/>
      <c r="AD845" s="16"/>
      <c r="AE845" s="11"/>
      <c r="AF845" s="11"/>
      <c r="AG845" s="11"/>
      <c r="AH845" s="11"/>
      <c r="AI845" s="9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90"/>
      <c r="AU845" s="89"/>
    </row>
    <row r="846" spans="1:47">
      <c r="A846" s="21"/>
      <c r="K846" s="21"/>
      <c r="M846" s="91"/>
      <c r="V846" s="16"/>
      <c r="W846" s="16"/>
      <c r="X846" s="16"/>
      <c r="Y846" s="16"/>
      <c r="Z846" s="16"/>
      <c r="AA846" s="16"/>
      <c r="AB846" s="16"/>
      <c r="AC846" s="16"/>
      <c r="AD846" s="16"/>
      <c r="AE846" s="11"/>
      <c r="AF846" s="11"/>
      <c r="AG846" s="11"/>
      <c r="AH846" s="11"/>
      <c r="AI846" s="9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90"/>
      <c r="AU846" s="89"/>
    </row>
    <row r="847" spans="1:47">
      <c r="A847" s="21"/>
      <c r="K847" s="21"/>
      <c r="M847" s="91"/>
      <c r="V847" s="16"/>
      <c r="W847" s="16"/>
      <c r="X847" s="16"/>
      <c r="Y847" s="16"/>
      <c r="Z847" s="16"/>
      <c r="AA847" s="16"/>
      <c r="AB847" s="16"/>
      <c r="AC847" s="16"/>
      <c r="AD847" s="16"/>
      <c r="AE847" s="11"/>
      <c r="AF847" s="11"/>
      <c r="AG847" s="11"/>
      <c r="AH847" s="11"/>
      <c r="AI847" s="9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90"/>
      <c r="AU847" s="89"/>
    </row>
    <row r="848" spans="1:47">
      <c r="A848" s="21"/>
      <c r="K848" s="21"/>
      <c r="M848" s="91"/>
      <c r="V848" s="16"/>
      <c r="W848" s="16"/>
      <c r="X848" s="16"/>
      <c r="Y848" s="16"/>
      <c r="Z848" s="16"/>
      <c r="AA848" s="16"/>
      <c r="AB848" s="16"/>
      <c r="AC848" s="16"/>
      <c r="AD848" s="16"/>
      <c r="AE848" s="11"/>
      <c r="AF848" s="11"/>
      <c r="AG848" s="11"/>
      <c r="AH848" s="11"/>
      <c r="AI848" s="9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90"/>
      <c r="AU848" s="89"/>
    </row>
    <row r="849" spans="1:47">
      <c r="A849" s="21"/>
      <c r="K849" s="21"/>
      <c r="M849" s="91"/>
      <c r="V849" s="16"/>
      <c r="W849" s="16"/>
      <c r="X849" s="16"/>
      <c r="Y849" s="16"/>
      <c r="Z849" s="16"/>
      <c r="AA849" s="16"/>
      <c r="AB849" s="16"/>
      <c r="AC849" s="16"/>
      <c r="AD849" s="16"/>
      <c r="AE849" s="11"/>
      <c r="AF849" s="11"/>
      <c r="AG849" s="11"/>
      <c r="AH849" s="11"/>
      <c r="AI849" s="9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90"/>
      <c r="AU849" s="89"/>
    </row>
    <row r="850" spans="1:47">
      <c r="A850" s="21"/>
      <c r="K850" s="21"/>
      <c r="M850" s="91"/>
      <c r="V850" s="16"/>
      <c r="W850" s="16"/>
      <c r="X850" s="16"/>
      <c r="Y850" s="16"/>
      <c r="Z850" s="16"/>
      <c r="AA850" s="16"/>
      <c r="AB850" s="16"/>
      <c r="AC850" s="16"/>
      <c r="AD850" s="16"/>
      <c r="AE850" s="11"/>
      <c r="AF850" s="11"/>
      <c r="AG850" s="11"/>
      <c r="AH850" s="11"/>
      <c r="AI850" s="9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90"/>
      <c r="AU850" s="89"/>
    </row>
    <row r="851" spans="1:47">
      <c r="A851" s="21"/>
      <c r="K851" s="21"/>
      <c r="M851" s="91"/>
      <c r="V851" s="16"/>
      <c r="W851" s="16"/>
      <c r="X851" s="16"/>
      <c r="Y851" s="16"/>
      <c r="Z851" s="16"/>
      <c r="AA851" s="16"/>
      <c r="AB851" s="16"/>
      <c r="AC851" s="16"/>
      <c r="AD851" s="16"/>
      <c r="AE851" s="11"/>
      <c r="AF851" s="11"/>
      <c r="AG851" s="11"/>
      <c r="AH851" s="11"/>
      <c r="AI851" s="9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90"/>
      <c r="AU851" s="89"/>
    </row>
    <row r="852" spans="1:47">
      <c r="A852" s="21"/>
      <c r="K852" s="21"/>
      <c r="M852" s="91"/>
      <c r="V852" s="16"/>
      <c r="W852" s="16"/>
      <c r="X852" s="16"/>
      <c r="Y852" s="16"/>
      <c r="Z852" s="16"/>
      <c r="AA852" s="16"/>
      <c r="AB852" s="16"/>
      <c r="AC852" s="16"/>
      <c r="AD852" s="16"/>
      <c r="AE852" s="11"/>
      <c r="AF852" s="11"/>
      <c r="AG852" s="11"/>
      <c r="AH852" s="11"/>
      <c r="AI852" s="9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90"/>
      <c r="AU852" s="89"/>
    </row>
    <row r="853" spans="1:47">
      <c r="A853" s="21"/>
      <c r="K853" s="21"/>
      <c r="M853" s="91"/>
      <c r="V853" s="16"/>
      <c r="W853" s="16"/>
      <c r="X853" s="16"/>
      <c r="Y853" s="16"/>
      <c r="Z853" s="16"/>
      <c r="AA853" s="16"/>
      <c r="AB853" s="16"/>
      <c r="AC853" s="16"/>
      <c r="AD853" s="16"/>
      <c r="AE853" s="11"/>
      <c r="AF853" s="11"/>
      <c r="AG853" s="11"/>
      <c r="AH853" s="11"/>
      <c r="AI853" s="9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90"/>
      <c r="AU853" s="89"/>
    </row>
    <row r="854" spans="1:47">
      <c r="A854" s="21"/>
      <c r="K854" s="21"/>
      <c r="M854" s="91"/>
      <c r="V854" s="16"/>
      <c r="W854" s="16"/>
      <c r="X854" s="16"/>
      <c r="Y854" s="16"/>
      <c r="Z854" s="16"/>
      <c r="AA854" s="16"/>
      <c r="AB854" s="16"/>
      <c r="AC854" s="16"/>
      <c r="AD854" s="16"/>
      <c r="AE854" s="11"/>
      <c r="AF854" s="11"/>
      <c r="AG854" s="11"/>
      <c r="AH854" s="11"/>
      <c r="AI854" s="9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90"/>
      <c r="AU854" s="89"/>
    </row>
    <row r="855" spans="1:47">
      <c r="A855" s="21"/>
      <c r="K855" s="21"/>
      <c r="M855" s="91"/>
      <c r="V855" s="16"/>
      <c r="W855" s="16"/>
      <c r="X855" s="16"/>
      <c r="Y855" s="16"/>
      <c r="Z855" s="16"/>
      <c r="AA855" s="16"/>
      <c r="AB855" s="16"/>
      <c r="AC855" s="16"/>
      <c r="AD855" s="16"/>
      <c r="AE855" s="11"/>
      <c r="AF855" s="11"/>
      <c r="AG855" s="11"/>
      <c r="AH855" s="11"/>
      <c r="AI855" s="9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90"/>
      <c r="AU855" s="89"/>
    </row>
    <row r="856" spans="1:47">
      <c r="A856" s="21"/>
      <c r="K856" s="21"/>
      <c r="M856" s="91"/>
      <c r="V856" s="16"/>
      <c r="W856" s="16"/>
      <c r="X856" s="16"/>
      <c r="Y856" s="16"/>
      <c r="Z856" s="16"/>
      <c r="AA856" s="16"/>
      <c r="AB856" s="16"/>
      <c r="AC856" s="16"/>
      <c r="AD856" s="16"/>
      <c r="AE856" s="11"/>
      <c r="AF856" s="11"/>
      <c r="AG856" s="11"/>
      <c r="AH856" s="11"/>
      <c r="AI856" s="9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90"/>
      <c r="AU856" s="89"/>
    </row>
    <row r="857" spans="1:47">
      <c r="A857" s="21"/>
      <c r="K857" s="21"/>
      <c r="M857" s="91"/>
      <c r="V857" s="16"/>
      <c r="W857" s="16"/>
      <c r="X857" s="16"/>
      <c r="Y857" s="16"/>
      <c r="Z857" s="16"/>
      <c r="AA857" s="16"/>
      <c r="AB857" s="16"/>
      <c r="AC857" s="16"/>
      <c r="AD857" s="16"/>
      <c r="AE857" s="11"/>
      <c r="AF857" s="11"/>
      <c r="AG857" s="11"/>
      <c r="AH857" s="11"/>
      <c r="AI857" s="9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90"/>
      <c r="AU857" s="89"/>
    </row>
    <row r="858" spans="1:47">
      <c r="A858" s="21"/>
      <c r="K858" s="21"/>
      <c r="M858" s="91"/>
      <c r="V858" s="16"/>
      <c r="W858" s="16"/>
      <c r="X858" s="16"/>
      <c r="Y858" s="16"/>
      <c r="Z858" s="16"/>
      <c r="AA858" s="16"/>
      <c r="AB858" s="16"/>
      <c r="AC858" s="16"/>
      <c r="AD858" s="16"/>
      <c r="AE858" s="11"/>
      <c r="AF858" s="11"/>
      <c r="AG858" s="11"/>
      <c r="AH858" s="11"/>
      <c r="AI858" s="9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90"/>
      <c r="AU858" s="89"/>
    </row>
    <row r="859" spans="1:47">
      <c r="A859" s="21"/>
      <c r="K859" s="21"/>
      <c r="M859" s="91"/>
      <c r="V859" s="16"/>
      <c r="W859" s="16"/>
      <c r="X859" s="16"/>
      <c r="Y859" s="16"/>
      <c r="Z859" s="16"/>
      <c r="AA859" s="16"/>
      <c r="AB859" s="16"/>
      <c r="AC859" s="16"/>
      <c r="AD859" s="16"/>
      <c r="AE859" s="11"/>
      <c r="AF859" s="11"/>
      <c r="AG859" s="11"/>
      <c r="AH859" s="11"/>
      <c r="AI859" s="9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90"/>
      <c r="AU859" s="89"/>
    </row>
    <row r="860" spans="1:47">
      <c r="A860" s="21"/>
      <c r="K860" s="21"/>
      <c r="M860" s="91"/>
      <c r="V860" s="16"/>
      <c r="W860" s="16"/>
      <c r="X860" s="16"/>
      <c r="Y860" s="16"/>
      <c r="Z860" s="16"/>
      <c r="AA860" s="16"/>
      <c r="AB860" s="16"/>
      <c r="AC860" s="16"/>
      <c r="AD860" s="16"/>
      <c r="AE860" s="11"/>
      <c r="AF860" s="11"/>
      <c r="AG860" s="11"/>
      <c r="AH860" s="11"/>
      <c r="AI860" s="9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90"/>
      <c r="AU860" s="89"/>
    </row>
    <row r="861" spans="1:47">
      <c r="A861" s="21"/>
      <c r="K861" s="21"/>
      <c r="M861" s="91"/>
      <c r="V861" s="16"/>
      <c r="W861" s="16"/>
      <c r="X861" s="16"/>
      <c r="Y861" s="16"/>
      <c r="Z861" s="16"/>
      <c r="AA861" s="16"/>
      <c r="AB861" s="16"/>
      <c r="AC861" s="16"/>
      <c r="AD861" s="16"/>
      <c r="AE861" s="11"/>
      <c r="AF861" s="11"/>
      <c r="AG861" s="11"/>
      <c r="AH861" s="11"/>
      <c r="AI861" s="9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90"/>
      <c r="AU861" s="89"/>
    </row>
    <row r="862" spans="1:47">
      <c r="A862" s="21"/>
      <c r="K862" s="21"/>
      <c r="M862" s="91"/>
      <c r="V862" s="16"/>
      <c r="W862" s="16"/>
      <c r="X862" s="16"/>
      <c r="Y862" s="16"/>
      <c r="Z862" s="16"/>
      <c r="AA862" s="16"/>
      <c r="AB862" s="16"/>
      <c r="AC862" s="16"/>
      <c r="AD862" s="16"/>
      <c r="AE862" s="11"/>
      <c r="AF862" s="11"/>
      <c r="AG862" s="11"/>
      <c r="AH862" s="11"/>
      <c r="AI862" s="9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90"/>
      <c r="AU862" s="89"/>
    </row>
    <row r="863" spans="1:47">
      <c r="A863" s="21"/>
      <c r="K863" s="21"/>
      <c r="M863" s="91"/>
      <c r="V863" s="16"/>
      <c r="W863" s="16"/>
      <c r="X863" s="16"/>
      <c r="Y863" s="16"/>
      <c r="Z863" s="16"/>
      <c r="AA863" s="16"/>
      <c r="AB863" s="16"/>
      <c r="AC863" s="16"/>
      <c r="AD863" s="16"/>
      <c r="AE863" s="11"/>
      <c r="AF863" s="11"/>
      <c r="AG863" s="11"/>
      <c r="AH863" s="11"/>
      <c r="AI863" s="9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90"/>
      <c r="AU863" s="89"/>
    </row>
    <row r="864" spans="1:47">
      <c r="A864" s="21"/>
      <c r="K864" s="21"/>
      <c r="M864" s="91"/>
      <c r="V864" s="16"/>
      <c r="W864" s="16"/>
      <c r="X864" s="16"/>
      <c r="Y864" s="16"/>
      <c r="Z864" s="16"/>
      <c r="AA864" s="16"/>
      <c r="AB864" s="16"/>
      <c r="AC864" s="16"/>
      <c r="AD864" s="16"/>
      <c r="AE864" s="11"/>
      <c r="AF864" s="11"/>
      <c r="AG864" s="11"/>
      <c r="AH864" s="11"/>
      <c r="AI864" s="9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90"/>
      <c r="AU864" s="89"/>
    </row>
    <row r="865" spans="1:47">
      <c r="A865" s="21"/>
      <c r="K865" s="21"/>
      <c r="M865" s="91"/>
      <c r="V865" s="16"/>
      <c r="W865" s="16"/>
      <c r="X865" s="16"/>
      <c r="Y865" s="16"/>
      <c r="Z865" s="16"/>
      <c r="AA865" s="16"/>
      <c r="AB865" s="16"/>
      <c r="AC865" s="16"/>
      <c r="AD865" s="16"/>
      <c r="AE865" s="11"/>
      <c r="AF865" s="11"/>
      <c r="AG865" s="11"/>
      <c r="AH865" s="11"/>
      <c r="AI865" s="9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90"/>
      <c r="AU865" s="89"/>
    </row>
    <row r="866" spans="1:47">
      <c r="A866" s="21"/>
      <c r="K866" s="21"/>
      <c r="M866" s="91"/>
      <c r="V866" s="16"/>
      <c r="W866" s="16"/>
      <c r="X866" s="16"/>
      <c r="Y866" s="16"/>
      <c r="Z866" s="16"/>
      <c r="AA866" s="16"/>
      <c r="AB866" s="16"/>
      <c r="AC866" s="16"/>
      <c r="AD866" s="16"/>
      <c r="AE866" s="11"/>
      <c r="AF866" s="11"/>
      <c r="AG866" s="11"/>
      <c r="AH866" s="11"/>
      <c r="AI866" s="9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90"/>
      <c r="AU866" s="89"/>
    </row>
    <row r="867" spans="1:47">
      <c r="A867" s="21"/>
      <c r="K867" s="21"/>
      <c r="M867" s="91"/>
      <c r="V867" s="16"/>
      <c r="W867" s="16"/>
      <c r="X867" s="16"/>
      <c r="Y867" s="16"/>
      <c r="Z867" s="16"/>
      <c r="AA867" s="16"/>
      <c r="AB867" s="16"/>
      <c r="AC867" s="16"/>
      <c r="AD867" s="16"/>
      <c r="AE867" s="11"/>
      <c r="AF867" s="11"/>
      <c r="AG867" s="11"/>
      <c r="AH867" s="11"/>
      <c r="AI867" s="9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90"/>
      <c r="AU867" s="89"/>
    </row>
    <row r="868" spans="1:47">
      <c r="A868" s="21"/>
      <c r="K868" s="21"/>
      <c r="M868" s="91"/>
      <c r="V868" s="16"/>
      <c r="W868" s="16"/>
      <c r="X868" s="16"/>
      <c r="Y868" s="16"/>
      <c r="Z868" s="16"/>
      <c r="AA868" s="16"/>
      <c r="AB868" s="16"/>
      <c r="AC868" s="16"/>
      <c r="AD868" s="16"/>
      <c r="AE868" s="11"/>
      <c r="AF868" s="11"/>
      <c r="AG868" s="11"/>
      <c r="AH868" s="11"/>
      <c r="AI868" s="9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90"/>
      <c r="AU868" s="89"/>
    </row>
    <row r="869" spans="1:47">
      <c r="A869" s="21"/>
      <c r="K869" s="21"/>
      <c r="M869" s="91"/>
      <c r="V869" s="16"/>
      <c r="W869" s="16"/>
      <c r="X869" s="16"/>
      <c r="Y869" s="16"/>
      <c r="Z869" s="16"/>
      <c r="AA869" s="16"/>
      <c r="AB869" s="16"/>
      <c r="AC869" s="16"/>
      <c r="AD869" s="16"/>
      <c r="AE869" s="11"/>
      <c r="AF869" s="11"/>
      <c r="AG869" s="11"/>
      <c r="AH869" s="11"/>
      <c r="AI869" s="9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90"/>
      <c r="AU869" s="89"/>
    </row>
    <row r="870" spans="1:47">
      <c r="A870" s="21"/>
      <c r="K870" s="21"/>
      <c r="M870" s="91"/>
      <c r="V870" s="16"/>
      <c r="W870" s="16"/>
      <c r="X870" s="16"/>
      <c r="Y870" s="16"/>
      <c r="Z870" s="16"/>
      <c r="AA870" s="16"/>
      <c r="AB870" s="16"/>
      <c r="AC870" s="16"/>
      <c r="AD870" s="16"/>
      <c r="AE870" s="11"/>
      <c r="AF870" s="11"/>
      <c r="AG870" s="11"/>
      <c r="AH870" s="11"/>
      <c r="AI870" s="9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90"/>
      <c r="AU870" s="89"/>
    </row>
    <row r="871" spans="1:47">
      <c r="A871" s="21"/>
      <c r="K871" s="21"/>
      <c r="M871" s="91"/>
      <c r="V871" s="16"/>
      <c r="W871" s="16"/>
      <c r="X871" s="16"/>
      <c r="Y871" s="16"/>
      <c r="Z871" s="16"/>
      <c r="AA871" s="16"/>
      <c r="AB871" s="16"/>
      <c r="AC871" s="16"/>
      <c r="AD871" s="16"/>
      <c r="AE871" s="11"/>
      <c r="AF871" s="11"/>
      <c r="AG871" s="11"/>
      <c r="AH871" s="11"/>
      <c r="AI871" s="9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90"/>
      <c r="AU871" s="89"/>
    </row>
    <row r="872" spans="1:47">
      <c r="A872" s="21"/>
      <c r="K872" s="21"/>
      <c r="M872" s="91"/>
      <c r="V872" s="16"/>
      <c r="W872" s="16"/>
      <c r="X872" s="16"/>
      <c r="Y872" s="16"/>
      <c r="Z872" s="16"/>
      <c r="AA872" s="16"/>
      <c r="AB872" s="16"/>
      <c r="AC872" s="16"/>
      <c r="AD872" s="16"/>
      <c r="AE872" s="11"/>
      <c r="AF872" s="11"/>
      <c r="AG872" s="11"/>
      <c r="AH872" s="11"/>
      <c r="AI872" s="9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90"/>
      <c r="AU872" s="89"/>
    </row>
    <row r="873" spans="1:47">
      <c r="A873" s="21"/>
      <c r="K873" s="21"/>
      <c r="M873" s="91"/>
      <c r="V873" s="16"/>
      <c r="W873" s="16"/>
      <c r="X873" s="16"/>
      <c r="Y873" s="16"/>
      <c r="Z873" s="16"/>
      <c r="AA873" s="16"/>
      <c r="AB873" s="16"/>
      <c r="AC873" s="16"/>
      <c r="AD873" s="16"/>
      <c r="AE873" s="11"/>
      <c r="AF873" s="11"/>
      <c r="AG873" s="11"/>
      <c r="AH873" s="11"/>
      <c r="AI873" s="9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90"/>
      <c r="AU873" s="89"/>
    </row>
    <row r="874" spans="1:47">
      <c r="A874" s="21"/>
      <c r="K874" s="21"/>
      <c r="M874" s="91"/>
      <c r="V874" s="16"/>
      <c r="W874" s="16"/>
      <c r="X874" s="16"/>
      <c r="Y874" s="16"/>
      <c r="Z874" s="16"/>
      <c r="AA874" s="16"/>
      <c r="AB874" s="16"/>
      <c r="AC874" s="16"/>
      <c r="AD874" s="16"/>
      <c r="AE874" s="11"/>
      <c r="AF874" s="11"/>
      <c r="AG874" s="11"/>
      <c r="AH874" s="11"/>
      <c r="AI874" s="9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90"/>
      <c r="AU874" s="89"/>
    </row>
    <row r="875" spans="1:47">
      <c r="A875" s="21"/>
      <c r="K875" s="21"/>
      <c r="M875" s="91"/>
      <c r="V875" s="16"/>
      <c r="W875" s="16"/>
      <c r="X875" s="16"/>
      <c r="Y875" s="16"/>
      <c r="Z875" s="16"/>
      <c r="AA875" s="16"/>
      <c r="AB875" s="16"/>
      <c r="AC875" s="16"/>
      <c r="AD875" s="16"/>
      <c r="AE875" s="11"/>
      <c r="AF875" s="11"/>
      <c r="AG875" s="11"/>
      <c r="AH875" s="11"/>
      <c r="AI875" s="9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90"/>
      <c r="AU875" s="89"/>
    </row>
    <row r="876" spans="1:47">
      <c r="A876" s="21"/>
      <c r="K876" s="21"/>
      <c r="M876" s="91"/>
      <c r="V876" s="16"/>
      <c r="W876" s="16"/>
      <c r="X876" s="16"/>
      <c r="Y876" s="16"/>
      <c r="Z876" s="16"/>
      <c r="AA876" s="16"/>
      <c r="AB876" s="16"/>
      <c r="AC876" s="16"/>
      <c r="AD876" s="16"/>
      <c r="AE876" s="11"/>
      <c r="AF876" s="11"/>
      <c r="AG876" s="11"/>
      <c r="AH876" s="11"/>
      <c r="AI876" s="9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90"/>
      <c r="AU876" s="89"/>
    </row>
    <row r="877" spans="1:47">
      <c r="A877" s="21"/>
      <c r="K877" s="21"/>
      <c r="M877" s="91"/>
      <c r="V877" s="16"/>
      <c r="W877" s="16"/>
      <c r="X877" s="16"/>
      <c r="Y877" s="16"/>
      <c r="Z877" s="16"/>
      <c r="AA877" s="16"/>
      <c r="AB877" s="16"/>
      <c r="AC877" s="16"/>
      <c r="AD877" s="16"/>
      <c r="AE877" s="11"/>
      <c r="AF877" s="11"/>
      <c r="AG877" s="11"/>
      <c r="AH877" s="11"/>
      <c r="AI877" s="9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90"/>
      <c r="AU877" s="89"/>
    </row>
    <row r="878" spans="1:47">
      <c r="A878" s="21"/>
      <c r="K878" s="21"/>
      <c r="M878" s="91"/>
      <c r="V878" s="16"/>
      <c r="W878" s="16"/>
      <c r="X878" s="16"/>
      <c r="Y878" s="16"/>
      <c r="Z878" s="16"/>
      <c r="AA878" s="16"/>
      <c r="AB878" s="16"/>
      <c r="AC878" s="16"/>
      <c r="AD878" s="16"/>
      <c r="AE878" s="11"/>
      <c r="AF878" s="11"/>
      <c r="AG878" s="11"/>
      <c r="AH878" s="11"/>
      <c r="AI878" s="9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90"/>
      <c r="AU878" s="89"/>
    </row>
    <row r="879" spans="1:47">
      <c r="A879" s="21"/>
      <c r="K879" s="21"/>
      <c r="M879" s="91"/>
      <c r="V879" s="16"/>
      <c r="W879" s="16"/>
      <c r="X879" s="16"/>
      <c r="Y879" s="16"/>
      <c r="Z879" s="16"/>
      <c r="AA879" s="16"/>
      <c r="AB879" s="16"/>
      <c r="AC879" s="16"/>
      <c r="AD879" s="16"/>
      <c r="AE879" s="11"/>
      <c r="AF879" s="11"/>
      <c r="AG879" s="11"/>
      <c r="AH879" s="11"/>
      <c r="AI879" s="9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90"/>
      <c r="AU879" s="89"/>
    </row>
    <row r="880" spans="1:47">
      <c r="A880" s="21"/>
      <c r="K880" s="21"/>
      <c r="M880" s="91"/>
      <c r="V880" s="16"/>
      <c r="W880" s="16"/>
      <c r="X880" s="16"/>
      <c r="Y880" s="16"/>
      <c r="Z880" s="16"/>
      <c r="AA880" s="16"/>
      <c r="AB880" s="16"/>
      <c r="AC880" s="16"/>
      <c r="AD880" s="16"/>
      <c r="AE880" s="11"/>
      <c r="AF880" s="11"/>
      <c r="AG880" s="11"/>
      <c r="AH880" s="11"/>
      <c r="AI880" s="9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90"/>
      <c r="AU880" s="89"/>
    </row>
    <row r="881" spans="1:47">
      <c r="A881" s="21"/>
      <c r="K881" s="21"/>
      <c r="M881" s="91"/>
      <c r="V881" s="16"/>
      <c r="W881" s="16"/>
      <c r="X881" s="16"/>
      <c r="Y881" s="16"/>
      <c r="Z881" s="16"/>
      <c r="AA881" s="16"/>
      <c r="AB881" s="16"/>
      <c r="AC881" s="16"/>
      <c r="AD881" s="16"/>
      <c r="AE881" s="11"/>
      <c r="AF881" s="11"/>
      <c r="AG881" s="11"/>
      <c r="AH881" s="11"/>
      <c r="AI881" s="9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90"/>
      <c r="AU881" s="89"/>
    </row>
    <row r="882" spans="1:47">
      <c r="A882" s="21"/>
      <c r="K882" s="21"/>
      <c r="M882" s="91"/>
      <c r="V882" s="16"/>
      <c r="W882" s="16"/>
      <c r="X882" s="16"/>
      <c r="Y882" s="16"/>
      <c r="Z882" s="16"/>
      <c r="AA882" s="16"/>
      <c r="AB882" s="16"/>
      <c r="AC882" s="16"/>
      <c r="AD882" s="16"/>
      <c r="AE882" s="11"/>
      <c r="AF882" s="11"/>
      <c r="AG882" s="11"/>
      <c r="AH882" s="11"/>
      <c r="AI882" s="9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90"/>
      <c r="AU882" s="89"/>
    </row>
    <row r="883" spans="1:47">
      <c r="A883" s="21"/>
      <c r="K883" s="21"/>
      <c r="M883" s="91"/>
      <c r="V883" s="16"/>
      <c r="W883" s="16"/>
      <c r="X883" s="16"/>
      <c r="Y883" s="16"/>
      <c r="Z883" s="16"/>
      <c r="AA883" s="16"/>
      <c r="AB883" s="16"/>
      <c r="AC883" s="16"/>
      <c r="AD883" s="16"/>
      <c r="AE883" s="11"/>
      <c r="AF883" s="11"/>
      <c r="AG883" s="11"/>
      <c r="AH883" s="11"/>
      <c r="AI883" s="9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90"/>
      <c r="AU883" s="89"/>
    </row>
    <row r="884" spans="1:47">
      <c r="A884" s="21"/>
      <c r="K884" s="21"/>
      <c r="M884" s="91"/>
      <c r="V884" s="16"/>
      <c r="W884" s="16"/>
      <c r="X884" s="16"/>
      <c r="Y884" s="16"/>
      <c r="Z884" s="16"/>
      <c r="AA884" s="16"/>
      <c r="AB884" s="16"/>
      <c r="AC884" s="16"/>
      <c r="AD884" s="16"/>
      <c r="AE884" s="11"/>
      <c r="AF884" s="11"/>
      <c r="AG884" s="11"/>
      <c r="AH884" s="11"/>
      <c r="AI884" s="9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90"/>
      <c r="AU884" s="89"/>
    </row>
    <row r="885" spans="1:47">
      <c r="A885" s="21"/>
      <c r="K885" s="21"/>
      <c r="M885" s="91"/>
      <c r="V885" s="16"/>
      <c r="W885" s="16"/>
      <c r="X885" s="16"/>
      <c r="Y885" s="16"/>
      <c r="Z885" s="16"/>
      <c r="AA885" s="16"/>
      <c r="AB885" s="16"/>
      <c r="AC885" s="16"/>
      <c r="AD885" s="16"/>
      <c r="AE885" s="11"/>
      <c r="AF885" s="11"/>
      <c r="AG885" s="11"/>
      <c r="AH885" s="11"/>
      <c r="AI885" s="9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90"/>
      <c r="AU885" s="89"/>
    </row>
    <row r="886" spans="1:47">
      <c r="A886" s="21"/>
      <c r="K886" s="21"/>
      <c r="M886" s="91"/>
      <c r="V886" s="16"/>
      <c r="W886" s="16"/>
      <c r="X886" s="16"/>
      <c r="Y886" s="16"/>
      <c r="Z886" s="16"/>
      <c r="AA886" s="16"/>
      <c r="AB886" s="16"/>
      <c r="AC886" s="16"/>
      <c r="AD886" s="16"/>
      <c r="AE886" s="11"/>
      <c r="AF886" s="11"/>
      <c r="AG886" s="11"/>
      <c r="AH886" s="11"/>
      <c r="AI886" s="9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90"/>
      <c r="AU886" s="89"/>
    </row>
    <row r="887" spans="1:47">
      <c r="A887" s="21"/>
      <c r="K887" s="21"/>
      <c r="M887" s="91"/>
      <c r="V887" s="16"/>
      <c r="W887" s="16"/>
      <c r="X887" s="16"/>
      <c r="Y887" s="16"/>
      <c r="Z887" s="16"/>
      <c r="AA887" s="16"/>
      <c r="AB887" s="16"/>
      <c r="AC887" s="16"/>
      <c r="AD887" s="16"/>
      <c r="AE887" s="11"/>
      <c r="AF887" s="11"/>
      <c r="AG887" s="11"/>
      <c r="AH887" s="11"/>
      <c r="AI887" s="9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90"/>
      <c r="AU887" s="89"/>
    </row>
    <row r="888" spans="1:47">
      <c r="A888" s="21"/>
      <c r="K888" s="21"/>
      <c r="M888" s="91"/>
      <c r="V888" s="16"/>
      <c r="W888" s="16"/>
      <c r="X888" s="16"/>
      <c r="Y888" s="16"/>
      <c r="Z888" s="16"/>
      <c r="AA888" s="16"/>
      <c r="AB888" s="16"/>
      <c r="AC888" s="16"/>
      <c r="AD888" s="16"/>
      <c r="AE888" s="11"/>
      <c r="AF888" s="11"/>
      <c r="AG888" s="11"/>
      <c r="AH888" s="11"/>
      <c r="AI888" s="9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90"/>
      <c r="AU888" s="89"/>
    </row>
    <row r="889" spans="1:47">
      <c r="A889" s="21"/>
      <c r="K889" s="21"/>
      <c r="M889" s="91"/>
      <c r="V889" s="16"/>
      <c r="W889" s="16"/>
      <c r="X889" s="16"/>
      <c r="Y889" s="16"/>
      <c r="Z889" s="16"/>
      <c r="AA889" s="16"/>
      <c r="AB889" s="16"/>
      <c r="AC889" s="16"/>
      <c r="AD889" s="16"/>
      <c r="AE889" s="11"/>
      <c r="AF889" s="11"/>
      <c r="AG889" s="11"/>
      <c r="AH889" s="11"/>
      <c r="AI889" s="9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90"/>
      <c r="AU889" s="89"/>
    </row>
    <row r="890" spans="1:47">
      <c r="A890" s="21"/>
      <c r="K890" s="21"/>
      <c r="M890" s="91"/>
      <c r="V890" s="16"/>
      <c r="W890" s="16"/>
      <c r="X890" s="16"/>
      <c r="Y890" s="16"/>
      <c r="Z890" s="16"/>
      <c r="AA890" s="16"/>
      <c r="AB890" s="16"/>
      <c r="AC890" s="16"/>
      <c r="AD890" s="16"/>
      <c r="AE890" s="11"/>
      <c r="AF890" s="11"/>
      <c r="AG890" s="11"/>
      <c r="AH890" s="11"/>
      <c r="AI890" s="9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90"/>
      <c r="AU890" s="89"/>
    </row>
    <row r="891" spans="1:47">
      <c r="A891" s="21"/>
      <c r="K891" s="21"/>
      <c r="M891" s="91"/>
      <c r="V891" s="16"/>
      <c r="W891" s="16"/>
      <c r="X891" s="16"/>
      <c r="Y891" s="16"/>
      <c r="Z891" s="16"/>
      <c r="AA891" s="16"/>
      <c r="AB891" s="16"/>
      <c r="AC891" s="16"/>
      <c r="AD891" s="16"/>
      <c r="AE891" s="11"/>
      <c r="AF891" s="11"/>
      <c r="AG891" s="11"/>
      <c r="AH891" s="11"/>
      <c r="AI891" s="9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90"/>
      <c r="AU891" s="89"/>
    </row>
    <row r="892" spans="1:47">
      <c r="A892" s="21"/>
      <c r="K892" s="21"/>
      <c r="M892" s="91"/>
      <c r="V892" s="16"/>
      <c r="W892" s="16"/>
      <c r="X892" s="16"/>
      <c r="Y892" s="16"/>
      <c r="Z892" s="16"/>
      <c r="AA892" s="16"/>
      <c r="AB892" s="16"/>
      <c r="AC892" s="16"/>
      <c r="AD892" s="16"/>
      <c r="AE892" s="11"/>
      <c r="AF892" s="11"/>
      <c r="AG892" s="11"/>
      <c r="AH892" s="11"/>
      <c r="AI892" s="9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90"/>
      <c r="AU892" s="89"/>
    </row>
    <row r="893" spans="1:47">
      <c r="A893" s="21"/>
      <c r="K893" s="21"/>
      <c r="M893" s="91"/>
      <c r="V893" s="16"/>
      <c r="W893" s="16"/>
      <c r="X893" s="16"/>
      <c r="Y893" s="16"/>
      <c r="Z893" s="16"/>
      <c r="AA893" s="16"/>
      <c r="AB893" s="16"/>
      <c r="AC893" s="16"/>
      <c r="AD893" s="16"/>
      <c r="AE893" s="11"/>
      <c r="AF893" s="11"/>
      <c r="AG893" s="11"/>
      <c r="AH893" s="11"/>
      <c r="AI893" s="9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90"/>
      <c r="AU893" s="89"/>
    </row>
    <row r="894" spans="1:47">
      <c r="A894" s="21"/>
      <c r="K894" s="21"/>
      <c r="M894" s="91"/>
      <c r="V894" s="16"/>
      <c r="W894" s="16"/>
      <c r="X894" s="16"/>
      <c r="Y894" s="16"/>
      <c r="Z894" s="16"/>
      <c r="AA894" s="16"/>
      <c r="AB894" s="16"/>
      <c r="AC894" s="16"/>
      <c r="AD894" s="16"/>
      <c r="AE894" s="11"/>
      <c r="AF894" s="11"/>
      <c r="AG894" s="11"/>
      <c r="AH894" s="11"/>
      <c r="AI894" s="9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90"/>
      <c r="AU894" s="89"/>
    </row>
    <row r="895" spans="1:47">
      <c r="A895" s="21"/>
      <c r="K895" s="21"/>
      <c r="M895" s="91"/>
      <c r="V895" s="16"/>
      <c r="W895" s="16"/>
      <c r="X895" s="16"/>
      <c r="Y895" s="16"/>
      <c r="Z895" s="16"/>
      <c r="AA895" s="16"/>
      <c r="AB895" s="16"/>
      <c r="AC895" s="16"/>
      <c r="AD895" s="16"/>
      <c r="AE895" s="11"/>
      <c r="AF895" s="11"/>
      <c r="AG895" s="11"/>
      <c r="AH895" s="11"/>
      <c r="AI895" s="9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90"/>
      <c r="AU895" s="89"/>
    </row>
    <row r="896" spans="1:47">
      <c r="A896" s="21"/>
      <c r="K896" s="21"/>
      <c r="M896" s="91"/>
      <c r="V896" s="16"/>
      <c r="W896" s="16"/>
      <c r="X896" s="16"/>
      <c r="Y896" s="16"/>
      <c r="Z896" s="16"/>
      <c r="AA896" s="16"/>
      <c r="AB896" s="16"/>
      <c r="AC896" s="16"/>
      <c r="AD896" s="16"/>
      <c r="AE896" s="11"/>
      <c r="AF896" s="11"/>
      <c r="AG896" s="11"/>
      <c r="AH896" s="11"/>
      <c r="AI896" s="9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90"/>
      <c r="AU896" s="89"/>
    </row>
    <row r="897" spans="1:47">
      <c r="A897" s="21"/>
      <c r="K897" s="21"/>
      <c r="M897" s="91"/>
      <c r="V897" s="16"/>
      <c r="W897" s="16"/>
      <c r="X897" s="16"/>
      <c r="Y897" s="16"/>
      <c r="Z897" s="16"/>
      <c r="AA897" s="16"/>
      <c r="AB897" s="16"/>
      <c r="AC897" s="16"/>
      <c r="AD897" s="16"/>
      <c r="AE897" s="11"/>
      <c r="AF897" s="11"/>
      <c r="AG897" s="11"/>
      <c r="AH897" s="11"/>
      <c r="AI897" s="9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90"/>
      <c r="AU897" s="89"/>
    </row>
    <row r="898" spans="1:47">
      <c r="A898" s="21"/>
      <c r="K898" s="21"/>
      <c r="M898" s="91"/>
      <c r="V898" s="16"/>
      <c r="W898" s="16"/>
      <c r="X898" s="16"/>
      <c r="Y898" s="16"/>
      <c r="Z898" s="16"/>
      <c r="AA898" s="16"/>
      <c r="AB898" s="16"/>
      <c r="AC898" s="16"/>
      <c r="AD898" s="16"/>
      <c r="AE898" s="11"/>
      <c r="AF898" s="11"/>
      <c r="AG898" s="11"/>
      <c r="AH898" s="11"/>
      <c r="AI898" s="9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90"/>
      <c r="AU898" s="89"/>
    </row>
    <row r="899" spans="1:47">
      <c r="A899" s="21"/>
      <c r="K899" s="21"/>
      <c r="M899" s="91"/>
      <c r="V899" s="16"/>
      <c r="W899" s="16"/>
      <c r="X899" s="16"/>
      <c r="Y899" s="16"/>
      <c r="Z899" s="16"/>
      <c r="AA899" s="16"/>
      <c r="AB899" s="16"/>
      <c r="AC899" s="16"/>
      <c r="AD899" s="16"/>
      <c r="AE899" s="11"/>
      <c r="AF899" s="11"/>
      <c r="AG899" s="11"/>
      <c r="AH899" s="11"/>
      <c r="AI899" s="9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90"/>
      <c r="AU899" s="89"/>
    </row>
    <row r="900" spans="1:47">
      <c r="A900" s="21"/>
      <c r="K900" s="21"/>
      <c r="M900" s="91"/>
      <c r="V900" s="16"/>
      <c r="W900" s="16"/>
      <c r="X900" s="16"/>
      <c r="Y900" s="16"/>
      <c r="Z900" s="16"/>
      <c r="AA900" s="16"/>
      <c r="AB900" s="16"/>
      <c r="AC900" s="16"/>
      <c r="AD900" s="16"/>
      <c r="AE900" s="11"/>
      <c r="AF900" s="11"/>
      <c r="AG900" s="11"/>
      <c r="AH900" s="11"/>
      <c r="AI900" s="9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90"/>
      <c r="AU900" s="89"/>
    </row>
    <row r="901" spans="1:47">
      <c r="A901" s="21"/>
      <c r="K901" s="21"/>
      <c r="M901" s="91"/>
      <c r="V901" s="16"/>
      <c r="W901" s="16"/>
      <c r="X901" s="16"/>
      <c r="Y901" s="16"/>
      <c r="Z901" s="16"/>
      <c r="AA901" s="16"/>
      <c r="AB901" s="16"/>
      <c r="AC901" s="16"/>
      <c r="AD901" s="16"/>
      <c r="AE901" s="11"/>
      <c r="AF901" s="11"/>
      <c r="AG901" s="11"/>
      <c r="AH901" s="11"/>
      <c r="AI901" s="9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90"/>
      <c r="AU901" s="89"/>
    </row>
    <row r="902" spans="1:47">
      <c r="A902" s="21"/>
      <c r="K902" s="21"/>
      <c r="M902" s="91"/>
      <c r="V902" s="16"/>
      <c r="W902" s="16"/>
      <c r="X902" s="16"/>
      <c r="Y902" s="16"/>
      <c r="Z902" s="16"/>
      <c r="AA902" s="16"/>
      <c r="AB902" s="16"/>
      <c r="AC902" s="16"/>
      <c r="AD902" s="16"/>
      <c r="AE902" s="11"/>
      <c r="AF902" s="11"/>
      <c r="AG902" s="11"/>
      <c r="AH902" s="11"/>
      <c r="AI902" s="9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90"/>
      <c r="AU902" s="89"/>
    </row>
    <row r="903" spans="1:47">
      <c r="A903" s="21"/>
      <c r="K903" s="21"/>
      <c r="M903" s="91"/>
      <c r="V903" s="16"/>
      <c r="W903" s="16"/>
      <c r="X903" s="16"/>
      <c r="Y903" s="16"/>
      <c r="Z903" s="16"/>
      <c r="AA903" s="16"/>
      <c r="AB903" s="16"/>
      <c r="AC903" s="16"/>
      <c r="AD903" s="16"/>
      <c r="AE903" s="11"/>
      <c r="AF903" s="11"/>
      <c r="AG903" s="11"/>
      <c r="AH903" s="11"/>
      <c r="AI903" s="9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90"/>
      <c r="AU903" s="89"/>
    </row>
    <row r="904" spans="1:47">
      <c r="A904" s="21"/>
      <c r="K904" s="21"/>
      <c r="M904" s="91"/>
      <c r="V904" s="16"/>
      <c r="W904" s="16"/>
      <c r="X904" s="16"/>
      <c r="Y904" s="16"/>
      <c r="Z904" s="16"/>
      <c r="AA904" s="16"/>
      <c r="AB904" s="16"/>
      <c r="AC904" s="16"/>
      <c r="AD904" s="16"/>
      <c r="AE904" s="11"/>
      <c r="AF904" s="11"/>
      <c r="AG904" s="11"/>
      <c r="AH904" s="11"/>
      <c r="AI904" s="9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90"/>
      <c r="AU904" s="89"/>
    </row>
    <row r="905" spans="1:47">
      <c r="A905" s="21"/>
      <c r="K905" s="21"/>
      <c r="M905" s="91"/>
      <c r="V905" s="16"/>
      <c r="W905" s="16"/>
      <c r="X905" s="16"/>
      <c r="Y905" s="16"/>
      <c r="Z905" s="16"/>
      <c r="AA905" s="16"/>
      <c r="AB905" s="16"/>
      <c r="AC905" s="16"/>
      <c r="AD905" s="16"/>
      <c r="AE905" s="11"/>
      <c r="AF905" s="11"/>
      <c r="AG905" s="11"/>
      <c r="AH905" s="11"/>
      <c r="AI905" s="9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90"/>
      <c r="AU905" s="89"/>
    </row>
    <row r="906" spans="1:47">
      <c r="A906" s="21"/>
      <c r="K906" s="21"/>
      <c r="M906" s="91"/>
      <c r="V906" s="16"/>
      <c r="W906" s="16"/>
      <c r="X906" s="16"/>
      <c r="Y906" s="16"/>
      <c r="Z906" s="16"/>
      <c r="AA906" s="16"/>
      <c r="AB906" s="16"/>
      <c r="AC906" s="16"/>
      <c r="AD906" s="16"/>
      <c r="AE906" s="11"/>
      <c r="AF906" s="11"/>
      <c r="AG906" s="11"/>
      <c r="AH906" s="11"/>
      <c r="AI906" s="9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90"/>
      <c r="AU906" s="89"/>
    </row>
    <row r="907" spans="1:47">
      <c r="A907" s="21"/>
      <c r="K907" s="21"/>
      <c r="M907" s="91"/>
      <c r="V907" s="16"/>
      <c r="W907" s="16"/>
      <c r="X907" s="16"/>
      <c r="Y907" s="16"/>
      <c r="Z907" s="16"/>
      <c r="AA907" s="16"/>
      <c r="AB907" s="16"/>
      <c r="AC907" s="16"/>
      <c r="AD907" s="16"/>
      <c r="AE907" s="11"/>
      <c r="AF907" s="11"/>
      <c r="AG907" s="11"/>
      <c r="AH907" s="11"/>
      <c r="AI907" s="9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90"/>
      <c r="AU907" s="89"/>
    </row>
    <row r="908" spans="1:47">
      <c r="A908" s="21"/>
      <c r="K908" s="21"/>
      <c r="M908" s="91"/>
      <c r="V908" s="16"/>
      <c r="W908" s="16"/>
      <c r="X908" s="16"/>
      <c r="Y908" s="16"/>
      <c r="Z908" s="16"/>
      <c r="AA908" s="16"/>
      <c r="AB908" s="16"/>
      <c r="AC908" s="16"/>
      <c r="AD908" s="16"/>
      <c r="AE908" s="11"/>
      <c r="AF908" s="11"/>
      <c r="AG908" s="11"/>
      <c r="AH908" s="11"/>
      <c r="AI908" s="9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90"/>
      <c r="AU908" s="89"/>
    </row>
    <row r="909" spans="1:47">
      <c r="A909" s="21"/>
      <c r="K909" s="21"/>
      <c r="M909" s="91"/>
      <c r="V909" s="16"/>
      <c r="W909" s="16"/>
      <c r="X909" s="16"/>
      <c r="Y909" s="16"/>
      <c r="Z909" s="16"/>
      <c r="AA909" s="16"/>
      <c r="AB909" s="16"/>
      <c r="AC909" s="16"/>
      <c r="AD909" s="16"/>
      <c r="AE909" s="11"/>
      <c r="AF909" s="11"/>
      <c r="AG909" s="11"/>
      <c r="AH909" s="11"/>
      <c r="AI909" s="9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90"/>
      <c r="AU909" s="89"/>
    </row>
    <row r="910" spans="1:47">
      <c r="A910" s="21"/>
      <c r="K910" s="21"/>
      <c r="M910" s="91"/>
      <c r="V910" s="16"/>
      <c r="W910" s="16"/>
      <c r="X910" s="16"/>
      <c r="Y910" s="16"/>
      <c r="Z910" s="16"/>
      <c r="AA910" s="16"/>
      <c r="AB910" s="16"/>
      <c r="AC910" s="16"/>
      <c r="AD910" s="16"/>
      <c r="AE910" s="11"/>
      <c r="AF910" s="11"/>
      <c r="AG910" s="11"/>
      <c r="AH910" s="11"/>
      <c r="AI910" s="9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90"/>
      <c r="AU910" s="89"/>
    </row>
    <row r="911" spans="1:47">
      <c r="A911" s="21"/>
      <c r="K911" s="21"/>
      <c r="M911" s="91"/>
      <c r="V911" s="16"/>
      <c r="W911" s="16"/>
      <c r="X911" s="16"/>
      <c r="Y911" s="16"/>
      <c r="Z911" s="16"/>
      <c r="AA911" s="16"/>
      <c r="AB911" s="16"/>
      <c r="AC911" s="16"/>
      <c r="AD911" s="16"/>
      <c r="AE911" s="11"/>
      <c r="AF911" s="11"/>
      <c r="AG911" s="11"/>
      <c r="AH911" s="11"/>
      <c r="AI911" s="9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90"/>
      <c r="AU911" s="89"/>
    </row>
    <row r="912" spans="1:47">
      <c r="A912" s="21"/>
      <c r="K912" s="21"/>
      <c r="M912" s="91"/>
      <c r="V912" s="16"/>
      <c r="W912" s="16"/>
      <c r="X912" s="16"/>
      <c r="Y912" s="16"/>
      <c r="Z912" s="16"/>
      <c r="AA912" s="16"/>
      <c r="AB912" s="16"/>
      <c r="AC912" s="16"/>
      <c r="AD912" s="16"/>
      <c r="AE912" s="11"/>
      <c r="AF912" s="11"/>
      <c r="AG912" s="11"/>
      <c r="AH912" s="11"/>
      <c r="AI912" s="9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90"/>
      <c r="AU912" s="89"/>
    </row>
    <row r="913" spans="1:47">
      <c r="A913" s="21"/>
      <c r="K913" s="21"/>
      <c r="M913" s="91"/>
      <c r="V913" s="16"/>
      <c r="W913" s="16"/>
      <c r="X913" s="16"/>
      <c r="Y913" s="16"/>
      <c r="Z913" s="16"/>
      <c r="AA913" s="16"/>
      <c r="AB913" s="16"/>
      <c r="AC913" s="16"/>
      <c r="AD913" s="16"/>
      <c r="AE913" s="11"/>
      <c r="AF913" s="11"/>
      <c r="AG913" s="11"/>
      <c r="AH913" s="11"/>
      <c r="AI913" s="9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90"/>
      <c r="AU913" s="89"/>
    </row>
    <row r="914" spans="1:47">
      <c r="A914" s="21"/>
      <c r="K914" s="21"/>
      <c r="M914" s="91"/>
      <c r="V914" s="16"/>
      <c r="W914" s="16"/>
      <c r="X914" s="16"/>
      <c r="Y914" s="16"/>
      <c r="Z914" s="16"/>
      <c r="AA914" s="16"/>
      <c r="AB914" s="16"/>
      <c r="AC914" s="16"/>
      <c r="AD914" s="16"/>
      <c r="AE914" s="11"/>
      <c r="AF914" s="11"/>
      <c r="AG914" s="11"/>
      <c r="AH914" s="11"/>
      <c r="AI914" s="9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90"/>
      <c r="AU914" s="89"/>
    </row>
    <row r="915" spans="1:47">
      <c r="A915" s="21"/>
      <c r="K915" s="21"/>
      <c r="M915" s="91"/>
      <c r="V915" s="16"/>
      <c r="W915" s="16"/>
      <c r="X915" s="16"/>
      <c r="Y915" s="16"/>
      <c r="Z915" s="16"/>
      <c r="AA915" s="16"/>
      <c r="AB915" s="16"/>
      <c r="AC915" s="16"/>
      <c r="AD915" s="16"/>
      <c r="AE915" s="11"/>
      <c r="AF915" s="11"/>
      <c r="AG915" s="11"/>
      <c r="AH915" s="11"/>
      <c r="AI915" s="9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90"/>
      <c r="AU915" s="89"/>
    </row>
    <row r="916" spans="1:47">
      <c r="A916" s="21"/>
      <c r="K916" s="21"/>
      <c r="M916" s="91"/>
      <c r="V916" s="16"/>
      <c r="W916" s="16"/>
      <c r="X916" s="16"/>
      <c r="Y916" s="16"/>
      <c r="Z916" s="16"/>
      <c r="AA916" s="16"/>
      <c r="AB916" s="16"/>
      <c r="AC916" s="16"/>
      <c r="AD916" s="16"/>
      <c r="AE916" s="11"/>
      <c r="AF916" s="11"/>
      <c r="AG916" s="11"/>
      <c r="AH916" s="11"/>
      <c r="AI916" s="9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90"/>
      <c r="AU916" s="89"/>
    </row>
    <row r="917" spans="1:47">
      <c r="A917" s="21"/>
      <c r="K917" s="21"/>
      <c r="M917" s="91"/>
      <c r="V917" s="16"/>
      <c r="W917" s="16"/>
      <c r="X917" s="16"/>
      <c r="Y917" s="16"/>
      <c r="Z917" s="16"/>
      <c r="AA917" s="16"/>
      <c r="AB917" s="16"/>
      <c r="AC917" s="16"/>
      <c r="AD917" s="16"/>
      <c r="AE917" s="11"/>
      <c r="AF917" s="11"/>
      <c r="AG917" s="11"/>
      <c r="AH917" s="11"/>
      <c r="AI917" s="9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90"/>
      <c r="AU917" s="89"/>
    </row>
    <row r="918" spans="1:47">
      <c r="A918" s="21"/>
      <c r="K918" s="21"/>
      <c r="M918" s="91"/>
      <c r="V918" s="16"/>
      <c r="W918" s="16"/>
      <c r="X918" s="16"/>
      <c r="Y918" s="16"/>
      <c r="Z918" s="16"/>
      <c r="AA918" s="16"/>
      <c r="AB918" s="16"/>
      <c r="AC918" s="16"/>
      <c r="AD918" s="16"/>
      <c r="AE918" s="11"/>
      <c r="AF918" s="11"/>
      <c r="AG918" s="11"/>
      <c r="AH918" s="11"/>
      <c r="AI918" s="9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90"/>
      <c r="AU918" s="89"/>
    </row>
    <row r="919" spans="1:47">
      <c r="A919" s="21"/>
      <c r="K919" s="21"/>
      <c r="M919" s="91"/>
      <c r="V919" s="16"/>
      <c r="W919" s="16"/>
      <c r="X919" s="16"/>
      <c r="Y919" s="16"/>
      <c r="Z919" s="16"/>
      <c r="AA919" s="16"/>
      <c r="AB919" s="16"/>
      <c r="AC919" s="16"/>
      <c r="AD919" s="16"/>
      <c r="AE919" s="11"/>
      <c r="AF919" s="11"/>
      <c r="AG919" s="11"/>
      <c r="AH919" s="11"/>
      <c r="AI919" s="9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90"/>
      <c r="AU919" s="89"/>
    </row>
    <row r="920" spans="1:47">
      <c r="A920" s="21"/>
      <c r="K920" s="21"/>
      <c r="M920" s="91"/>
      <c r="V920" s="16"/>
      <c r="W920" s="16"/>
      <c r="X920" s="16"/>
      <c r="Y920" s="16"/>
      <c r="Z920" s="16"/>
      <c r="AA920" s="16"/>
      <c r="AB920" s="16"/>
      <c r="AC920" s="16"/>
      <c r="AD920" s="16"/>
      <c r="AE920" s="11"/>
      <c r="AF920" s="11"/>
      <c r="AG920" s="11"/>
      <c r="AH920" s="11"/>
      <c r="AI920" s="9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90"/>
      <c r="AU920" s="89"/>
    </row>
    <row r="921" spans="1:47">
      <c r="A921" s="21"/>
      <c r="K921" s="21"/>
      <c r="M921" s="91"/>
      <c r="V921" s="16"/>
      <c r="W921" s="16"/>
      <c r="X921" s="16"/>
      <c r="Y921" s="16"/>
      <c r="Z921" s="16"/>
      <c r="AA921" s="16"/>
      <c r="AB921" s="16"/>
      <c r="AC921" s="16"/>
      <c r="AD921" s="16"/>
      <c r="AE921" s="11"/>
      <c r="AF921" s="11"/>
      <c r="AG921" s="11"/>
      <c r="AH921" s="11"/>
      <c r="AI921" s="9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90"/>
      <c r="AU921" s="89"/>
    </row>
    <row r="922" spans="1:47">
      <c r="A922" s="21"/>
      <c r="K922" s="21"/>
      <c r="M922" s="91"/>
      <c r="V922" s="16"/>
      <c r="W922" s="16"/>
      <c r="X922" s="16"/>
      <c r="Y922" s="16"/>
      <c r="Z922" s="16"/>
      <c r="AA922" s="16"/>
      <c r="AB922" s="16"/>
      <c r="AC922" s="16"/>
      <c r="AD922" s="16"/>
      <c r="AE922" s="11"/>
      <c r="AF922" s="11"/>
      <c r="AG922" s="11"/>
      <c r="AH922" s="11"/>
      <c r="AI922" s="9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90"/>
      <c r="AU922" s="89"/>
    </row>
    <row r="923" spans="1:47">
      <c r="A923" s="21"/>
      <c r="K923" s="21"/>
      <c r="M923" s="91"/>
      <c r="V923" s="16"/>
      <c r="W923" s="16"/>
      <c r="X923" s="16"/>
      <c r="Y923" s="16"/>
      <c r="Z923" s="16"/>
      <c r="AA923" s="16"/>
      <c r="AB923" s="16"/>
      <c r="AC923" s="16"/>
      <c r="AD923" s="16"/>
      <c r="AE923" s="11"/>
      <c r="AF923" s="11"/>
      <c r="AG923" s="11"/>
      <c r="AH923" s="11"/>
      <c r="AI923" s="9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90"/>
      <c r="AU923" s="89"/>
    </row>
    <row r="924" spans="1:47">
      <c r="A924" s="21"/>
      <c r="K924" s="21"/>
      <c r="M924" s="91"/>
      <c r="V924" s="16"/>
      <c r="W924" s="16"/>
      <c r="X924" s="16"/>
      <c r="Y924" s="16"/>
      <c r="Z924" s="16"/>
      <c r="AA924" s="16"/>
      <c r="AB924" s="16"/>
      <c r="AC924" s="16"/>
      <c r="AD924" s="16"/>
      <c r="AE924" s="11"/>
      <c r="AF924" s="11"/>
      <c r="AG924" s="11"/>
      <c r="AH924" s="11"/>
      <c r="AI924" s="9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90"/>
      <c r="AU924" s="89"/>
    </row>
    <row r="925" spans="1:47">
      <c r="A925" s="21"/>
      <c r="K925" s="21"/>
      <c r="M925" s="91"/>
      <c r="V925" s="16"/>
      <c r="W925" s="16"/>
      <c r="X925" s="16"/>
      <c r="Y925" s="16"/>
      <c r="Z925" s="16"/>
      <c r="AA925" s="16"/>
      <c r="AB925" s="16"/>
      <c r="AC925" s="16"/>
      <c r="AD925" s="16"/>
      <c r="AE925" s="11"/>
      <c r="AF925" s="11"/>
      <c r="AG925" s="11"/>
      <c r="AH925" s="11"/>
      <c r="AI925" s="9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90"/>
      <c r="AU925" s="89"/>
    </row>
    <row r="926" spans="1:47">
      <c r="A926" s="21"/>
      <c r="K926" s="21"/>
      <c r="M926" s="91"/>
      <c r="V926" s="16"/>
      <c r="W926" s="16"/>
      <c r="X926" s="16"/>
      <c r="Y926" s="16"/>
      <c r="Z926" s="16"/>
      <c r="AA926" s="16"/>
      <c r="AB926" s="16"/>
      <c r="AC926" s="16"/>
      <c r="AD926" s="16"/>
      <c r="AE926" s="11"/>
      <c r="AF926" s="11"/>
      <c r="AG926" s="11"/>
      <c r="AH926" s="11"/>
      <c r="AI926" s="9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90"/>
      <c r="AU926" s="89"/>
    </row>
    <row r="927" spans="1:47">
      <c r="A927" s="21"/>
      <c r="K927" s="21"/>
      <c r="M927" s="91"/>
      <c r="V927" s="16"/>
      <c r="W927" s="16"/>
      <c r="X927" s="16"/>
      <c r="Y927" s="16"/>
      <c r="Z927" s="16"/>
      <c r="AA927" s="16"/>
      <c r="AB927" s="16"/>
      <c r="AC927" s="16"/>
      <c r="AD927" s="16"/>
      <c r="AE927" s="11"/>
      <c r="AF927" s="11"/>
      <c r="AG927" s="11"/>
      <c r="AH927" s="11"/>
      <c r="AI927" s="9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90"/>
      <c r="AU927" s="89"/>
    </row>
    <row r="928" spans="1:47">
      <c r="A928" s="21"/>
      <c r="K928" s="21"/>
      <c r="M928" s="91"/>
      <c r="V928" s="16"/>
      <c r="W928" s="16"/>
      <c r="X928" s="16"/>
      <c r="Y928" s="16"/>
      <c r="Z928" s="16"/>
      <c r="AA928" s="16"/>
      <c r="AB928" s="16"/>
      <c r="AC928" s="16"/>
      <c r="AD928" s="16"/>
      <c r="AE928" s="11"/>
      <c r="AF928" s="11"/>
      <c r="AG928" s="11"/>
      <c r="AH928" s="11"/>
      <c r="AI928" s="9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90"/>
      <c r="AU928" s="89"/>
    </row>
    <row r="929" spans="1:47">
      <c r="A929" s="21"/>
      <c r="K929" s="21"/>
      <c r="M929" s="91"/>
      <c r="V929" s="16"/>
      <c r="W929" s="16"/>
      <c r="X929" s="16"/>
      <c r="Y929" s="16"/>
      <c r="Z929" s="16"/>
      <c r="AA929" s="16"/>
      <c r="AB929" s="16"/>
      <c r="AC929" s="16"/>
      <c r="AD929" s="16"/>
      <c r="AE929" s="11"/>
      <c r="AF929" s="11"/>
      <c r="AG929" s="11"/>
      <c r="AH929" s="11"/>
      <c r="AI929" s="9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90"/>
      <c r="AU929" s="89"/>
    </row>
    <row r="930" spans="1:47">
      <c r="A930" s="21"/>
      <c r="K930" s="21"/>
      <c r="M930" s="91"/>
      <c r="V930" s="16"/>
      <c r="W930" s="16"/>
      <c r="X930" s="16"/>
      <c r="Y930" s="16"/>
      <c r="Z930" s="16"/>
      <c r="AA930" s="16"/>
      <c r="AB930" s="16"/>
      <c r="AC930" s="16"/>
      <c r="AD930" s="16"/>
      <c r="AE930" s="11"/>
      <c r="AF930" s="11"/>
      <c r="AG930" s="11"/>
      <c r="AH930" s="11"/>
      <c r="AI930" s="9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90"/>
      <c r="AU930" s="89"/>
    </row>
    <row r="931" spans="1:47">
      <c r="A931" s="21"/>
      <c r="K931" s="21"/>
      <c r="M931" s="91"/>
      <c r="V931" s="16"/>
      <c r="W931" s="16"/>
      <c r="X931" s="16"/>
      <c r="Y931" s="16"/>
      <c r="Z931" s="16"/>
      <c r="AA931" s="16"/>
      <c r="AB931" s="16"/>
      <c r="AC931" s="16"/>
      <c r="AD931" s="16"/>
      <c r="AE931" s="11"/>
      <c r="AF931" s="11"/>
      <c r="AG931" s="11"/>
      <c r="AH931" s="11"/>
      <c r="AI931" s="9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90"/>
      <c r="AU931" s="89"/>
    </row>
    <row r="932" spans="1:47">
      <c r="A932" s="21"/>
      <c r="K932" s="21"/>
      <c r="M932" s="91"/>
      <c r="V932" s="16"/>
      <c r="W932" s="16"/>
      <c r="X932" s="16"/>
      <c r="Y932" s="16"/>
      <c r="Z932" s="16"/>
      <c r="AA932" s="16"/>
      <c r="AB932" s="16"/>
      <c r="AC932" s="16"/>
      <c r="AD932" s="16"/>
      <c r="AE932" s="11"/>
      <c r="AF932" s="11"/>
      <c r="AG932" s="11"/>
      <c r="AH932" s="11"/>
      <c r="AI932" s="9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90"/>
      <c r="AU932" s="89"/>
    </row>
    <row r="933" spans="1:47">
      <c r="A933" s="21"/>
      <c r="K933" s="21"/>
      <c r="M933" s="91"/>
      <c r="V933" s="16"/>
      <c r="W933" s="16"/>
      <c r="X933" s="16"/>
      <c r="Y933" s="16"/>
      <c r="Z933" s="16"/>
      <c r="AA933" s="16"/>
      <c r="AB933" s="16"/>
      <c r="AC933" s="16"/>
      <c r="AD933" s="16"/>
      <c r="AE933" s="11"/>
      <c r="AF933" s="11"/>
      <c r="AG933" s="11"/>
      <c r="AH933" s="11"/>
      <c r="AI933" s="9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90"/>
      <c r="AU933" s="89"/>
    </row>
    <row r="934" spans="1:47">
      <c r="A934" s="21"/>
      <c r="K934" s="21"/>
      <c r="M934" s="91"/>
      <c r="V934" s="16"/>
      <c r="W934" s="16"/>
      <c r="X934" s="16"/>
      <c r="Y934" s="16"/>
      <c r="Z934" s="16"/>
      <c r="AA934" s="16"/>
      <c r="AB934" s="16"/>
      <c r="AC934" s="16"/>
      <c r="AD934" s="16"/>
      <c r="AE934" s="11"/>
      <c r="AF934" s="11"/>
      <c r="AG934" s="11"/>
      <c r="AH934" s="11"/>
      <c r="AI934" s="9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90"/>
      <c r="AU934" s="89"/>
    </row>
    <row r="935" spans="1:47">
      <c r="A935" s="21"/>
      <c r="K935" s="21"/>
      <c r="M935" s="91"/>
      <c r="V935" s="16"/>
      <c r="W935" s="16"/>
      <c r="X935" s="16"/>
      <c r="Y935" s="16"/>
      <c r="Z935" s="16"/>
      <c r="AA935" s="16"/>
      <c r="AB935" s="16"/>
      <c r="AC935" s="16"/>
      <c r="AD935" s="16"/>
      <c r="AE935" s="11"/>
      <c r="AF935" s="11"/>
      <c r="AG935" s="11"/>
      <c r="AH935" s="11"/>
      <c r="AI935" s="9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90"/>
      <c r="AU935" s="89"/>
    </row>
    <row r="936" spans="1:47">
      <c r="A936" s="21"/>
      <c r="K936" s="21"/>
      <c r="M936" s="91"/>
      <c r="V936" s="16"/>
      <c r="W936" s="16"/>
      <c r="X936" s="16"/>
      <c r="Y936" s="16"/>
      <c r="Z936" s="16"/>
      <c r="AA936" s="16"/>
      <c r="AB936" s="16"/>
      <c r="AC936" s="16"/>
      <c r="AD936" s="16"/>
      <c r="AE936" s="11"/>
      <c r="AF936" s="11"/>
      <c r="AG936" s="11"/>
      <c r="AH936" s="11"/>
      <c r="AI936" s="9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90"/>
      <c r="AU936" s="89"/>
    </row>
    <row r="937" spans="1:47">
      <c r="A937" s="21"/>
      <c r="K937" s="21"/>
      <c r="M937" s="91"/>
      <c r="V937" s="16"/>
      <c r="W937" s="16"/>
      <c r="X937" s="16"/>
      <c r="Y937" s="16"/>
      <c r="Z937" s="16"/>
      <c r="AA937" s="16"/>
      <c r="AB937" s="16"/>
      <c r="AC937" s="16"/>
      <c r="AD937" s="16"/>
      <c r="AE937" s="11"/>
      <c r="AF937" s="11"/>
      <c r="AG937" s="11"/>
      <c r="AH937" s="11"/>
      <c r="AI937" s="9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90"/>
      <c r="AU937" s="89"/>
    </row>
    <row r="938" spans="1:47">
      <c r="A938" s="21"/>
      <c r="K938" s="21"/>
      <c r="M938" s="91"/>
      <c r="V938" s="16"/>
      <c r="W938" s="16"/>
      <c r="X938" s="16"/>
      <c r="Y938" s="16"/>
      <c r="Z938" s="16"/>
      <c r="AA938" s="16"/>
      <c r="AB938" s="16"/>
      <c r="AC938" s="16"/>
      <c r="AD938" s="16"/>
      <c r="AE938" s="11"/>
      <c r="AF938" s="11"/>
      <c r="AG938" s="11"/>
      <c r="AH938" s="11"/>
      <c r="AI938" s="9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90"/>
      <c r="AU938" s="89"/>
    </row>
    <row r="939" spans="1:47">
      <c r="A939" s="21"/>
      <c r="K939" s="21"/>
      <c r="M939" s="91"/>
      <c r="V939" s="16"/>
      <c r="W939" s="16"/>
      <c r="X939" s="16"/>
      <c r="Y939" s="16"/>
      <c r="Z939" s="16"/>
      <c r="AA939" s="16"/>
      <c r="AB939" s="16"/>
      <c r="AC939" s="16"/>
      <c r="AD939" s="16"/>
      <c r="AE939" s="11"/>
      <c r="AF939" s="11"/>
      <c r="AG939" s="11"/>
      <c r="AH939" s="11"/>
      <c r="AI939" s="9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90"/>
      <c r="AU939" s="89"/>
    </row>
    <row r="940" spans="1:47">
      <c r="A940" s="21"/>
      <c r="K940" s="21"/>
      <c r="M940" s="91"/>
      <c r="V940" s="16"/>
      <c r="W940" s="16"/>
      <c r="X940" s="16"/>
      <c r="Y940" s="16"/>
      <c r="Z940" s="16"/>
      <c r="AA940" s="16"/>
      <c r="AB940" s="16"/>
      <c r="AC940" s="16"/>
      <c r="AD940" s="16"/>
      <c r="AE940" s="11"/>
      <c r="AF940" s="11"/>
      <c r="AG940" s="11"/>
      <c r="AH940" s="11"/>
      <c r="AI940" s="9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90"/>
      <c r="AU940" s="89"/>
    </row>
    <row r="941" spans="1:47">
      <c r="A941" s="21"/>
      <c r="K941" s="21"/>
      <c r="M941" s="91"/>
      <c r="V941" s="16"/>
      <c r="W941" s="16"/>
      <c r="X941" s="16"/>
      <c r="Y941" s="16"/>
      <c r="Z941" s="16"/>
      <c r="AA941" s="16"/>
      <c r="AB941" s="16"/>
      <c r="AC941" s="16"/>
      <c r="AD941" s="16"/>
      <c r="AE941" s="11"/>
      <c r="AF941" s="11"/>
      <c r="AG941" s="11"/>
      <c r="AH941" s="11"/>
      <c r="AI941" s="9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90"/>
      <c r="AU941" s="89"/>
    </row>
    <row r="942" spans="1:47">
      <c r="A942" s="21"/>
      <c r="K942" s="21"/>
      <c r="M942" s="91"/>
      <c r="V942" s="16"/>
      <c r="W942" s="16"/>
      <c r="X942" s="16"/>
      <c r="Y942" s="16"/>
      <c r="Z942" s="16"/>
      <c r="AA942" s="16"/>
      <c r="AB942" s="16"/>
      <c r="AC942" s="16"/>
      <c r="AD942" s="16"/>
      <c r="AE942" s="11"/>
      <c r="AF942" s="11"/>
      <c r="AG942" s="11"/>
      <c r="AH942" s="11"/>
      <c r="AI942" s="9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90"/>
      <c r="AU942" s="89"/>
    </row>
    <row r="943" spans="1:47">
      <c r="A943" s="21"/>
      <c r="K943" s="21"/>
      <c r="M943" s="91"/>
      <c r="V943" s="16"/>
      <c r="W943" s="16"/>
      <c r="X943" s="16"/>
      <c r="Y943" s="16"/>
      <c r="Z943" s="16"/>
      <c r="AA943" s="16"/>
      <c r="AB943" s="16"/>
      <c r="AC943" s="16"/>
      <c r="AD943" s="16"/>
      <c r="AE943" s="11"/>
      <c r="AF943" s="11"/>
      <c r="AG943" s="11"/>
      <c r="AH943" s="11"/>
      <c r="AI943" s="9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90"/>
      <c r="AU943" s="89"/>
    </row>
    <row r="944" spans="1:47">
      <c r="A944" s="21"/>
      <c r="K944" s="21"/>
      <c r="M944" s="91"/>
      <c r="V944" s="16"/>
      <c r="W944" s="16"/>
      <c r="X944" s="16"/>
      <c r="Y944" s="16"/>
      <c r="Z944" s="16"/>
      <c r="AA944" s="16"/>
      <c r="AB944" s="16"/>
      <c r="AC944" s="16"/>
      <c r="AD944" s="16"/>
      <c r="AE944" s="11"/>
      <c r="AF944" s="11"/>
      <c r="AG944" s="11"/>
      <c r="AH944" s="11"/>
      <c r="AI944" s="9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90"/>
      <c r="AU944" s="89"/>
    </row>
    <row r="945" spans="1:47">
      <c r="A945" s="21"/>
      <c r="K945" s="21"/>
      <c r="M945" s="91"/>
      <c r="V945" s="16"/>
      <c r="W945" s="16"/>
      <c r="X945" s="16"/>
      <c r="Y945" s="16"/>
      <c r="Z945" s="16"/>
      <c r="AA945" s="16"/>
      <c r="AB945" s="16"/>
      <c r="AC945" s="16"/>
      <c r="AD945" s="16"/>
      <c r="AE945" s="11"/>
      <c r="AF945" s="11"/>
      <c r="AG945" s="11"/>
      <c r="AH945" s="11"/>
      <c r="AI945" s="9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90"/>
      <c r="AU945" s="89"/>
    </row>
    <row r="946" spans="1:47">
      <c r="A946" s="21"/>
      <c r="K946" s="21"/>
      <c r="M946" s="91"/>
      <c r="V946" s="16"/>
      <c r="W946" s="16"/>
      <c r="X946" s="16"/>
      <c r="Y946" s="16"/>
      <c r="Z946" s="16"/>
      <c r="AA946" s="16"/>
      <c r="AB946" s="16"/>
      <c r="AC946" s="16"/>
      <c r="AD946" s="16"/>
      <c r="AE946" s="11"/>
      <c r="AF946" s="11"/>
      <c r="AG946" s="11"/>
      <c r="AH946" s="11"/>
      <c r="AI946" s="9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90"/>
      <c r="AU946" s="89"/>
    </row>
    <row r="947" spans="1:47">
      <c r="A947" s="21"/>
      <c r="K947" s="21"/>
      <c r="M947" s="91"/>
      <c r="V947" s="16"/>
      <c r="W947" s="16"/>
      <c r="X947" s="16"/>
      <c r="Y947" s="16"/>
      <c r="Z947" s="16"/>
      <c r="AA947" s="16"/>
      <c r="AB947" s="16"/>
      <c r="AC947" s="16"/>
      <c r="AD947" s="16"/>
      <c r="AE947" s="11"/>
      <c r="AF947" s="11"/>
      <c r="AG947" s="11"/>
      <c r="AH947" s="11"/>
      <c r="AI947" s="9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90"/>
      <c r="AU947" s="89"/>
    </row>
    <row r="948" spans="1:47">
      <c r="A948" s="21"/>
      <c r="K948" s="21"/>
      <c r="M948" s="91"/>
      <c r="V948" s="16"/>
      <c r="W948" s="16"/>
      <c r="X948" s="16"/>
      <c r="Y948" s="16"/>
      <c r="Z948" s="16"/>
      <c r="AA948" s="16"/>
      <c r="AB948" s="16"/>
      <c r="AC948" s="16"/>
      <c r="AD948" s="16"/>
      <c r="AE948" s="11"/>
      <c r="AF948" s="11"/>
      <c r="AG948" s="11"/>
      <c r="AH948" s="11"/>
      <c r="AI948" s="9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90"/>
      <c r="AU948" s="89"/>
    </row>
    <row r="949" spans="1:47">
      <c r="A949" s="21"/>
      <c r="K949" s="21"/>
      <c r="M949" s="91"/>
      <c r="V949" s="16"/>
      <c r="W949" s="16"/>
      <c r="X949" s="16"/>
      <c r="Y949" s="16"/>
      <c r="Z949" s="16"/>
      <c r="AA949" s="16"/>
      <c r="AB949" s="16"/>
      <c r="AC949" s="16"/>
      <c r="AD949" s="16"/>
      <c r="AE949" s="11"/>
      <c r="AF949" s="11"/>
      <c r="AG949" s="11"/>
      <c r="AH949" s="11"/>
      <c r="AI949" s="9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90"/>
      <c r="AU949" s="89"/>
    </row>
    <row r="950" spans="1:47">
      <c r="A950" s="21"/>
      <c r="K950" s="21"/>
      <c r="M950" s="91"/>
      <c r="V950" s="16"/>
      <c r="W950" s="16"/>
      <c r="X950" s="16"/>
      <c r="Y950" s="16"/>
      <c r="Z950" s="16"/>
      <c r="AA950" s="16"/>
      <c r="AB950" s="16"/>
      <c r="AC950" s="16"/>
      <c r="AD950" s="16"/>
      <c r="AE950" s="11"/>
      <c r="AF950" s="11"/>
      <c r="AG950" s="11"/>
      <c r="AH950" s="11"/>
      <c r="AI950" s="9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90"/>
      <c r="AU950" s="89"/>
    </row>
    <row r="951" spans="1:47">
      <c r="A951" s="21"/>
      <c r="K951" s="21"/>
      <c r="M951" s="91"/>
      <c r="V951" s="16"/>
      <c r="W951" s="16"/>
      <c r="X951" s="16"/>
      <c r="Y951" s="16"/>
      <c r="Z951" s="16"/>
      <c r="AA951" s="16"/>
      <c r="AB951" s="16"/>
      <c r="AC951" s="16"/>
      <c r="AD951" s="16"/>
      <c r="AE951" s="11"/>
      <c r="AF951" s="11"/>
      <c r="AG951" s="11"/>
      <c r="AH951" s="11"/>
      <c r="AI951" s="9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90"/>
      <c r="AU951" s="89"/>
    </row>
    <row r="952" spans="1:47">
      <c r="A952" s="21"/>
      <c r="K952" s="21"/>
      <c r="M952" s="91"/>
      <c r="V952" s="16"/>
      <c r="W952" s="16"/>
      <c r="X952" s="16"/>
      <c r="Y952" s="16"/>
      <c r="Z952" s="16"/>
      <c r="AA952" s="16"/>
      <c r="AB952" s="16"/>
      <c r="AC952" s="16"/>
      <c r="AD952" s="16"/>
      <c r="AE952" s="11"/>
      <c r="AF952" s="11"/>
      <c r="AG952" s="11"/>
      <c r="AH952" s="11"/>
      <c r="AI952" s="9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90"/>
      <c r="AU952" s="89"/>
    </row>
    <row r="953" spans="1:47">
      <c r="A953" s="21"/>
      <c r="K953" s="21"/>
      <c r="M953" s="91"/>
      <c r="V953" s="16"/>
      <c r="W953" s="16"/>
      <c r="X953" s="16"/>
      <c r="Y953" s="16"/>
      <c r="Z953" s="16"/>
      <c r="AA953" s="16"/>
      <c r="AB953" s="16"/>
      <c r="AC953" s="16"/>
      <c r="AD953" s="16"/>
      <c r="AE953" s="11"/>
      <c r="AF953" s="11"/>
      <c r="AG953" s="11"/>
      <c r="AH953" s="11"/>
      <c r="AI953" s="9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90"/>
      <c r="AU953" s="89"/>
    </row>
    <row r="954" spans="1:47">
      <c r="A954" s="21"/>
      <c r="K954" s="21"/>
      <c r="M954" s="91"/>
      <c r="V954" s="16"/>
      <c r="W954" s="16"/>
      <c r="X954" s="16"/>
      <c r="Y954" s="16"/>
      <c r="Z954" s="16"/>
      <c r="AA954" s="16"/>
      <c r="AB954" s="16"/>
      <c r="AC954" s="16"/>
      <c r="AD954" s="16"/>
      <c r="AE954" s="11"/>
      <c r="AF954" s="11"/>
      <c r="AG954" s="11"/>
      <c r="AH954" s="11"/>
      <c r="AI954" s="9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90"/>
      <c r="AU954" s="89"/>
    </row>
    <row r="955" spans="1:47">
      <c r="A955" s="21"/>
      <c r="K955" s="21"/>
      <c r="M955" s="91"/>
      <c r="V955" s="16"/>
      <c r="W955" s="16"/>
      <c r="X955" s="16"/>
      <c r="Y955" s="16"/>
      <c r="Z955" s="16"/>
      <c r="AA955" s="16"/>
      <c r="AB955" s="16"/>
      <c r="AC955" s="16"/>
      <c r="AD955" s="16"/>
      <c r="AE955" s="11"/>
      <c r="AF955" s="11"/>
      <c r="AG955" s="11"/>
      <c r="AH955" s="11"/>
      <c r="AI955" s="9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90"/>
      <c r="AU955" s="89"/>
    </row>
    <row r="956" spans="1:47">
      <c r="A956" s="21"/>
      <c r="K956" s="21"/>
      <c r="M956" s="91"/>
      <c r="V956" s="16"/>
      <c r="W956" s="16"/>
      <c r="X956" s="16"/>
      <c r="Y956" s="16"/>
      <c r="Z956" s="16"/>
      <c r="AA956" s="16"/>
      <c r="AB956" s="16"/>
      <c r="AC956" s="16"/>
      <c r="AD956" s="16"/>
      <c r="AE956" s="11"/>
      <c r="AF956" s="11"/>
      <c r="AG956" s="11"/>
      <c r="AH956" s="11"/>
      <c r="AI956" s="9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90"/>
      <c r="AU956" s="89"/>
    </row>
    <row r="957" spans="1:47">
      <c r="A957" s="21"/>
      <c r="K957" s="21"/>
      <c r="M957" s="91"/>
      <c r="V957" s="16"/>
      <c r="W957" s="16"/>
      <c r="X957" s="16"/>
      <c r="Y957" s="16"/>
      <c r="Z957" s="16"/>
      <c r="AA957" s="16"/>
      <c r="AB957" s="16"/>
      <c r="AC957" s="16"/>
      <c r="AD957" s="16"/>
      <c r="AE957" s="11"/>
      <c r="AF957" s="11"/>
      <c r="AG957" s="11"/>
      <c r="AH957" s="11"/>
      <c r="AI957" s="9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90"/>
      <c r="AU957" s="89"/>
    </row>
    <row r="958" spans="1:47">
      <c r="A958" s="21"/>
      <c r="K958" s="21"/>
      <c r="M958" s="91"/>
      <c r="V958" s="16"/>
      <c r="W958" s="16"/>
      <c r="X958" s="16"/>
      <c r="Y958" s="16"/>
      <c r="Z958" s="16"/>
      <c r="AA958" s="16"/>
      <c r="AB958" s="16"/>
      <c r="AC958" s="16"/>
      <c r="AD958" s="16"/>
      <c r="AE958" s="11"/>
      <c r="AF958" s="11"/>
      <c r="AG958" s="11"/>
      <c r="AH958" s="11"/>
      <c r="AI958" s="9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90"/>
      <c r="AU958" s="89"/>
    </row>
    <row r="959" spans="1:47">
      <c r="A959" s="21"/>
      <c r="K959" s="21"/>
      <c r="M959" s="91"/>
      <c r="V959" s="16"/>
      <c r="W959" s="16"/>
      <c r="X959" s="16"/>
      <c r="Y959" s="16"/>
      <c r="Z959" s="16"/>
      <c r="AA959" s="16"/>
      <c r="AB959" s="16"/>
      <c r="AC959" s="16"/>
      <c r="AD959" s="16"/>
      <c r="AE959" s="11"/>
      <c r="AF959" s="11"/>
      <c r="AG959" s="11"/>
      <c r="AH959" s="11"/>
      <c r="AI959" s="9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90"/>
      <c r="AU959" s="89"/>
    </row>
    <row r="960" spans="1:47">
      <c r="A960" s="21"/>
      <c r="K960" s="21"/>
      <c r="M960" s="91"/>
      <c r="V960" s="16"/>
      <c r="W960" s="16"/>
      <c r="X960" s="16"/>
      <c r="Y960" s="16"/>
      <c r="Z960" s="16"/>
      <c r="AA960" s="16"/>
      <c r="AB960" s="16"/>
      <c r="AC960" s="16"/>
      <c r="AD960" s="16"/>
      <c r="AE960" s="11"/>
      <c r="AF960" s="11"/>
      <c r="AG960" s="11"/>
      <c r="AH960" s="11"/>
      <c r="AI960" s="9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90"/>
      <c r="AU960" s="89"/>
    </row>
    <row r="961" spans="1:47">
      <c r="A961" s="21"/>
      <c r="K961" s="21"/>
      <c r="M961" s="91"/>
      <c r="V961" s="16"/>
      <c r="W961" s="16"/>
      <c r="X961" s="16"/>
      <c r="Y961" s="16"/>
      <c r="Z961" s="16"/>
      <c r="AA961" s="16"/>
      <c r="AB961" s="16"/>
      <c r="AC961" s="16"/>
      <c r="AD961" s="16"/>
      <c r="AE961" s="11"/>
      <c r="AF961" s="11"/>
      <c r="AG961" s="11"/>
      <c r="AH961" s="11"/>
      <c r="AI961" s="9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90"/>
      <c r="AU961" s="89"/>
    </row>
    <row r="962" spans="1:47">
      <c r="A962" s="21"/>
      <c r="K962" s="21"/>
      <c r="M962" s="91"/>
      <c r="V962" s="16"/>
      <c r="W962" s="16"/>
      <c r="X962" s="16"/>
      <c r="Y962" s="16"/>
      <c r="Z962" s="16"/>
      <c r="AA962" s="16"/>
      <c r="AB962" s="16"/>
      <c r="AC962" s="16"/>
      <c r="AD962" s="16"/>
      <c r="AE962" s="11"/>
      <c r="AF962" s="11"/>
      <c r="AG962" s="11"/>
      <c r="AH962" s="11"/>
      <c r="AI962" s="9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90"/>
      <c r="AU962" s="89"/>
    </row>
    <row r="963" spans="1:47">
      <c r="A963" s="21"/>
      <c r="K963" s="21"/>
      <c r="M963" s="91"/>
      <c r="V963" s="16"/>
      <c r="W963" s="16"/>
      <c r="X963" s="16"/>
      <c r="Y963" s="16"/>
      <c r="Z963" s="16"/>
      <c r="AA963" s="16"/>
      <c r="AB963" s="16"/>
      <c r="AC963" s="16"/>
      <c r="AD963" s="16"/>
      <c r="AE963" s="11"/>
      <c r="AF963" s="11"/>
      <c r="AG963" s="11"/>
      <c r="AH963" s="11"/>
      <c r="AI963" s="9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90"/>
      <c r="AU963" s="89"/>
    </row>
    <row r="964" spans="1:47">
      <c r="A964" s="21"/>
      <c r="K964" s="21"/>
      <c r="M964" s="91"/>
      <c r="V964" s="16"/>
      <c r="W964" s="16"/>
      <c r="X964" s="16"/>
      <c r="Y964" s="16"/>
      <c r="Z964" s="16"/>
      <c r="AA964" s="16"/>
      <c r="AB964" s="16"/>
      <c r="AC964" s="16"/>
      <c r="AD964" s="16"/>
      <c r="AE964" s="11"/>
      <c r="AF964" s="11"/>
      <c r="AG964" s="11"/>
      <c r="AH964" s="11"/>
      <c r="AI964" s="9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90"/>
      <c r="AU964" s="89"/>
    </row>
    <row r="965" spans="1:47">
      <c r="A965" s="21"/>
      <c r="K965" s="21"/>
      <c r="M965" s="91"/>
      <c r="V965" s="16"/>
      <c r="W965" s="16"/>
      <c r="X965" s="16"/>
      <c r="Y965" s="16"/>
      <c r="Z965" s="16"/>
      <c r="AA965" s="16"/>
      <c r="AB965" s="16"/>
      <c r="AC965" s="16"/>
      <c r="AD965" s="16"/>
      <c r="AE965" s="11"/>
      <c r="AF965" s="11"/>
      <c r="AG965" s="11"/>
      <c r="AH965" s="11"/>
      <c r="AI965" s="9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90"/>
      <c r="AU965" s="89"/>
    </row>
    <row r="966" spans="1:47">
      <c r="A966" s="21"/>
      <c r="K966" s="21"/>
      <c r="M966" s="91"/>
      <c r="V966" s="16"/>
      <c r="W966" s="16"/>
      <c r="X966" s="16"/>
      <c r="Y966" s="16"/>
      <c r="Z966" s="16"/>
      <c r="AA966" s="16"/>
      <c r="AB966" s="16"/>
      <c r="AC966" s="16"/>
      <c r="AD966" s="16"/>
      <c r="AE966" s="11"/>
      <c r="AF966" s="11"/>
      <c r="AG966" s="11"/>
      <c r="AH966" s="11"/>
      <c r="AI966" s="9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90"/>
      <c r="AU966" s="89"/>
    </row>
    <row r="967" spans="1:47">
      <c r="A967" s="21"/>
      <c r="K967" s="21"/>
      <c r="M967" s="91"/>
      <c r="V967" s="16"/>
      <c r="W967" s="16"/>
      <c r="X967" s="16"/>
      <c r="Y967" s="16"/>
      <c r="Z967" s="16"/>
      <c r="AA967" s="16"/>
      <c r="AB967" s="16"/>
      <c r="AC967" s="16"/>
      <c r="AD967" s="16"/>
      <c r="AE967" s="11"/>
      <c r="AF967" s="11"/>
      <c r="AG967" s="11"/>
      <c r="AH967" s="11"/>
      <c r="AI967" s="9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90"/>
      <c r="AU967" s="89"/>
    </row>
    <row r="968" spans="1:47">
      <c r="A968" s="21"/>
      <c r="K968" s="21"/>
      <c r="M968" s="91"/>
      <c r="V968" s="16"/>
      <c r="W968" s="16"/>
      <c r="X968" s="16"/>
      <c r="Y968" s="16"/>
      <c r="Z968" s="16"/>
      <c r="AA968" s="16"/>
      <c r="AB968" s="16"/>
      <c r="AC968" s="16"/>
      <c r="AD968" s="16"/>
      <c r="AE968" s="11"/>
      <c r="AF968" s="11"/>
      <c r="AG968" s="11"/>
      <c r="AH968" s="11"/>
      <c r="AI968" s="9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90"/>
      <c r="AU968" s="89"/>
    </row>
    <row r="969" spans="1:47">
      <c r="A969" s="21"/>
      <c r="K969" s="21"/>
      <c r="M969" s="91"/>
      <c r="V969" s="16"/>
      <c r="W969" s="16"/>
      <c r="X969" s="16"/>
      <c r="Y969" s="16"/>
      <c r="Z969" s="16"/>
      <c r="AA969" s="16"/>
      <c r="AB969" s="16"/>
      <c r="AC969" s="16"/>
      <c r="AD969" s="16"/>
      <c r="AE969" s="11"/>
      <c r="AF969" s="11"/>
      <c r="AG969" s="11"/>
      <c r="AH969" s="11"/>
      <c r="AI969" s="9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90"/>
      <c r="AU969" s="89"/>
    </row>
    <row r="970" spans="1:47">
      <c r="A970" s="21"/>
      <c r="K970" s="21"/>
      <c r="M970" s="91"/>
      <c r="V970" s="16"/>
      <c r="W970" s="16"/>
      <c r="X970" s="16"/>
      <c r="Y970" s="16"/>
      <c r="Z970" s="16"/>
      <c r="AA970" s="16"/>
      <c r="AB970" s="16"/>
      <c r="AC970" s="16"/>
      <c r="AD970" s="16"/>
      <c r="AE970" s="11"/>
      <c r="AF970" s="11"/>
      <c r="AG970" s="11"/>
      <c r="AH970" s="11"/>
      <c r="AI970" s="9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90"/>
      <c r="AU970" s="89"/>
    </row>
    <row r="971" spans="1:47">
      <c r="A971" s="21"/>
      <c r="K971" s="21"/>
      <c r="M971" s="91"/>
      <c r="V971" s="16"/>
      <c r="W971" s="16"/>
      <c r="X971" s="16"/>
      <c r="Y971" s="16"/>
      <c r="Z971" s="16"/>
      <c r="AA971" s="16"/>
      <c r="AB971" s="16"/>
      <c r="AC971" s="16"/>
      <c r="AD971" s="16"/>
      <c r="AE971" s="11"/>
      <c r="AF971" s="11"/>
      <c r="AG971" s="11"/>
      <c r="AH971" s="11"/>
      <c r="AI971" s="9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90"/>
      <c r="AU971" s="89"/>
    </row>
    <row r="972" spans="1:47">
      <c r="A972" s="21"/>
      <c r="K972" s="21"/>
      <c r="M972" s="91"/>
      <c r="V972" s="16"/>
      <c r="W972" s="16"/>
      <c r="X972" s="16"/>
      <c r="Y972" s="16"/>
      <c r="Z972" s="16"/>
      <c r="AA972" s="16"/>
      <c r="AB972" s="16"/>
      <c r="AC972" s="16"/>
      <c r="AD972" s="16"/>
      <c r="AE972" s="11"/>
      <c r="AF972" s="11"/>
      <c r="AG972" s="11"/>
      <c r="AH972" s="11"/>
      <c r="AI972" s="9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90"/>
      <c r="AU972" s="89"/>
    </row>
    <row r="973" spans="1:47">
      <c r="A973" s="21"/>
      <c r="K973" s="21"/>
      <c r="M973" s="91"/>
      <c r="V973" s="16"/>
      <c r="W973" s="16"/>
      <c r="X973" s="16"/>
      <c r="Y973" s="16"/>
      <c r="Z973" s="16"/>
      <c r="AA973" s="16"/>
      <c r="AB973" s="16"/>
      <c r="AC973" s="16"/>
      <c r="AD973" s="16"/>
      <c r="AE973" s="11"/>
      <c r="AF973" s="11"/>
      <c r="AG973" s="11"/>
      <c r="AH973" s="11"/>
      <c r="AI973" s="9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90"/>
      <c r="AU973" s="89"/>
    </row>
    <row r="974" spans="1:47">
      <c r="A974" s="21"/>
      <c r="K974" s="21"/>
      <c r="M974" s="91"/>
      <c r="V974" s="16"/>
      <c r="W974" s="16"/>
      <c r="X974" s="16"/>
      <c r="Y974" s="16"/>
      <c r="Z974" s="16"/>
      <c r="AA974" s="16"/>
      <c r="AB974" s="16"/>
      <c r="AC974" s="16"/>
      <c r="AD974" s="16"/>
      <c r="AE974" s="11"/>
      <c r="AF974" s="11"/>
      <c r="AG974" s="11"/>
      <c r="AH974" s="11"/>
      <c r="AI974" s="9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90"/>
      <c r="AU974" s="89"/>
    </row>
    <row r="975" spans="1:47">
      <c r="A975" s="21"/>
      <c r="K975" s="21"/>
      <c r="M975" s="91"/>
      <c r="V975" s="16"/>
      <c r="W975" s="16"/>
      <c r="X975" s="16"/>
      <c r="Y975" s="16"/>
      <c r="Z975" s="16"/>
      <c r="AA975" s="16"/>
      <c r="AB975" s="16"/>
      <c r="AC975" s="16"/>
      <c r="AD975" s="16"/>
      <c r="AE975" s="11"/>
      <c r="AF975" s="11"/>
      <c r="AG975" s="11"/>
      <c r="AH975" s="11"/>
      <c r="AI975" s="9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90"/>
      <c r="AU975" s="89"/>
    </row>
    <row r="976" spans="1:47">
      <c r="A976" s="21"/>
      <c r="K976" s="21"/>
      <c r="M976" s="91"/>
      <c r="V976" s="16"/>
      <c r="W976" s="16"/>
      <c r="X976" s="16"/>
      <c r="Y976" s="16"/>
      <c r="Z976" s="16"/>
      <c r="AA976" s="16"/>
      <c r="AB976" s="16"/>
      <c r="AC976" s="16"/>
      <c r="AD976" s="16"/>
      <c r="AE976" s="11"/>
      <c r="AF976" s="11"/>
      <c r="AG976" s="11"/>
      <c r="AH976" s="11"/>
      <c r="AI976" s="9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90"/>
      <c r="AU976" s="89"/>
    </row>
    <row r="977" spans="1:47">
      <c r="A977" s="21"/>
      <c r="K977" s="21"/>
      <c r="M977" s="91"/>
      <c r="V977" s="16"/>
      <c r="W977" s="16"/>
      <c r="X977" s="16"/>
      <c r="Y977" s="16"/>
      <c r="Z977" s="16"/>
      <c r="AA977" s="16"/>
      <c r="AB977" s="16"/>
      <c r="AC977" s="16"/>
      <c r="AD977" s="16"/>
      <c r="AE977" s="11"/>
      <c r="AF977" s="11"/>
      <c r="AG977" s="11"/>
      <c r="AH977" s="11"/>
      <c r="AI977" s="9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90"/>
      <c r="AU977" s="89"/>
    </row>
    <row r="978" spans="1:47">
      <c r="A978" s="21"/>
      <c r="K978" s="21"/>
      <c r="M978" s="91"/>
      <c r="V978" s="16"/>
      <c r="W978" s="16"/>
      <c r="X978" s="16"/>
      <c r="Y978" s="16"/>
      <c r="Z978" s="16"/>
      <c r="AA978" s="16"/>
      <c r="AB978" s="16"/>
      <c r="AC978" s="16"/>
      <c r="AD978" s="16"/>
      <c r="AE978" s="11"/>
      <c r="AF978" s="11"/>
      <c r="AG978" s="11"/>
      <c r="AH978" s="11"/>
      <c r="AI978" s="9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90"/>
      <c r="AU978" s="89"/>
    </row>
    <row r="979" spans="1:47">
      <c r="A979" s="21"/>
      <c r="K979" s="21"/>
      <c r="M979" s="91"/>
      <c r="V979" s="16"/>
      <c r="W979" s="16"/>
      <c r="X979" s="16"/>
      <c r="Y979" s="16"/>
      <c r="Z979" s="16"/>
      <c r="AA979" s="16"/>
      <c r="AB979" s="16"/>
      <c r="AC979" s="16"/>
      <c r="AD979" s="16"/>
      <c r="AE979" s="11"/>
      <c r="AF979" s="11"/>
      <c r="AG979" s="11"/>
      <c r="AH979" s="11"/>
      <c r="AI979" s="9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90"/>
      <c r="AU979" s="89"/>
    </row>
    <row r="980" spans="1:47">
      <c r="A980" s="21"/>
      <c r="K980" s="21"/>
      <c r="M980" s="91"/>
      <c r="V980" s="16"/>
      <c r="W980" s="16"/>
      <c r="X980" s="16"/>
      <c r="Y980" s="16"/>
      <c r="Z980" s="16"/>
      <c r="AA980" s="16"/>
      <c r="AB980" s="16"/>
      <c r="AC980" s="16"/>
      <c r="AD980" s="16"/>
      <c r="AE980" s="11"/>
      <c r="AF980" s="11"/>
      <c r="AG980" s="11"/>
      <c r="AH980" s="11"/>
      <c r="AI980" s="9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90"/>
      <c r="AU980" s="89"/>
    </row>
    <row r="981" spans="1:47">
      <c r="A981" s="21"/>
      <c r="K981" s="21"/>
      <c r="M981" s="91"/>
      <c r="V981" s="16"/>
      <c r="W981" s="16"/>
      <c r="X981" s="16"/>
      <c r="Y981" s="16"/>
      <c r="Z981" s="16"/>
      <c r="AA981" s="16"/>
      <c r="AB981" s="16"/>
      <c r="AC981" s="16"/>
      <c r="AD981" s="16"/>
      <c r="AE981" s="11"/>
      <c r="AF981" s="11"/>
      <c r="AG981" s="11"/>
      <c r="AH981" s="11"/>
      <c r="AI981" s="9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90"/>
      <c r="AU981" s="89"/>
    </row>
    <row r="982" spans="1:47">
      <c r="A982" s="21"/>
      <c r="K982" s="21"/>
      <c r="M982" s="91"/>
      <c r="V982" s="16"/>
      <c r="W982" s="16"/>
      <c r="X982" s="16"/>
      <c r="Y982" s="16"/>
      <c r="Z982" s="16"/>
      <c r="AA982" s="16"/>
      <c r="AB982" s="16"/>
      <c r="AC982" s="16"/>
      <c r="AD982" s="16"/>
      <c r="AE982" s="11"/>
      <c r="AF982" s="11"/>
      <c r="AG982" s="11"/>
      <c r="AH982" s="11"/>
      <c r="AI982" s="9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90"/>
      <c r="AU982" s="89"/>
    </row>
    <row r="983" spans="1:47">
      <c r="A983" s="21"/>
      <c r="K983" s="21"/>
      <c r="M983" s="91"/>
      <c r="V983" s="16"/>
      <c r="W983" s="16"/>
      <c r="X983" s="16"/>
      <c r="Y983" s="16"/>
      <c r="Z983" s="16"/>
      <c r="AA983" s="16"/>
      <c r="AB983" s="16"/>
      <c r="AC983" s="16"/>
      <c r="AD983" s="16"/>
      <c r="AE983" s="11"/>
      <c r="AF983" s="11"/>
      <c r="AG983" s="11"/>
      <c r="AH983" s="11"/>
      <c r="AI983" s="9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90"/>
      <c r="AU983" s="89"/>
    </row>
    <row r="984" spans="1:47">
      <c r="A984" s="21"/>
      <c r="K984" s="21"/>
      <c r="M984" s="91"/>
      <c r="V984" s="16"/>
      <c r="W984" s="16"/>
      <c r="X984" s="16"/>
      <c r="Y984" s="16"/>
      <c r="Z984" s="16"/>
      <c r="AA984" s="16"/>
      <c r="AB984" s="16"/>
      <c r="AC984" s="16"/>
      <c r="AD984" s="16"/>
      <c r="AE984" s="11"/>
      <c r="AF984" s="11"/>
      <c r="AG984" s="11"/>
      <c r="AH984" s="11"/>
      <c r="AI984" s="9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90"/>
      <c r="AU984" s="89"/>
    </row>
    <row r="985" spans="1:47">
      <c r="A985" s="21"/>
      <c r="K985" s="21"/>
      <c r="M985" s="91"/>
      <c r="V985" s="16"/>
      <c r="W985" s="16"/>
      <c r="X985" s="16"/>
      <c r="Y985" s="16"/>
      <c r="Z985" s="16"/>
      <c r="AA985" s="16"/>
      <c r="AB985" s="16"/>
      <c r="AC985" s="16"/>
      <c r="AD985" s="16"/>
      <c r="AE985" s="11"/>
      <c r="AF985" s="11"/>
      <c r="AG985" s="11"/>
      <c r="AH985" s="11"/>
      <c r="AI985" s="9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90"/>
      <c r="AU985" s="89"/>
    </row>
    <row r="986" spans="1:47">
      <c r="A986" s="21"/>
      <c r="K986" s="21"/>
      <c r="M986" s="91"/>
      <c r="V986" s="16"/>
      <c r="W986" s="16"/>
      <c r="X986" s="16"/>
      <c r="Y986" s="16"/>
      <c r="Z986" s="16"/>
      <c r="AA986" s="16"/>
      <c r="AB986" s="16"/>
      <c r="AC986" s="16"/>
      <c r="AD986" s="16"/>
      <c r="AE986" s="11"/>
      <c r="AF986" s="11"/>
      <c r="AG986" s="11"/>
      <c r="AH986" s="11"/>
      <c r="AI986" s="9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90"/>
      <c r="AU986" s="89"/>
    </row>
    <row r="987" spans="1:47">
      <c r="A987" s="21"/>
      <c r="K987" s="21"/>
      <c r="M987" s="91"/>
      <c r="V987" s="16"/>
      <c r="W987" s="16"/>
      <c r="X987" s="16"/>
      <c r="Y987" s="16"/>
      <c r="Z987" s="16"/>
      <c r="AA987" s="16"/>
      <c r="AB987" s="16"/>
      <c r="AC987" s="16"/>
      <c r="AD987" s="16"/>
      <c r="AE987" s="11"/>
      <c r="AF987" s="11"/>
      <c r="AG987" s="11"/>
      <c r="AH987" s="11"/>
      <c r="AI987" s="9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90"/>
      <c r="AU987" s="89"/>
    </row>
    <row r="988" spans="1:47">
      <c r="A988" s="21"/>
      <c r="K988" s="21"/>
      <c r="M988" s="91"/>
      <c r="V988" s="16"/>
      <c r="W988" s="16"/>
      <c r="X988" s="16"/>
      <c r="Y988" s="16"/>
      <c r="Z988" s="16"/>
      <c r="AA988" s="16"/>
      <c r="AB988" s="16"/>
      <c r="AC988" s="16"/>
      <c r="AD988" s="16"/>
      <c r="AE988" s="11"/>
      <c r="AF988" s="11"/>
      <c r="AG988" s="11"/>
      <c r="AH988" s="11"/>
      <c r="AI988" s="9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90"/>
      <c r="AU988" s="89"/>
    </row>
    <row r="989" spans="1:47">
      <c r="A989" s="21"/>
      <c r="K989" s="21"/>
      <c r="M989" s="91"/>
      <c r="V989" s="16"/>
      <c r="W989" s="16"/>
      <c r="X989" s="16"/>
      <c r="Y989" s="16"/>
      <c r="Z989" s="16"/>
      <c r="AA989" s="16"/>
      <c r="AB989" s="16"/>
      <c r="AC989" s="16"/>
      <c r="AD989" s="16"/>
      <c r="AE989" s="11"/>
      <c r="AF989" s="11"/>
      <c r="AG989" s="11"/>
      <c r="AH989" s="11"/>
      <c r="AI989" s="9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90"/>
      <c r="AU989" s="89"/>
    </row>
    <row r="990" spans="1:47">
      <c r="A990" s="21"/>
      <c r="K990" s="21"/>
      <c r="M990" s="91"/>
      <c r="V990" s="16"/>
      <c r="W990" s="16"/>
      <c r="X990" s="16"/>
      <c r="Y990" s="16"/>
      <c r="Z990" s="16"/>
      <c r="AA990" s="16"/>
      <c r="AB990" s="16"/>
      <c r="AC990" s="16"/>
      <c r="AD990" s="16"/>
      <c r="AE990" s="11"/>
      <c r="AF990" s="11"/>
      <c r="AG990" s="11"/>
      <c r="AH990" s="11"/>
      <c r="AI990" s="9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90"/>
      <c r="AU990" s="89"/>
    </row>
    <row r="991" spans="1:47">
      <c r="A991" s="21"/>
      <c r="K991" s="21"/>
      <c r="M991" s="91"/>
      <c r="V991" s="16"/>
      <c r="W991" s="16"/>
      <c r="X991" s="16"/>
      <c r="Y991" s="16"/>
      <c r="Z991" s="16"/>
      <c r="AA991" s="16"/>
      <c r="AB991" s="16"/>
      <c r="AC991" s="16"/>
      <c r="AD991" s="16"/>
      <c r="AE991" s="11"/>
      <c r="AF991" s="11"/>
      <c r="AG991" s="11"/>
      <c r="AH991" s="11"/>
      <c r="AI991" s="9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90"/>
      <c r="AU991" s="89"/>
    </row>
    <row r="992" spans="1:47">
      <c r="A992" s="21"/>
      <c r="K992" s="21"/>
      <c r="M992" s="91"/>
      <c r="V992" s="16"/>
      <c r="W992" s="16"/>
      <c r="X992" s="16"/>
      <c r="Y992" s="16"/>
      <c r="Z992" s="16"/>
      <c r="AA992" s="16"/>
      <c r="AB992" s="16"/>
      <c r="AC992" s="16"/>
      <c r="AD992" s="16"/>
      <c r="AE992" s="11"/>
      <c r="AF992" s="11"/>
      <c r="AG992" s="11"/>
      <c r="AH992" s="11"/>
      <c r="AI992" s="9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90"/>
      <c r="AU992" s="89"/>
    </row>
    <row r="993" spans="1:47">
      <c r="A993" s="21"/>
      <c r="K993" s="21"/>
      <c r="M993" s="91"/>
      <c r="V993" s="16"/>
      <c r="W993" s="16"/>
      <c r="X993" s="16"/>
      <c r="Y993" s="16"/>
      <c r="Z993" s="16"/>
      <c r="AA993" s="16"/>
      <c r="AB993" s="16"/>
      <c r="AC993" s="16"/>
      <c r="AD993" s="16"/>
      <c r="AE993" s="11"/>
      <c r="AF993" s="11"/>
      <c r="AG993" s="11"/>
      <c r="AH993" s="11"/>
      <c r="AI993" s="9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90"/>
      <c r="AU993" s="89"/>
    </row>
    <row r="994" spans="1:47">
      <c r="A994" s="21"/>
      <c r="K994" s="21"/>
      <c r="M994" s="91"/>
      <c r="V994" s="16"/>
      <c r="W994" s="16"/>
      <c r="X994" s="16"/>
      <c r="Y994" s="16"/>
      <c r="Z994" s="16"/>
      <c r="AA994" s="16"/>
      <c r="AB994" s="16"/>
      <c r="AC994" s="16"/>
      <c r="AD994" s="16"/>
      <c r="AE994" s="11"/>
      <c r="AF994" s="11"/>
      <c r="AG994" s="11"/>
      <c r="AH994" s="11"/>
      <c r="AI994" s="9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90"/>
      <c r="AU994" s="89"/>
    </row>
    <row r="995" spans="1:47">
      <c r="A995" s="21"/>
      <c r="K995" s="21"/>
      <c r="M995" s="91"/>
      <c r="V995" s="16"/>
      <c r="W995" s="16"/>
      <c r="X995" s="16"/>
      <c r="Y995" s="16"/>
      <c r="Z995" s="16"/>
      <c r="AA995" s="16"/>
      <c r="AB995" s="16"/>
      <c r="AC995" s="16"/>
      <c r="AD995" s="16"/>
      <c r="AE995" s="11"/>
      <c r="AF995" s="11"/>
      <c r="AG995" s="11"/>
      <c r="AH995" s="11"/>
      <c r="AI995" s="9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90"/>
      <c r="AU995" s="89"/>
    </row>
    <row r="996" spans="1:47">
      <c r="A996" s="21"/>
      <c r="K996" s="21"/>
      <c r="M996" s="91"/>
      <c r="V996" s="16"/>
      <c r="W996" s="16"/>
      <c r="X996" s="16"/>
      <c r="Y996" s="16"/>
      <c r="Z996" s="16"/>
      <c r="AA996" s="16"/>
      <c r="AB996" s="16"/>
      <c r="AC996" s="16"/>
      <c r="AD996" s="16"/>
      <c r="AE996" s="11"/>
      <c r="AF996" s="11"/>
      <c r="AG996" s="11"/>
      <c r="AH996" s="11"/>
      <c r="AI996" s="9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90"/>
      <c r="AU996" s="89"/>
    </row>
    <row r="997" spans="1:47">
      <c r="A997" s="21"/>
      <c r="K997" s="21"/>
      <c r="M997" s="91"/>
      <c r="V997" s="16"/>
      <c r="W997" s="16"/>
      <c r="X997" s="16"/>
      <c r="Y997" s="16"/>
      <c r="Z997" s="16"/>
      <c r="AA997" s="16"/>
      <c r="AB997" s="16"/>
      <c r="AC997" s="16"/>
      <c r="AD997" s="16"/>
      <c r="AE997" s="11"/>
      <c r="AF997" s="11"/>
      <c r="AG997" s="11"/>
      <c r="AH997" s="11"/>
      <c r="AI997" s="9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90"/>
      <c r="AU997" s="89"/>
    </row>
    <row r="998" spans="1:47">
      <c r="A998" s="21"/>
      <c r="K998" s="21"/>
      <c r="M998" s="91"/>
      <c r="V998" s="16"/>
      <c r="W998" s="16"/>
      <c r="X998" s="16"/>
      <c r="Y998" s="16"/>
      <c r="Z998" s="16"/>
      <c r="AA998" s="16"/>
      <c r="AB998" s="16"/>
      <c r="AC998" s="16"/>
      <c r="AD998" s="16"/>
      <c r="AE998" s="11"/>
      <c r="AF998" s="11"/>
      <c r="AG998" s="11"/>
      <c r="AH998" s="11"/>
      <c r="AI998" s="9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90"/>
      <c r="AU998" s="89"/>
    </row>
    <row r="999" spans="1:47">
      <c r="A999" s="21"/>
      <c r="K999" s="21"/>
      <c r="M999" s="91"/>
      <c r="V999" s="16"/>
      <c r="W999" s="16"/>
      <c r="X999" s="16"/>
      <c r="Y999" s="16"/>
      <c r="Z999" s="16"/>
      <c r="AA999" s="16"/>
      <c r="AB999" s="16"/>
      <c r="AC999" s="16"/>
      <c r="AD999" s="16"/>
      <c r="AE999" s="11"/>
      <c r="AF999" s="11"/>
      <c r="AG999" s="11"/>
      <c r="AH999" s="11"/>
      <c r="AI999" s="9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90"/>
      <c r="AU999" s="89"/>
    </row>
    <row r="1000" spans="1:47">
      <c r="A1000" s="21"/>
      <c r="K1000" s="21"/>
      <c r="M1000" s="91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1"/>
      <c r="AF1000" s="11"/>
      <c r="AG1000" s="11"/>
      <c r="AH1000" s="11"/>
      <c r="AI1000" s="9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90"/>
      <c r="AU1000" s="89"/>
    </row>
    <row r="1001" spans="1:47">
      <c r="A1001" s="21"/>
      <c r="K1001" s="21"/>
      <c r="M1001" s="91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1"/>
      <c r="AF1001" s="11"/>
      <c r="AG1001" s="11"/>
      <c r="AH1001" s="11"/>
      <c r="AI1001" s="9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90"/>
      <c r="AU1001" s="89"/>
    </row>
    <row r="1002" spans="1:47">
      <c r="A1002" s="21"/>
      <c r="K1002" s="21"/>
      <c r="M1002" s="91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1"/>
      <c r="AF1002" s="11"/>
      <c r="AG1002" s="11"/>
      <c r="AH1002" s="11"/>
      <c r="AI1002" s="9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90"/>
      <c r="AU1002" s="89"/>
    </row>
    <row r="1003" spans="1:47">
      <c r="A1003" s="21"/>
      <c r="K1003" s="21"/>
      <c r="M1003" s="91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1"/>
      <c r="AF1003" s="11"/>
      <c r="AG1003" s="11"/>
      <c r="AH1003" s="11"/>
      <c r="AI1003" s="9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90"/>
      <c r="AU1003" s="89"/>
    </row>
    <row r="1004" spans="1:47">
      <c r="A1004" s="21"/>
      <c r="K1004" s="21"/>
      <c r="M1004" s="91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1"/>
      <c r="AF1004" s="11"/>
      <c r="AG1004" s="11"/>
      <c r="AH1004" s="11"/>
      <c r="AI1004" s="9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90"/>
      <c r="AU1004" s="89"/>
    </row>
    <row r="1005" spans="1:47">
      <c r="A1005" s="21"/>
      <c r="K1005" s="21"/>
      <c r="M1005" s="91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1"/>
      <c r="AF1005" s="11"/>
      <c r="AG1005" s="11"/>
      <c r="AH1005" s="11"/>
      <c r="AI1005" s="9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90"/>
      <c r="AU1005" s="89"/>
    </row>
    <row r="1006" spans="1:47">
      <c r="A1006" s="21"/>
      <c r="K1006" s="21"/>
      <c r="M1006" s="91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1"/>
      <c r="AF1006" s="11"/>
      <c r="AG1006" s="11"/>
      <c r="AH1006" s="11"/>
      <c r="AI1006" s="9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90"/>
      <c r="AU1006" s="89"/>
    </row>
    <row r="1007" spans="1:47">
      <c r="A1007" s="21"/>
      <c r="K1007" s="21"/>
      <c r="M1007" s="91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1"/>
      <c r="AF1007" s="11"/>
      <c r="AG1007" s="11"/>
      <c r="AH1007" s="11"/>
      <c r="AI1007" s="9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90"/>
      <c r="AU1007" s="89"/>
    </row>
    <row r="1008" spans="1:47">
      <c r="A1008" s="21"/>
      <c r="K1008" s="21"/>
      <c r="M1008" s="91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1"/>
      <c r="AF1008" s="11"/>
      <c r="AG1008" s="11"/>
      <c r="AH1008" s="11"/>
      <c r="AI1008" s="9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90"/>
      <c r="AU1008" s="89"/>
    </row>
    <row r="1009" spans="1:47">
      <c r="A1009" s="21"/>
      <c r="K1009" s="21"/>
      <c r="M1009" s="91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1"/>
      <c r="AF1009" s="11"/>
      <c r="AG1009" s="11"/>
      <c r="AH1009" s="11"/>
      <c r="AI1009" s="9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90"/>
      <c r="AU1009" s="89"/>
    </row>
    <row r="1010" spans="1:47">
      <c r="A1010" s="21"/>
      <c r="K1010" s="21"/>
      <c r="M1010" s="91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1"/>
      <c r="AF1010" s="11"/>
      <c r="AG1010" s="11"/>
      <c r="AH1010" s="11"/>
      <c r="AI1010" s="9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90"/>
      <c r="AU1010" s="89"/>
    </row>
    <row r="1011" spans="1:47">
      <c r="A1011" s="21"/>
      <c r="K1011" s="21"/>
      <c r="M1011" s="91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1"/>
      <c r="AF1011" s="11"/>
      <c r="AG1011" s="11"/>
      <c r="AH1011" s="11"/>
      <c r="AI1011" s="9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90"/>
      <c r="AU1011" s="89"/>
    </row>
    <row r="1012" spans="1:47">
      <c r="A1012" s="21"/>
      <c r="K1012" s="21"/>
      <c r="M1012" s="91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1"/>
      <c r="AF1012" s="11"/>
      <c r="AG1012" s="11"/>
      <c r="AH1012" s="11"/>
      <c r="AI1012" s="9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90"/>
      <c r="AU1012" s="89"/>
    </row>
    <row r="1013" spans="1:47">
      <c r="A1013" s="21"/>
      <c r="K1013" s="21"/>
      <c r="M1013" s="91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1"/>
      <c r="AF1013" s="11"/>
      <c r="AG1013" s="11"/>
      <c r="AH1013" s="11"/>
      <c r="AI1013" s="9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90"/>
      <c r="AU1013" s="89"/>
    </row>
    <row r="1014" spans="1:47">
      <c r="A1014" s="21"/>
      <c r="K1014" s="21"/>
      <c r="M1014" s="91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1"/>
      <c r="AF1014" s="11"/>
      <c r="AG1014" s="11"/>
      <c r="AH1014" s="11"/>
      <c r="AI1014" s="9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90"/>
      <c r="AU1014" s="89"/>
    </row>
    <row r="1015" spans="1:47">
      <c r="A1015" s="21"/>
      <c r="K1015" s="21"/>
      <c r="M1015" s="91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1"/>
      <c r="AF1015" s="11"/>
      <c r="AG1015" s="11"/>
      <c r="AH1015" s="11"/>
      <c r="AI1015" s="9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90"/>
      <c r="AU1015" s="89"/>
    </row>
    <row r="1016" spans="1:47">
      <c r="A1016" s="21"/>
      <c r="K1016" s="21"/>
      <c r="M1016" s="91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1"/>
      <c r="AF1016" s="11"/>
      <c r="AG1016" s="11"/>
      <c r="AH1016" s="11"/>
      <c r="AI1016" s="9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90"/>
      <c r="AU1016" s="89"/>
    </row>
    <row r="1017" spans="1:47">
      <c r="A1017" s="21"/>
      <c r="K1017" s="21"/>
      <c r="M1017" s="91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1"/>
      <c r="AF1017" s="11"/>
      <c r="AG1017" s="11"/>
      <c r="AH1017" s="11"/>
      <c r="AI1017" s="9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90"/>
      <c r="AU1017" s="89"/>
    </row>
    <row r="1018" spans="1:47">
      <c r="A1018" s="21"/>
      <c r="K1018" s="21"/>
      <c r="M1018" s="91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1"/>
      <c r="AF1018" s="11"/>
      <c r="AG1018" s="11"/>
      <c r="AH1018" s="11"/>
      <c r="AI1018" s="9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90"/>
      <c r="AU1018" s="89"/>
    </row>
    <row r="1019" spans="1:47">
      <c r="A1019" s="21"/>
      <c r="K1019" s="21"/>
      <c r="M1019" s="91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1"/>
      <c r="AF1019" s="11"/>
      <c r="AG1019" s="11"/>
      <c r="AH1019" s="11"/>
      <c r="AI1019" s="9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90"/>
      <c r="AU1019" s="89"/>
    </row>
    <row r="1020" spans="1:47">
      <c r="A1020" s="21"/>
      <c r="K1020" s="21"/>
      <c r="M1020" s="91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1"/>
      <c r="AF1020" s="11"/>
      <c r="AG1020" s="11"/>
      <c r="AH1020" s="11"/>
      <c r="AI1020" s="9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90"/>
      <c r="AU1020" s="89"/>
    </row>
    <row r="1021" spans="1:47">
      <c r="A1021" s="21"/>
      <c r="K1021" s="21"/>
      <c r="M1021" s="91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1"/>
      <c r="AF1021" s="11"/>
      <c r="AG1021" s="11"/>
      <c r="AH1021" s="11"/>
      <c r="AI1021" s="9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90"/>
      <c r="AU1021" s="89"/>
    </row>
    <row r="1022" spans="1:47">
      <c r="A1022" s="21"/>
      <c r="K1022" s="21"/>
      <c r="M1022" s="91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1"/>
      <c r="AF1022" s="11"/>
      <c r="AG1022" s="11"/>
      <c r="AH1022" s="11"/>
      <c r="AI1022" s="9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90"/>
      <c r="AU1022" s="89"/>
    </row>
    <row r="1023" spans="1:47">
      <c r="A1023" s="21"/>
      <c r="K1023" s="21"/>
      <c r="M1023" s="91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1"/>
      <c r="AF1023" s="11"/>
      <c r="AG1023" s="11"/>
      <c r="AH1023" s="11"/>
      <c r="AI1023" s="9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90"/>
      <c r="AU1023" s="89"/>
    </row>
    <row r="1024" spans="1:47">
      <c r="A1024" s="21"/>
      <c r="K1024" s="21"/>
      <c r="M1024" s="91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1"/>
      <c r="AF1024" s="11"/>
      <c r="AG1024" s="11"/>
      <c r="AH1024" s="11"/>
      <c r="AI1024" s="9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90"/>
      <c r="AU1024" s="89"/>
    </row>
    <row r="1025" spans="1:47">
      <c r="A1025" s="21"/>
      <c r="K1025" s="21"/>
      <c r="M1025" s="91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1"/>
      <c r="AF1025" s="11"/>
      <c r="AG1025" s="11"/>
      <c r="AH1025" s="11"/>
      <c r="AI1025" s="9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90"/>
      <c r="AU1025" s="89"/>
    </row>
    <row r="1026" spans="1:47">
      <c r="A1026" s="21"/>
      <c r="K1026" s="21"/>
      <c r="M1026" s="91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1"/>
      <c r="AF1026" s="11"/>
      <c r="AG1026" s="11"/>
      <c r="AH1026" s="11"/>
      <c r="AI1026" s="9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90"/>
      <c r="AU1026" s="89"/>
    </row>
    <row r="1027" spans="1:47">
      <c r="A1027" s="21"/>
      <c r="K1027" s="21"/>
      <c r="M1027" s="91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1"/>
      <c r="AF1027" s="11"/>
      <c r="AG1027" s="11"/>
      <c r="AH1027" s="11"/>
      <c r="AI1027" s="9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90"/>
      <c r="AU1027" s="89"/>
    </row>
    <row r="1028" spans="1:47">
      <c r="A1028" s="21"/>
      <c r="K1028" s="21"/>
      <c r="M1028" s="91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1"/>
      <c r="AF1028" s="11"/>
      <c r="AG1028" s="11"/>
      <c r="AH1028" s="11"/>
      <c r="AI1028" s="9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90"/>
      <c r="AU1028" s="89"/>
    </row>
    <row r="1029" spans="1:47">
      <c r="A1029" s="21"/>
      <c r="K1029" s="21"/>
      <c r="M1029" s="91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1"/>
      <c r="AF1029" s="11"/>
      <c r="AG1029" s="11"/>
      <c r="AH1029" s="11"/>
      <c r="AI1029" s="9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90"/>
      <c r="AU1029" s="89"/>
    </row>
    <row r="1030" spans="1:47">
      <c r="A1030" s="21"/>
      <c r="K1030" s="21"/>
      <c r="M1030" s="91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1"/>
      <c r="AF1030" s="11"/>
      <c r="AG1030" s="11"/>
      <c r="AH1030" s="11"/>
      <c r="AI1030" s="9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90"/>
      <c r="AU1030" s="89"/>
    </row>
    <row r="1031" spans="1:47">
      <c r="A1031" s="21"/>
      <c r="K1031" s="21"/>
      <c r="M1031" s="91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1"/>
      <c r="AF1031" s="11"/>
      <c r="AG1031" s="11"/>
      <c r="AH1031" s="11"/>
      <c r="AI1031" s="9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90"/>
      <c r="AU1031" s="89"/>
    </row>
    <row r="1032" spans="1:47">
      <c r="A1032" s="21"/>
      <c r="K1032" s="21"/>
      <c r="M1032" s="91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1"/>
      <c r="AF1032" s="11"/>
      <c r="AG1032" s="11"/>
      <c r="AH1032" s="11"/>
      <c r="AI1032" s="9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90"/>
      <c r="AU1032" s="89"/>
    </row>
    <row r="1033" spans="1:47">
      <c r="A1033" s="21"/>
      <c r="K1033" s="21"/>
      <c r="M1033" s="91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1"/>
      <c r="AF1033" s="11"/>
      <c r="AG1033" s="11"/>
      <c r="AH1033" s="11"/>
      <c r="AI1033" s="9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90"/>
      <c r="AU1033" s="89"/>
    </row>
    <row r="1034" spans="1:47">
      <c r="A1034" s="21"/>
      <c r="K1034" s="21"/>
      <c r="M1034" s="91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1"/>
      <c r="AF1034" s="11"/>
      <c r="AG1034" s="11"/>
      <c r="AH1034" s="11"/>
      <c r="AI1034" s="9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90"/>
      <c r="AU1034" s="89"/>
    </row>
    <row r="1035" spans="1:47">
      <c r="A1035" s="21"/>
      <c r="K1035" s="21"/>
      <c r="M1035" s="91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1"/>
      <c r="AF1035" s="11"/>
      <c r="AG1035" s="11"/>
      <c r="AH1035" s="11"/>
      <c r="AI1035" s="9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90"/>
      <c r="AU1035" s="89"/>
    </row>
    <row r="1036" spans="1:47">
      <c r="A1036" s="21"/>
      <c r="K1036" s="21"/>
      <c r="M1036" s="91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1"/>
      <c r="AF1036" s="11"/>
      <c r="AG1036" s="11"/>
      <c r="AH1036" s="11"/>
      <c r="AI1036" s="9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90"/>
      <c r="AU1036" s="89"/>
    </row>
    <row r="1037" spans="1:47">
      <c r="A1037" s="21"/>
      <c r="K1037" s="21"/>
      <c r="M1037" s="91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1"/>
      <c r="AF1037" s="11"/>
      <c r="AG1037" s="11"/>
      <c r="AH1037" s="11"/>
      <c r="AI1037" s="9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90"/>
      <c r="AU1037" s="89"/>
    </row>
    <row r="1038" spans="1:47">
      <c r="A1038" s="21"/>
      <c r="K1038" s="21"/>
      <c r="M1038" s="91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1"/>
      <c r="AF1038" s="11"/>
      <c r="AG1038" s="11"/>
      <c r="AH1038" s="11"/>
      <c r="AI1038" s="9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90"/>
      <c r="AU1038" s="89"/>
    </row>
    <row r="1039" spans="1:47">
      <c r="A1039" s="21"/>
      <c r="K1039" s="21"/>
      <c r="M1039" s="91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1"/>
      <c r="AF1039" s="11"/>
      <c r="AG1039" s="11"/>
      <c r="AH1039" s="11"/>
      <c r="AI1039" s="9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90"/>
      <c r="AU1039" s="89"/>
    </row>
    <row r="1040" spans="1:47">
      <c r="A1040" s="21"/>
      <c r="K1040" s="21"/>
      <c r="M1040" s="91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1"/>
      <c r="AF1040" s="11"/>
      <c r="AG1040" s="11"/>
      <c r="AH1040" s="11"/>
      <c r="AI1040" s="9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90"/>
      <c r="AU1040" s="89"/>
    </row>
    <row r="1041" spans="1:47">
      <c r="A1041" s="21"/>
      <c r="K1041" s="21"/>
      <c r="M1041" s="91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1"/>
      <c r="AF1041" s="11"/>
      <c r="AG1041" s="11"/>
      <c r="AH1041" s="11"/>
      <c r="AI1041" s="9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90"/>
      <c r="AU1041" s="89"/>
    </row>
    <row r="1042" spans="1:47">
      <c r="A1042" s="21"/>
      <c r="K1042" s="21"/>
      <c r="M1042" s="91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1"/>
      <c r="AF1042" s="11"/>
      <c r="AG1042" s="11"/>
      <c r="AH1042" s="11"/>
      <c r="AI1042" s="9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90"/>
      <c r="AU1042" s="89"/>
    </row>
    <row r="1043" spans="1:47">
      <c r="A1043" s="21"/>
      <c r="K1043" s="21"/>
      <c r="M1043" s="91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1"/>
      <c r="AF1043" s="11"/>
      <c r="AG1043" s="11"/>
      <c r="AH1043" s="11"/>
      <c r="AI1043" s="9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90"/>
      <c r="AU1043" s="89"/>
    </row>
    <row r="1044" spans="1:47">
      <c r="A1044" s="21"/>
      <c r="K1044" s="21"/>
      <c r="M1044" s="91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1"/>
      <c r="AF1044" s="11"/>
      <c r="AG1044" s="11"/>
      <c r="AH1044" s="11"/>
      <c r="AI1044" s="9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90"/>
      <c r="AU1044" s="89"/>
    </row>
    <row r="1045" spans="1:47">
      <c r="A1045" s="21"/>
      <c r="K1045" s="21"/>
      <c r="M1045" s="91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1"/>
      <c r="AF1045" s="11"/>
      <c r="AG1045" s="11"/>
      <c r="AH1045" s="11"/>
      <c r="AI1045" s="9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90"/>
      <c r="AU1045" s="89"/>
    </row>
    <row r="1046" spans="1:47">
      <c r="A1046" s="21"/>
      <c r="K1046" s="21"/>
      <c r="M1046" s="91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1"/>
      <c r="AF1046" s="11"/>
      <c r="AG1046" s="11"/>
      <c r="AH1046" s="11"/>
      <c r="AI1046" s="9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90"/>
      <c r="AU1046" s="89"/>
    </row>
    <row r="1047" spans="1:47">
      <c r="A1047" s="21"/>
      <c r="K1047" s="21"/>
      <c r="M1047" s="91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1"/>
      <c r="AF1047" s="11"/>
      <c r="AG1047" s="11"/>
      <c r="AH1047" s="11"/>
      <c r="AI1047" s="9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90"/>
      <c r="AU1047" s="89"/>
    </row>
    <row r="1048" spans="1:47">
      <c r="A1048" s="21"/>
      <c r="K1048" s="21"/>
      <c r="M1048" s="91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1"/>
      <c r="AF1048" s="11"/>
      <c r="AG1048" s="11"/>
      <c r="AH1048" s="11"/>
      <c r="AI1048" s="9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90"/>
      <c r="AU1048" s="89"/>
    </row>
    <row r="1049" spans="1:47">
      <c r="A1049" s="21"/>
      <c r="K1049" s="21"/>
      <c r="M1049" s="91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1"/>
      <c r="AF1049" s="11"/>
      <c r="AG1049" s="11"/>
      <c r="AH1049" s="11"/>
      <c r="AI1049" s="9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90"/>
      <c r="AU1049" s="89"/>
    </row>
    <row r="1050" spans="1:47">
      <c r="A1050" s="21"/>
      <c r="K1050" s="21"/>
      <c r="M1050" s="91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1"/>
      <c r="AF1050" s="11"/>
      <c r="AG1050" s="11"/>
      <c r="AH1050" s="11"/>
      <c r="AI1050" s="9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90"/>
      <c r="AU1050" s="89"/>
    </row>
    <row r="1051" spans="1:47">
      <c r="A1051" s="21"/>
      <c r="K1051" s="21"/>
      <c r="M1051" s="91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1"/>
      <c r="AF1051" s="11"/>
      <c r="AG1051" s="11"/>
      <c r="AH1051" s="11"/>
      <c r="AI1051" s="9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90"/>
      <c r="AU1051" s="89"/>
    </row>
    <row r="1052" spans="1:47">
      <c r="A1052" s="21"/>
      <c r="K1052" s="21"/>
      <c r="M1052" s="91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1"/>
      <c r="AF1052" s="11"/>
      <c r="AG1052" s="11"/>
      <c r="AH1052" s="11"/>
      <c r="AI1052" s="9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90"/>
      <c r="AU1052" s="89"/>
    </row>
    <row r="1053" spans="1:47">
      <c r="A1053" s="21"/>
      <c r="K1053" s="21"/>
      <c r="M1053" s="91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1"/>
      <c r="AF1053" s="11"/>
      <c r="AG1053" s="11"/>
      <c r="AH1053" s="11"/>
      <c r="AI1053" s="9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90"/>
      <c r="AU1053" s="89"/>
    </row>
    <row r="1054" spans="1:47">
      <c r="A1054" s="21"/>
      <c r="K1054" s="21"/>
      <c r="M1054" s="91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1"/>
      <c r="AF1054" s="11"/>
      <c r="AG1054" s="11"/>
      <c r="AH1054" s="11"/>
      <c r="AI1054" s="9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90"/>
      <c r="AU1054" s="89"/>
    </row>
    <row r="1055" spans="1:47">
      <c r="A1055" s="21"/>
      <c r="K1055" s="21"/>
      <c r="M1055" s="91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1"/>
      <c r="AF1055" s="11"/>
      <c r="AG1055" s="11"/>
      <c r="AH1055" s="11"/>
      <c r="AI1055" s="9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90"/>
      <c r="AU1055" s="89"/>
    </row>
    <row r="1056" spans="1:47">
      <c r="A1056" s="21"/>
      <c r="K1056" s="21"/>
      <c r="M1056" s="91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1"/>
      <c r="AF1056" s="11"/>
      <c r="AG1056" s="11"/>
      <c r="AH1056" s="11"/>
      <c r="AI1056" s="9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90"/>
      <c r="AU1056" s="89"/>
    </row>
    <row r="1057" spans="1:47">
      <c r="A1057" s="21"/>
      <c r="K1057" s="21"/>
      <c r="M1057" s="91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1"/>
      <c r="AF1057" s="11"/>
      <c r="AG1057" s="11"/>
      <c r="AH1057" s="11"/>
      <c r="AI1057" s="9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90"/>
      <c r="AU1057" s="89"/>
    </row>
    <row r="1058" spans="1:47">
      <c r="A1058" s="21"/>
      <c r="K1058" s="21"/>
      <c r="M1058" s="91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1"/>
      <c r="AF1058" s="11"/>
      <c r="AG1058" s="11"/>
      <c r="AH1058" s="11"/>
      <c r="AI1058" s="9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90"/>
      <c r="AU1058" s="89"/>
    </row>
    <row r="1059" spans="1:47">
      <c r="A1059" s="21"/>
      <c r="K1059" s="21"/>
      <c r="M1059" s="91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1"/>
      <c r="AF1059" s="11"/>
      <c r="AG1059" s="11"/>
      <c r="AH1059" s="11"/>
      <c r="AI1059" s="9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90"/>
      <c r="AU1059" s="89"/>
    </row>
    <row r="1060" spans="1:47">
      <c r="A1060" s="21"/>
      <c r="K1060" s="21"/>
      <c r="M1060" s="91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1"/>
      <c r="AF1060" s="11"/>
      <c r="AG1060" s="11"/>
      <c r="AH1060" s="11"/>
      <c r="AI1060" s="9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90"/>
      <c r="AU1060" s="89"/>
    </row>
    <row r="1061" spans="1:47">
      <c r="A1061" s="21"/>
      <c r="K1061" s="21"/>
      <c r="M1061" s="91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1"/>
      <c r="AF1061" s="11"/>
      <c r="AG1061" s="11"/>
      <c r="AH1061" s="11"/>
      <c r="AI1061" s="9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90"/>
      <c r="AU1061" s="89"/>
    </row>
    <row r="1062" spans="1:47">
      <c r="A1062" s="21"/>
      <c r="K1062" s="21"/>
      <c r="M1062" s="91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1"/>
      <c r="AF1062" s="11"/>
      <c r="AG1062" s="11"/>
      <c r="AH1062" s="11"/>
      <c r="AI1062" s="9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90"/>
      <c r="AU1062" s="89"/>
    </row>
    <row r="1063" spans="1:47">
      <c r="A1063" s="21"/>
      <c r="K1063" s="21"/>
      <c r="M1063" s="91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1"/>
      <c r="AF1063" s="11"/>
      <c r="AG1063" s="11"/>
      <c r="AH1063" s="11"/>
      <c r="AI1063" s="9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90"/>
      <c r="AU1063" s="89"/>
    </row>
    <row r="1064" spans="1:47">
      <c r="A1064" s="21"/>
      <c r="K1064" s="21"/>
      <c r="M1064" s="91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1"/>
      <c r="AF1064" s="11"/>
      <c r="AG1064" s="11"/>
      <c r="AH1064" s="11"/>
      <c r="AI1064" s="9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90"/>
      <c r="AU1064" s="89"/>
    </row>
    <row r="1065" spans="1:47">
      <c r="A1065" s="21"/>
      <c r="K1065" s="21"/>
      <c r="M1065" s="91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1"/>
      <c r="AF1065" s="11"/>
      <c r="AG1065" s="11"/>
      <c r="AH1065" s="11"/>
      <c r="AI1065" s="9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90"/>
      <c r="AU1065" s="89"/>
    </row>
    <row r="1066" spans="1:47">
      <c r="A1066" s="21"/>
      <c r="K1066" s="21"/>
      <c r="M1066" s="91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1"/>
      <c r="AF1066" s="11"/>
      <c r="AG1066" s="11"/>
      <c r="AH1066" s="11"/>
      <c r="AI1066" s="9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90"/>
      <c r="AU1066" s="89"/>
    </row>
    <row r="1067" spans="1:47">
      <c r="A1067" s="21"/>
      <c r="K1067" s="21"/>
      <c r="M1067" s="91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1"/>
      <c r="AF1067" s="11"/>
      <c r="AG1067" s="11"/>
      <c r="AH1067" s="11"/>
      <c r="AI1067" s="9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90"/>
      <c r="AU1067" s="89"/>
    </row>
    <row r="1068" spans="1:47">
      <c r="A1068" s="21"/>
      <c r="K1068" s="21"/>
      <c r="M1068" s="91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1"/>
      <c r="AF1068" s="11"/>
      <c r="AG1068" s="11"/>
      <c r="AH1068" s="11"/>
      <c r="AI1068" s="9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90"/>
      <c r="AU1068" s="89"/>
    </row>
    <row r="1069" spans="1:47">
      <c r="A1069" s="21"/>
      <c r="K1069" s="21"/>
      <c r="M1069" s="91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1"/>
      <c r="AF1069" s="11"/>
      <c r="AG1069" s="11"/>
      <c r="AH1069" s="11"/>
      <c r="AI1069" s="9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90"/>
      <c r="AU1069" s="89"/>
    </row>
    <row r="1070" spans="1:47">
      <c r="A1070" s="21"/>
      <c r="K1070" s="21"/>
      <c r="M1070" s="91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1"/>
      <c r="AF1070" s="11"/>
      <c r="AG1070" s="11"/>
      <c r="AH1070" s="11"/>
      <c r="AI1070" s="9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90"/>
      <c r="AU1070" s="89"/>
    </row>
    <row r="1071" spans="1:47">
      <c r="A1071" s="21"/>
      <c r="K1071" s="21"/>
      <c r="M1071" s="91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1"/>
      <c r="AF1071" s="11"/>
      <c r="AG1071" s="11"/>
      <c r="AH1071" s="11"/>
      <c r="AI1071" s="9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90"/>
      <c r="AU1071" s="89"/>
    </row>
    <row r="1072" spans="1:47">
      <c r="A1072" s="21"/>
      <c r="K1072" s="21"/>
      <c r="M1072" s="91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1"/>
      <c r="AF1072" s="11"/>
      <c r="AG1072" s="11"/>
      <c r="AH1072" s="11"/>
      <c r="AI1072" s="9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90"/>
      <c r="AU1072" s="89"/>
    </row>
    <row r="1073" spans="1:47">
      <c r="A1073" s="21"/>
      <c r="K1073" s="21"/>
      <c r="M1073" s="91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1"/>
      <c r="AF1073" s="11"/>
      <c r="AG1073" s="11"/>
      <c r="AH1073" s="11"/>
      <c r="AI1073" s="9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90"/>
      <c r="AU1073" s="89"/>
    </row>
    <row r="1074" spans="1:47">
      <c r="A1074" s="21"/>
      <c r="K1074" s="21"/>
      <c r="M1074" s="91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1"/>
      <c r="AF1074" s="11"/>
      <c r="AG1074" s="11"/>
      <c r="AH1074" s="11"/>
      <c r="AI1074" s="9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90"/>
      <c r="AU1074" s="89"/>
    </row>
    <row r="1075" spans="1:47">
      <c r="A1075" s="21"/>
      <c r="K1075" s="21"/>
      <c r="M1075" s="91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1"/>
      <c r="AF1075" s="11"/>
      <c r="AG1075" s="11"/>
      <c r="AH1075" s="11"/>
      <c r="AI1075" s="9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90"/>
      <c r="AU1075" s="89"/>
    </row>
    <row r="1076" spans="1:47">
      <c r="A1076" s="21"/>
      <c r="K1076" s="21"/>
      <c r="M1076" s="91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1"/>
      <c r="AF1076" s="11"/>
      <c r="AG1076" s="11"/>
      <c r="AH1076" s="11"/>
      <c r="AI1076" s="9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90"/>
      <c r="AU1076" s="89"/>
    </row>
    <row r="1077" spans="1:47">
      <c r="A1077" s="21"/>
      <c r="K1077" s="21"/>
      <c r="M1077" s="91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1"/>
      <c r="AF1077" s="11"/>
      <c r="AG1077" s="11"/>
      <c r="AH1077" s="11"/>
      <c r="AI1077" s="9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90"/>
      <c r="AU1077" s="89"/>
    </row>
    <row r="1078" spans="1:47">
      <c r="A1078" s="21"/>
      <c r="K1078" s="21"/>
      <c r="M1078" s="91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1"/>
      <c r="AF1078" s="11"/>
      <c r="AG1078" s="11"/>
      <c r="AH1078" s="11"/>
      <c r="AI1078" s="9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90"/>
      <c r="AU1078" s="89"/>
    </row>
    <row r="1079" spans="1:47">
      <c r="A1079" s="21"/>
      <c r="K1079" s="21"/>
      <c r="M1079" s="91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1"/>
      <c r="AF1079" s="11"/>
      <c r="AG1079" s="11"/>
      <c r="AH1079" s="11"/>
      <c r="AI1079" s="9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90"/>
      <c r="AU1079" s="89"/>
    </row>
    <row r="1080" spans="1:47">
      <c r="A1080" s="21"/>
      <c r="K1080" s="21"/>
      <c r="M1080" s="91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1"/>
      <c r="AF1080" s="11"/>
      <c r="AG1080" s="11"/>
      <c r="AH1080" s="11"/>
      <c r="AI1080" s="9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90"/>
      <c r="AU1080" s="89"/>
    </row>
    <row r="1081" spans="1:47">
      <c r="A1081" s="21"/>
      <c r="K1081" s="21"/>
      <c r="M1081" s="91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1"/>
      <c r="AF1081" s="11"/>
      <c r="AG1081" s="11"/>
      <c r="AH1081" s="11"/>
      <c r="AI1081" s="9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90"/>
      <c r="AU1081" s="89"/>
    </row>
    <row r="1082" spans="1:47">
      <c r="A1082" s="21"/>
      <c r="K1082" s="21"/>
      <c r="M1082" s="91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1"/>
      <c r="AF1082" s="11"/>
      <c r="AG1082" s="11"/>
      <c r="AH1082" s="11"/>
      <c r="AI1082" s="9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90"/>
      <c r="AU1082" s="89"/>
    </row>
    <row r="1083" spans="1:47">
      <c r="A1083" s="21"/>
      <c r="K1083" s="21"/>
      <c r="M1083" s="91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1"/>
      <c r="AF1083" s="11"/>
      <c r="AG1083" s="11"/>
      <c r="AH1083" s="11"/>
      <c r="AI1083" s="9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90"/>
      <c r="AU1083" s="89"/>
    </row>
    <row r="1084" spans="1:47">
      <c r="A1084" s="21"/>
      <c r="K1084" s="21"/>
      <c r="M1084" s="91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1"/>
      <c r="AF1084" s="11"/>
      <c r="AG1084" s="11"/>
      <c r="AH1084" s="11"/>
      <c r="AI1084" s="9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90"/>
      <c r="AU1084" s="89"/>
    </row>
    <row r="1085" spans="1:47">
      <c r="A1085" s="21"/>
      <c r="K1085" s="21"/>
      <c r="M1085" s="91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1"/>
      <c r="AF1085" s="11"/>
      <c r="AG1085" s="11"/>
      <c r="AH1085" s="11"/>
      <c r="AI1085" s="9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90"/>
      <c r="AU1085" s="89"/>
    </row>
    <row r="1086" spans="1:47">
      <c r="A1086" s="21"/>
      <c r="K1086" s="21"/>
      <c r="M1086" s="91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1"/>
      <c r="AF1086" s="11"/>
      <c r="AG1086" s="11"/>
      <c r="AH1086" s="11"/>
      <c r="AI1086" s="9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90"/>
      <c r="AU1086" s="89"/>
    </row>
    <row r="1087" spans="1:47">
      <c r="A1087" s="21"/>
      <c r="K1087" s="21"/>
      <c r="M1087" s="91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1"/>
      <c r="AF1087" s="11"/>
      <c r="AG1087" s="11"/>
      <c r="AH1087" s="11"/>
      <c r="AI1087" s="9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90"/>
      <c r="AU1087" s="89"/>
    </row>
    <row r="1088" spans="1:47">
      <c r="A1088" s="21"/>
      <c r="K1088" s="21"/>
      <c r="M1088" s="91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1"/>
      <c r="AF1088" s="11"/>
      <c r="AG1088" s="11"/>
      <c r="AH1088" s="11"/>
      <c r="AI1088" s="9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90"/>
      <c r="AU1088" s="89"/>
    </row>
    <row r="1089" spans="1:47">
      <c r="A1089" s="21"/>
      <c r="K1089" s="21"/>
      <c r="M1089" s="91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1"/>
      <c r="AF1089" s="11"/>
      <c r="AG1089" s="11"/>
      <c r="AH1089" s="11"/>
      <c r="AI1089" s="9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90"/>
      <c r="AU1089" s="89"/>
    </row>
    <row r="1090" spans="1:47">
      <c r="A1090" s="21"/>
      <c r="K1090" s="21"/>
      <c r="M1090" s="91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1"/>
      <c r="AF1090" s="11"/>
      <c r="AG1090" s="11"/>
      <c r="AH1090" s="11"/>
      <c r="AI1090" s="9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90"/>
      <c r="AU1090" s="89"/>
    </row>
    <row r="1091" spans="1:47">
      <c r="A1091" s="21"/>
      <c r="K1091" s="21"/>
      <c r="M1091" s="91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1"/>
      <c r="AF1091" s="11"/>
      <c r="AG1091" s="11"/>
      <c r="AH1091" s="11"/>
      <c r="AI1091" s="9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90"/>
      <c r="AU1091" s="89"/>
    </row>
    <row r="1092" spans="1:47">
      <c r="A1092" s="21"/>
      <c r="K1092" s="21"/>
      <c r="M1092" s="91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1"/>
      <c r="AF1092" s="11"/>
      <c r="AG1092" s="11"/>
      <c r="AH1092" s="11"/>
      <c r="AI1092" s="9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90"/>
      <c r="AU1092" s="89"/>
    </row>
    <row r="1093" spans="1:47">
      <c r="A1093" s="21"/>
      <c r="K1093" s="21"/>
      <c r="M1093" s="91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1"/>
      <c r="AF1093" s="11"/>
      <c r="AG1093" s="11"/>
      <c r="AH1093" s="11"/>
      <c r="AI1093" s="9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90"/>
      <c r="AU1093" s="89"/>
    </row>
    <row r="1094" spans="1:47">
      <c r="A1094" s="21"/>
      <c r="K1094" s="21"/>
      <c r="M1094" s="91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1"/>
      <c r="AF1094" s="11"/>
      <c r="AG1094" s="11"/>
      <c r="AH1094" s="11"/>
      <c r="AI1094" s="9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90"/>
      <c r="AU1094" s="89"/>
    </row>
    <row r="1095" spans="1:47">
      <c r="A1095" s="21"/>
      <c r="K1095" s="21"/>
      <c r="M1095" s="91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1"/>
      <c r="AF1095" s="11"/>
      <c r="AG1095" s="11"/>
      <c r="AH1095" s="11"/>
      <c r="AI1095" s="9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90"/>
      <c r="AU1095" s="89"/>
    </row>
    <row r="1096" spans="1:47">
      <c r="A1096" s="21"/>
      <c r="K1096" s="21"/>
      <c r="M1096" s="91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1"/>
      <c r="AF1096" s="11"/>
      <c r="AG1096" s="11"/>
      <c r="AH1096" s="11"/>
      <c r="AI1096" s="9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90"/>
      <c r="AU1096" s="89"/>
    </row>
    <row r="1097" spans="1:47">
      <c r="A1097" s="21"/>
      <c r="K1097" s="21"/>
      <c r="M1097" s="91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1"/>
      <c r="AF1097" s="11"/>
      <c r="AG1097" s="11"/>
      <c r="AH1097" s="11"/>
      <c r="AI1097" s="9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90"/>
      <c r="AU1097" s="89"/>
    </row>
    <row r="1098" spans="1:47">
      <c r="A1098" s="21"/>
      <c r="K1098" s="21"/>
      <c r="M1098" s="91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1"/>
      <c r="AF1098" s="11"/>
      <c r="AG1098" s="11"/>
      <c r="AH1098" s="11"/>
      <c r="AI1098" s="9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90"/>
      <c r="AU1098" s="89"/>
    </row>
    <row r="1099" spans="1:47">
      <c r="A1099" s="21"/>
      <c r="K1099" s="21"/>
      <c r="M1099" s="91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1"/>
      <c r="AF1099" s="11"/>
      <c r="AG1099" s="11"/>
      <c r="AH1099" s="11"/>
      <c r="AI1099" s="9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90"/>
      <c r="AU1099" s="89"/>
    </row>
    <row r="1100" spans="1:47">
      <c r="A1100" s="21"/>
      <c r="K1100" s="21"/>
      <c r="M1100" s="91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1"/>
      <c r="AF1100" s="11"/>
      <c r="AG1100" s="11"/>
      <c r="AH1100" s="11"/>
      <c r="AI1100" s="9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90"/>
      <c r="AU1100" s="89"/>
    </row>
    <row r="1101" spans="1:47">
      <c r="A1101" s="21"/>
      <c r="K1101" s="21"/>
      <c r="M1101" s="91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1"/>
      <c r="AF1101" s="11"/>
      <c r="AG1101" s="11"/>
      <c r="AH1101" s="11"/>
      <c r="AI1101" s="9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90"/>
      <c r="AU1101" s="89"/>
    </row>
    <row r="1102" spans="1:47">
      <c r="A1102" s="21"/>
      <c r="K1102" s="21"/>
      <c r="M1102" s="91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1"/>
      <c r="AF1102" s="11"/>
      <c r="AG1102" s="11"/>
      <c r="AH1102" s="11"/>
      <c r="AI1102" s="9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90"/>
      <c r="AU1102" s="89"/>
    </row>
    <row r="1103" spans="1:47">
      <c r="A1103" s="21"/>
      <c r="K1103" s="21"/>
      <c r="M1103" s="91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1"/>
      <c r="AF1103" s="11"/>
      <c r="AG1103" s="11"/>
      <c r="AH1103" s="11"/>
      <c r="AI1103" s="9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90"/>
      <c r="AU1103" s="89"/>
    </row>
    <row r="1104" spans="1:47">
      <c r="A1104" s="21"/>
      <c r="K1104" s="21"/>
      <c r="M1104" s="91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1"/>
      <c r="AF1104" s="11"/>
      <c r="AG1104" s="11"/>
      <c r="AH1104" s="11"/>
      <c r="AI1104" s="9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90"/>
      <c r="AU1104" s="89"/>
    </row>
    <row r="1105" spans="1:47">
      <c r="A1105" s="21"/>
      <c r="K1105" s="21"/>
      <c r="M1105" s="91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1"/>
      <c r="AF1105" s="11"/>
      <c r="AG1105" s="11"/>
      <c r="AH1105" s="11"/>
      <c r="AI1105" s="9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90"/>
      <c r="AU1105" s="89"/>
    </row>
    <row r="1106" spans="1:47">
      <c r="A1106" s="21"/>
      <c r="K1106" s="21"/>
      <c r="M1106" s="91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1"/>
      <c r="AF1106" s="11"/>
      <c r="AG1106" s="11"/>
      <c r="AH1106" s="11"/>
      <c r="AI1106" s="9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90"/>
      <c r="AU1106" s="89"/>
    </row>
    <row r="1107" spans="1:47">
      <c r="A1107" s="21"/>
      <c r="K1107" s="21"/>
      <c r="M1107" s="91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1"/>
      <c r="AF1107" s="11"/>
      <c r="AG1107" s="11"/>
      <c r="AH1107" s="11"/>
      <c r="AI1107" s="9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90"/>
      <c r="AU1107" s="89"/>
    </row>
    <row r="1108" spans="1:47">
      <c r="A1108" s="21"/>
      <c r="K1108" s="21"/>
      <c r="M1108" s="91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1"/>
      <c r="AF1108" s="11"/>
      <c r="AG1108" s="11"/>
      <c r="AH1108" s="11"/>
      <c r="AI1108" s="9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90"/>
      <c r="AU1108" s="89"/>
    </row>
    <row r="1109" spans="1:47">
      <c r="A1109" s="21"/>
      <c r="K1109" s="21"/>
      <c r="M1109" s="91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1"/>
      <c r="AF1109" s="11"/>
      <c r="AG1109" s="11"/>
      <c r="AH1109" s="11"/>
      <c r="AI1109" s="9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90"/>
      <c r="AU1109" s="89"/>
    </row>
    <row r="1110" spans="1:47">
      <c r="A1110" s="21"/>
      <c r="K1110" s="21"/>
      <c r="M1110" s="91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1"/>
      <c r="AF1110" s="11"/>
      <c r="AG1110" s="11"/>
      <c r="AH1110" s="11"/>
      <c r="AI1110" s="9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90"/>
      <c r="AU1110" s="89"/>
    </row>
    <row r="1111" spans="1:47">
      <c r="A1111" s="21"/>
      <c r="K1111" s="21"/>
      <c r="M1111" s="91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1"/>
      <c r="AF1111" s="11"/>
      <c r="AG1111" s="11"/>
      <c r="AH1111" s="11"/>
      <c r="AI1111" s="9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90"/>
      <c r="AU1111" s="89"/>
    </row>
    <row r="1112" spans="1:47">
      <c r="A1112" s="21"/>
      <c r="K1112" s="21"/>
      <c r="M1112" s="91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1"/>
      <c r="AF1112" s="11"/>
      <c r="AG1112" s="11"/>
      <c r="AH1112" s="11"/>
      <c r="AI1112" s="9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90"/>
      <c r="AU1112" s="89"/>
    </row>
    <row r="1113" spans="1:47">
      <c r="A1113" s="21"/>
      <c r="K1113" s="21"/>
      <c r="M1113" s="91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1"/>
      <c r="AF1113" s="11"/>
      <c r="AG1113" s="11"/>
      <c r="AH1113" s="11"/>
      <c r="AI1113" s="9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90"/>
      <c r="AU1113" s="89"/>
    </row>
    <row r="1114" spans="1:47">
      <c r="A1114" s="21"/>
      <c r="K1114" s="21"/>
      <c r="M1114" s="91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1"/>
      <c r="AF1114" s="11"/>
      <c r="AG1114" s="11"/>
      <c r="AH1114" s="11"/>
      <c r="AI1114" s="9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90"/>
      <c r="AU1114" s="89"/>
    </row>
    <row r="1115" spans="1:47">
      <c r="A1115" s="21"/>
      <c r="K1115" s="21"/>
      <c r="M1115" s="91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1"/>
      <c r="AF1115" s="11"/>
      <c r="AG1115" s="11"/>
      <c r="AH1115" s="11"/>
      <c r="AI1115" s="9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90"/>
      <c r="AU1115" s="89"/>
    </row>
    <row r="1116" spans="1:47">
      <c r="A1116" s="21"/>
      <c r="K1116" s="21"/>
      <c r="M1116" s="91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1"/>
      <c r="AF1116" s="11"/>
      <c r="AG1116" s="11"/>
      <c r="AH1116" s="11"/>
      <c r="AI1116" s="9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90"/>
      <c r="AU1116" s="89"/>
    </row>
    <row r="1117" spans="1:47">
      <c r="A1117" s="21"/>
      <c r="K1117" s="21"/>
      <c r="M1117" s="91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1"/>
      <c r="AF1117" s="11"/>
      <c r="AG1117" s="11"/>
      <c r="AH1117" s="11"/>
      <c r="AI1117" s="9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90"/>
      <c r="AU1117" s="89"/>
    </row>
    <row r="1118" spans="1:47">
      <c r="A1118" s="21"/>
      <c r="K1118" s="21"/>
      <c r="M1118" s="91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1"/>
      <c r="AF1118" s="11"/>
      <c r="AG1118" s="11"/>
      <c r="AH1118" s="11"/>
      <c r="AI1118" s="9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90"/>
      <c r="AU1118" s="89"/>
    </row>
    <row r="1119" spans="1:47">
      <c r="A1119" s="21"/>
      <c r="K1119" s="21"/>
      <c r="M1119" s="91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1"/>
      <c r="AF1119" s="11"/>
      <c r="AG1119" s="11"/>
      <c r="AH1119" s="11"/>
      <c r="AI1119" s="9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90"/>
      <c r="AU1119" s="89"/>
    </row>
    <row r="1120" spans="1:47">
      <c r="A1120" s="21"/>
      <c r="K1120" s="21"/>
      <c r="M1120" s="91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1"/>
      <c r="AF1120" s="11"/>
      <c r="AG1120" s="11"/>
      <c r="AH1120" s="11"/>
      <c r="AI1120" s="9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90"/>
      <c r="AU1120" s="89"/>
    </row>
    <row r="1121" spans="1:47">
      <c r="A1121" s="21"/>
      <c r="K1121" s="21"/>
      <c r="M1121" s="91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1"/>
      <c r="AF1121" s="11"/>
      <c r="AG1121" s="11"/>
      <c r="AH1121" s="11"/>
      <c r="AI1121" s="9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90"/>
      <c r="AU1121" s="89"/>
    </row>
    <row r="1122" spans="1:47">
      <c r="A1122" s="21"/>
      <c r="K1122" s="21"/>
      <c r="M1122" s="91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1"/>
      <c r="AF1122" s="11"/>
      <c r="AG1122" s="11"/>
      <c r="AH1122" s="11"/>
      <c r="AI1122" s="9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90"/>
      <c r="AU1122" s="89"/>
    </row>
    <row r="1123" spans="1:47">
      <c r="A1123" s="21"/>
      <c r="K1123" s="21"/>
      <c r="M1123" s="91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1"/>
      <c r="AF1123" s="11"/>
      <c r="AG1123" s="11"/>
      <c r="AH1123" s="11"/>
      <c r="AI1123" s="9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90"/>
      <c r="AU1123" s="89"/>
    </row>
    <row r="1124" spans="1:47">
      <c r="A1124" s="21"/>
      <c r="K1124" s="21"/>
      <c r="M1124" s="91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1"/>
      <c r="AF1124" s="11"/>
      <c r="AG1124" s="11"/>
      <c r="AH1124" s="11"/>
      <c r="AI1124" s="9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90"/>
      <c r="AU1124" s="89"/>
    </row>
    <row r="1125" spans="1:47">
      <c r="A1125" s="21"/>
      <c r="K1125" s="21"/>
      <c r="M1125" s="91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1"/>
      <c r="AF1125" s="11"/>
      <c r="AG1125" s="11"/>
      <c r="AH1125" s="11"/>
      <c r="AI1125" s="9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90"/>
      <c r="AU1125" s="89"/>
    </row>
    <row r="1126" spans="1:47">
      <c r="A1126" s="21"/>
      <c r="K1126" s="21"/>
      <c r="M1126" s="91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1"/>
      <c r="AF1126" s="11"/>
      <c r="AG1126" s="11"/>
      <c r="AH1126" s="11"/>
      <c r="AI1126" s="9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90"/>
      <c r="AU1126" s="89"/>
    </row>
    <row r="1127" spans="1:47">
      <c r="A1127" s="21"/>
      <c r="K1127" s="21"/>
      <c r="M1127" s="91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1"/>
      <c r="AF1127" s="11"/>
      <c r="AG1127" s="11"/>
      <c r="AH1127" s="11"/>
      <c r="AI1127" s="9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90"/>
      <c r="AU1127" s="89"/>
    </row>
    <row r="1128" spans="1:47">
      <c r="A1128" s="21"/>
      <c r="K1128" s="21"/>
      <c r="M1128" s="91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1"/>
      <c r="AF1128" s="11"/>
      <c r="AG1128" s="11"/>
      <c r="AH1128" s="11"/>
      <c r="AI1128" s="9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90"/>
      <c r="AU1128" s="89"/>
    </row>
    <row r="1129" spans="1:47">
      <c r="A1129" s="21"/>
      <c r="K1129" s="21"/>
      <c r="M1129" s="91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1"/>
      <c r="AF1129" s="11"/>
      <c r="AG1129" s="11"/>
      <c r="AH1129" s="11"/>
      <c r="AI1129" s="9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90"/>
      <c r="AU1129" s="89"/>
    </row>
    <row r="1130" spans="1:47">
      <c r="A1130" s="21"/>
      <c r="K1130" s="21"/>
      <c r="M1130" s="91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1"/>
      <c r="AF1130" s="11"/>
      <c r="AG1130" s="11"/>
      <c r="AH1130" s="11"/>
      <c r="AI1130" s="9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90"/>
      <c r="AU1130" s="89"/>
    </row>
    <row r="1131" spans="1:47">
      <c r="A1131" s="21"/>
      <c r="K1131" s="21"/>
      <c r="M1131" s="91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1"/>
      <c r="AF1131" s="11"/>
      <c r="AG1131" s="11"/>
      <c r="AH1131" s="11"/>
      <c r="AI1131" s="9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90"/>
      <c r="AU1131" s="89"/>
    </row>
    <row r="1132" spans="1:47">
      <c r="A1132" s="21"/>
      <c r="K1132" s="21"/>
      <c r="M1132" s="91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1"/>
      <c r="AF1132" s="11"/>
      <c r="AG1132" s="11"/>
      <c r="AH1132" s="11"/>
      <c r="AI1132" s="9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90"/>
      <c r="AU1132" s="89"/>
    </row>
    <row r="1133" spans="1:47">
      <c r="A1133" s="21"/>
      <c r="K1133" s="21"/>
      <c r="M1133" s="91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1"/>
      <c r="AF1133" s="11"/>
      <c r="AG1133" s="11"/>
      <c r="AH1133" s="11"/>
      <c r="AI1133" s="9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90"/>
      <c r="AU1133" s="89"/>
    </row>
    <row r="1134" spans="1:47">
      <c r="A1134" s="21"/>
      <c r="K1134" s="21"/>
      <c r="M1134" s="91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1"/>
      <c r="AF1134" s="11"/>
      <c r="AG1134" s="11"/>
      <c r="AH1134" s="11"/>
      <c r="AI1134" s="9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90"/>
      <c r="AU1134" s="89"/>
    </row>
    <row r="1135" spans="1:47">
      <c r="A1135" s="21"/>
      <c r="K1135" s="21"/>
      <c r="M1135" s="91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1"/>
      <c r="AF1135" s="11"/>
      <c r="AG1135" s="11"/>
      <c r="AH1135" s="11"/>
      <c r="AI1135" s="9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90"/>
      <c r="AU1135" s="89"/>
    </row>
    <row r="1136" spans="1:47">
      <c r="A1136" s="21"/>
      <c r="K1136" s="21"/>
      <c r="M1136" s="91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1"/>
      <c r="AF1136" s="11"/>
      <c r="AG1136" s="11"/>
      <c r="AH1136" s="11"/>
      <c r="AI1136" s="9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90"/>
      <c r="AU1136" s="89"/>
    </row>
    <row r="1137" spans="1:47">
      <c r="A1137" s="21"/>
      <c r="K1137" s="21"/>
      <c r="M1137" s="91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1"/>
      <c r="AF1137" s="11"/>
      <c r="AG1137" s="11"/>
      <c r="AH1137" s="11"/>
      <c r="AI1137" s="9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90"/>
      <c r="AU1137" s="89"/>
    </row>
    <row r="1138" spans="1:47">
      <c r="A1138" s="21"/>
      <c r="K1138" s="21"/>
      <c r="M1138" s="91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1"/>
      <c r="AF1138" s="11"/>
      <c r="AG1138" s="11"/>
      <c r="AH1138" s="11"/>
      <c r="AI1138" s="9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90"/>
      <c r="AU1138" s="89"/>
    </row>
    <row r="1139" spans="1:47">
      <c r="A1139" s="21"/>
      <c r="K1139" s="21"/>
      <c r="M1139" s="91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1"/>
      <c r="AF1139" s="11"/>
      <c r="AG1139" s="11"/>
      <c r="AH1139" s="11"/>
      <c r="AI1139" s="9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90"/>
      <c r="AU1139" s="89"/>
    </row>
    <row r="1140" spans="1:47">
      <c r="A1140" s="21"/>
      <c r="K1140" s="21"/>
      <c r="M1140" s="91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1"/>
      <c r="AF1140" s="11"/>
      <c r="AG1140" s="11"/>
      <c r="AH1140" s="11"/>
      <c r="AI1140" s="9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90"/>
      <c r="AU1140" s="89"/>
    </row>
    <row r="1141" spans="1:47">
      <c r="A1141" s="21"/>
      <c r="K1141" s="21"/>
      <c r="M1141" s="91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1"/>
      <c r="AF1141" s="11"/>
      <c r="AG1141" s="11"/>
      <c r="AH1141" s="11"/>
      <c r="AI1141" s="9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90"/>
      <c r="AU1141" s="89"/>
    </row>
    <row r="1142" spans="1:47">
      <c r="A1142" s="21"/>
      <c r="K1142" s="21"/>
      <c r="M1142" s="91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1"/>
      <c r="AF1142" s="11"/>
      <c r="AG1142" s="11"/>
      <c r="AH1142" s="11"/>
      <c r="AI1142" s="9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90"/>
      <c r="AU1142" s="89"/>
    </row>
    <row r="1143" spans="1:47">
      <c r="A1143" s="21"/>
      <c r="K1143" s="21"/>
      <c r="M1143" s="91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1"/>
      <c r="AF1143" s="11"/>
      <c r="AG1143" s="11"/>
      <c r="AH1143" s="11"/>
      <c r="AI1143" s="9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90"/>
      <c r="AU1143" s="89"/>
    </row>
    <row r="1144" spans="1:47">
      <c r="A1144" s="21"/>
      <c r="K1144" s="21"/>
      <c r="M1144" s="91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1"/>
      <c r="AF1144" s="11"/>
      <c r="AG1144" s="11"/>
      <c r="AH1144" s="11"/>
      <c r="AI1144" s="9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90"/>
      <c r="AU1144" s="89"/>
    </row>
    <row r="1145" spans="1:47">
      <c r="A1145" s="21"/>
      <c r="K1145" s="21"/>
      <c r="M1145" s="91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1"/>
      <c r="AF1145" s="11"/>
      <c r="AG1145" s="11"/>
      <c r="AH1145" s="11"/>
      <c r="AI1145" s="9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90"/>
      <c r="AU1145" s="89"/>
    </row>
    <row r="1146" spans="1:47">
      <c r="A1146" s="21"/>
      <c r="K1146" s="21"/>
      <c r="M1146" s="91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1"/>
      <c r="AF1146" s="11"/>
      <c r="AG1146" s="11"/>
      <c r="AH1146" s="11"/>
      <c r="AI1146" s="9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90"/>
      <c r="AU1146" s="89"/>
    </row>
    <row r="1147" spans="1:47">
      <c r="A1147" s="21"/>
      <c r="K1147" s="21"/>
      <c r="M1147" s="91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1"/>
      <c r="AF1147" s="11"/>
      <c r="AG1147" s="11"/>
      <c r="AH1147" s="11"/>
      <c r="AI1147" s="9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90"/>
      <c r="AU1147" s="89"/>
    </row>
    <row r="1148" spans="1:47">
      <c r="A1148" s="21"/>
      <c r="K1148" s="21"/>
      <c r="M1148" s="91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1"/>
      <c r="AF1148" s="11"/>
      <c r="AG1148" s="11"/>
      <c r="AH1148" s="11"/>
      <c r="AI1148" s="9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90"/>
      <c r="AU1148" s="89"/>
    </row>
    <row r="1149" spans="1:47">
      <c r="A1149" s="21"/>
      <c r="K1149" s="21"/>
      <c r="M1149" s="91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1"/>
      <c r="AF1149" s="11"/>
      <c r="AG1149" s="11"/>
      <c r="AH1149" s="11"/>
      <c r="AI1149" s="9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90"/>
      <c r="AU1149" s="89"/>
    </row>
    <row r="1150" spans="1:47">
      <c r="A1150" s="21"/>
      <c r="K1150" s="21"/>
      <c r="M1150" s="91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1"/>
      <c r="AF1150" s="11"/>
      <c r="AG1150" s="11"/>
      <c r="AH1150" s="11"/>
      <c r="AI1150" s="9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90"/>
      <c r="AU1150" s="89"/>
    </row>
    <row r="1151" spans="1:47">
      <c r="A1151" s="21"/>
      <c r="K1151" s="21"/>
      <c r="M1151" s="91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1"/>
      <c r="AF1151" s="11"/>
      <c r="AG1151" s="11"/>
      <c r="AH1151" s="11"/>
      <c r="AI1151" s="9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90"/>
      <c r="AU1151" s="89"/>
    </row>
    <row r="1152" spans="1:47">
      <c r="A1152" s="21"/>
      <c r="K1152" s="21"/>
      <c r="M1152" s="91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1"/>
      <c r="AF1152" s="11"/>
      <c r="AG1152" s="11"/>
      <c r="AH1152" s="11"/>
      <c r="AI1152" s="9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90"/>
      <c r="AU1152" s="89"/>
    </row>
    <row r="1153" spans="1:47">
      <c r="A1153" s="21"/>
      <c r="K1153" s="21"/>
      <c r="M1153" s="91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1"/>
      <c r="AF1153" s="11"/>
      <c r="AG1153" s="11"/>
      <c r="AH1153" s="11"/>
      <c r="AI1153" s="9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90"/>
      <c r="AU1153" s="89"/>
    </row>
    <row r="1154" spans="1:47">
      <c r="A1154" s="21"/>
      <c r="K1154" s="21"/>
      <c r="M1154" s="91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1"/>
      <c r="AF1154" s="11"/>
      <c r="AG1154" s="11"/>
      <c r="AH1154" s="11"/>
      <c r="AI1154" s="9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90"/>
      <c r="AU1154" s="89"/>
    </row>
    <row r="1155" spans="1:47">
      <c r="A1155" s="21"/>
      <c r="K1155" s="21"/>
      <c r="M1155" s="91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1"/>
      <c r="AF1155" s="11"/>
      <c r="AG1155" s="11"/>
      <c r="AH1155" s="11"/>
      <c r="AI1155" s="9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90"/>
      <c r="AU1155" s="89"/>
    </row>
    <row r="1156" spans="1:47">
      <c r="A1156" s="21"/>
      <c r="K1156" s="21"/>
      <c r="M1156" s="91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1"/>
      <c r="AF1156" s="11"/>
      <c r="AG1156" s="11"/>
      <c r="AH1156" s="11"/>
      <c r="AI1156" s="9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90"/>
      <c r="AU1156" s="89"/>
    </row>
    <row r="1157" spans="1:47">
      <c r="A1157" s="21"/>
      <c r="K1157" s="21"/>
      <c r="M1157" s="91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1"/>
      <c r="AF1157" s="11"/>
      <c r="AG1157" s="11"/>
      <c r="AH1157" s="11"/>
      <c r="AI1157" s="9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90"/>
      <c r="AU1157" s="89"/>
    </row>
    <row r="1158" spans="1:47">
      <c r="A1158" s="21"/>
      <c r="K1158" s="21"/>
      <c r="M1158" s="91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1"/>
      <c r="AF1158" s="11"/>
      <c r="AG1158" s="11"/>
      <c r="AH1158" s="11"/>
      <c r="AI1158" s="9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90"/>
      <c r="AU1158" s="89"/>
    </row>
    <row r="1159" spans="1:47">
      <c r="A1159" s="21"/>
      <c r="K1159" s="21"/>
      <c r="M1159" s="91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1"/>
      <c r="AF1159" s="11"/>
      <c r="AG1159" s="11"/>
      <c r="AH1159" s="11"/>
      <c r="AI1159" s="9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90"/>
      <c r="AU1159" s="89"/>
    </row>
    <row r="1160" spans="1:47">
      <c r="A1160" s="21"/>
      <c r="K1160" s="21"/>
      <c r="M1160" s="91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1"/>
      <c r="AF1160" s="11"/>
      <c r="AG1160" s="11"/>
      <c r="AH1160" s="11"/>
      <c r="AI1160" s="9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90"/>
      <c r="AU1160" s="89"/>
    </row>
    <row r="1161" spans="1:47">
      <c r="A1161" s="21"/>
      <c r="K1161" s="21"/>
      <c r="M1161" s="91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1"/>
      <c r="AF1161" s="11"/>
      <c r="AG1161" s="11"/>
      <c r="AH1161" s="11"/>
      <c r="AI1161" s="9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90"/>
      <c r="AU1161" s="89"/>
    </row>
    <row r="1162" spans="1:47">
      <c r="A1162" s="21"/>
      <c r="K1162" s="21"/>
      <c r="M1162" s="91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1"/>
      <c r="AF1162" s="11"/>
      <c r="AG1162" s="11"/>
      <c r="AH1162" s="11"/>
      <c r="AI1162" s="9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90"/>
      <c r="AU1162" s="89"/>
    </row>
    <row r="1163" spans="1:47">
      <c r="A1163" s="21"/>
      <c r="K1163" s="21"/>
      <c r="M1163" s="91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1"/>
      <c r="AF1163" s="11"/>
      <c r="AG1163" s="11"/>
      <c r="AH1163" s="11"/>
      <c r="AI1163" s="9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90"/>
      <c r="AU1163" s="89"/>
    </row>
    <row r="1164" spans="1:47">
      <c r="A1164" s="21"/>
      <c r="K1164" s="21"/>
      <c r="M1164" s="91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1"/>
      <c r="AF1164" s="11"/>
      <c r="AG1164" s="11"/>
      <c r="AH1164" s="11"/>
      <c r="AI1164" s="9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90"/>
      <c r="AU1164" s="89"/>
    </row>
    <row r="1165" spans="1:47">
      <c r="A1165" s="21"/>
      <c r="K1165" s="21"/>
      <c r="M1165" s="91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1"/>
      <c r="AF1165" s="11"/>
      <c r="AG1165" s="11"/>
      <c r="AH1165" s="11"/>
      <c r="AI1165" s="9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90"/>
      <c r="AU1165" s="89"/>
    </row>
    <row r="1166" spans="1:47">
      <c r="A1166" s="21"/>
      <c r="K1166" s="21"/>
      <c r="M1166" s="91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1"/>
      <c r="AF1166" s="11"/>
      <c r="AG1166" s="11"/>
      <c r="AH1166" s="11"/>
      <c r="AI1166" s="9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90"/>
      <c r="AU1166" s="89"/>
    </row>
    <row r="1167" spans="1:47">
      <c r="A1167" s="21"/>
      <c r="K1167" s="21"/>
      <c r="M1167" s="91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1"/>
      <c r="AF1167" s="11"/>
      <c r="AG1167" s="11"/>
      <c r="AH1167" s="11"/>
      <c r="AI1167" s="9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90"/>
      <c r="AU1167" s="89"/>
    </row>
    <row r="1168" spans="1:47">
      <c r="A1168" s="21"/>
      <c r="K1168" s="21"/>
      <c r="M1168" s="91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1"/>
      <c r="AF1168" s="11"/>
      <c r="AG1168" s="11"/>
      <c r="AH1168" s="11"/>
      <c r="AI1168" s="9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90"/>
      <c r="AU1168" s="89"/>
    </row>
    <row r="1169" spans="1:47">
      <c r="A1169" s="21"/>
      <c r="K1169" s="21"/>
      <c r="M1169" s="91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1"/>
      <c r="AF1169" s="11"/>
      <c r="AG1169" s="11"/>
      <c r="AH1169" s="11"/>
      <c r="AI1169" s="9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90"/>
      <c r="AU1169" s="89"/>
    </row>
    <row r="1170" spans="1:47">
      <c r="A1170" s="21"/>
      <c r="K1170" s="21"/>
      <c r="M1170" s="91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1"/>
      <c r="AF1170" s="11"/>
      <c r="AG1170" s="11"/>
      <c r="AH1170" s="11"/>
      <c r="AI1170" s="9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90"/>
      <c r="AU1170" s="89"/>
    </row>
    <row r="1171" spans="1:47">
      <c r="A1171" s="21"/>
      <c r="K1171" s="21"/>
      <c r="M1171" s="91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1"/>
      <c r="AF1171" s="11"/>
      <c r="AG1171" s="11"/>
      <c r="AH1171" s="11"/>
      <c r="AI1171" s="9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90"/>
      <c r="AU1171" s="89"/>
    </row>
    <row r="1172" spans="1:47">
      <c r="A1172" s="21"/>
      <c r="K1172" s="21"/>
      <c r="M1172" s="91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1"/>
      <c r="AF1172" s="11"/>
      <c r="AG1172" s="11"/>
      <c r="AH1172" s="11"/>
      <c r="AI1172" s="9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90"/>
      <c r="AU1172" s="89"/>
    </row>
    <row r="1173" spans="1:47">
      <c r="A1173" s="21"/>
      <c r="K1173" s="21"/>
      <c r="M1173" s="91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1"/>
      <c r="AF1173" s="11"/>
      <c r="AG1173" s="11"/>
      <c r="AH1173" s="11"/>
      <c r="AI1173" s="9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90"/>
      <c r="AU1173" s="89"/>
    </row>
    <row r="1174" spans="1:47">
      <c r="A1174" s="21"/>
      <c r="K1174" s="21"/>
      <c r="M1174" s="91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1"/>
      <c r="AF1174" s="11"/>
      <c r="AG1174" s="11"/>
      <c r="AH1174" s="11"/>
      <c r="AI1174" s="9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90"/>
      <c r="AU1174" s="89"/>
    </row>
    <row r="1175" spans="1:47">
      <c r="A1175" s="21"/>
      <c r="K1175" s="21"/>
      <c r="M1175" s="91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1"/>
      <c r="AF1175" s="11"/>
      <c r="AG1175" s="11"/>
      <c r="AH1175" s="11"/>
      <c r="AI1175" s="9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90"/>
      <c r="AU1175" s="89"/>
    </row>
    <row r="1176" spans="1:47">
      <c r="A1176" s="21"/>
      <c r="K1176" s="21"/>
      <c r="M1176" s="91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1"/>
      <c r="AF1176" s="11"/>
      <c r="AG1176" s="11"/>
      <c r="AH1176" s="11"/>
      <c r="AI1176" s="9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90"/>
      <c r="AU1176" s="89"/>
    </row>
    <row r="1177" spans="1:47">
      <c r="A1177" s="21"/>
      <c r="K1177" s="21"/>
      <c r="M1177" s="91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1"/>
      <c r="AF1177" s="11"/>
      <c r="AG1177" s="11"/>
      <c r="AH1177" s="11"/>
      <c r="AI1177" s="9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90"/>
      <c r="AU1177" s="89"/>
    </row>
    <row r="1178" spans="1:47">
      <c r="A1178" s="21"/>
      <c r="K1178" s="21"/>
      <c r="M1178" s="91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1"/>
      <c r="AF1178" s="11"/>
      <c r="AG1178" s="11"/>
      <c r="AH1178" s="11"/>
      <c r="AI1178" s="9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90"/>
      <c r="AU1178" s="89"/>
    </row>
    <row r="1179" spans="1:47">
      <c r="A1179" s="21"/>
      <c r="K1179" s="21"/>
      <c r="M1179" s="91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1"/>
      <c r="AF1179" s="11"/>
      <c r="AG1179" s="11"/>
      <c r="AH1179" s="11"/>
      <c r="AI1179" s="9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90"/>
      <c r="AU1179" s="89"/>
    </row>
    <row r="1180" spans="1:47">
      <c r="A1180" s="21"/>
      <c r="K1180" s="21"/>
      <c r="M1180" s="91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1"/>
      <c r="AF1180" s="11"/>
      <c r="AG1180" s="11"/>
      <c r="AH1180" s="11"/>
      <c r="AI1180" s="9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90"/>
      <c r="AU1180" s="89"/>
    </row>
    <row r="1181" spans="1:47">
      <c r="A1181" s="21"/>
      <c r="K1181" s="21"/>
      <c r="M1181" s="91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1"/>
      <c r="AF1181" s="11"/>
      <c r="AG1181" s="11"/>
      <c r="AH1181" s="11"/>
      <c r="AI1181" s="9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90"/>
      <c r="AU1181" s="89"/>
    </row>
    <row r="1182" spans="1:47">
      <c r="A1182" s="21"/>
      <c r="K1182" s="21"/>
      <c r="M1182" s="91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1"/>
      <c r="AF1182" s="11"/>
      <c r="AG1182" s="11"/>
      <c r="AH1182" s="11"/>
      <c r="AI1182" s="9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90"/>
      <c r="AU1182" s="89"/>
    </row>
    <row r="1183" spans="1:47">
      <c r="A1183" s="21"/>
      <c r="K1183" s="21"/>
      <c r="M1183" s="91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1"/>
      <c r="AF1183" s="11"/>
      <c r="AG1183" s="11"/>
      <c r="AH1183" s="11"/>
      <c r="AI1183" s="9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90"/>
      <c r="AU1183" s="89"/>
    </row>
    <row r="1184" spans="1:47">
      <c r="A1184" s="21"/>
      <c r="K1184" s="21"/>
      <c r="M1184" s="91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1"/>
      <c r="AF1184" s="11"/>
      <c r="AG1184" s="11"/>
      <c r="AH1184" s="11"/>
      <c r="AI1184" s="9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90"/>
      <c r="AU1184" s="89"/>
    </row>
    <row r="1185" spans="1:47">
      <c r="A1185" s="21"/>
      <c r="K1185" s="21"/>
      <c r="M1185" s="91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1"/>
      <c r="AF1185" s="11"/>
      <c r="AG1185" s="11"/>
      <c r="AH1185" s="11"/>
      <c r="AI1185" s="9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90"/>
      <c r="AU1185" s="89"/>
    </row>
    <row r="1186" spans="1:47">
      <c r="A1186" s="21"/>
      <c r="K1186" s="21"/>
      <c r="M1186" s="91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1"/>
      <c r="AF1186" s="11"/>
      <c r="AG1186" s="11"/>
      <c r="AH1186" s="11"/>
      <c r="AI1186" s="9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90"/>
      <c r="AU1186" s="89"/>
    </row>
    <row r="1187" spans="1:47">
      <c r="A1187" s="21"/>
      <c r="K1187" s="21"/>
      <c r="M1187" s="91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1"/>
      <c r="AF1187" s="11"/>
      <c r="AG1187" s="11"/>
      <c r="AH1187" s="11"/>
      <c r="AI1187" s="9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90"/>
      <c r="AU1187" s="89"/>
    </row>
    <row r="1188" spans="1:47">
      <c r="A1188" s="21"/>
      <c r="K1188" s="21"/>
      <c r="M1188" s="91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1"/>
      <c r="AF1188" s="11"/>
      <c r="AG1188" s="11"/>
      <c r="AH1188" s="11"/>
      <c r="AI1188" s="9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90"/>
      <c r="AU1188" s="89"/>
    </row>
    <row r="1189" spans="1:47">
      <c r="A1189" s="21"/>
      <c r="K1189" s="21"/>
      <c r="M1189" s="91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1"/>
      <c r="AF1189" s="11"/>
      <c r="AG1189" s="11"/>
      <c r="AH1189" s="11"/>
      <c r="AI1189" s="9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90"/>
      <c r="AU1189" s="89"/>
    </row>
    <row r="1190" spans="1:47">
      <c r="A1190" s="21"/>
      <c r="K1190" s="21"/>
      <c r="M1190" s="91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1"/>
      <c r="AF1190" s="11"/>
      <c r="AG1190" s="11"/>
      <c r="AH1190" s="11"/>
      <c r="AI1190" s="9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90"/>
      <c r="AU1190" s="89"/>
    </row>
    <row r="1191" spans="1:47">
      <c r="A1191" s="21"/>
      <c r="K1191" s="21"/>
      <c r="M1191" s="91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1"/>
      <c r="AF1191" s="11"/>
      <c r="AG1191" s="11"/>
      <c r="AH1191" s="11"/>
      <c r="AI1191" s="9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90"/>
      <c r="AU1191" s="89"/>
    </row>
    <row r="1192" spans="1:47">
      <c r="A1192" s="21"/>
      <c r="K1192" s="21"/>
      <c r="M1192" s="91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1"/>
      <c r="AF1192" s="11"/>
      <c r="AG1192" s="11"/>
      <c r="AH1192" s="11"/>
      <c r="AI1192" s="9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90"/>
      <c r="AU1192" s="89"/>
    </row>
    <row r="1193" spans="1:47">
      <c r="A1193" s="21"/>
      <c r="K1193" s="21"/>
      <c r="M1193" s="91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1"/>
      <c r="AF1193" s="11"/>
      <c r="AG1193" s="11"/>
      <c r="AH1193" s="11"/>
      <c r="AI1193" s="9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90"/>
      <c r="AU1193" s="89"/>
    </row>
    <row r="1194" spans="1:47">
      <c r="A1194" s="21"/>
      <c r="K1194" s="21"/>
      <c r="M1194" s="91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1"/>
      <c r="AF1194" s="11"/>
      <c r="AG1194" s="11"/>
      <c r="AH1194" s="11"/>
      <c r="AI1194" s="9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90"/>
      <c r="AU1194" s="89"/>
    </row>
    <row r="1195" spans="1:47">
      <c r="A1195" s="21"/>
      <c r="K1195" s="21"/>
      <c r="M1195" s="91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1"/>
      <c r="AF1195" s="11"/>
      <c r="AG1195" s="11"/>
      <c r="AH1195" s="11"/>
      <c r="AI1195" s="9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90"/>
      <c r="AU1195" s="89"/>
    </row>
    <row r="1196" spans="1:47">
      <c r="A1196" s="21"/>
      <c r="K1196" s="21"/>
      <c r="M1196" s="91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1"/>
      <c r="AF1196" s="11"/>
      <c r="AG1196" s="11"/>
      <c r="AH1196" s="11"/>
      <c r="AI1196" s="9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90"/>
      <c r="AU1196" s="89"/>
    </row>
    <row r="1197" spans="1:47">
      <c r="A1197" s="21"/>
      <c r="K1197" s="21"/>
      <c r="M1197" s="91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1"/>
      <c r="AF1197" s="11"/>
      <c r="AG1197" s="11"/>
      <c r="AH1197" s="11"/>
      <c r="AI1197" s="9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90"/>
      <c r="AU1197" s="89"/>
    </row>
    <row r="1198" spans="1:47">
      <c r="A1198" s="21"/>
      <c r="K1198" s="21"/>
      <c r="M1198" s="91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1"/>
      <c r="AF1198" s="11"/>
      <c r="AG1198" s="11"/>
      <c r="AH1198" s="11"/>
      <c r="AI1198" s="9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90"/>
      <c r="AU1198" s="89"/>
    </row>
    <row r="1199" spans="1:47">
      <c r="A1199" s="21"/>
      <c r="K1199" s="21"/>
      <c r="M1199" s="91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1"/>
      <c r="AF1199" s="11"/>
      <c r="AG1199" s="11"/>
      <c r="AH1199" s="11"/>
      <c r="AI1199" s="9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90"/>
      <c r="AU1199" s="89"/>
    </row>
    <row r="1200" spans="1:47">
      <c r="A1200" s="21"/>
      <c r="K1200" s="21"/>
      <c r="M1200" s="91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1"/>
      <c r="AF1200" s="11"/>
      <c r="AG1200" s="11"/>
      <c r="AH1200" s="11"/>
      <c r="AI1200" s="9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90"/>
      <c r="AU1200" s="89"/>
    </row>
    <row r="1201" spans="1:47">
      <c r="A1201" s="21"/>
      <c r="K1201" s="21"/>
      <c r="M1201" s="91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1"/>
      <c r="AF1201" s="11"/>
      <c r="AG1201" s="11"/>
      <c r="AH1201" s="11"/>
      <c r="AI1201" s="9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90"/>
      <c r="AU1201" s="89"/>
    </row>
    <row r="1202" spans="1:47">
      <c r="A1202" s="21"/>
      <c r="K1202" s="21"/>
      <c r="M1202" s="91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1"/>
      <c r="AF1202" s="11"/>
      <c r="AG1202" s="11"/>
      <c r="AH1202" s="11"/>
      <c r="AI1202" s="9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90"/>
      <c r="AU1202" s="89"/>
    </row>
    <row r="1203" spans="1:47">
      <c r="A1203" s="21"/>
      <c r="K1203" s="21"/>
      <c r="M1203" s="91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1"/>
      <c r="AF1203" s="11"/>
      <c r="AG1203" s="11"/>
      <c r="AH1203" s="11"/>
      <c r="AI1203" s="9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90"/>
      <c r="AU1203" s="89"/>
    </row>
    <row r="1204" spans="1:47">
      <c r="A1204" s="21"/>
      <c r="K1204" s="21"/>
      <c r="M1204" s="91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1"/>
      <c r="AF1204" s="11"/>
      <c r="AG1204" s="11"/>
      <c r="AH1204" s="11"/>
      <c r="AI1204" s="9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90"/>
      <c r="AU1204" s="89"/>
    </row>
    <row r="1205" spans="1:47">
      <c r="A1205" s="21"/>
      <c r="K1205" s="21"/>
      <c r="M1205" s="91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1"/>
      <c r="AF1205" s="11"/>
      <c r="AG1205" s="11"/>
      <c r="AH1205" s="11"/>
      <c r="AI1205" s="9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90"/>
      <c r="AU1205" s="89"/>
    </row>
    <row r="1206" spans="1:47">
      <c r="A1206" s="21"/>
      <c r="K1206" s="21"/>
      <c r="M1206" s="91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1"/>
      <c r="AF1206" s="11"/>
      <c r="AG1206" s="11"/>
      <c r="AH1206" s="11"/>
      <c r="AI1206" s="9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90"/>
      <c r="AU1206" s="89"/>
    </row>
    <row r="1207" spans="1:47">
      <c r="A1207" s="21"/>
      <c r="K1207" s="21"/>
      <c r="M1207" s="91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1"/>
      <c r="AF1207" s="11"/>
      <c r="AG1207" s="11"/>
      <c r="AH1207" s="11"/>
      <c r="AI1207" s="9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90"/>
      <c r="AU1207" s="89"/>
    </row>
    <row r="1208" spans="1:47">
      <c r="A1208" s="21"/>
      <c r="K1208" s="21"/>
      <c r="M1208" s="91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1"/>
      <c r="AF1208" s="11"/>
      <c r="AG1208" s="11"/>
      <c r="AH1208" s="11"/>
      <c r="AI1208" s="9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90"/>
      <c r="AU1208" s="89"/>
    </row>
    <row r="1209" spans="1:47">
      <c r="A1209" s="21"/>
      <c r="K1209" s="21"/>
      <c r="M1209" s="91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1"/>
      <c r="AF1209" s="11"/>
      <c r="AG1209" s="11"/>
      <c r="AH1209" s="11"/>
      <c r="AI1209" s="9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90"/>
      <c r="AU1209" s="89"/>
    </row>
    <row r="1210" spans="1:47">
      <c r="A1210" s="21"/>
      <c r="K1210" s="21"/>
      <c r="M1210" s="91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1"/>
      <c r="AF1210" s="11"/>
      <c r="AG1210" s="11"/>
      <c r="AH1210" s="11"/>
      <c r="AI1210" s="9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90"/>
      <c r="AU1210" s="89"/>
    </row>
    <row r="1211" spans="1:47">
      <c r="A1211" s="21"/>
      <c r="K1211" s="21"/>
      <c r="M1211" s="91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1"/>
      <c r="AF1211" s="11"/>
      <c r="AG1211" s="11"/>
      <c r="AH1211" s="11"/>
      <c r="AI1211" s="9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90"/>
      <c r="AU1211" s="89"/>
    </row>
    <row r="1212" spans="1:47">
      <c r="A1212" s="21"/>
      <c r="K1212" s="21"/>
      <c r="M1212" s="91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1"/>
      <c r="AF1212" s="11"/>
      <c r="AG1212" s="11"/>
      <c r="AH1212" s="11"/>
      <c r="AI1212" s="9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90"/>
      <c r="AU1212" s="89"/>
    </row>
    <row r="1213" spans="1:47">
      <c r="A1213" s="21"/>
      <c r="K1213" s="21"/>
      <c r="M1213" s="91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1"/>
      <c r="AF1213" s="11"/>
      <c r="AG1213" s="11"/>
      <c r="AH1213" s="11"/>
      <c r="AI1213" s="9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90"/>
      <c r="AU1213" s="89"/>
    </row>
    <row r="1214" spans="1:47">
      <c r="A1214" s="21"/>
      <c r="K1214" s="21"/>
      <c r="M1214" s="91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1"/>
      <c r="AF1214" s="11"/>
      <c r="AG1214" s="11"/>
      <c r="AH1214" s="11"/>
      <c r="AI1214" s="9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90"/>
      <c r="AU1214" s="89"/>
    </row>
    <row r="1215" spans="1:47">
      <c r="A1215" s="21"/>
      <c r="K1215" s="21"/>
      <c r="M1215" s="91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1"/>
      <c r="AF1215" s="11"/>
      <c r="AG1215" s="11"/>
      <c r="AH1215" s="11"/>
      <c r="AI1215" s="9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90"/>
      <c r="AU1215" s="89"/>
    </row>
    <row r="1216" spans="1:47">
      <c r="A1216" s="21"/>
      <c r="K1216" s="21"/>
      <c r="M1216" s="91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1"/>
      <c r="AF1216" s="11"/>
      <c r="AG1216" s="11"/>
      <c r="AH1216" s="11"/>
      <c r="AI1216" s="9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90"/>
      <c r="AU1216" s="89"/>
    </row>
    <row r="1217" spans="1:47">
      <c r="A1217" s="21"/>
      <c r="K1217" s="21"/>
      <c r="M1217" s="91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1"/>
      <c r="AF1217" s="11"/>
      <c r="AG1217" s="11"/>
      <c r="AH1217" s="11"/>
      <c r="AI1217" s="9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90"/>
      <c r="AU1217" s="89"/>
    </row>
    <row r="1218" spans="1:47">
      <c r="A1218" s="21"/>
      <c r="K1218" s="21"/>
      <c r="M1218" s="91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1"/>
      <c r="AF1218" s="11"/>
      <c r="AG1218" s="11"/>
      <c r="AH1218" s="11"/>
      <c r="AI1218" s="9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90"/>
      <c r="AU1218" s="89"/>
    </row>
    <row r="1219" spans="1:47">
      <c r="A1219" s="21"/>
      <c r="K1219" s="21"/>
      <c r="M1219" s="91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1"/>
      <c r="AF1219" s="11"/>
      <c r="AG1219" s="11"/>
      <c r="AH1219" s="11"/>
      <c r="AI1219" s="9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90"/>
      <c r="AU1219" s="89"/>
    </row>
    <row r="1220" spans="1:47">
      <c r="A1220" s="21"/>
      <c r="K1220" s="21"/>
      <c r="M1220" s="91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1"/>
      <c r="AF1220" s="11"/>
      <c r="AG1220" s="11"/>
      <c r="AH1220" s="11"/>
      <c r="AI1220" s="9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90"/>
      <c r="AU1220" s="89"/>
    </row>
    <row r="1221" spans="1:47">
      <c r="A1221" s="21"/>
      <c r="K1221" s="21"/>
      <c r="M1221" s="91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1"/>
      <c r="AF1221" s="11"/>
      <c r="AG1221" s="11"/>
      <c r="AH1221" s="11"/>
      <c r="AI1221" s="9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90"/>
      <c r="AU1221" s="89"/>
    </row>
    <row r="1222" spans="1:47">
      <c r="A1222" s="21"/>
      <c r="K1222" s="21"/>
      <c r="M1222" s="91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1"/>
      <c r="AF1222" s="11"/>
      <c r="AG1222" s="11"/>
      <c r="AH1222" s="11"/>
      <c r="AI1222" s="9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90"/>
      <c r="AU1222" s="89"/>
    </row>
    <row r="1223" spans="1:47">
      <c r="A1223" s="21"/>
      <c r="K1223" s="21"/>
      <c r="M1223" s="91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1"/>
      <c r="AF1223" s="11"/>
      <c r="AG1223" s="11"/>
      <c r="AH1223" s="11"/>
      <c r="AI1223" s="9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90"/>
      <c r="AU1223" s="89"/>
    </row>
    <row r="1224" spans="1:47">
      <c r="A1224" s="21"/>
      <c r="K1224" s="21"/>
      <c r="M1224" s="91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1"/>
      <c r="AF1224" s="11"/>
      <c r="AG1224" s="11"/>
      <c r="AH1224" s="11"/>
      <c r="AI1224" s="9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90"/>
      <c r="AU1224" s="89"/>
    </row>
    <row r="1225" spans="1:47">
      <c r="A1225" s="21"/>
      <c r="K1225" s="21"/>
      <c r="M1225" s="91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1"/>
      <c r="AF1225" s="11"/>
      <c r="AG1225" s="11"/>
      <c r="AH1225" s="11"/>
      <c r="AI1225" s="9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90"/>
      <c r="AU1225" s="89"/>
    </row>
    <row r="1226" spans="1:47">
      <c r="A1226" s="21"/>
      <c r="K1226" s="21"/>
      <c r="M1226" s="91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1"/>
      <c r="AF1226" s="11"/>
      <c r="AG1226" s="11"/>
      <c r="AH1226" s="11"/>
      <c r="AI1226" s="9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90"/>
      <c r="AU1226" s="89"/>
    </row>
    <row r="1227" spans="1:47">
      <c r="A1227" s="21"/>
      <c r="K1227" s="21"/>
      <c r="M1227" s="91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1"/>
      <c r="AF1227" s="11"/>
      <c r="AG1227" s="11"/>
      <c r="AH1227" s="11"/>
      <c r="AI1227" s="9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90"/>
      <c r="AU1227" s="89"/>
    </row>
    <row r="1228" spans="1:47">
      <c r="A1228" s="21"/>
      <c r="K1228" s="21"/>
      <c r="M1228" s="91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1"/>
      <c r="AF1228" s="11"/>
      <c r="AG1228" s="11"/>
      <c r="AH1228" s="11"/>
      <c r="AI1228" s="9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90"/>
      <c r="AU1228" s="89"/>
    </row>
    <row r="1229" spans="1:47">
      <c r="A1229" s="21"/>
      <c r="K1229" s="21"/>
      <c r="M1229" s="91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1"/>
      <c r="AF1229" s="11"/>
      <c r="AG1229" s="11"/>
      <c r="AH1229" s="11"/>
      <c r="AI1229" s="9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90"/>
      <c r="AU1229" s="89"/>
    </row>
    <row r="1230" spans="1:47">
      <c r="A1230" s="21"/>
      <c r="K1230" s="21"/>
      <c r="M1230" s="91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1"/>
      <c r="AF1230" s="11"/>
      <c r="AG1230" s="11"/>
      <c r="AH1230" s="11"/>
      <c r="AI1230" s="9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90"/>
      <c r="AU1230" s="89"/>
    </row>
    <row r="1231" spans="1:47">
      <c r="A1231" s="21"/>
      <c r="K1231" s="21"/>
      <c r="M1231" s="91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1"/>
      <c r="AF1231" s="11"/>
      <c r="AG1231" s="11"/>
      <c r="AH1231" s="11"/>
      <c r="AI1231" s="9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90"/>
      <c r="AU1231" s="89"/>
    </row>
    <row r="1232" spans="1:47">
      <c r="A1232" s="21"/>
      <c r="K1232" s="21"/>
      <c r="M1232" s="91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1"/>
      <c r="AF1232" s="11"/>
      <c r="AG1232" s="11"/>
      <c r="AH1232" s="11"/>
      <c r="AI1232" s="9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90"/>
      <c r="AU1232" s="89"/>
    </row>
    <row r="1233" spans="1:47">
      <c r="A1233" s="21"/>
      <c r="K1233" s="21"/>
      <c r="M1233" s="91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1"/>
      <c r="AF1233" s="11"/>
      <c r="AG1233" s="11"/>
      <c r="AH1233" s="11"/>
      <c r="AI1233" s="9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90"/>
      <c r="AU1233" s="89"/>
    </row>
    <row r="1234" spans="1:47">
      <c r="A1234" s="21"/>
      <c r="K1234" s="21"/>
      <c r="M1234" s="91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1"/>
      <c r="AF1234" s="11"/>
      <c r="AG1234" s="11"/>
      <c r="AH1234" s="11"/>
      <c r="AI1234" s="9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90"/>
      <c r="AU1234" s="89"/>
    </row>
    <row r="1235" spans="1:47">
      <c r="A1235" s="21"/>
      <c r="K1235" s="21"/>
      <c r="M1235" s="91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1"/>
      <c r="AF1235" s="11"/>
      <c r="AG1235" s="11"/>
      <c r="AH1235" s="11"/>
      <c r="AI1235" s="9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90"/>
      <c r="AU1235" s="89"/>
    </row>
    <row r="1236" spans="1:47">
      <c r="A1236" s="21"/>
      <c r="K1236" s="21"/>
      <c r="M1236" s="91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1"/>
      <c r="AF1236" s="11"/>
      <c r="AG1236" s="11"/>
      <c r="AH1236" s="11"/>
      <c r="AI1236" s="9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90"/>
      <c r="AU1236" s="89"/>
    </row>
    <row r="1237" spans="1:47">
      <c r="A1237" s="21"/>
      <c r="K1237" s="21"/>
      <c r="M1237" s="91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1"/>
      <c r="AF1237" s="11"/>
      <c r="AG1237" s="11"/>
      <c r="AH1237" s="11"/>
      <c r="AI1237" s="9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90"/>
      <c r="AU1237" s="89"/>
    </row>
    <row r="1238" spans="1:47">
      <c r="A1238" s="21"/>
      <c r="K1238" s="21"/>
      <c r="M1238" s="91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1"/>
      <c r="AF1238" s="11"/>
      <c r="AG1238" s="11"/>
      <c r="AH1238" s="11"/>
      <c r="AI1238" s="9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90"/>
      <c r="AU1238" s="89"/>
    </row>
    <row r="1239" spans="1:47">
      <c r="A1239" s="21"/>
      <c r="K1239" s="21"/>
      <c r="M1239" s="91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1"/>
      <c r="AF1239" s="11"/>
      <c r="AG1239" s="11"/>
      <c r="AH1239" s="11"/>
      <c r="AI1239" s="9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90"/>
      <c r="AU1239" s="89"/>
    </row>
    <row r="1240" spans="1:47">
      <c r="A1240" s="21"/>
      <c r="K1240" s="21"/>
      <c r="M1240" s="91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1"/>
      <c r="AF1240" s="11"/>
      <c r="AG1240" s="11"/>
      <c r="AH1240" s="11"/>
      <c r="AI1240" s="9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90"/>
      <c r="AU1240" s="89"/>
    </row>
    <row r="1241" spans="1:47">
      <c r="A1241" s="21"/>
      <c r="K1241" s="21"/>
      <c r="M1241" s="91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1"/>
      <c r="AF1241" s="11"/>
      <c r="AG1241" s="11"/>
      <c r="AH1241" s="11"/>
      <c r="AI1241" s="9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90"/>
      <c r="AU1241" s="89"/>
    </row>
    <row r="1242" spans="1:47">
      <c r="A1242" s="21"/>
      <c r="K1242" s="21"/>
      <c r="M1242" s="91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1"/>
      <c r="AF1242" s="11"/>
      <c r="AG1242" s="11"/>
      <c r="AH1242" s="11"/>
      <c r="AI1242" s="9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90"/>
      <c r="AU1242" s="89"/>
    </row>
    <row r="1243" spans="1:47">
      <c r="A1243" s="21"/>
      <c r="K1243" s="21"/>
      <c r="M1243" s="91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1"/>
      <c r="AF1243" s="11"/>
      <c r="AG1243" s="11"/>
      <c r="AH1243" s="11"/>
      <c r="AI1243" s="9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90"/>
      <c r="AU1243" s="89"/>
    </row>
    <row r="1244" spans="1:47">
      <c r="A1244" s="21"/>
      <c r="K1244" s="21"/>
      <c r="M1244" s="91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1"/>
      <c r="AF1244" s="11"/>
      <c r="AG1244" s="11"/>
      <c r="AH1244" s="11"/>
      <c r="AI1244" s="9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90"/>
      <c r="AU1244" s="89"/>
    </row>
    <row r="1245" spans="1:47">
      <c r="A1245" s="21"/>
      <c r="K1245" s="21"/>
      <c r="M1245" s="91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1"/>
      <c r="AF1245" s="11"/>
      <c r="AG1245" s="11"/>
      <c r="AH1245" s="11"/>
      <c r="AI1245" s="9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90"/>
      <c r="AU1245" s="89"/>
    </row>
    <row r="1246" spans="1:47">
      <c r="A1246" s="21"/>
      <c r="K1246" s="21"/>
      <c r="M1246" s="91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1"/>
      <c r="AF1246" s="11"/>
      <c r="AG1246" s="11"/>
      <c r="AH1246" s="11"/>
      <c r="AI1246" s="9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90"/>
      <c r="AU1246" s="89"/>
    </row>
    <row r="1247" spans="1:47">
      <c r="A1247" s="21"/>
      <c r="K1247" s="21"/>
      <c r="M1247" s="91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1"/>
      <c r="AF1247" s="11"/>
      <c r="AG1247" s="11"/>
      <c r="AH1247" s="11"/>
      <c r="AI1247" s="9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90"/>
      <c r="AU1247" s="89"/>
    </row>
    <row r="1248" spans="1:47">
      <c r="A1248" s="21"/>
      <c r="K1248" s="21"/>
      <c r="M1248" s="91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1"/>
      <c r="AF1248" s="11"/>
      <c r="AG1248" s="11"/>
      <c r="AH1248" s="11"/>
      <c r="AI1248" s="9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90"/>
      <c r="AU1248" s="89"/>
    </row>
    <row r="1249" spans="1:47">
      <c r="A1249" s="21"/>
      <c r="K1249" s="21"/>
      <c r="M1249" s="91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1"/>
      <c r="AF1249" s="11"/>
      <c r="AG1249" s="11"/>
      <c r="AH1249" s="11"/>
      <c r="AI1249" s="9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90"/>
      <c r="AU1249" s="89"/>
    </row>
    <row r="1250" spans="1:47">
      <c r="A1250" s="21"/>
      <c r="K1250" s="21"/>
      <c r="M1250" s="91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1"/>
      <c r="AF1250" s="11"/>
      <c r="AG1250" s="11"/>
      <c r="AH1250" s="11"/>
      <c r="AI1250" s="9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90"/>
      <c r="AU1250" s="89"/>
    </row>
    <row r="1251" spans="1:47">
      <c r="A1251" s="21"/>
      <c r="K1251" s="21"/>
      <c r="M1251" s="91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1"/>
      <c r="AF1251" s="11"/>
      <c r="AG1251" s="11"/>
      <c r="AH1251" s="11"/>
      <c r="AI1251" s="9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90"/>
      <c r="AU1251" s="89"/>
    </row>
    <row r="1252" spans="1:47">
      <c r="A1252" s="21"/>
      <c r="K1252" s="21"/>
      <c r="M1252" s="91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1"/>
      <c r="AF1252" s="11"/>
      <c r="AG1252" s="11"/>
      <c r="AH1252" s="11"/>
      <c r="AI1252" s="9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90"/>
      <c r="AU1252" s="89"/>
    </row>
    <row r="1253" spans="1:47">
      <c r="A1253" s="21"/>
      <c r="K1253" s="21"/>
      <c r="M1253" s="91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1"/>
      <c r="AF1253" s="11"/>
      <c r="AG1253" s="11"/>
      <c r="AH1253" s="11"/>
      <c r="AI1253" s="9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90"/>
      <c r="AU1253" s="89"/>
    </row>
    <row r="1254" spans="1:47">
      <c r="A1254" s="21"/>
      <c r="K1254" s="21"/>
      <c r="M1254" s="91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1"/>
      <c r="AF1254" s="11"/>
      <c r="AG1254" s="11"/>
      <c r="AH1254" s="11"/>
      <c r="AI1254" s="9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90"/>
      <c r="AU1254" s="89"/>
    </row>
    <row r="1255" spans="1:47">
      <c r="A1255" s="21"/>
      <c r="K1255" s="21"/>
      <c r="M1255" s="91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1"/>
      <c r="AF1255" s="11"/>
      <c r="AG1255" s="11"/>
      <c r="AH1255" s="11"/>
      <c r="AI1255" s="9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90"/>
      <c r="AU1255" s="89"/>
    </row>
    <row r="1256" spans="1:47">
      <c r="A1256" s="21"/>
      <c r="K1256" s="21"/>
      <c r="M1256" s="91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1"/>
      <c r="AF1256" s="11"/>
      <c r="AG1256" s="11"/>
      <c r="AH1256" s="11"/>
      <c r="AI1256" s="9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90"/>
      <c r="AU1256" s="89"/>
    </row>
    <row r="1257" spans="1:47">
      <c r="A1257" s="21"/>
      <c r="K1257" s="21"/>
      <c r="M1257" s="91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1"/>
      <c r="AF1257" s="11"/>
      <c r="AG1257" s="11"/>
      <c r="AH1257" s="11"/>
      <c r="AI1257" s="9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90"/>
      <c r="AU1257" s="89"/>
    </row>
    <row r="1258" spans="1:47">
      <c r="A1258" s="21"/>
      <c r="K1258" s="21"/>
      <c r="M1258" s="91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1"/>
      <c r="AF1258" s="11"/>
      <c r="AG1258" s="11"/>
      <c r="AH1258" s="11"/>
      <c r="AI1258" s="9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90"/>
      <c r="AU1258" s="89"/>
    </row>
    <row r="1259" spans="1:47">
      <c r="A1259" s="21"/>
      <c r="K1259" s="21"/>
      <c r="M1259" s="91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1"/>
      <c r="AF1259" s="11"/>
      <c r="AG1259" s="11"/>
      <c r="AH1259" s="11"/>
      <c r="AI1259" s="9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90"/>
      <c r="AU1259" s="89"/>
    </row>
    <row r="1260" spans="1:47">
      <c r="A1260" s="21"/>
      <c r="K1260" s="21"/>
      <c r="M1260" s="91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1"/>
      <c r="AF1260" s="11"/>
      <c r="AG1260" s="11"/>
      <c r="AH1260" s="11"/>
      <c r="AI1260" s="9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90"/>
      <c r="AU1260" s="89"/>
    </row>
    <row r="1261" spans="1:47">
      <c r="A1261" s="21"/>
      <c r="K1261" s="21"/>
      <c r="M1261" s="91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1"/>
      <c r="AF1261" s="11"/>
      <c r="AG1261" s="11"/>
      <c r="AH1261" s="11"/>
      <c r="AI1261" s="9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90"/>
      <c r="AU1261" s="89"/>
    </row>
    <row r="1262" spans="1:47">
      <c r="A1262" s="21"/>
      <c r="K1262" s="21"/>
      <c r="M1262" s="91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1"/>
      <c r="AF1262" s="11"/>
      <c r="AG1262" s="11"/>
      <c r="AH1262" s="11"/>
      <c r="AI1262" s="9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90"/>
      <c r="AU1262" s="89"/>
    </row>
    <row r="1263" spans="1:47">
      <c r="A1263" s="21"/>
      <c r="K1263" s="21"/>
      <c r="M1263" s="91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1"/>
      <c r="AF1263" s="11"/>
      <c r="AG1263" s="11"/>
      <c r="AH1263" s="11"/>
      <c r="AI1263" s="9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90"/>
      <c r="AU1263" s="89"/>
    </row>
    <row r="1264" spans="1:47">
      <c r="A1264" s="21"/>
      <c r="K1264" s="21"/>
      <c r="M1264" s="91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1"/>
      <c r="AF1264" s="11"/>
      <c r="AG1264" s="11"/>
      <c r="AH1264" s="11"/>
      <c r="AI1264" s="9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90"/>
      <c r="AU1264" s="89"/>
    </row>
    <row r="1265" spans="1:47">
      <c r="A1265" s="21"/>
      <c r="K1265" s="21"/>
      <c r="M1265" s="91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1"/>
      <c r="AF1265" s="11"/>
      <c r="AG1265" s="11"/>
      <c r="AH1265" s="11"/>
      <c r="AI1265" s="9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90"/>
      <c r="AU1265" s="89"/>
    </row>
    <row r="1266" spans="1:47">
      <c r="A1266" s="21"/>
      <c r="K1266" s="21"/>
      <c r="M1266" s="91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1"/>
      <c r="AF1266" s="11"/>
      <c r="AG1266" s="11"/>
      <c r="AH1266" s="11"/>
      <c r="AI1266" s="9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90"/>
      <c r="AU1266" s="89"/>
    </row>
    <row r="1267" spans="1:47">
      <c r="A1267" s="21"/>
      <c r="K1267" s="21"/>
      <c r="M1267" s="91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1"/>
      <c r="AF1267" s="11"/>
      <c r="AG1267" s="11"/>
      <c r="AH1267" s="11"/>
      <c r="AI1267" s="9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90"/>
      <c r="AU1267" s="89"/>
    </row>
    <row r="1268" spans="1:47">
      <c r="A1268" s="21"/>
      <c r="K1268" s="21"/>
      <c r="M1268" s="91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1"/>
      <c r="AF1268" s="11"/>
      <c r="AG1268" s="11"/>
      <c r="AH1268" s="11"/>
      <c r="AI1268" s="9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90"/>
      <c r="AU1268" s="89"/>
    </row>
    <row r="1269" spans="1:47">
      <c r="A1269" s="21"/>
      <c r="K1269" s="21"/>
      <c r="M1269" s="91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1"/>
      <c r="AF1269" s="11"/>
      <c r="AG1269" s="11"/>
      <c r="AH1269" s="11"/>
      <c r="AI1269" s="9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90"/>
      <c r="AU1269" s="89"/>
    </row>
    <row r="1270" spans="1:47">
      <c r="A1270" s="21"/>
      <c r="K1270" s="21"/>
      <c r="M1270" s="91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1"/>
      <c r="AF1270" s="11"/>
      <c r="AG1270" s="11"/>
      <c r="AH1270" s="11"/>
      <c r="AI1270" s="9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90"/>
      <c r="AU1270" s="89"/>
    </row>
    <row r="1271" spans="1:47">
      <c r="A1271" s="21"/>
      <c r="K1271" s="21"/>
      <c r="M1271" s="91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1"/>
      <c r="AF1271" s="11"/>
      <c r="AG1271" s="11"/>
      <c r="AH1271" s="11"/>
      <c r="AI1271" s="9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90"/>
      <c r="AU1271" s="89"/>
    </row>
    <row r="1272" spans="1:47">
      <c r="A1272" s="21"/>
      <c r="K1272" s="21"/>
      <c r="M1272" s="91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1"/>
      <c r="AF1272" s="11"/>
      <c r="AG1272" s="11"/>
      <c r="AH1272" s="11"/>
      <c r="AI1272" s="9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90"/>
      <c r="AU1272" s="89"/>
    </row>
    <row r="1273" spans="1:47">
      <c r="A1273" s="21"/>
      <c r="K1273" s="21"/>
      <c r="M1273" s="91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1"/>
      <c r="AF1273" s="11"/>
      <c r="AG1273" s="11"/>
      <c r="AH1273" s="11"/>
      <c r="AI1273" s="9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90"/>
      <c r="AU1273" s="89"/>
    </row>
    <row r="1274" spans="1:47">
      <c r="A1274" s="21"/>
      <c r="K1274" s="21"/>
      <c r="M1274" s="91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1"/>
      <c r="AF1274" s="11"/>
      <c r="AG1274" s="11"/>
      <c r="AH1274" s="11"/>
      <c r="AI1274" s="9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90"/>
      <c r="AU1274" s="89"/>
    </row>
    <row r="1275" spans="1:47">
      <c r="A1275" s="21"/>
      <c r="K1275" s="21"/>
      <c r="M1275" s="91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1"/>
      <c r="AF1275" s="11"/>
      <c r="AG1275" s="11"/>
      <c r="AH1275" s="11"/>
      <c r="AI1275" s="9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90"/>
      <c r="AU1275" s="89"/>
    </row>
    <row r="1276" spans="1:47">
      <c r="A1276" s="21"/>
      <c r="K1276" s="21"/>
      <c r="M1276" s="91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1"/>
      <c r="AF1276" s="11"/>
      <c r="AG1276" s="11"/>
      <c r="AH1276" s="11"/>
      <c r="AI1276" s="9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90"/>
      <c r="AU1276" s="89"/>
    </row>
    <row r="1277" spans="1:47">
      <c r="A1277" s="21"/>
      <c r="K1277" s="21"/>
      <c r="M1277" s="91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1"/>
      <c r="AF1277" s="11"/>
      <c r="AG1277" s="11"/>
      <c r="AH1277" s="11"/>
      <c r="AI1277" s="9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90"/>
      <c r="AU1277" s="89"/>
    </row>
    <row r="1278" spans="1:47">
      <c r="A1278" s="21"/>
      <c r="K1278" s="21"/>
      <c r="M1278" s="91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1"/>
      <c r="AF1278" s="11"/>
      <c r="AG1278" s="11"/>
      <c r="AH1278" s="11"/>
      <c r="AI1278" s="9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90"/>
      <c r="AU1278" s="89"/>
    </row>
    <row r="1279" spans="1:47">
      <c r="A1279" s="21"/>
      <c r="K1279" s="21"/>
      <c r="M1279" s="91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1"/>
      <c r="AF1279" s="11"/>
      <c r="AG1279" s="11"/>
      <c r="AH1279" s="11"/>
      <c r="AI1279" s="9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90"/>
      <c r="AU1279" s="89"/>
    </row>
    <row r="1280" spans="1:47">
      <c r="A1280" s="21"/>
      <c r="K1280" s="21"/>
      <c r="M1280" s="91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1"/>
      <c r="AF1280" s="11"/>
      <c r="AG1280" s="11"/>
      <c r="AH1280" s="11"/>
      <c r="AI1280" s="9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90"/>
      <c r="AU1280" s="89"/>
    </row>
    <row r="1281" spans="1:47">
      <c r="A1281" s="21"/>
      <c r="K1281" s="21"/>
      <c r="M1281" s="91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1"/>
      <c r="AF1281" s="11"/>
      <c r="AG1281" s="11"/>
      <c r="AH1281" s="11"/>
      <c r="AI1281" s="9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90"/>
      <c r="AU1281" s="89"/>
    </row>
    <row r="1282" spans="1:47">
      <c r="A1282" s="21"/>
      <c r="K1282" s="21"/>
      <c r="M1282" s="91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1"/>
      <c r="AF1282" s="11"/>
      <c r="AG1282" s="11"/>
      <c r="AH1282" s="11"/>
      <c r="AI1282" s="9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90"/>
      <c r="AU1282" s="89"/>
    </row>
    <row r="1283" spans="1:47">
      <c r="A1283" s="21"/>
      <c r="K1283" s="21"/>
      <c r="M1283" s="91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1"/>
      <c r="AF1283" s="11"/>
      <c r="AG1283" s="11"/>
      <c r="AH1283" s="11"/>
      <c r="AI1283" s="9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90"/>
      <c r="AU1283" s="89"/>
    </row>
    <row r="1284" spans="1:47">
      <c r="A1284" s="21"/>
      <c r="K1284" s="21"/>
      <c r="M1284" s="91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1"/>
      <c r="AF1284" s="11"/>
      <c r="AG1284" s="11"/>
      <c r="AH1284" s="11"/>
      <c r="AI1284" s="9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90"/>
      <c r="AU1284" s="89"/>
    </row>
    <row r="1285" spans="1:47">
      <c r="A1285" s="21"/>
      <c r="K1285" s="21"/>
      <c r="M1285" s="91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1"/>
      <c r="AF1285" s="11"/>
      <c r="AG1285" s="11"/>
      <c r="AH1285" s="11"/>
      <c r="AI1285" s="9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90"/>
      <c r="AU1285" s="89"/>
    </row>
    <row r="1286" spans="1:47">
      <c r="A1286" s="21"/>
      <c r="K1286" s="21"/>
      <c r="M1286" s="91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1"/>
      <c r="AF1286" s="11"/>
      <c r="AG1286" s="11"/>
      <c r="AH1286" s="11"/>
      <c r="AI1286" s="9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90"/>
      <c r="AU1286" s="89"/>
    </row>
    <row r="1287" spans="1:47">
      <c r="A1287" s="21"/>
      <c r="K1287" s="21"/>
      <c r="M1287" s="91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1"/>
      <c r="AF1287" s="11"/>
      <c r="AG1287" s="11"/>
      <c r="AH1287" s="11"/>
      <c r="AI1287" s="9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90"/>
      <c r="AU1287" s="89"/>
    </row>
    <row r="1288" spans="1:47">
      <c r="A1288" s="21"/>
      <c r="K1288" s="21"/>
      <c r="M1288" s="91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1"/>
      <c r="AF1288" s="11"/>
      <c r="AG1288" s="11"/>
      <c r="AH1288" s="11"/>
      <c r="AI1288" s="9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90"/>
      <c r="AU1288" s="89"/>
    </row>
    <row r="1289" spans="1:47">
      <c r="A1289" s="21"/>
      <c r="K1289" s="21"/>
      <c r="M1289" s="91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1"/>
      <c r="AF1289" s="11"/>
      <c r="AG1289" s="11"/>
      <c r="AH1289" s="11"/>
      <c r="AI1289" s="9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90"/>
      <c r="AU1289" s="89"/>
    </row>
    <row r="1290" spans="1:47">
      <c r="A1290" s="21"/>
      <c r="K1290" s="21"/>
      <c r="M1290" s="91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1"/>
      <c r="AF1290" s="11"/>
      <c r="AG1290" s="11"/>
      <c r="AH1290" s="11"/>
      <c r="AI1290" s="9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90"/>
      <c r="AU1290" s="89"/>
    </row>
    <row r="1291" spans="1:47">
      <c r="A1291" s="21"/>
      <c r="K1291" s="21"/>
      <c r="M1291" s="91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1"/>
      <c r="AF1291" s="11"/>
      <c r="AG1291" s="11"/>
      <c r="AH1291" s="11"/>
      <c r="AI1291" s="9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90"/>
      <c r="AU1291" s="89"/>
    </row>
    <row r="1292" spans="1:47">
      <c r="A1292" s="21"/>
      <c r="K1292" s="21"/>
      <c r="M1292" s="91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1"/>
      <c r="AF1292" s="11"/>
      <c r="AG1292" s="11"/>
      <c r="AH1292" s="11"/>
      <c r="AI1292" s="9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90"/>
      <c r="AU1292" s="89"/>
    </row>
    <row r="1293" spans="1:47">
      <c r="A1293" s="21"/>
      <c r="K1293" s="21"/>
      <c r="M1293" s="91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1"/>
      <c r="AF1293" s="11"/>
      <c r="AG1293" s="11"/>
      <c r="AH1293" s="11"/>
      <c r="AI1293" s="9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90"/>
      <c r="AU1293" s="89"/>
    </row>
    <row r="1294" spans="1:47">
      <c r="A1294" s="21"/>
      <c r="K1294" s="21"/>
      <c r="M1294" s="91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1"/>
      <c r="AF1294" s="11"/>
      <c r="AG1294" s="11"/>
      <c r="AH1294" s="11"/>
      <c r="AI1294" s="9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90"/>
      <c r="AU1294" s="89"/>
    </row>
    <row r="1295" spans="1:47">
      <c r="A1295" s="21"/>
      <c r="K1295" s="21"/>
      <c r="M1295" s="91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1"/>
      <c r="AF1295" s="11"/>
      <c r="AG1295" s="11"/>
      <c r="AH1295" s="11"/>
      <c r="AI1295" s="9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90"/>
      <c r="AU1295" s="89"/>
    </row>
    <row r="1296" spans="1:47">
      <c r="A1296" s="21"/>
      <c r="K1296" s="21"/>
      <c r="M1296" s="91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1"/>
      <c r="AF1296" s="11"/>
      <c r="AG1296" s="11"/>
      <c r="AH1296" s="11"/>
      <c r="AI1296" s="9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90"/>
      <c r="AU1296" s="89"/>
    </row>
    <row r="1297" spans="1:47">
      <c r="A1297" s="21"/>
      <c r="K1297" s="21"/>
      <c r="M1297" s="91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1"/>
      <c r="AF1297" s="11"/>
      <c r="AG1297" s="11"/>
      <c r="AH1297" s="11"/>
      <c r="AI1297" s="9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90"/>
      <c r="AU1297" s="89"/>
    </row>
    <row r="1298" spans="1:47">
      <c r="A1298" s="21"/>
      <c r="K1298" s="21"/>
      <c r="M1298" s="91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1"/>
      <c r="AF1298" s="11"/>
      <c r="AG1298" s="11"/>
      <c r="AH1298" s="11"/>
      <c r="AI1298" s="9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90"/>
      <c r="AU1298" s="89"/>
    </row>
    <row r="1299" spans="1:47">
      <c r="A1299" s="21"/>
      <c r="K1299" s="21"/>
      <c r="M1299" s="91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1"/>
      <c r="AF1299" s="11"/>
      <c r="AG1299" s="11"/>
      <c r="AH1299" s="11"/>
      <c r="AI1299" s="9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90"/>
      <c r="AU1299" s="89"/>
    </row>
    <row r="1300" spans="1:47">
      <c r="A1300" s="21"/>
      <c r="K1300" s="21"/>
      <c r="M1300" s="91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1"/>
      <c r="AF1300" s="11"/>
      <c r="AG1300" s="11"/>
      <c r="AH1300" s="11"/>
      <c r="AI1300" s="9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90"/>
      <c r="AU1300" s="89"/>
    </row>
    <row r="1301" spans="1:47">
      <c r="A1301" s="21"/>
      <c r="K1301" s="21"/>
      <c r="M1301" s="91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1"/>
      <c r="AF1301" s="11"/>
      <c r="AG1301" s="11"/>
      <c r="AH1301" s="11"/>
      <c r="AI1301" s="9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90"/>
      <c r="AU1301" s="89"/>
    </row>
    <row r="1302" spans="1:47">
      <c r="A1302" s="21"/>
      <c r="K1302" s="21"/>
      <c r="M1302" s="91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1"/>
      <c r="AF1302" s="11"/>
      <c r="AG1302" s="11"/>
      <c r="AH1302" s="11"/>
      <c r="AI1302" s="9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90"/>
      <c r="AU1302" s="89"/>
    </row>
    <row r="1303" spans="1:47">
      <c r="A1303" s="21"/>
      <c r="K1303" s="21"/>
      <c r="M1303" s="91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1"/>
      <c r="AF1303" s="11"/>
      <c r="AG1303" s="11"/>
      <c r="AH1303" s="11"/>
      <c r="AI1303" s="9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90"/>
      <c r="AU1303" s="89"/>
    </row>
    <row r="1304" spans="1:47">
      <c r="A1304" s="21"/>
      <c r="K1304" s="21"/>
      <c r="M1304" s="91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1"/>
      <c r="AF1304" s="11"/>
      <c r="AG1304" s="11"/>
      <c r="AH1304" s="11"/>
      <c r="AI1304" s="9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90"/>
      <c r="AU1304" s="89"/>
    </row>
    <row r="1305" spans="1:47">
      <c r="A1305" s="21"/>
      <c r="K1305" s="21"/>
      <c r="M1305" s="91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1"/>
      <c r="AF1305" s="11"/>
      <c r="AG1305" s="11"/>
      <c r="AH1305" s="11"/>
      <c r="AI1305" s="9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90"/>
      <c r="AU1305" s="89"/>
    </row>
    <row r="1306" spans="1:47">
      <c r="A1306" s="21"/>
      <c r="K1306" s="21"/>
      <c r="M1306" s="91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1"/>
      <c r="AF1306" s="11"/>
      <c r="AG1306" s="11"/>
      <c r="AH1306" s="11"/>
      <c r="AI1306" s="9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90"/>
      <c r="AU1306" s="89"/>
    </row>
    <row r="1307" spans="1:47">
      <c r="A1307" s="21"/>
      <c r="K1307" s="21"/>
      <c r="M1307" s="91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1"/>
      <c r="AF1307" s="11"/>
      <c r="AG1307" s="11"/>
      <c r="AH1307" s="11"/>
      <c r="AI1307" s="9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90"/>
      <c r="AU1307" s="89"/>
    </row>
    <row r="1308" spans="1:47">
      <c r="A1308" s="21"/>
      <c r="K1308" s="21"/>
      <c r="M1308" s="91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1"/>
      <c r="AF1308" s="11"/>
      <c r="AG1308" s="11"/>
      <c r="AH1308" s="11"/>
      <c r="AI1308" s="9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90"/>
      <c r="AU1308" s="89"/>
    </row>
    <row r="1309" spans="1:47">
      <c r="A1309" s="21"/>
      <c r="K1309" s="21"/>
      <c r="M1309" s="91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1"/>
      <c r="AF1309" s="11"/>
      <c r="AG1309" s="11"/>
      <c r="AH1309" s="11"/>
      <c r="AI1309" s="9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90"/>
      <c r="AU1309" s="89"/>
    </row>
    <row r="1310" spans="1:47">
      <c r="A1310" s="21"/>
      <c r="K1310" s="21"/>
      <c r="M1310" s="91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1"/>
      <c r="AF1310" s="11"/>
      <c r="AG1310" s="11"/>
      <c r="AH1310" s="11"/>
      <c r="AI1310" s="9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90"/>
      <c r="AU1310" s="89"/>
    </row>
    <row r="1311" spans="1:47">
      <c r="A1311" s="21"/>
      <c r="K1311" s="21"/>
      <c r="M1311" s="91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1"/>
      <c r="AF1311" s="11"/>
      <c r="AG1311" s="11"/>
      <c r="AH1311" s="11"/>
      <c r="AI1311" s="9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90"/>
      <c r="AU1311" s="89"/>
    </row>
    <row r="1312" spans="1:47">
      <c r="A1312" s="21"/>
      <c r="K1312" s="21"/>
      <c r="M1312" s="91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1"/>
      <c r="AF1312" s="11"/>
      <c r="AG1312" s="11"/>
      <c r="AH1312" s="11"/>
      <c r="AI1312" s="9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90"/>
      <c r="AU1312" s="89"/>
    </row>
    <row r="1313" spans="1:47">
      <c r="A1313" s="21"/>
      <c r="K1313" s="21"/>
      <c r="M1313" s="91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1"/>
      <c r="AF1313" s="11"/>
      <c r="AG1313" s="11"/>
      <c r="AH1313" s="11"/>
      <c r="AI1313" s="9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90"/>
      <c r="AU1313" s="89"/>
    </row>
    <row r="1314" spans="1:47">
      <c r="A1314" s="21"/>
      <c r="K1314" s="21"/>
      <c r="M1314" s="91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1"/>
      <c r="AF1314" s="11"/>
      <c r="AG1314" s="11"/>
      <c r="AH1314" s="11"/>
      <c r="AI1314" s="9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90"/>
      <c r="AU1314" s="89"/>
    </row>
    <row r="1315" spans="1:47">
      <c r="A1315" s="21"/>
      <c r="K1315" s="21"/>
      <c r="M1315" s="91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1"/>
      <c r="AF1315" s="11"/>
      <c r="AG1315" s="11"/>
      <c r="AH1315" s="11"/>
      <c r="AI1315" s="9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90"/>
      <c r="AU1315" s="89"/>
    </row>
    <row r="1316" spans="1:47">
      <c r="A1316" s="21"/>
      <c r="K1316" s="21"/>
      <c r="M1316" s="91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1"/>
      <c r="AF1316" s="11"/>
      <c r="AG1316" s="11"/>
      <c r="AH1316" s="11"/>
      <c r="AI1316" s="9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90"/>
      <c r="AU1316" s="89"/>
    </row>
    <row r="1317" spans="1:47">
      <c r="A1317" s="21"/>
      <c r="K1317" s="21"/>
      <c r="M1317" s="91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1"/>
      <c r="AF1317" s="11"/>
      <c r="AG1317" s="11"/>
      <c r="AH1317" s="11"/>
      <c r="AI1317" s="9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90"/>
      <c r="AU1317" s="89"/>
    </row>
    <row r="1318" spans="1:47">
      <c r="A1318" s="21"/>
      <c r="K1318" s="21"/>
      <c r="M1318" s="91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1"/>
      <c r="AF1318" s="11"/>
      <c r="AG1318" s="11"/>
      <c r="AH1318" s="11"/>
      <c r="AI1318" s="9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90"/>
      <c r="AU1318" s="89"/>
    </row>
    <row r="1319" spans="1:47">
      <c r="A1319" s="21"/>
      <c r="K1319" s="21"/>
      <c r="M1319" s="91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1"/>
      <c r="AF1319" s="11"/>
      <c r="AG1319" s="11"/>
      <c r="AH1319" s="11"/>
      <c r="AI1319" s="9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90"/>
      <c r="AU1319" s="89"/>
    </row>
    <row r="1320" spans="1:47">
      <c r="A1320" s="21"/>
      <c r="K1320" s="21"/>
      <c r="M1320" s="91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1"/>
      <c r="AF1320" s="11"/>
      <c r="AG1320" s="11"/>
      <c r="AH1320" s="11"/>
      <c r="AI1320" s="9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90"/>
      <c r="AU1320" s="89"/>
    </row>
    <row r="1321" spans="1:47">
      <c r="A1321" s="21"/>
      <c r="K1321" s="21"/>
      <c r="M1321" s="91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1"/>
      <c r="AF1321" s="11"/>
      <c r="AG1321" s="11"/>
      <c r="AH1321" s="11"/>
      <c r="AI1321" s="9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90"/>
      <c r="AU1321" s="89"/>
    </row>
    <row r="1322" spans="1:47">
      <c r="A1322" s="21"/>
      <c r="K1322" s="21"/>
      <c r="M1322" s="91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1"/>
      <c r="AF1322" s="11"/>
      <c r="AG1322" s="11"/>
      <c r="AH1322" s="11"/>
      <c r="AI1322" s="9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90"/>
      <c r="AU1322" s="89"/>
    </row>
    <row r="1323" spans="1:47">
      <c r="A1323" s="21"/>
      <c r="K1323" s="21"/>
      <c r="M1323" s="91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1"/>
      <c r="AF1323" s="11"/>
      <c r="AG1323" s="11"/>
      <c r="AH1323" s="11"/>
      <c r="AI1323" s="9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90"/>
      <c r="AU1323" s="89"/>
    </row>
    <row r="1324" spans="1:47">
      <c r="A1324" s="21"/>
      <c r="K1324" s="21"/>
      <c r="M1324" s="91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1"/>
      <c r="AF1324" s="11"/>
      <c r="AG1324" s="11"/>
      <c r="AH1324" s="11"/>
      <c r="AI1324" s="9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90"/>
      <c r="AU1324" s="89"/>
    </row>
    <row r="1325" spans="1:47">
      <c r="A1325" s="21"/>
      <c r="K1325" s="21"/>
      <c r="M1325" s="91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1"/>
      <c r="AF1325" s="11"/>
      <c r="AG1325" s="11"/>
      <c r="AH1325" s="11"/>
      <c r="AI1325" s="9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90"/>
      <c r="AU1325" s="89"/>
    </row>
    <row r="1326" spans="1:47">
      <c r="A1326" s="21"/>
      <c r="K1326" s="21"/>
      <c r="M1326" s="91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1"/>
      <c r="AF1326" s="11"/>
      <c r="AG1326" s="11"/>
      <c r="AH1326" s="11"/>
      <c r="AI1326" s="9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90"/>
      <c r="AU1326" s="89"/>
    </row>
    <row r="1327" spans="1:47">
      <c r="A1327" s="21"/>
      <c r="K1327" s="21"/>
      <c r="M1327" s="91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1"/>
      <c r="AF1327" s="11"/>
      <c r="AG1327" s="11"/>
      <c r="AH1327" s="11"/>
      <c r="AI1327" s="9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90"/>
      <c r="AU1327" s="89"/>
    </row>
    <row r="1328" spans="1:47">
      <c r="A1328" s="21"/>
      <c r="K1328" s="21"/>
      <c r="M1328" s="91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1"/>
      <c r="AF1328" s="11"/>
      <c r="AG1328" s="11"/>
      <c r="AH1328" s="11"/>
      <c r="AI1328" s="9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90"/>
      <c r="AU1328" s="89"/>
    </row>
    <row r="1329" spans="1:47">
      <c r="A1329" s="21"/>
      <c r="K1329" s="21"/>
      <c r="M1329" s="91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1"/>
      <c r="AF1329" s="11"/>
      <c r="AG1329" s="11"/>
      <c r="AH1329" s="11"/>
      <c r="AI1329" s="9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90"/>
      <c r="AU1329" s="89"/>
    </row>
    <row r="1330" spans="1:47">
      <c r="A1330" s="21"/>
      <c r="K1330" s="21"/>
      <c r="M1330" s="91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1"/>
      <c r="AF1330" s="11"/>
      <c r="AG1330" s="11"/>
      <c r="AH1330" s="11"/>
      <c r="AI1330" s="9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90"/>
      <c r="AU1330" s="89"/>
    </row>
    <row r="1331" spans="1:47">
      <c r="A1331" s="21"/>
      <c r="K1331" s="21"/>
      <c r="M1331" s="91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1"/>
      <c r="AF1331" s="11"/>
      <c r="AG1331" s="11"/>
      <c r="AH1331" s="11"/>
      <c r="AI1331" s="9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90"/>
      <c r="AU1331" s="89"/>
    </row>
    <row r="1332" spans="1:47">
      <c r="A1332" s="21"/>
      <c r="K1332" s="21"/>
      <c r="M1332" s="91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1"/>
      <c r="AF1332" s="11"/>
      <c r="AG1332" s="11"/>
      <c r="AH1332" s="11"/>
      <c r="AI1332" s="9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90"/>
      <c r="AU1332" s="89"/>
    </row>
    <row r="1333" spans="1:47">
      <c r="A1333" s="21"/>
      <c r="K1333" s="21"/>
      <c r="M1333" s="91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1"/>
      <c r="AF1333" s="11"/>
      <c r="AG1333" s="11"/>
      <c r="AH1333" s="11"/>
      <c r="AI1333" s="9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90"/>
      <c r="AU1333" s="89"/>
    </row>
    <row r="1334" spans="1:47">
      <c r="A1334" s="21"/>
      <c r="K1334" s="21"/>
      <c r="M1334" s="91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1"/>
      <c r="AF1334" s="11"/>
      <c r="AG1334" s="11"/>
      <c r="AH1334" s="11"/>
      <c r="AI1334" s="9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90"/>
      <c r="AU1334" s="89"/>
    </row>
    <row r="1335" spans="1:47">
      <c r="A1335" s="21"/>
      <c r="K1335" s="21"/>
      <c r="M1335" s="91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1"/>
      <c r="AF1335" s="11"/>
      <c r="AG1335" s="11"/>
      <c r="AH1335" s="11"/>
      <c r="AI1335" s="9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90"/>
      <c r="AU1335" s="89"/>
    </row>
    <row r="1336" spans="1:47">
      <c r="A1336" s="21"/>
      <c r="K1336" s="21"/>
      <c r="M1336" s="91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1"/>
      <c r="AF1336" s="11"/>
      <c r="AG1336" s="11"/>
      <c r="AH1336" s="11"/>
      <c r="AI1336" s="9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90"/>
      <c r="AU1336" s="89"/>
    </row>
    <row r="1337" spans="1:47">
      <c r="A1337" s="21"/>
      <c r="K1337" s="21"/>
      <c r="M1337" s="91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1"/>
      <c r="AF1337" s="11"/>
      <c r="AG1337" s="11"/>
      <c r="AH1337" s="11"/>
      <c r="AI1337" s="9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90"/>
      <c r="AU1337" s="89"/>
    </row>
    <row r="1338" spans="1:47">
      <c r="A1338" s="21"/>
      <c r="K1338" s="21"/>
      <c r="M1338" s="91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1"/>
      <c r="AF1338" s="11"/>
      <c r="AG1338" s="11"/>
      <c r="AH1338" s="11"/>
      <c r="AI1338" s="9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90"/>
      <c r="AU1338" s="89"/>
    </row>
    <row r="1339" spans="1:47">
      <c r="A1339" s="21"/>
      <c r="K1339" s="21"/>
      <c r="M1339" s="91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1"/>
      <c r="AF1339" s="11"/>
      <c r="AG1339" s="11"/>
      <c r="AH1339" s="11"/>
      <c r="AI1339" s="9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90"/>
      <c r="AU1339" s="89"/>
    </row>
    <row r="1340" spans="1:47">
      <c r="A1340" s="21"/>
      <c r="K1340" s="21"/>
      <c r="M1340" s="91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1"/>
      <c r="AF1340" s="11"/>
      <c r="AG1340" s="11"/>
      <c r="AH1340" s="11"/>
      <c r="AI1340" s="9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90"/>
      <c r="AU1340" s="89"/>
    </row>
    <row r="1341" spans="1:47">
      <c r="A1341" s="21"/>
      <c r="K1341" s="21"/>
      <c r="M1341" s="91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1"/>
      <c r="AF1341" s="11"/>
      <c r="AG1341" s="11"/>
      <c r="AH1341" s="11"/>
      <c r="AI1341" s="9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90"/>
      <c r="AU1341" s="89"/>
    </row>
    <row r="1342" spans="1:47">
      <c r="A1342" s="21"/>
      <c r="K1342" s="21"/>
      <c r="M1342" s="91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1"/>
      <c r="AF1342" s="11"/>
      <c r="AG1342" s="11"/>
      <c r="AH1342" s="11"/>
      <c r="AI1342" s="9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90"/>
      <c r="AU1342" s="89"/>
    </row>
    <row r="1343" spans="1:47">
      <c r="A1343" s="21"/>
      <c r="K1343" s="21"/>
      <c r="M1343" s="91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1"/>
      <c r="AF1343" s="11"/>
      <c r="AG1343" s="11"/>
      <c r="AH1343" s="11"/>
      <c r="AI1343" s="9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90"/>
      <c r="AU1343" s="89"/>
    </row>
    <row r="1344" spans="1:47">
      <c r="A1344" s="21"/>
      <c r="K1344" s="21"/>
      <c r="M1344" s="91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1"/>
      <c r="AF1344" s="11"/>
      <c r="AG1344" s="11"/>
      <c r="AH1344" s="11"/>
      <c r="AI1344" s="9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90"/>
      <c r="AU1344" s="89"/>
    </row>
    <row r="1345" spans="1:47">
      <c r="A1345" s="21"/>
      <c r="K1345" s="21"/>
      <c r="M1345" s="91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1"/>
      <c r="AF1345" s="11"/>
      <c r="AG1345" s="11"/>
      <c r="AH1345" s="11"/>
      <c r="AI1345" s="9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90"/>
      <c r="AU1345" s="89"/>
    </row>
    <row r="1346" spans="1:47">
      <c r="A1346" s="21"/>
      <c r="K1346" s="21"/>
      <c r="M1346" s="91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1"/>
      <c r="AF1346" s="11"/>
      <c r="AG1346" s="11"/>
      <c r="AH1346" s="11"/>
      <c r="AI1346" s="9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90"/>
      <c r="AU1346" s="89"/>
    </row>
    <row r="1347" spans="1:47">
      <c r="A1347" s="21"/>
      <c r="K1347" s="21"/>
      <c r="M1347" s="91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1"/>
      <c r="AF1347" s="11"/>
      <c r="AG1347" s="11"/>
      <c r="AH1347" s="11"/>
      <c r="AI1347" s="9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90"/>
      <c r="AU1347" s="89"/>
    </row>
    <row r="1348" spans="1:47">
      <c r="A1348" s="21"/>
      <c r="K1348" s="21"/>
      <c r="M1348" s="91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1"/>
      <c r="AF1348" s="11"/>
      <c r="AG1348" s="11"/>
      <c r="AH1348" s="11"/>
      <c r="AI1348" s="9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90"/>
      <c r="AU1348" s="89"/>
    </row>
    <row r="1349" spans="1:47">
      <c r="A1349" s="21"/>
      <c r="K1349" s="21"/>
      <c r="M1349" s="91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1"/>
      <c r="AF1349" s="11"/>
      <c r="AG1349" s="11"/>
      <c r="AH1349" s="11"/>
      <c r="AI1349" s="9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90"/>
      <c r="AU1349" s="89"/>
    </row>
    <row r="1350" spans="1:47">
      <c r="A1350" s="21"/>
      <c r="K1350" s="21"/>
      <c r="M1350" s="91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1"/>
      <c r="AF1350" s="11"/>
      <c r="AG1350" s="11"/>
      <c r="AH1350" s="11"/>
      <c r="AI1350" s="9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90"/>
      <c r="AU1350" s="89"/>
    </row>
    <row r="1351" spans="1:47">
      <c r="A1351" s="21"/>
      <c r="K1351" s="21"/>
      <c r="M1351" s="91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1"/>
      <c r="AF1351" s="11"/>
      <c r="AG1351" s="11"/>
      <c r="AH1351" s="11"/>
      <c r="AI1351" s="9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90"/>
      <c r="AU1351" s="89"/>
    </row>
    <row r="1352" spans="1:47">
      <c r="A1352" s="21"/>
      <c r="K1352" s="21"/>
      <c r="M1352" s="91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1"/>
      <c r="AF1352" s="11"/>
      <c r="AG1352" s="11"/>
      <c r="AH1352" s="11"/>
      <c r="AI1352" s="9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90"/>
      <c r="AU1352" s="89"/>
    </row>
    <row r="1353" spans="1:47">
      <c r="A1353" s="21"/>
      <c r="K1353" s="21"/>
      <c r="M1353" s="91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1"/>
      <c r="AF1353" s="11"/>
      <c r="AG1353" s="11"/>
      <c r="AH1353" s="11"/>
      <c r="AI1353" s="9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90"/>
      <c r="AU1353" s="89"/>
    </row>
    <row r="1354" spans="1:47">
      <c r="A1354" s="21"/>
      <c r="K1354" s="21"/>
      <c r="M1354" s="91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1"/>
      <c r="AF1354" s="11"/>
      <c r="AG1354" s="11"/>
      <c r="AH1354" s="11"/>
      <c r="AI1354" s="9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90"/>
      <c r="AU1354" s="89"/>
    </row>
    <row r="1355" spans="1:47">
      <c r="A1355" s="21"/>
      <c r="K1355" s="21"/>
      <c r="M1355" s="91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1"/>
      <c r="AF1355" s="11"/>
      <c r="AG1355" s="11"/>
      <c r="AH1355" s="11"/>
      <c r="AI1355" s="9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90"/>
      <c r="AU1355" s="89"/>
    </row>
    <row r="1356" spans="1:47">
      <c r="A1356" s="21"/>
      <c r="K1356" s="21"/>
      <c r="M1356" s="91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1"/>
      <c r="AF1356" s="11"/>
      <c r="AG1356" s="11"/>
      <c r="AH1356" s="11"/>
      <c r="AI1356" s="9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90"/>
      <c r="AU1356" s="89"/>
    </row>
    <row r="1357" spans="1:47">
      <c r="A1357" s="21"/>
      <c r="K1357" s="21"/>
      <c r="M1357" s="91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1"/>
      <c r="AF1357" s="11"/>
      <c r="AG1357" s="11"/>
      <c r="AH1357" s="11"/>
      <c r="AI1357" s="9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90"/>
      <c r="AU1357" s="89"/>
    </row>
    <row r="1358" spans="1:47">
      <c r="A1358" s="21"/>
      <c r="K1358" s="21"/>
      <c r="M1358" s="91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1"/>
      <c r="AF1358" s="11"/>
      <c r="AG1358" s="11"/>
      <c r="AH1358" s="11"/>
      <c r="AI1358" s="9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90"/>
      <c r="AU1358" s="89"/>
    </row>
    <row r="1359" spans="1:47">
      <c r="A1359" s="21"/>
      <c r="K1359" s="21"/>
      <c r="M1359" s="91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1"/>
      <c r="AF1359" s="11"/>
      <c r="AG1359" s="11"/>
      <c r="AH1359" s="11"/>
      <c r="AI1359" s="9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90"/>
      <c r="AU1359" s="89"/>
    </row>
    <row r="1360" spans="1:47">
      <c r="A1360" s="21"/>
      <c r="K1360" s="21"/>
      <c r="M1360" s="91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1"/>
      <c r="AF1360" s="11"/>
      <c r="AG1360" s="11"/>
      <c r="AH1360" s="11"/>
      <c r="AI1360" s="9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90"/>
      <c r="AU1360" s="89"/>
    </row>
    <row r="1361" spans="1:47">
      <c r="A1361" s="21"/>
      <c r="K1361" s="21"/>
      <c r="M1361" s="91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1"/>
      <c r="AF1361" s="11"/>
      <c r="AG1361" s="11"/>
      <c r="AH1361" s="11"/>
      <c r="AI1361" s="9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90"/>
      <c r="AU1361" s="89"/>
    </row>
    <row r="1362" spans="1:47">
      <c r="A1362" s="21"/>
      <c r="K1362" s="21"/>
      <c r="M1362" s="91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1"/>
      <c r="AF1362" s="11"/>
      <c r="AG1362" s="11"/>
      <c r="AH1362" s="11"/>
      <c r="AI1362" s="9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90"/>
      <c r="AU1362" s="89"/>
    </row>
    <row r="1363" spans="1:47">
      <c r="A1363" s="21"/>
      <c r="K1363" s="21"/>
      <c r="M1363" s="91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1"/>
      <c r="AF1363" s="11"/>
      <c r="AG1363" s="11"/>
      <c r="AH1363" s="11"/>
      <c r="AI1363" s="9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90"/>
      <c r="AU1363" s="89"/>
    </row>
    <row r="1364" spans="1:47">
      <c r="A1364" s="21"/>
      <c r="K1364" s="21"/>
      <c r="M1364" s="91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1"/>
      <c r="AF1364" s="11"/>
      <c r="AG1364" s="11"/>
      <c r="AH1364" s="11"/>
      <c r="AI1364" s="9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90"/>
      <c r="AU1364" s="89"/>
    </row>
    <row r="1365" spans="1:47">
      <c r="A1365" s="21"/>
      <c r="K1365" s="21"/>
      <c r="M1365" s="91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1"/>
      <c r="AF1365" s="11"/>
      <c r="AG1365" s="11"/>
      <c r="AH1365" s="11"/>
      <c r="AI1365" s="9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90"/>
      <c r="AU1365" s="89"/>
    </row>
    <row r="1366" spans="1:47">
      <c r="A1366" s="21"/>
      <c r="K1366" s="21"/>
      <c r="M1366" s="91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1"/>
      <c r="AF1366" s="11"/>
      <c r="AG1366" s="11"/>
      <c r="AH1366" s="11"/>
      <c r="AI1366" s="9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90"/>
      <c r="AU1366" s="89"/>
    </row>
    <row r="1367" spans="1:47">
      <c r="A1367" s="21"/>
      <c r="K1367" s="21"/>
      <c r="M1367" s="91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1"/>
      <c r="AF1367" s="11"/>
      <c r="AG1367" s="11"/>
      <c r="AH1367" s="11"/>
      <c r="AI1367" s="9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90"/>
      <c r="AU1367" s="89"/>
    </row>
    <row r="1368" spans="1:47">
      <c r="A1368" s="21"/>
      <c r="K1368" s="21"/>
      <c r="M1368" s="91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1"/>
      <c r="AF1368" s="11"/>
      <c r="AG1368" s="11"/>
      <c r="AH1368" s="11"/>
      <c r="AI1368" s="9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90"/>
      <c r="AU1368" s="89"/>
    </row>
    <row r="1369" spans="1:47">
      <c r="A1369" s="21"/>
      <c r="K1369" s="21"/>
      <c r="M1369" s="91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1"/>
      <c r="AF1369" s="11"/>
      <c r="AG1369" s="11"/>
      <c r="AH1369" s="11"/>
      <c r="AI1369" s="9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90"/>
      <c r="AU1369" s="89"/>
    </row>
    <row r="1370" spans="1:47">
      <c r="A1370" s="21"/>
      <c r="K1370" s="21"/>
      <c r="M1370" s="91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1"/>
      <c r="AF1370" s="11"/>
      <c r="AG1370" s="11"/>
      <c r="AH1370" s="11"/>
      <c r="AI1370" s="9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90"/>
      <c r="AU1370" s="89"/>
    </row>
    <row r="1371" spans="1:47">
      <c r="A1371" s="21"/>
      <c r="K1371" s="21"/>
      <c r="M1371" s="91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1"/>
      <c r="AF1371" s="11"/>
      <c r="AG1371" s="11"/>
      <c r="AH1371" s="11"/>
      <c r="AI1371" s="9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90"/>
      <c r="AU1371" s="89"/>
    </row>
    <row r="1372" spans="1:47">
      <c r="A1372" s="21"/>
      <c r="K1372" s="21"/>
      <c r="M1372" s="91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1"/>
      <c r="AF1372" s="11"/>
      <c r="AG1372" s="11"/>
      <c r="AH1372" s="11"/>
      <c r="AI1372" s="9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90"/>
      <c r="AU1372" s="89"/>
    </row>
    <row r="1373" spans="1:47">
      <c r="A1373" s="21"/>
      <c r="K1373" s="21"/>
      <c r="M1373" s="91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1"/>
      <c r="AF1373" s="11"/>
      <c r="AG1373" s="11"/>
      <c r="AH1373" s="11"/>
      <c r="AI1373" s="9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90"/>
      <c r="AU1373" s="89"/>
    </row>
    <row r="1374" spans="1:47">
      <c r="A1374" s="21"/>
      <c r="K1374" s="21"/>
      <c r="M1374" s="91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1"/>
      <c r="AF1374" s="11"/>
      <c r="AG1374" s="11"/>
      <c r="AH1374" s="11"/>
      <c r="AI1374" s="9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90"/>
      <c r="AU1374" s="89"/>
    </row>
    <row r="1375" spans="1:47">
      <c r="A1375" s="21"/>
      <c r="K1375" s="21"/>
      <c r="M1375" s="91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1"/>
      <c r="AF1375" s="11"/>
      <c r="AG1375" s="11"/>
      <c r="AH1375" s="11"/>
      <c r="AI1375" s="9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90"/>
      <c r="AU1375" s="89"/>
    </row>
    <row r="1376" spans="1:47">
      <c r="A1376" s="21"/>
      <c r="K1376" s="21"/>
      <c r="M1376" s="91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1"/>
      <c r="AF1376" s="11"/>
      <c r="AG1376" s="11"/>
      <c r="AH1376" s="11"/>
      <c r="AI1376" s="9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90"/>
      <c r="AU1376" s="89"/>
    </row>
    <row r="1377" spans="1:47">
      <c r="A1377" s="21"/>
      <c r="K1377" s="21"/>
      <c r="M1377" s="91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1"/>
      <c r="AF1377" s="11"/>
      <c r="AG1377" s="11"/>
      <c r="AH1377" s="11"/>
      <c r="AI1377" s="9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90"/>
      <c r="AU1377" s="89"/>
    </row>
    <row r="1378" spans="1:47">
      <c r="A1378" s="21"/>
      <c r="K1378" s="21"/>
      <c r="M1378" s="91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1"/>
      <c r="AF1378" s="11"/>
      <c r="AG1378" s="11"/>
      <c r="AH1378" s="11"/>
      <c r="AI1378" s="9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90"/>
      <c r="AU1378" s="89"/>
    </row>
    <row r="1379" spans="1:47">
      <c r="A1379" s="21"/>
      <c r="K1379" s="21"/>
      <c r="M1379" s="91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1"/>
      <c r="AF1379" s="11"/>
      <c r="AG1379" s="11"/>
      <c r="AH1379" s="11"/>
      <c r="AI1379" s="9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90"/>
      <c r="AU1379" s="89"/>
    </row>
    <row r="1380" spans="1:47">
      <c r="A1380" s="21"/>
      <c r="K1380" s="21"/>
      <c r="M1380" s="91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1"/>
      <c r="AF1380" s="11"/>
      <c r="AG1380" s="11"/>
      <c r="AH1380" s="11"/>
      <c r="AI1380" s="9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90"/>
      <c r="AU1380" s="89"/>
    </row>
    <row r="1381" spans="1:47">
      <c r="A1381" s="21"/>
      <c r="K1381" s="21"/>
      <c r="M1381" s="91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1"/>
      <c r="AF1381" s="11"/>
      <c r="AG1381" s="11"/>
      <c r="AH1381" s="11"/>
      <c r="AI1381" s="9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90"/>
      <c r="AU1381" s="89"/>
    </row>
    <row r="1382" spans="1:47">
      <c r="A1382" s="21"/>
      <c r="K1382" s="21"/>
      <c r="M1382" s="91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1"/>
      <c r="AF1382" s="11"/>
      <c r="AG1382" s="11"/>
      <c r="AH1382" s="11"/>
      <c r="AI1382" s="9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90"/>
      <c r="AU1382" s="89"/>
    </row>
    <row r="1383" spans="1:47">
      <c r="A1383" s="21"/>
      <c r="K1383" s="21"/>
      <c r="M1383" s="91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1"/>
      <c r="AF1383" s="11"/>
      <c r="AG1383" s="11"/>
      <c r="AH1383" s="11"/>
      <c r="AI1383" s="9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90"/>
      <c r="AU1383" s="89"/>
    </row>
    <row r="1384" spans="1:47">
      <c r="A1384" s="21"/>
      <c r="K1384" s="21"/>
      <c r="M1384" s="91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1"/>
      <c r="AF1384" s="11"/>
      <c r="AG1384" s="11"/>
      <c r="AH1384" s="11"/>
      <c r="AI1384" s="9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90"/>
      <c r="AU1384" s="89"/>
    </row>
    <row r="1385" spans="1:47">
      <c r="A1385" s="21"/>
      <c r="K1385" s="21"/>
      <c r="M1385" s="91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1"/>
      <c r="AF1385" s="11"/>
      <c r="AG1385" s="11"/>
      <c r="AH1385" s="11"/>
      <c r="AI1385" s="9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90"/>
      <c r="AU1385" s="89"/>
    </row>
    <row r="1386" spans="1:47">
      <c r="A1386" s="21"/>
      <c r="K1386" s="21"/>
      <c r="M1386" s="91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1"/>
      <c r="AF1386" s="11"/>
      <c r="AG1386" s="11"/>
      <c r="AH1386" s="11"/>
      <c r="AI1386" s="9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90"/>
      <c r="AU1386" s="89"/>
    </row>
    <row r="1387" spans="1:47">
      <c r="A1387" s="21"/>
      <c r="K1387" s="21"/>
      <c r="M1387" s="91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1"/>
      <c r="AF1387" s="11"/>
      <c r="AG1387" s="11"/>
      <c r="AH1387" s="11"/>
      <c r="AI1387" s="9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90"/>
      <c r="AU1387" s="89"/>
    </row>
    <row r="1388" spans="1:47">
      <c r="A1388" s="21"/>
      <c r="K1388" s="21"/>
      <c r="M1388" s="91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1"/>
      <c r="AF1388" s="11"/>
      <c r="AG1388" s="11"/>
      <c r="AH1388" s="11"/>
      <c r="AI1388" s="9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90"/>
      <c r="AU1388" s="89"/>
    </row>
    <row r="1389" spans="1:47">
      <c r="A1389" s="21"/>
      <c r="K1389" s="21"/>
      <c r="M1389" s="91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1"/>
      <c r="AF1389" s="11"/>
      <c r="AG1389" s="11"/>
      <c r="AH1389" s="11"/>
      <c r="AI1389" s="9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90"/>
      <c r="AU1389" s="89"/>
    </row>
    <row r="1390" spans="1:47">
      <c r="A1390" s="21"/>
      <c r="K1390" s="21"/>
      <c r="M1390" s="91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1"/>
      <c r="AF1390" s="11"/>
      <c r="AG1390" s="11"/>
      <c r="AH1390" s="11"/>
      <c r="AI1390" s="9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90"/>
      <c r="AU1390" s="89"/>
    </row>
    <row r="1391" spans="1:47">
      <c r="A1391" s="21"/>
      <c r="K1391" s="21"/>
      <c r="M1391" s="91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1"/>
      <c r="AF1391" s="11"/>
      <c r="AG1391" s="11"/>
      <c r="AH1391" s="11"/>
      <c r="AI1391" s="9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90"/>
      <c r="AU1391" s="89"/>
    </row>
    <row r="1392" spans="1:47">
      <c r="A1392" s="21"/>
      <c r="K1392" s="21"/>
      <c r="M1392" s="91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1"/>
      <c r="AF1392" s="11"/>
      <c r="AG1392" s="11"/>
      <c r="AH1392" s="11"/>
      <c r="AI1392" s="9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90"/>
      <c r="AU1392" s="89"/>
    </row>
    <row r="1393" spans="1:47">
      <c r="A1393" s="21"/>
      <c r="K1393" s="21"/>
      <c r="M1393" s="91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1"/>
      <c r="AF1393" s="11"/>
      <c r="AG1393" s="11"/>
      <c r="AH1393" s="11"/>
      <c r="AI1393" s="9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90"/>
      <c r="AU1393" s="89"/>
    </row>
    <row r="1394" spans="1:47">
      <c r="A1394" s="21"/>
      <c r="K1394" s="21"/>
      <c r="M1394" s="91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1"/>
      <c r="AF1394" s="11"/>
      <c r="AG1394" s="11"/>
      <c r="AH1394" s="11"/>
      <c r="AI1394" s="9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90"/>
      <c r="AU1394" s="89"/>
    </row>
    <row r="1395" spans="1:47">
      <c r="A1395" s="21"/>
      <c r="K1395" s="21"/>
      <c r="M1395" s="91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1"/>
      <c r="AF1395" s="11"/>
      <c r="AG1395" s="11"/>
      <c r="AH1395" s="11"/>
      <c r="AI1395" s="9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90"/>
      <c r="AU1395" s="89"/>
    </row>
    <row r="1396" spans="1:47">
      <c r="A1396" s="21"/>
      <c r="K1396" s="21"/>
      <c r="M1396" s="91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1"/>
      <c r="AF1396" s="11"/>
      <c r="AG1396" s="11"/>
      <c r="AH1396" s="11"/>
      <c r="AI1396" s="9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90"/>
      <c r="AU1396" s="89"/>
    </row>
    <row r="1397" spans="1:47">
      <c r="A1397" s="21"/>
      <c r="K1397" s="21"/>
      <c r="M1397" s="91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1"/>
      <c r="AF1397" s="11"/>
      <c r="AG1397" s="11"/>
      <c r="AH1397" s="11"/>
      <c r="AI1397" s="9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90"/>
      <c r="AU1397" s="89"/>
    </row>
    <row r="1398" spans="1:47">
      <c r="A1398" s="21"/>
      <c r="K1398" s="21"/>
      <c r="M1398" s="91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1"/>
      <c r="AF1398" s="11"/>
      <c r="AG1398" s="11"/>
      <c r="AH1398" s="11"/>
      <c r="AI1398" s="9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90"/>
      <c r="AU1398" s="89"/>
    </row>
    <row r="1399" spans="1:47">
      <c r="A1399" s="21"/>
      <c r="K1399" s="21"/>
      <c r="M1399" s="91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1"/>
      <c r="AF1399" s="11"/>
      <c r="AG1399" s="11"/>
      <c r="AH1399" s="11"/>
      <c r="AI1399" s="9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90"/>
      <c r="AU1399" s="89"/>
    </row>
    <row r="1400" spans="1:47">
      <c r="A1400" s="21"/>
      <c r="K1400" s="21"/>
      <c r="M1400" s="91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1"/>
      <c r="AF1400" s="11"/>
      <c r="AG1400" s="11"/>
      <c r="AH1400" s="11"/>
      <c r="AI1400" s="9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90"/>
      <c r="AU1400" s="89"/>
    </row>
    <row r="1401" spans="1:47">
      <c r="A1401" s="21"/>
      <c r="K1401" s="21"/>
      <c r="M1401" s="91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1"/>
      <c r="AF1401" s="11"/>
      <c r="AG1401" s="11"/>
      <c r="AH1401" s="11"/>
      <c r="AI1401" s="9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90"/>
      <c r="AU1401" s="89"/>
    </row>
    <row r="1402" spans="1:47">
      <c r="A1402" s="21"/>
      <c r="K1402" s="21"/>
      <c r="M1402" s="91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1"/>
      <c r="AF1402" s="11"/>
      <c r="AG1402" s="11"/>
      <c r="AH1402" s="11"/>
      <c r="AI1402" s="9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90"/>
      <c r="AU1402" s="89"/>
    </row>
    <row r="1403" spans="1:47">
      <c r="A1403" s="21"/>
      <c r="K1403" s="21"/>
      <c r="M1403" s="91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1"/>
      <c r="AF1403" s="11"/>
      <c r="AG1403" s="11"/>
      <c r="AH1403" s="11"/>
      <c r="AI1403" s="9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90"/>
      <c r="AU1403" s="89"/>
    </row>
    <row r="1404" spans="1:47">
      <c r="A1404" s="21"/>
      <c r="K1404" s="21"/>
      <c r="M1404" s="91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1"/>
      <c r="AF1404" s="11"/>
      <c r="AG1404" s="11"/>
      <c r="AH1404" s="11"/>
      <c r="AI1404" s="9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90"/>
      <c r="AU1404" s="89"/>
    </row>
    <row r="1405" spans="1:47">
      <c r="A1405" s="21"/>
      <c r="K1405" s="21"/>
      <c r="M1405" s="91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1"/>
      <c r="AF1405" s="11"/>
      <c r="AG1405" s="11"/>
      <c r="AH1405" s="11"/>
      <c r="AI1405" s="9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90"/>
      <c r="AU1405" s="89"/>
    </row>
    <row r="1406" spans="1:47">
      <c r="A1406" s="21"/>
      <c r="K1406" s="21"/>
      <c r="M1406" s="91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1"/>
      <c r="AF1406" s="11"/>
      <c r="AG1406" s="11"/>
      <c r="AH1406" s="11"/>
      <c r="AI1406" s="9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90"/>
      <c r="AU1406" s="89"/>
    </row>
    <row r="1407" spans="1:47">
      <c r="A1407" s="21"/>
      <c r="K1407" s="21"/>
      <c r="M1407" s="91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1"/>
      <c r="AF1407" s="11"/>
      <c r="AG1407" s="11"/>
      <c r="AH1407" s="11"/>
      <c r="AI1407" s="9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90"/>
      <c r="AU1407" s="89"/>
    </row>
    <row r="1408" spans="1:47">
      <c r="A1408" s="21"/>
      <c r="K1408" s="21"/>
      <c r="M1408" s="91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1"/>
      <c r="AF1408" s="11"/>
      <c r="AG1408" s="11"/>
      <c r="AH1408" s="11"/>
      <c r="AI1408" s="9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90"/>
      <c r="AU1408" s="89"/>
    </row>
    <row r="1409" spans="1:47">
      <c r="A1409" s="21"/>
      <c r="K1409" s="21"/>
      <c r="M1409" s="91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1"/>
      <c r="AF1409" s="11"/>
      <c r="AG1409" s="11"/>
      <c r="AH1409" s="11"/>
      <c r="AI1409" s="9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90"/>
      <c r="AU1409" s="89"/>
    </row>
    <row r="1410" spans="1:47">
      <c r="A1410" s="21"/>
      <c r="K1410" s="21"/>
      <c r="M1410" s="91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1"/>
      <c r="AF1410" s="11"/>
      <c r="AG1410" s="11"/>
      <c r="AH1410" s="11"/>
      <c r="AI1410" s="9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90"/>
      <c r="AU1410" s="89"/>
    </row>
    <row r="1411" spans="1:47">
      <c r="A1411" s="21"/>
      <c r="K1411" s="21"/>
      <c r="M1411" s="91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1"/>
      <c r="AF1411" s="11"/>
      <c r="AG1411" s="11"/>
      <c r="AH1411" s="11"/>
      <c r="AI1411" s="9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90"/>
      <c r="AU1411" s="89"/>
    </row>
    <row r="1412" spans="1:47">
      <c r="A1412" s="21"/>
      <c r="K1412" s="21"/>
      <c r="M1412" s="91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1"/>
      <c r="AF1412" s="11"/>
      <c r="AG1412" s="11"/>
      <c r="AH1412" s="11"/>
      <c r="AI1412" s="9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90"/>
      <c r="AU1412" s="89"/>
    </row>
    <row r="1413" spans="1:47">
      <c r="A1413" s="21"/>
      <c r="K1413" s="21"/>
      <c r="M1413" s="91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1"/>
      <c r="AF1413" s="11"/>
      <c r="AG1413" s="11"/>
      <c r="AH1413" s="11"/>
      <c r="AI1413" s="9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90"/>
      <c r="AU1413" s="89"/>
    </row>
    <row r="1414" spans="1:47">
      <c r="A1414" s="21"/>
      <c r="K1414" s="21"/>
      <c r="M1414" s="91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1"/>
      <c r="AF1414" s="11"/>
      <c r="AG1414" s="11"/>
      <c r="AH1414" s="11"/>
      <c r="AI1414" s="9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90"/>
      <c r="AU1414" s="89"/>
    </row>
    <row r="1415" spans="1:47">
      <c r="A1415" s="21"/>
      <c r="K1415" s="21"/>
      <c r="M1415" s="91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1"/>
      <c r="AF1415" s="11"/>
      <c r="AG1415" s="11"/>
      <c r="AH1415" s="11"/>
      <c r="AI1415" s="9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90"/>
      <c r="AU1415" s="89"/>
    </row>
    <row r="1416" spans="1:47">
      <c r="A1416" s="21"/>
      <c r="K1416" s="21"/>
      <c r="M1416" s="91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1"/>
      <c r="AF1416" s="11"/>
      <c r="AG1416" s="11"/>
      <c r="AH1416" s="11"/>
      <c r="AI1416" s="9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90"/>
      <c r="AU1416" s="89"/>
    </row>
    <row r="1417" spans="1:47">
      <c r="A1417" s="21"/>
      <c r="K1417" s="21"/>
      <c r="M1417" s="91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1"/>
      <c r="AF1417" s="11"/>
      <c r="AG1417" s="11"/>
      <c r="AH1417" s="11"/>
      <c r="AI1417" s="9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90"/>
      <c r="AU1417" s="89"/>
    </row>
    <row r="1418" spans="1:47">
      <c r="A1418" s="21"/>
      <c r="K1418" s="21"/>
      <c r="M1418" s="91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1"/>
      <c r="AF1418" s="11"/>
      <c r="AG1418" s="11"/>
      <c r="AH1418" s="11"/>
      <c r="AI1418" s="9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90"/>
      <c r="AU1418" s="89"/>
    </row>
    <row r="1419" spans="1:47">
      <c r="A1419" s="21"/>
      <c r="K1419" s="21"/>
      <c r="M1419" s="91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1"/>
      <c r="AF1419" s="11"/>
      <c r="AG1419" s="11"/>
      <c r="AH1419" s="11"/>
      <c r="AI1419" s="9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90"/>
      <c r="AU1419" s="89"/>
    </row>
    <row r="1420" spans="1:47">
      <c r="A1420" s="21"/>
      <c r="K1420" s="21"/>
      <c r="M1420" s="91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1"/>
      <c r="AF1420" s="11"/>
      <c r="AG1420" s="11"/>
      <c r="AH1420" s="11"/>
      <c r="AI1420" s="9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90"/>
      <c r="AU1420" s="89"/>
    </row>
    <row r="1421" spans="1:47">
      <c r="A1421" s="21"/>
      <c r="K1421" s="21"/>
      <c r="M1421" s="91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1"/>
      <c r="AF1421" s="11"/>
      <c r="AG1421" s="11"/>
      <c r="AH1421" s="11"/>
      <c r="AI1421" s="9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90"/>
      <c r="AU1421" s="89"/>
    </row>
    <row r="1422" spans="1:47">
      <c r="A1422" s="21"/>
      <c r="K1422" s="21"/>
      <c r="M1422" s="91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1"/>
      <c r="AF1422" s="11"/>
      <c r="AG1422" s="11"/>
      <c r="AH1422" s="11"/>
      <c r="AI1422" s="9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90"/>
      <c r="AU1422" s="89"/>
    </row>
    <row r="1423" spans="1:47">
      <c r="A1423" s="21"/>
      <c r="K1423" s="21"/>
      <c r="M1423" s="91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1"/>
      <c r="AF1423" s="11"/>
      <c r="AG1423" s="11"/>
      <c r="AH1423" s="11"/>
      <c r="AI1423" s="9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90"/>
      <c r="AU1423" s="89"/>
    </row>
    <row r="1424" spans="1:47">
      <c r="A1424" s="21"/>
      <c r="K1424" s="21"/>
      <c r="M1424" s="91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1"/>
      <c r="AF1424" s="11"/>
      <c r="AG1424" s="11"/>
      <c r="AH1424" s="11"/>
      <c r="AI1424" s="9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90"/>
      <c r="AU1424" s="89"/>
    </row>
    <row r="1425" spans="1:47">
      <c r="A1425" s="21"/>
      <c r="K1425" s="21"/>
      <c r="M1425" s="91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1"/>
      <c r="AF1425" s="11"/>
      <c r="AG1425" s="11"/>
      <c r="AH1425" s="11"/>
      <c r="AI1425" s="9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90"/>
      <c r="AU1425" s="89"/>
    </row>
    <row r="1426" spans="1:47">
      <c r="A1426" s="21"/>
      <c r="K1426" s="21"/>
      <c r="M1426" s="91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1"/>
      <c r="AF1426" s="11"/>
      <c r="AG1426" s="11"/>
      <c r="AH1426" s="11"/>
      <c r="AI1426" s="9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90"/>
      <c r="AU1426" s="89"/>
    </row>
    <row r="1427" spans="1:47">
      <c r="A1427" s="21"/>
      <c r="K1427" s="21"/>
      <c r="M1427" s="91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1"/>
      <c r="AF1427" s="11"/>
      <c r="AG1427" s="11"/>
      <c r="AH1427" s="11"/>
      <c r="AI1427" s="9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90"/>
      <c r="AU1427" s="89"/>
    </row>
    <row r="1428" spans="1:47">
      <c r="A1428" s="21"/>
      <c r="K1428" s="21"/>
      <c r="M1428" s="91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1"/>
      <c r="AF1428" s="11"/>
      <c r="AG1428" s="11"/>
      <c r="AH1428" s="11"/>
      <c r="AI1428" s="9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90"/>
      <c r="AU1428" s="89"/>
    </row>
    <row r="1429" spans="1:47">
      <c r="A1429" s="21"/>
      <c r="K1429" s="21"/>
      <c r="M1429" s="91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1"/>
      <c r="AF1429" s="11"/>
      <c r="AG1429" s="11"/>
      <c r="AH1429" s="11"/>
      <c r="AI1429" s="9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90"/>
      <c r="AU1429" s="89"/>
    </row>
    <row r="1430" spans="1:47">
      <c r="A1430" s="21"/>
      <c r="K1430" s="21"/>
      <c r="M1430" s="91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1"/>
      <c r="AF1430" s="11"/>
      <c r="AG1430" s="11"/>
      <c r="AH1430" s="11"/>
      <c r="AI1430" s="9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90"/>
      <c r="AU1430" s="89"/>
    </row>
    <row r="1431" spans="1:47">
      <c r="A1431" s="21"/>
      <c r="K1431" s="21"/>
      <c r="M1431" s="91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1"/>
      <c r="AF1431" s="11"/>
      <c r="AG1431" s="11"/>
      <c r="AH1431" s="11"/>
      <c r="AI1431" s="9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90"/>
      <c r="AU1431" s="89"/>
    </row>
    <row r="1432" spans="1:47">
      <c r="A1432" s="21"/>
      <c r="K1432" s="21"/>
      <c r="M1432" s="91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1"/>
      <c r="AF1432" s="11"/>
      <c r="AG1432" s="11"/>
      <c r="AH1432" s="11"/>
      <c r="AI1432" s="9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90"/>
      <c r="AU1432" s="89"/>
    </row>
    <row r="1433" spans="1:47">
      <c r="A1433" s="21"/>
      <c r="K1433" s="21"/>
      <c r="M1433" s="91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1"/>
      <c r="AF1433" s="11"/>
      <c r="AG1433" s="11"/>
      <c r="AH1433" s="11"/>
      <c r="AI1433" s="9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90"/>
      <c r="AU1433" s="89"/>
    </row>
    <row r="1434" spans="1:47">
      <c r="A1434" s="21"/>
      <c r="K1434" s="21"/>
      <c r="M1434" s="91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1"/>
      <c r="AF1434" s="11"/>
      <c r="AG1434" s="11"/>
      <c r="AH1434" s="11"/>
      <c r="AI1434" s="9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90"/>
      <c r="AU1434" s="89"/>
    </row>
    <row r="1435" spans="1:47">
      <c r="A1435" s="21"/>
      <c r="K1435" s="21"/>
      <c r="M1435" s="91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1"/>
      <c r="AF1435" s="11"/>
      <c r="AG1435" s="11"/>
      <c r="AH1435" s="11"/>
      <c r="AI1435" s="9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90"/>
      <c r="AU1435" s="89"/>
    </row>
    <row r="1436" spans="1:47">
      <c r="A1436" s="21"/>
      <c r="K1436" s="21"/>
      <c r="M1436" s="91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1"/>
      <c r="AF1436" s="11"/>
      <c r="AG1436" s="11"/>
      <c r="AH1436" s="11"/>
      <c r="AI1436" s="9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90"/>
      <c r="AU1436" s="89"/>
    </row>
    <row r="1437" spans="1:47">
      <c r="A1437" s="21"/>
      <c r="K1437" s="21"/>
      <c r="M1437" s="91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1"/>
      <c r="AF1437" s="11"/>
      <c r="AG1437" s="11"/>
      <c r="AH1437" s="11"/>
      <c r="AI1437" s="9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90"/>
      <c r="AU1437" s="89"/>
    </row>
    <row r="1438" spans="1:47">
      <c r="A1438" s="21"/>
      <c r="K1438" s="21"/>
      <c r="M1438" s="91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1"/>
      <c r="AF1438" s="11"/>
      <c r="AG1438" s="11"/>
      <c r="AH1438" s="11"/>
      <c r="AI1438" s="9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90"/>
      <c r="AU1438" s="89"/>
    </row>
    <row r="1439" spans="1:47">
      <c r="A1439" s="21"/>
      <c r="K1439" s="21"/>
      <c r="M1439" s="91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1"/>
      <c r="AF1439" s="11"/>
      <c r="AG1439" s="11"/>
      <c r="AH1439" s="11"/>
      <c r="AI1439" s="9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90"/>
      <c r="AU1439" s="89"/>
    </row>
    <row r="1440" spans="1:47">
      <c r="A1440" s="21"/>
      <c r="K1440" s="21"/>
      <c r="M1440" s="91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1"/>
      <c r="AF1440" s="11"/>
      <c r="AG1440" s="11"/>
      <c r="AH1440" s="11"/>
      <c r="AI1440" s="9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90"/>
      <c r="AU1440" s="89"/>
    </row>
    <row r="1441" spans="1:47">
      <c r="A1441" s="21"/>
      <c r="K1441" s="21"/>
      <c r="M1441" s="91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1"/>
      <c r="AF1441" s="11"/>
      <c r="AG1441" s="11"/>
      <c r="AH1441" s="11"/>
      <c r="AI1441" s="9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90"/>
      <c r="AU1441" s="89"/>
    </row>
    <row r="1442" spans="1:47">
      <c r="A1442" s="21"/>
      <c r="K1442" s="21"/>
      <c r="M1442" s="91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1"/>
      <c r="AF1442" s="11"/>
      <c r="AG1442" s="11"/>
      <c r="AH1442" s="11"/>
      <c r="AI1442" s="9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90"/>
      <c r="AU1442" s="89"/>
    </row>
    <row r="1443" spans="1:47">
      <c r="A1443" s="21"/>
      <c r="K1443" s="21"/>
      <c r="M1443" s="91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1"/>
      <c r="AF1443" s="11"/>
      <c r="AG1443" s="11"/>
      <c r="AH1443" s="11"/>
      <c r="AI1443" s="9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90"/>
      <c r="AU1443" s="89"/>
    </row>
    <row r="1444" spans="1:47">
      <c r="A1444" s="21"/>
      <c r="K1444" s="21"/>
      <c r="M1444" s="91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1"/>
      <c r="AF1444" s="11"/>
      <c r="AG1444" s="11"/>
      <c r="AH1444" s="11"/>
      <c r="AI1444" s="9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90"/>
      <c r="AU1444" s="89"/>
    </row>
    <row r="1445" spans="1:47">
      <c r="A1445" s="21"/>
      <c r="K1445" s="21"/>
      <c r="M1445" s="91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1"/>
      <c r="AF1445" s="11"/>
      <c r="AG1445" s="11"/>
      <c r="AH1445" s="11"/>
      <c r="AI1445" s="9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90"/>
      <c r="AU1445" s="89"/>
    </row>
    <row r="1446" spans="1:47">
      <c r="A1446" s="21"/>
      <c r="K1446" s="21"/>
      <c r="M1446" s="91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1"/>
      <c r="AF1446" s="11"/>
      <c r="AG1446" s="11"/>
      <c r="AH1446" s="11"/>
      <c r="AI1446" s="9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90"/>
      <c r="AU1446" s="89"/>
    </row>
    <row r="1447" spans="1:47">
      <c r="A1447" s="21"/>
      <c r="K1447" s="21"/>
      <c r="M1447" s="91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1"/>
      <c r="AF1447" s="11"/>
      <c r="AG1447" s="11"/>
      <c r="AH1447" s="11"/>
      <c r="AI1447" s="9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90"/>
      <c r="AU1447" s="89"/>
    </row>
    <row r="1448" spans="1:47">
      <c r="A1448" s="21"/>
      <c r="K1448" s="21"/>
      <c r="M1448" s="91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1"/>
      <c r="AF1448" s="11"/>
      <c r="AG1448" s="11"/>
      <c r="AH1448" s="11"/>
      <c r="AI1448" s="9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90"/>
      <c r="AU1448" s="89"/>
    </row>
    <row r="1449" spans="1:47">
      <c r="A1449" s="21"/>
      <c r="K1449" s="21"/>
      <c r="M1449" s="91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1"/>
      <c r="AF1449" s="11"/>
      <c r="AG1449" s="11"/>
      <c r="AH1449" s="11"/>
      <c r="AI1449" s="9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90"/>
      <c r="AU1449" s="89"/>
    </row>
    <row r="1450" spans="1:47">
      <c r="A1450" s="21"/>
      <c r="K1450" s="21"/>
      <c r="M1450" s="91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1"/>
      <c r="AF1450" s="11"/>
      <c r="AG1450" s="11"/>
      <c r="AH1450" s="11"/>
      <c r="AI1450" s="9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90"/>
      <c r="AU1450" s="89"/>
    </row>
    <row r="1451" spans="1:47">
      <c r="A1451" s="21"/>
      <c r="K1451" s="21"/>
      <c r="M1451" s="91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1"/>
      <c r="AF1451" s="11"/>
      <c r="AG1451" s="11"/>
      <c r="AH1451" s="11"/>
      <c r="AI1451" s="9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90"/>
      <c r="AU1451" s="89"/>
    </row>
    <row r="1452" spans="1:47">
      <c r="A1452" s="21"/>
      <c r="K1452" s="21"/>
      <c r="M1452" s="91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1"/>
      <c r="AF1452" s="11"/>
      <c r="AG1452" s="11"/>
      <c r="AH1452" s="11"/>
      <c r="AI1452" s="9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90"/>
      <c r="AU1452" s="89"/>
    </row>
    <row r="1453" spans="1:47">
      <c r="A1453" s="21"/>
      <c r="K1453" s="21"/>
      <c r="M1453" s="91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1"/>
      <c r="AF1453" s="11"/>
      <c r="AG1453" s="11"/>
      <c r="AH1453" s="11"/>
      <c r="AI1453" s="9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90"/>
      <c r="AU1453" s="89"/>
    </row>
    <row r="1454" spans="1:47">
      <c r="A1454" s="21"/>
      <c r="K1454" s="21"/>
      <c r="M1454" s="91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1"/>
      <c r="AF1454" s="11"/>
      <c r="AG1454" s="11"/>
      <c r="AH1454" s="11"/>
      <c r="AI1454" s="9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90"/>
      <c r="AU1454" s="89"/>
    </row>
    <row r="1455" spans="1:47">
      <c r="A1455" s="21"/>
      <c r="K1455" s="21"/>
      <c r="M1455" s="91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1"/>
      <c r="AF1455" s="11"/>
      <c r="AG1455" s="11"/>
      <c r="AH1455" s="11"/>
      <c r="AI1455" s="9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90"/>
      <c r="AU1455" s="89"/>
    </row>
    <row r="1456" spans="1:47">
      <c r="A1456" s="21"/>
      <c r="K1456" s="21"/>
      <c r="M1456" s="91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1"/>
      <c r="AF1456" s="11"/>
      <c r="AG1456" s="11"/>
      <c r="AH1456" s="11"/>
      <c r="AI1456" s="9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90"/>
      <c r="AU1456" s="89"/>
    </row>
    <row r="1457" spans="1:47">
      <c r="A1457" s="21"/>
      <c r="K1457" s="21"/>
      <c r="M1457" s="91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1"/>
      <c r="AF1457" s="11"/>
      <c r="AG1457" s="11"/>
      <c r="AH1457" s="11"/>
      <c r="AI1457" s="9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90"/>
      <c r="AU1457" s="89"/>
    </row>
    <row r="1458" spans="1:47">
      <c r="A1458" s="21"/>
      <c r="K1458" s="21"/>
      <c r="M1458" s="91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1"/>
      <c r="AF1458" s="11"/>
      <c r="AG1458" s="11"/>
      <c r="AH1458" s="11"/>
      <c r="AI1458" s="9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90"/>
      <c r="AU1458" s="89"/>
    </row>
    <row r="1459" spans="1:47">
      <c r="A1459" s="21"/>
      <c r="K1459" s="21"/>
      <c r="M1459" s="91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1"/>
      <c r="AF1459" s="11"/>
      <c r="AG1459" s="11"/>
      <c r="AH1459" s="11"/>
      <c r="AI1459" s="9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90"/>
      <c r="AU1459" s="89"/>
    </row>
    <row r="1460" spans="1:47">
      <c r="A1460" s="21"/>
      <c r="K1460" s="21"/>
      <c r="M1460" s="91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1"/>
      <c r="AF1460" s="11"/>
      <c r="AG1460" s="11"/>
      <c r="AH1460" s="11"/>
      <c r="AI1460" s="9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90"/>
      <c r="AU1460" s="89"/>
    </row>
    <row r="1461" spans="1:47">
      <c r="A1461" s="21"/>
      <c r="K1461" s="21"/>
      <c r="M1461" s="91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1"/>
      <c r="AF1461" s="11"/>
      <c r="AG1461" s="11"/>
      <c r="AH1461" s="11"/>
      <c r="AI1461" s="9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90"/>
      <c r="AU1461" s="89"/>
    </row>
    <row r="1462" spans="1:47">
      <c r="A1462" s="21"/>
      <c r="K1462" s="21"/>
      <c r="M1462" s="91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1"/>
      <c r="AF1462" s="11"/>
      <c r="AG1462" s="11"/>
      <c r="AH1462" s="11"/>
      <c r="AI1462" s="9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90"/>
      <c r="AU1462" s="89"/>
    </row>
    <row r="1463" spans="1:47">
      <c r="A1463" s="21"/>
      <c r="K1463" s="21"/>
      <c r="M1463" s="91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1"/>
      <c r="AF1463" s="11"/>
      <c r="AG1463" s="11"/>
      <c r="AH1463" s="11"/>
      <c r="AI1463" s="9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90"/>
      <c r="AU1463" s="89"/>
    </row>
    <row r="1464" spans="1:47">
      <c r="A1464" s="21"/>
      <c r="K1464" s="21"/>
      <c r="M1464" s="91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1"/>
      <c r="AF1464" s="11"/>
      <c r="AG1464" s="11"/>
      <c r="AH1464" s="11"/>
      <c r="AI1464" s="9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90"/>
      <c r="AU1464" s="89"/>
    </row>
    <row r="1465" spans="1:47">
      <c r="A1465" s="21"/>
      <c r="K1465" s="21"/>
      <c r="M1465" s="91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1"/>
      <c r="AF1465" s="11"/>
      <c r="AG1465" s="11"/>
      <c r="AH1465" s="11"/>
      <c r="AI1465" s="9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90"/>
      <c r="AU1465" s="89"/>
    </row>
    <row r="1466" spans="1:47">
      <c r="A1466" s="21"/>
      <c r="K1466" s="21"/>
      <c r="M1466" s="91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1"/>
      <c r="AF1466" s="11"/>
      <c r="AG1466" s="11"/>
      <c r="AH1466" s="11"/>
      <c r="AI1466" s="9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90"/>
      <c r="AU1466" s="89"/>
    </row>
    <row r="1467" spans="1:47">
      <c r="A1467" s="21"/>
      <c r="K1467" s="21"/>
      <c r="M1467" s="91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1"/>
      <c r="AF1467" s="11"/>
      <c r="AG1467" s="11"/>
      <c r="AH1467" s="11"/>
      <c r="AI1467" s="9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90"/>
      <c r="AU1467" s="89"/>
    </row>
    <row r="1468" spans="1:47">
      <c r="A1468" s="21"/>
      <c r="K1468" s="21"/>
      <c r="M1468" s="91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1"/>
      <c r="AF1468" s="11"/>
      <c r="AG1468" s="11"/>
      <c r="AH1468" s="11"/>
      <c r="AI1468" s="9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90"/>
      <c r="AU1468" s="89"/>
    </row>
    <row r="1469" spans="1:47">
      <c r="A1469" s="21"/>
      <c r="K1469" s="21"/>
      <c r="M1469" s="91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1"/>
      <c r="AF1469" s="11"/>
      <c r="AG1469" s="11"/>
      <c r="AH1469" s="11"/>
      <c r="AI1469" s="9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90"/>
      <c r="AU1469" s="89"/>
    </row>
    <row r="1470" spans="1:47">
      <c r="A1470" s="21"/>
      <c r="K1470" s="21"/>
      <c r="M1470" s="91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1"/>
      <c r="AF1470" s="11"/>
      <c r="AG1470" s="11"/>
      <c r="AH1470" s="11"/>
      <c r="AI1470" s="9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90"/>
      <c r="AU1470" s="89"/>
    </row>
    <row r="1471" spans="1:47">
      <c r="A1471" s="21"/>
      <c r="K1471" s="21"/>
      <c r="M1471" s="91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1"/>
      <c r="AF1471" s="11"/>
      <c r="AG1471" s="11"/>
      <c r="AH1471" s="11"/>
      <c r="AI1471" s="9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90"/>
      <c r="AU1471" s="89"/>
    </row>
    <row r="1472" spans="1:47">
      <c r="A1472" s="21"/>
      <c r="K1472" s="21"/>
      <c r="M1472" s="91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1"/>
      <c r="AF1472" s="11"/>
      <c r="AG1472" s="11"/>
      <c r="AH1472" s="11"/>
      <c r="AI1472" s="9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90"/>
      <c r="AU1472" s="89"/>
    </row>
    <row r="1473" spans="1:47">
      <c r="A1473" s="21"/>
      <c r="K1473" s="21"/>
      <c r="M1473" s="91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1"/>
      <c r="AF1473" s="11"/>
      <c r="AG1473" s="11"/>
      <c r="AH1473" s="11"/>
      <c r="AI1473" s="9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90"/>
      <c r="AU1473" s="89"/>
    </row>
    <row r="1474" spans="1:47">
      <c r="A1474" s="21"/>
      <c r="K1474" s="21"/>
      <c r="M1474" s="91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1"/>
      <c r="AF1474" s="11"/>
      <c r="AG1474" s="11"/>
      <c r="AH1474" s="11"/>
      <c r="AI1474" s="9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90"/>
      <c r="AU1474" s="89"/>
    </row>
    <row r="1475" spans="1:47">
      <c r="A1475" s="21"/>
      <c r="K1475" s="21"/>
      <c r="M1475" s="91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1"/>
      <c r="AF1475" s="11"/>
      <c r="AG1475" s="11"/>
      <c r="AH1475" s="11"/>
      <c r="AI1475" s="9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90"/>
      <c r="AU1475" s="89"/>
    </row>
    <row r="1476" spans="1:47">
      <c r="A1476" s="21"/>
      <c r="K1476" s="21"/>
      <c r="M1476" s="91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1"/>
      <c r="AF1476" s="11"/>
      <c r="AG1476" s="11"/>
      <c r="AH1476" s="11"/>
      <c r="AI1476" s="9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90"/>
      <c r="AU1476" s="89"/>
    </row>
    <row r="1477" spans="1:47">
      <c r="A1477" s="21"/>
      <c r="K1477" s="21"/>
      <c r="M1477" s="91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1"/>
      <c r="AF1477" s="11"/>
      <c r="AG1477" s="11"/>
      <c r="AH1477" s="11"/>
      <c r="AI1477" s="9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90"/>
      <c r="AU1477" s="89"/>
    </row>
    <row r="1478" spans="1:47">
      <c r="A1478" s="21"/>
      <c r="K1478" s="21"/>
      <c r="M1478" s="91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1"/>
      <c r="AF1478" s="11"/>
      <c r="AG1478" s="11"/>
      <c r="AH1478" s="11"/>
      <c r="AI1478" s="9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90"/>
      <c r="AU1478" s="89"/>
    </row>
    <row r="1479" spans="1:47">
      <c r="A1479" s="21"/>
      <c r="K1479" s="21"/>
      <c r="M1479" s="91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1"/>
      <c r="AF1479" s="11"/>
      <c r="AG1479" s="11"/>
      <c r="AH1479" s="11"/>
      <c r="AI1479" s="9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90"/>
      <c r="AU1479" s="89"/>
    </row>
    <row r="1480" spans="1:47">
      <c r="A1480" s="21"/>
      <c r="K1480" s="21"/>
      <c r="M1480" s="91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1"/>
      <c r="AF1480" s="11"/>
      <c r="AG1480" s="11"/>
      <c r="AH1480" s="11"/>
      <c r="AI1480" s="9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90"/>
      <c r="AU1480" s="89"/>
    </row>
    <row r="1481" spans="1:47">
      <c r="A1481" s="21"/>
      <c r="K1481" s="21"/>
      <c r="M1481" s="91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1"/>
      <c r="AF1481" s="11"/>
      <c r="AG1481" s="11"/>
      <c r="AH1481" s="11"/>
      <c r="AI1481" s="9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90"/>
      <c r="AU1481" s="89"/>
    </row>
    <row r="1482" spans="1:47">
      <c r="A1482" s="21"/>
      <c r="K1482" s="21"/>
      <c r="M1482" s="91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1"/>
      <c r="AF1482" s="11"/>
      <c r="AG1482" s="11"/>
      <c r="AH1482" s="11"/>
      <c r="AI1482" s="9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90"/>
      <c r="AU1482" s="89"/>
    </row>
    <row r="1483" spans="1:47">
      <c r="A1483" s="21"/>
      <c r="K1483" s="21"/>
      <c r="M1483" s="91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1"/>
      <c r="AF1483" s="11"/>
      <c r="AG1483" s="11"/>
      <c r="AH1483" s="11"/>
      <c r="AI1483" s="9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90"/>
      <c r="AU1483" s="89"/>
    </row>
    <row r="1484" spans="1:47">
      <c r="A1484" s="21"/>
      <c r="K1484" s="21"/>
      <c r="M1484" s="91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1"/>
      <c r="AF1484" s="11"/>
      <c r="AG1484" s="11"/>
      <c r="AH1484" s="11"/>
      <c r="AI1484" s="9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90"/>
      <c r="AU1484" s="89"/>
    </row>
    <row r="1485" spans="1:47">
      <c r="A1485" s="21"/>
      <c r="K1485" s="21"/>
      <c r="M1485" s="91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1"/>
      <c r="AF1485" s="11"/>
      <c r="AG1485" s="11"/>
      <c r="AH1485" s="11"/>
      <c r="AI1485" s="9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90"/>
      <c r="AU1485" s="89"/>
    </row>
    <row r="1486" spans="1:47">
      <c r="A1486" s="21"/>
      <c r="K1486" s="21"/>
      <c r="M1486" s="91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1"/>
      <c r="AF1486" s="11"/>
      <c r="AG1486" s="11"/>
      <c r="AH1486" s="11"/>
      <c r="AI1486" s="9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90"/>
      <c r="AU1486" s="89"/>
    </row>
    <row r="1487" spans="1:47">
      <c r="A1487" s="21"/>
      <c r="K1487" s="21"/>
      <c r="M1487" s="91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1"/>
      <c r="AF1487" s="11"/>
      <c r="AG1487" s="11"/>
      <c r="AH1487" s="11"/>
      <c r="AI1487" s="9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90"/>
      <c r="AU1487" s="89"/>
    </row>
    <row r="1488" spans="1:47">
      <c r="A1488" s="21"/>
      <c r="K1488" s="21"/>
      <c r="M1488" s="91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1"/>
      <c r="AF1488" s="11"/>
      <c r="AG1488" s="11"/>
      <c r="AH1488" s="11"/>
      <c r="AI1488" s="9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90"/>
      <c r="AU1488" s="89"/>
    </row>
    <row r="1489" spans="1:47">
      <c r="A1489" s="21"/>
      <c r="K1489" s="21"/>
      <c r="M1489" s="91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1"/>
      <c r="AF1489" s="11"/>
      <c r="AG1489" s="11"/>
      <c r="AH1489" s="11"/>
      <c r="AI1489" s="9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90"/>
      <c r="AU1489" s="89"/>
    </row>
    <row r="1490" spans="1:47">
      <c r="A1490" s="21"/>
      <c r="K1490" s="21"/>
      <c r="M1490" s="91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1"/>
      <c r="AF1490" s="11"/>
      <c r="AG1490" s="11"/>
      <c r="AH1490" s="11"/>
      <c r="AI1490" s="9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90"/>
      <c r="AU1490" s="89"/>
    </row>
    <row r="1491" spans="1:47">
      <c r="A1491" s="21"/>
      <c r="K1491" s="21"/>
      <c r="M1491" s="91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1"/>
      <c r="AF1491" s="11"/>
      <c r="AG1491" s="11"/>
      <c r="AH1491" s="11"/>
      <c r="AI1491" s="9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90"/>
      <c r="AU1491" s="89"/>
    </row>
    <row r="1492" spans="1:47">
      <c r="A1492" s="21"/>
      <c r="K1492" s="21"/>
      <c r="M1492" s="91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1"/>
      <c r="AF1492" s="11"/>
      <c r="AG1492" s="11"/>
      <c r="AH1492" s="11"/>
      <c r="AI1492" s="9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90"/>
      <c r="AU1492" s="89"/>
    </row>
    <row r="1493" spans="1:47">
      <c r="A1493" s="21"/>
      <c r="K1493" s="21"/>
      <c r="M1493" s="91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1"/>
      <c r="AF1493" s="11"/>
      <c r="AG1493" s="11"/>
      <c r="AH1493" s="11"/>
      <c r="AI1493" s="9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90"/>
      <c r="AU1493" s="89"/>
    </row>
    <row r="1494" spans="1:47">
      <c r="A1494" s="21"/>
      <c r="K1494" s="21"/>
      <c r="M1494" s="91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1"/>
      <c r="AF1494" s="11"/>
      <c r="AG1494" s="11"/>
      <c r="AH1494" s="11"/>
      <c r="AI1494" s="9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90"/>
      <c r="AU1494" s="89"/>
    </row>
    <row r="1495" spans="1:47">
      <c r="A1495" s="21"/>
      <c r="K1495" s="21"/>
      <c r="M1495" s="91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1"/>
      <c r="AF1495" s="11"/>
      <c r="AG1495" s="11"/>
      <c r="AH1495" s="11"/>
      <c r="AI1495" s="9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90"/>
      <c r="AU1495" s="89"/>
    </row>
    <row r="1496" spans="1:47">
      <c r="A1496" s="21"/>
      <c r="K1496" s="21"/>
      <c r="M1496" s="91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1"/>
      <c r="AF1496" s="11"/>
      <c r="AG1496" s="11"/>
      <c r="AH1496" s="11"/>
      <c r="AI1496" s="9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90"/>
      <c r="AU1496" s="89"/>
    </row>
    <row r="1497" spans="1:47">
      <c r="A1497" s="21"/>
      <c r="K1497" s="21"/>
      <c r="M1497" s="91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1"/>
      <c r="AF1497" s="11"/>
      <c r="AG1497" s="11"/>
      <c r="AH1497" s="11"/>
      <c r="AI1497" s="9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90"/>
      <c r="AU1497" s="89"/>
    </row>
    <row r="1498" spans="1:47">
      <c r="A1498" s="21"/>
      <c r="K1498" s="21"/>
      <c r="M1498" s="91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1"/>
      <c r="AF1498" s="11"/>
      <c r="AG1498" s="11"/>
      <c r="AH1498" s="11"/>
      <c r="AI1498" s="9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90"/>
      <c r="AU1498" s="89"/>
    </row>
    <row r="1499" spans="1:47">
      <c r="A1499" s="21"/>
      <c r="K1499" s="21"/>
      <c r="M1499" s="91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1"/>
      <c r="AF1499" s="11"/>
      <c r="AG1499" s="11"/>
      <c r="AH1499" s="11"/>
      <c r="AI1499" s="9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90"/>
      <c r="AU1499" s="89"/>
    </row>
    <row r="1500" spans="1:47">
      <c r="A1500" s="21"/>
      <c r="K1500" s="21"/>
      <c r="M1500" s="91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1"/>
      <c r="AF1500" s="11"/>
      <c r="AG1500" s="11"/>
      <c r="AH1500" s="11"/>
      <c r="AI1500" s="9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90"/>
      <c r="AU1500" s="89"/>
    </row>
    <row r="1501" spans="1:47">
      <c r="A1501" s="21"/>
      <c r="K1501" s="21"/>
      <c r="M1501" s="91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1"/>
      <c r="AF1501" s="11"/>
      <c r="AG1501" s="11"/>
      <c r="AH1501" s="11"/>
      <c r="AI1501" s="9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90"/>
      <c r="AU1501" s="89"/>
    </row>
    <row r="1502" spans="1:47">
      <c r="A1502" s="21"/>
      <c r="K1502" s="21"/>
      <c r="M1502" s="91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1"/>
      <c r="AF1502" s="11"/>
      <c r="AG1502" s="11"/>
      <c r="AH1502" s="11"/>
      <c r="AI1502" s="9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90"/>
      <c r="AU1502" s="89"/>
    </row>
    <row r="1503" spans="1:47">
      <c r="A1503" s="21"/>
      <c r="K1503" s="21"/>
      <c r="M1503" s="91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1"/>
      <c r="AF1503" s="11"/>
      <c r="AG1503" s="11"/>
      <c r="AH1503" s="11"/>
      <c r="AI1503" s="9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90"/>
      <c r="AU1503" s="89"/>
    </row>
    <row r="1504" spans="1:47">
      <c r="A1504" s="21"/>
      <c r="K1504" s="21"/>
      <c r="M1504" s="91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1"/>
      <c r="AF1504" s="11"/>
      <c r="AG1504" s="11"/>
      <c r="AH1504" s="11"/>
      <c r="AI1504" s="9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90"/>
      <c r="AU1504" s="89"/>
    </row>
    <row r="1505" spans="1:47">
      <c r="A1505" s="21"/>
      <c r="K1505" s="21"/>
      <c r="M1505" s="91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1"/>
      <c r="AF1505" s="11"/>
      <c r="AG1505" s="11"/>
      <c r="AH1505" s="11"/>
      <c r="AI1505" s="9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90"/>
      <c r="AU1505" s="89"/>
    </row>
    <row r="1506" spans="1:47">
      <c r="A1506" s="21"/>
      <c r="K1506" s="21"/>
      <c r="M1506" s="91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1"/>
      <c r="AF1506" s="11"/>
      <c r="AG1506" s="11"/>
      <c r="AH1506" s="11"/>
      <c r="AI1506" s="9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90"/>
      <c r="AU1506" s="89"/>
    </row>
    <row r="1507" spans="1:47">
      <c r="A1507" s="21"/>
      <c r="K1507" s="21"/>
      <c r="M1507" s="91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1"/>
      <c r="AF1507" s="11"/>
      <c r="AG1507" s="11"/>
      <c r="AH1507" s="11"/>
      <c r="AI1507" s="9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90"/>
      <c r="AU1507" s="89"/>
    </row>
    <row r="1508" spans="1:47">
      <c r="A1508" s="21"/>
      <c r="K1508" s="21"/>
      <c r="M1508" s="91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1"/>
      <c r="AF1508" s="11"/>
      <c r="AG1508" s="11"/>
      <c r="AH1508" s="11"/>
      <c r="AI1508" s="9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90"/>
      <c r="AU1508" s="89"/>
    </row>
    <row r="1509" spans="1:47">
      <c r="A1509" s="21"/>
      <c r="K1509" s="21"/>
      <c r="M1509" s="91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1"/>
      <c r="AF1509" s="11"/>
      <c r="AG1509" s="11"/>
      <c r="AH1509" s="11"/>
      <c r="AI1509" s="9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90"/>
      <c r="AU1509" s="89"/>
    </row>
    <row r="1510" spans="1:47">
      <c r="A1510" s="21"/>
      <c r="K1510" s="21"/>
      <c r="M1510" s="91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1"/>
      <c r="AF1510" s="11"/>
      <c r="AG1510" s="11"/>
      <c r="AH1510" s="11"/>
      <c r="AI1510" s="9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90"/>
      <c r="AU1510" s="89"/>
    </row>
    <row r="1511" spans="1:47">
      <c r="A1511" s="21"/>
      <c r="K1511" s="21"/>
      <c r="M1511" s="91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1"/>
      <c r="AF1511" s="11"/>
      <c r="AG1511" s="11"/>
      <c r="AH1511" s="11"/>
      <c r="AI1511" s="9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90"/>
      <c r="AU1511" s="89"/>
    </row>
    <row r="1512" spans="1:47">
      <c r="A1512" s="21"/>
      <c r="K1512" s="21"/>
      <c r="M1512" s="91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1"/>
      <c r="AF1512" s="11"/>
      <c r="AG1512" s="11"/>
      <c r="AH1512" s="11"/>
      <c r="AI1512" s="9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90"/>
      <c r="AU1512" s="89"/>
    </row>
    <row r="1513" spans="1:47">
      <c r="A1513" s="21"/>
      <c r="K1513" s="21"/>
      <c r="M1513" s="91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1"/>
      <c r="AF1513" s="11"/>
      <c r="AG1513" s="11"/>
      <c r="AH1513" s="11"/>
      <c r="AI1513" s="9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90"/>
      <c r="AU1513" s="89"/>
    </row>
    <row r="1514" spans="1:47">
      <c r="A1514" s="21"/>
      <c r="K1514" s="21"/>
      <c r="M1514" s="91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1"/>
      <c r="AF1514" s="11"/>
      <c r="AG1514" s="11"/>
      <c r="AH1514" s="11"/>
      <c r="AI1514" s="9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90"/>
      <c r="AU1514" s="89"/>
    </row>
    <row r="1515" spans="1:47">
      <c r="A1515" s="21"/>
      <c r="K1515" s="21"/>
      <c r="M1515" s="91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1"/>
      <c r="AF1515" s="11"/>
      <c r="AG1515" s="11"/>
      <c r="AH1515" s="11"/>
      <c r="AI1515" s="9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90"/>
      <c r="AU1515" s="89"/>
    </row>
    <row r="1516" spans="1:47">
      <c r="A1516" s="21"/>
      <c r="K1516" s="21"/>
      <c r="M1516" s="91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1"/>
      <c r="AF1516" s="11"/>
      <c r="AG1516" s="11"/>
      <c r="AH1516" s="11"/>
      <c r="AI1516" s="9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90"/>
      <c r="AU1516" s="89"/>
    </row>
    <row r="1517" spans="1:47">
      <c r="A1517" s="21"/>
      <c r="K1517" s="21"/>
      <c r="M1517" s="91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1"/>
      <c r="AF1517" s="11"/>
      <c r="AG1517" s="11"/>
      <c r="AH1517" s="11"/>
      <c r="AI1517" s="9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90"/>
      <c r="AU1517" s="89"/>
    </row>
    <row r="1518" spans="1:47">
      <c r="A1518" s="21"/>
      <c r="K1518" s="21"/>
      <c r="M1518" s="91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1"/>
      <c r="AF1518" s="11"/>
      <c r="AG1518" s="11"/>
      <c r="AH1518" s="11"/>
      <c r="AI1518" s="9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90"/>
      <c r="AU1518" s="89"/>
    </row>
    <row r="1519" spans="1:47">
      <c r="A1519" s="21"/>
      <c r="K1519" s="21"/>
      <c r="M1519" s="91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1"/>
      <c r="AF1519" s="11"/>
      <c r="AG1519" s="11"/>
      <c r="AH1519" s="11"/>
      <c r="AI1519" s="9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90"/>
      <c r="AU1519" s="89"/>
    </row>
    <row r="1520" spans="1:47">
      <c r="A1520" s="21"/>
      <c r="K1520" s="21"/>
      <c r="M1520" s="91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1"/>
      <c r="AF1520" s="11"/>
      <c r="AG1520" s="11"/>
      <c r="AH1520" s="11"/>
      <c r="AI1520" s="9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90"/>
      <c r="AU1520" s="89"/>
    </row>
    <row r="1521" spans="1:47">
      <c r="A1521" s="21"/>
      <c r="K1521" s="21"/>
      <c r="M1521" s="91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1"/>
      <c r="AF1521" s="11"/>
      <c r="AG1521" s="11"/>
      <c r="AH1521" s="11"/>
      <c r="AI1521" s="9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90"/>
      <c r="AU1521" s="89"/>
    </row>
    <row r="1522" spans="1:47">
      <c r="A1522" s="21"/>
      <c r="K1522" s="21"/>
      <c r="M1522" s="91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1"/>
      <c r="AF1522" s="11"/>
      <c r="AG1522" s="11"/>
      <c r="AH1522" s="11"/>
      <c r="AI1522" s="9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90"/>
      <c r="AU1522" s="89"/>
    </row>
    <row r="1523" spans="1:47">
      <c r="A1523" s="21"/>
      <c r="K1523" s="21"/>
      <c r="M1523" s="91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1"/>
      <c r="AF1523" s="11"/>
      <c r="AG1523" s="11"/>
      <c r="AH1523" s="11"/>
      <c r="AI1523" s="9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90"/>
      <c r="AU1523" s="89"/>
    </row>
    <row r="1524" spans="1:47">
      <c r="A1524" s="21"/>
      <c r="K1524" s="21"/>
      <c r="M1524" s="91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1"/>
      <c r="AF1524" s="11"/>
      <c r="AG1524" s="11"/>
      <c r="AH1524" s="11"/>
      <c r="AI1524" s="9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90"/>
      <c r="AU1524" s="89"/>
    </row>
    <row r="1525" spans="1:47">
      <c r="A1525" s="21"/>
      <c r="K1525" s="21"/>
      <c r="M1525" s="91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1"/>
      <c r="AF1525" s="11"/>
      <c r="AG1525" s="11"/>
      <c r="AH1525" s="11"/>
      <c r="AI1525" s="9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90"/>
      <c r="AU1525" s="89"/>
    </row>
    <row r="1526" spans="1:47">
      <c r="A1526" s="21"/>
      <c r="K1526" s="21"/>
      <c r="M1526" s="91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1"/>
      <c r="AF1526" s="11"/>
      <c r="AG1526" s="11"/>
      <c r="AH1526" s="11"/>
      <c r="AI1526" s="9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90"/>
      <c r="AU1526" s="89"/>
    </row>
    <row r="1527" spans="1:47">
      <c r="A1527" s="21"/>
      <c r="K1527" s="21"/>
      <c r="M1527" s="91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1"/>
      <c r="AF1527" s="11"/>
      <c r="AG1527" s="11"/>
      <c r="AH1527" s="11"/>
      <c r="AI1527" s="9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90"/>
      <c r="AU1527" s="89"/>
    </row>
    <row r="1528" spans="1:47">
      <c r="A1528" s="21"/>
      <c r="K1528" s="21"/>
      <c r="M1528" s="91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1"/>
      <c r="AF1528" s="11"/>
      <c r="AG1528" s="11"/>
      <c r="AH1528" s="11"/>
      <c r="AI1528" s="9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90"/>
      <c r="AU1528" s="89"/>
    </row>
    <row r="1529" spans="1:47">
      <c r="A1529" s="21"/>
      <c r="K1529" s="21"/>
      <c r="M1529" s="91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1"/>
      <c r="AF1529" s="11"/>
      <c r="AG1529" s="11"/>
      <c r="AH1529" s="11"/>
      <c r="AI1529" s="9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90"/>
      <c r="AU1529" s="89"/>
    </row>
    <row r="1530" spans="1:47">
      <c r="A1530" s="21"/>
      <c r="K1530" s="21"/>
      <c r="M1530" s="91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1"/>
      <c r="AF1530" s="11"/>
      <c r="AG1530" s="11"/>
      <c r="AH1530" s="11"/>
      <c r="AI1530" s="9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90"/>
      <c r="AU1530" s="89"/>
    </row>
    <row r="1531" spans="1:47">
      <c r="A1531" s="21"/>
      <c r="K1531" s="21"/>
      <c r="M1531" s="91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1"/>
      <c r="AF1531" s="11"/>
      <c r="AG1531" s="11"/>
      <c r="AH1531" s="11"/>
      <c r="AI1531" s="9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90"/>
      <c r="AU1531" s="89"/>
    </row>
    <row r="1532" spans="1:47">
      <c r="A1532" s="21"/>
      <c r="K1532" s="21"/>
      <c r="M1532" s="91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1"/>
      <c r="AF1532" s="11"/>
      <c r="AG1532" s="11"/>
      <c r="AH1532" s="11"/>
      <c r="AI1532" s="9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90"/>
      <c r="AU1532" s="89"/>
    </row>
    <row r="1533" spans="1:47">
      <c r="A1533" s="21"/>
      <c r="K1533" s="21"/>
      <c r="M1533" s="91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1"/>
      <c r="AF1533" s="11"/>
      <c r="AG1533" s="11"/>
      <c r="AH1533" s="11"/>
      <c r="AI1533" s="9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90"/>
      <c r="AU1533" s="89"/>
    </row>
    <row r="1534" spans="1:47">
      <c r="A1534" s="21"/>
      <c r="K1534" s="21"/>
      <c r="M1534" s="91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1"/>
      <c r="AF1534" s="11"/>
      <c r="AG1534" s="11"/>
      <c r="AH1534" s="11"/>
      <c r="AI1534" s="9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90"/>
      <c r="AU1534" s="89"/>
    </row>
    <row r="1535" spans="1:47">
      <c r="A1535" s="21"/>
      <c r="K1535" s="21"/>
      <c r="M1535" s="91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1"/>
      <c r="AF1535" s="11"/>
      <c r="AG1535" s="11"/>
      <c r="AH1535" s="11"/>
      <c r="AI1535" s="9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90"/>
      <c r="AU1535" s="89"/>
    </row>
    <row r="1536" spans="1:47">
      <c r="A1536" s="21"/>
      <c r="K1536" s="21"/>
      <c r="M1536" s="91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1"/>
      <c r="AF1536" s="11"/>
      <c r="AG1536" s="11"/>
      <c r="AH1536" s="11"/>
      <c r="AI1536" s="9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90"/>
      <c r="AU1536" s="89"/>
    </row>
    <row r="1537" spans="1:47">
      <c r="A1537" s="21"/>
      <c r="K1537" s="21"/>
      <c r="M1537" s="91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1"/>
      <c r="AF1537" s="11"/>
      <c r="AG1537" s="11"/>
      <c r="AH1537" s="11"/>
      <c r="AI1537" s="9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90"/>
      <c r="AU1537" s="89"/>
    </row>
    <row r="1538" spans="1:47">
      <c r="A1538" s="21"/>
      <c r="K1538" s="21"/>
      <c r="M1538" s="91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1"/>
      <c r="AF1538" s="11"/>
      <c r="AG1538" s="11"/>
      <c r="AH1538" s="11"/>
      <c r="AI1538" s="9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90"/>
      <c r="AU1538" s="89"/>
    </row>
    <row r="1539" spans="1:47">
      <c r="A1539" s="21"/>
      <c r="K1539" s="21"/>
      <c r="M1539" s="91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1"/>
      <c r="AF1539" s="11"/>
      <c r="AG1539" s="11"/>
      <c r="AH1539" s="11"/>
      <c r="AI1539" s="9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90"/>
      <c r="AU1539" s="89"/>
    </row>
    <row r="1540" spans="1:47">
      <c r="A1540" s="21"/>
      <c r="K1540" s="21"/>
      <c r="M1540" s="91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1"/>
      <c r="AF1540" s="11"/>
      <c r="AG1540" s="11"/>
      <c r="AH1540" s="11"/>
      <c r="AI1540" s="9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90"/>
      <c r="AU1540" s="89"/>
    </row>
    <row r="1541" spans="1:47">
      <c r="A1541" s="21"/>
      <c r="K1541" s="21"/>
      <c r="M1541" s="91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1"/>
      <c r="AF1541" s="11"/>
      <c r="AG1541" s="11"/>
      <c r="AH1541" s="11"/>
      <c r="AI1541" s="9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90"/>
      <c r="AU1541" s="89"/>
    </row>
    <row r="1542" spans="1:47">
      <c r="A1542" s="21"/>
      <c r="K1542" s="21"/>
      <c r="M1542" s="91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1"/>
      <c r="AF1542" s="11"/>
      <c r="AG1542" s="11"/>
      <c r="AH1542" s="11"/>
      <c r="AI1542" s="9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90"/>
      <c r="AU1542" s="89"/>
    </row>
    <row r="1543" spans="1:47">
      <c r="A1543" s="21"/>
      <c r="K1543" s="21"/>
      <c r="M1543" s="91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1"/>
      <c r="AF1543" s="11"/>
      <c r="AG1543" s="11"/>
      <c r="AH1543" s="11"/>
      <c r="AI1543" s="9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90"/>
      <c r="AU1543" s="89"/>
    </row>
    <row r="1544" spans="1:47">
      <c r="A1544" s="21"/>
      <c r="K1544" s="21"/>
      <c r="M1544" s="91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1"/>
      <c r="AF1544" s="11"/>
      <c r="AG1544" s="11"/>
      <c r="AH1544" s="11"/>
      <c r="AI1544" s="9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90"/>
      <c r="AU1544" s="89"/>
    </row>
    <row r="1545" spans="1:47">
      <c r="A1545" s="21"/>
      <c r="K1545" s="21"/>
      <c r="M1545" s="91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1"/>
      <c r="AF1545" s="11"/>
      <c r="AG1545" s="11"/>
      <c r="AH1545" s="11"/>
      <c r="AI1545" s="9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90"/>
      <c r="AU1545" s="89"/>
    </row>
    <row r="1546" spans="1:47">
      <c r="A1546" s="21"/>
      <c r="K1546" s="21"/>
      <c r="M1546" s="91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1"/>
      <c r="AF1546" s="11"/>
      <c r="AG1546" s="11"/>
      <c r="AH1546" s="11"/>
      <c r="AI1546" s="9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90"/>
      <c r="AU1546" s="89"/>
    </row>
    <row r="1547" spans="1:47">
      <c r="A1547" s="21"/>
      <c r="K1547" s="21"/>
      <c r="M1547" s="91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1"/>
      <c r="AF1547" s="11"/>
      <c r="AG1547" s="11"/>
      <c r="AH1547" s="11"/>
      <c r="AI1547" s="9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90"/>
      <c r="AU1547" s="89"/>
    </row>
    <row r="1548" spans="1:47">
      <c r="A1548" s="21"/>
      <c r="K1548" s="21"/>
      <c r="M1548" s="91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1"/>
      <c r="AF1548" s="11"/>
      <c r="AG1548" s="11"/>
      <c r="AH1548" s="11"/>
      <c r="AI1548" s="9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90"/>
      <c r="AU1548" s="89"/>
    </row>
    <row r="1549" spans="1:47">
      <c r="A1549" s="21"/>
      <c r="K1549" s="21"/>
      <c r="M1549" s="91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1"/>
      <c r="AF1549" s="11"/>
      <c r="AG1549" s="11"/>
      <c r="AH1549" s="11"/>
      <c r="AI1549" s="9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90"/>
      <c r="AU1549" s="89"/>
    </row>
    <row r="1550" spans="1:47">
      <c r="A1550" s="21"/>
      <c r="K1550" s="21"/>
      <c r="M1550" s="91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1"/>
      <c r="AF1550" s="11"/>
      <c r="AG1550" s="11"/>
      <c r="AH1550" s="11"/>
      <c r="AI1550" s="9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90"/>
      <c r="AU1550" s="89"/>
    </row>
    <row r="1551" spans="1:47">
      <c r="A1551" s="21"/>
      <c r="K1551" s="21"/>
      <c r="M1551" s="91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1"/>
      <c r="AF1551" s="11"/>
      <c r="AG1551" s="11"/>
      <c r="AH1551" s="11"/>
      <c r="AI1551" s="9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90"/>
      <c r="AU1551" s="89"/>
    </row>
    <row r="1552" spans="1:47">
      <c r="A1552" s="21"/>
      <c r="K1552" s="21"/>
      <c r="M1552" s="91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1"/>
      <c r="AF1552" s="11"/>
      <c r="AG1552" s="11"/>
      <c r="AH1552" s="11"/>
      <c r="AI1552" s="9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90"/>
      <c r="AU1552" s="89"/>
    </row>
    <row r="1553" spans="1:47">
      <c r="A1553" s="21"/>
      <c r="K1553" s="21"/>
      <c r="M1553" s="91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1"/>
      <c r="AF1553" s="11"/>
      <c r="AG1553" s="11"/>
      <c r="AH1553" s="11"/>
      <c r="AI1553" s="9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90"/>
      <c r="AU1553" s="89"/>
    </row>
    <row r="1554" spans="1:47">
      <c r="A1554" s="21"/>
      <c r="K1554" s="21"/>
      <c r="M1554" s="91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1"/>
      <c r="AF1554" s="11"/>
      <c r="AG1554" s="11"/>
      <c r="AH1554" s="11"/>
      <c r="AI1554" s="9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90"/>
      <c r="AU1554" s="89"/>
    </row>
    <row r="1555" spans="1:47">
      <c r="A1555" s="21"/>
      <c r="K1555" s="21"/>
      <c r="M1555" s="91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1"/>
      <c r="AF1555" s="11"/>
      <c r="AG1555" s="11"/>
      <c r="AH1555" s="11"/>
      <c r="AI1555" s="9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90"/>
      <c r="AU1555" s="89"/>
    </row>
    <row r="1556" spans="1:47">
      <c r="A1556" s="21"/>
      <c r="K1556" s="21"/>
      <c r="M1556" s="91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1"/>
      <c r="AF1556" s="11"/>
      <c r="AG1556" s="11"/>
      <c r="AH1556" s="11"/>
      <c r="AI1556" s="9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90"/>
      <c r="AU1556" s="89"/>
    </row>
    <row r="1557" spans="1:47">
      <c r="A1557" s="21"/>
      <c r="K1557" s="21"/>
      <c r="M1557" s="91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1"/>
      <c r="AF1557" s="11"/>
      <c r="AG1557" s="11"/>
      <c r="AH1557" s="11"/>
      <c r="AI1557" s="9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90"/>
      <c r="AU1557" s="89"/>
    </row>
    <row r="1558" spans="1:47">
      <c r="A1558" s="21"/>
      <c r="K1558" s="21"/>
      <c r="M1558" s="91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1"/>
      <c r="AF1558" s="11"/>
      <c r="AG1558" s="11"/>
      <c r="AH1558" s="11"/>
      <c r="AI1558" s="9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90"/>
      <c r="AU1558" s="89"/>
    </row>
    <row r="1559" spans="1:47">
      <c r="A1559" s="21"/>
      <c r="K1559" s="21"/>
      <c r="M1559" s="91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1"/>
      <c r="AF1559" s="11"/>
      <c r="AG1559" s="11"/>
      <c r="AH1559" s="11"/>
      <c r="AI1559" s="9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90"/>
      <c r="AU1559" s="89"/>
    </row>
    <row r="1560" spans="1:47">
      <c r="A1560" s="21"/>
      <c r="K1560" s="21"/>
      <c r="M1560" s="91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1"/>
      <c r="AF1560" s="11"/>
      <c r="AG1560" s="11"/>
      <c r="AH1560" s="11"/>
      <c r="AI1560" s="9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90"/>
      <c r="AU1560" s="89"/>
    </row>
    <row r="1561" spans="1:47">
      <c r="A1561" s="21"/>
      <c r="K1561" s="21"/>
      <c r="M1561" s="91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1"/>
      <c r="AF1561" s="11"/>
      <c r="AG1561" s="11"/>
      <c r="AH1561" s="11"/>
      <c r="AI1561" s="9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90"/>
      <c r="AU1561" s="89"/>
    </row>
    <row r="1562" spans="1:47">
      <c r="A1562" s="21"/>
      <c r="K1562" s="21"/>
      <c r="M1562" s="91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1"/>
      <c r="AF1562" s="11"/>
      <c r="AG1562" s="11"/>
      <c r="AH1562" s="11"/>
      <c r="AI1562" s="9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90"/>
      <c r="AU1562" s="89"/>
    </row>
    <row r="1563" spans="1:47">
      <c r="A1563" s="21"/>
      <c r="K1563" s="21"/>
      <c r="M1563" s="91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1"/>
      <c r="AF1563" s="11"/>
      <c r="AG1563" s="11"/>
      <c r="AH1563" s="11"/>
      <c r="AI1563" s="9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90"/>
      <c r="AU1563" s="89"/>
    </row>
    <row r="1564" spans="1:47">
      <c r="A1564" s="21"/>
      <c r="K1564" s="21"/>
      <c r="M1564" s="91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1"/>
      <c r="AF1564" s="11"/>
      <c r="AG1564" s="11"/>
      <c r="AH1564" s="11"/>
      <c r="AI1564" s="9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90"/>
      <c r="AU1564" s="89"/>
    </row>
    <row r="1565" spans="1:47">
      <c r="A1565" s="21"/>
      <c r="K1565" s="21"/>
      <c r="M1565" s="91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1"/>
      <c r="AF1565" s="11"/>
      <c r="AG1565" s="11"/>
      <c r="AH1565" s="11"/>
      <c r="AI1565" s="9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90"/>
      <c r="AU1565" s="89"/>
    </row>
    <row r="1566" spans="1:47">
      <c r="A1566" s="21"/>
      <c r="K1566" s="21"/>
      <c r="M1566" s="91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1"/>
      <c r="AF1566" s="11"/>
      <c r="AG1566" s="11"/>
      <c r="AH1566" s="11"/>
      <c r="AI1566" s="9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90"/>
      <c r="AU1566" s="89"/>
    </row>
    <row r="1567" spans="1:47">
      <c r="A1567" s="21"/>
      <c r="K1567" s="21"/>
      <c r="M1567" s="91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1"/>
      <c r="AF1567" s="11"/>
      <c r="AG1567" s="11"/>
      <c r="AH1567" s="11"/>
      <c r="AI1567" s="9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90"/>
      <c r="AU1567" s="89"/>
    </row>
    <row r="1568" spans="1:47">
      <c r="A1568" s="21"/>
      <c r="K1568" s="21"/>
      <c r="M1568" s="91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1"/>
      <c r="AF1568" s="11"/>
      <c r="AG1568" s="11"/>
      <c r="AH1568" s="11"/>
      <c r="AI1568" s="9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90"/>
      <c r="AU1568" s="89"/>
    </row>
    <row r="1569" spans="1:47">
      <c r="A1569" s="21"/>
      <c r="K1569" s="21"/>
      <c r="M1569" s="91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1"/>
      <c r="AF1569" s="11"/>
      <c r="AG1569" s="11"/>
      <c r="AH1569" s="11"/>
      <c r="AI1569" s="9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90"/>
      <c r="AU1569" s="89"/>
    </row>
    <row r="1570" spans="1:47">
      <c r="A1570" s="21"/>
      <c r="K1570" s="21"/>
      <c r="M1570" s="91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1"/>
      <c r="AF1570" s="11"/>
      <c r="AG1570" s="11"/>
      <c r="AH1570" s="11"/>
      <c r="AI1570" s="9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90"/>
      <c r="AU1570" s="89"/>
    </row>
    <row r="1571" spans="1:47">
      <c r="A1571" s="21"/>
      <c r="K1571" s="21"/>
      <c r="M1571" s="91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1"/>
      <c r="AF1571" s="11"/>
      <c r="AG1571" s="11"/>
      <c r="AH1571" s="11"/>
      <c r="AI1571" s="9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90"/>
      <c r="AU1571" s="89"/>
    </row>
    <row r="1572" spans="1:47">
      <c r="A1572" s="21"/>
      <c r="K1572" s="21"/>
      <c r="M1572" s="91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1"/>
      <c r="AF1572" s="11"/>
      <c r="AG1572" s="11"/>
      <c r="AH1572" s="11"/>
      <c r="AI1572" s="9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90"/>
      <c r="AU1572" s="89"/>
    </row>
    <row r="1573" spans="1:47">
      <c r="A1573" s="21"/>
      <c r="K1573" s="21"/>
      <c r="M1573" s="91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1"/>
      <c r="AF1573" s="11"/>
      <c r="AG1573" s="11"/>
      <c r="AH1573" s="11"/>
      <c r="AI1573" s="9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90"/>
      <c r="AU1573" s="89"/>
    </row>
    <row r="1574" spans="1:47">
      <c r="A1574" s="21"/>
      <c r="K1574" s="21"/>
      <c r="M1574" s="91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1"/>
      <c r="AF1574" s="11"/>
      <c r="AG1574" s="11"/>
      <c r="AH1574" s="11"/>
      <c r="AI1574" s="9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90"/>
      <c r="AU1574" s="89"/>
    </row>
    <row r="1575" spans="1:47">
      <c r="A1575" s="21"/>
      <c r="K1575" s="21"/>
      <c r="M1575" s="91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1"/>
      <c r="AF1575" s="11"/>
      <c r="AG1575" s="11"/>
      <c r="AH1575" s="11"/>
      <c r="AI1575" s="9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90"/>
      <c r="AU1575" s="89"/>
    </row>
    <row r="1576" spans="1:47">
      <c r="A1576" s="21"/>
      <c r="K1576" s="21"/>
      <c r="M1576" s="91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1"/>
      <c r="AF1576" s="11"/>
      <c r="AG1576" s="11"/>
      <c r="AH1576" s="11"/>
      <c r="AI1576" s="9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90"/>
      <c r="AU1576" s="89"/>
    </row>
    <row r="1577" spans="1:47">
      <c r="A1577" s="21"/>
      <c r="K1577" s="21"/>
      <c r="M1577" s="91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1"/>
      <c r="AF1577" s="11"/>
      <c r="AG1577" s="11"/>
      <c r="AH1577" s="11"/>
      <c r="AI1577" s="9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90"/>
      <c r="AU1577" s="89"/>
    </row>
    <row r="1578" spans="1:47">
      <c r="A1578" s="21"/>
      <c r="K1578" s="21"/>
      <c r="M1578" s="91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1"/>
      <c r="AF1578" s="11"/>
      <c r="AG1578" s="11"/>
      <c r="AH1578" s="11"/>
      <c r="AI1578" s="9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90"/>
      <c r="AU1578" s="89"/>
    </row>
    <row r="1579" spans="1:47">
      <c r="A1579" s="21"/>
      <c r="K1579" s="21"/>
      <c r="M1579" s="91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1"/>
      <c r="AF1579" s="11"/>
      <c r="AG1579" s="11"/>
      <c r="AH1579" s="11"/>
      <c r="AI1579" s="9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90"/>
      <c r="AU1579" s="89"/>
    </row>
    <row r="1580" spans="1:47">
      <c r="A1580" s="21"/>
      <c r="K1580" s="21"/>
      <c r="M1580" s="91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1"/>
      <c r="AF1580" s="11"/>
      <c r="AG1580" s="11"/>
      <c r="AH1580" s="11"/>
      <c r="AI1580" s="9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90"/>
      <c r="AU1580" s="89"/>
    </row>
    <row r="1581" spans="1:47">
      <c r="A1581" s="21"/>
      <c r="K1581" s="21"/>
      <c r="M1581" s="91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1"/>
      <c r="AF1581" s="11"/>
      <c r="AG1581" s="11"/>
      <c r="AH1581" s="11"/>
      <c r="AI1581" s="9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90"/>
      <c r="AU1581" s="89"/>
    </row>
    <row r="1582" spans="1:47">
      <c r="A1582" s="21"/>
      <c r="K1582" s="21"/>
      <c r="M1582" s="91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1"/>
      <c r="AF1582" s="11"/>
      <c r="AG1582" s="11"/>
      <c r="AH1582" s="11"/>
      <c r="AI1582" s="9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90"/>
      <c r="AU1582" s="89"/>
    </row>
    <row r="1583" spans="1:47">
      <c r="A1583" s="21"/>
      <c r="K1583" s="21"/>
      <c r="M1583" s="91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1"/>
      <c r="AF1583" s="11"/>
      <c r="AG1583" s="11"/>
      <c r="AH1583" s="11"/>
      <c r="AI1583" s="9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90"/>
      <c r="AU1583" s="89"/>
    </row>
    <row r="1584" spans="1:47">
      <c r="A1584" s="21"/>
      <c r="K1584" s="21"/>
      <c r="M1584" s="91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1"/>
      <c r="AF1584" s="11"/>
      <c r="AG1584" s="11"/>
      <c r="AH1584" s="11"/>
      <c r="AI1584" s="9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90"/>
      <c r="AU1584" s="89"/>
    </row>
    <row r="1585" spans="1:47">
      <c r="A1585" s="21"/>
      <c r="K1585" s="21"/>
      <c r="M1585" s="91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1"/>
      <c r="AF1585" s="11"/>
      <c r="AG1585" s="11"/>
      <c r="AH1585" s="11"/>
      <c r="AI1585" s="9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90"/>
      <c r="AU1585" s="89"/>
    </row>
    <row r="1586" spans="1:47">
      <c r="A1586" s="21"/>
      <c r="K1586" s="21"/>
      <c r="M1586" s="91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1"/>
      <c r="AF1586" s="11"/>
      <c r="AG1586" s="11"/>
      <c r="AH1586" s="11"/>
      <c r="AI1586" s="9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90"/>
      <c r="AU1586" s="89"/>
    </row>
    <row r="1587" spans="1:47">
      <c r="A1587" s="21"/>
      <c r="K1587" s="21"/>
      <c r="M1587" s="91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1"/>
      <c r="AF1587" s="11"/>
      <c r="AG1587" s="11"/>
      <c r="AH1587" s="11"/>
      <c r="AI1587" s="9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90"/>
      <c r="AU1587" s="89"/>
    </row>
    <row r="1588" spans="1:47">
      <c r="A1588" s="21"/>
      <c r="K1588" s="21"/>
      <c r="M1588" s="91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1"/>
      <c r="AF1588" s="11"/>
      <c r="AG1588" s="11"/>
      <c r="AH1588" s="11"/>
      <c r="AI1588" s="9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90"/>
      <c r="AU1588" s="89"/>
    </row>
    <row r="1589" spans="1:47">
      <c r="A1589" s="21"/>
      <c r="K1589" s="21"/>
      <c r="M1589" s="91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1"/>
      <c r="AF1589" s="11"/>
      <c r="AG1589" s="11"/>
      <c r="AH1589" s="11"/>
      <c r="AI1589" s="9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90"/>
      <c r="AU1589" s="89"/>
    </row>
    <row r="1590" spans="1:47">
      <c r="A1590" s="21"/>
      <c r="K1590" s="21"/>
      <c r="M1590" s="91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1"/>
      <c r="AF1590" s="11"/>
      <c r="AG1590" s="11"/>
      <c r="AH1590" s="11"/>
      <c r="AI1590" s="9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90"/>
      <c r="AU1590" s="89"/>
    </row>
    <row r="1591" spans="1:47">
      <c r="A1591" s="21"/>
      <c r="K1591" s="21"/>
      <c r="M1591" s="91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1"/>
      <c r="AF1591" s="11"/>
      <c r="AG1591" s="11"/>
      <c r="AH1591" s="11"/>
      <c r="AI1591" s="9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90"/>
      <c r="AU1591" s="89"/>
    </row>
    <row r="1592" spans="1:47">
      <c r="A1592" s="21"/>
      <c r="K1592" s="21"/>
      <c r="M1592" s="91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1"/>
      <c r="AF1592" s="11"/>
      <c r="AG1592" s="11"/>
      <c r="AH1592" s="11"/>
      <c r="AI1592" s="9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90"/>
      <c r="AU1592" s="89"/>
    </row>
    <row r="1593" spans="1:47">
      <c r="A1593" s="21"/>
      <c r="K1593" s="21"/>
      <c r="M1593" s="91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1"/>
      <c r="AF1593" s="11"/>
      <c r="AG1593" s="11"/>
      <c r="AH1593" s="11"/>
      <c r="AI1593" s="9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90"/>
      <c r="AU1593" s="89"/>
    </row>
    <row r="1594" spans="1:47">
      <c r="A1594" s="21"/>
      <c r="K1594" s="21"/>
      <c r="M1594" s="91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1"/>
      <c r="AF1594" s="11"/>
      <c r="AG1594" s="11"/>
      <c r="AH1594" s="11"/>
      <c r="AI1594" s="9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90"/>
      <c r="AU1594" s="89"/>
    </row>
    <row r="1595" spans="1:47">
      <c r="A1595" s="21"/>
      <c r="K1595" s="21"/>
      <c r="M1595" s="91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1"/>
      <c r="AF1595" s="11"/>
      <c r="AG1595" s="11"/>
      <c r="AH1595" s="11"/>
      <c r="AI1595" s="9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90"/>
      <c r="AU1595" s="89"/>
    </row>
    <row r="1596" spans="1:47">
      <c r="A1596" s="21"/>
      <c r="K1596" s="21"/>
      <c r="M1596" s="91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1"/>
      <c r="AF1596" s="11"/>
      <c r="AG1596" s="11"/>
      <c r="AH1596" s="11"/>
      <c r="AI1596" s="9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90"/>
      <c r="AU1596" s="89"/>
    </row>
    <row r="1597" spans="1:47">
      <c r="A1597" s="21"/>
      <c r="K1597" s="21"/>
      <c r="M1597" s="91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1"/>
      <c r="AF1597" s="11"/>
      <c r="AG1597" s="11"/>
      <c r="AH1597" s="11"/>
      <c r="AI1597" s="9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90"/>
      <c r="AU1597" s="89"/>
    </row>
    <row r="1598" spans="1:47">
      <c r="A1598" s="21"/>
      <c r="K1598" s="21"/>
      <c r="M1598" s="91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1"/>
      <c r="AF1598" s="11"/>
      <c r="AG1598" s="11"/>
      <c r="AH1598" s="11"/>
      <c r="AI1598" s="9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90"/>
      <c r="AU1598" s="89"/>
    </row>
    <row r="1599" spans="1:47">
      <c r="A1599" s="21"/>
      <c r="K1599" s="21"/>
      <c r="M1599" s="91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1"/>
      <c r="AF1599" s="11"/>
      <c r="AG1599" s="11"/>
      <c r="AH1599" s="11"/>
      <c r="AI1599" s="9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90"/>
      <c r="AU1599" s="89"/>
    </row>
    <row r="1600" spans="1:47">
      <c r="A1600" s="21"/>
      <c r="K1600" s="21"/>
      <c r="M1600" s="91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1"/>
      <c r="AF1600" s="11"/>
      <c r="AG1600" s="11"/>
      <c r="AH1600" s="11"/>
      <c r="AI1600" s="9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90"/>
      <c r="AU1600" s="89"/>
    </row>
    <row r="1601" spans="1:47">
      <c r="A1601" s="21"/>
      <c r="K1601" s="21"/>
      <c r="M1601" s="91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1"/>
      <c r="AF1601" s="11"/>
      <c r="AG1601" s="11"/>
      <c r="AH1601" s="11"/>
      <c r="AI1601" s="9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90"/>
      <c r="AU1601" s="89"/>
    </row>
    <row r="1602" spans="1:47">
      <c r="A1602" s="21"/>
      <c r="K1602" s="21"/>
      <c r="M1602" s="91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1"/>
      <c r="AF1602" s="11"/>
      <c r="AG1602" s="11"/>
      <c r="AH1602" s="11"/>
      <c r="AI1602" s="9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90"/>
      <c r="AU1602" s="89"/>
    </row>
    <row r="1603" spans="1:47">
      <c r="A1603" s="21"/>
      <c r="K1603" s="21"/>
      <c r="M1603" s="91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1"/>
      <c r="AF1603" s="11"/>
      <c r="AG1603" s="11"/>
      <c r="AH1603" s="11"/>
      <c r="AI1603" s="9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90"/>
      <c r="AU1603" s="89"/>
    </row>
    <row r="1604" spans="1:47">
      <c r="A1604" s="21"/>
      <c r="K1604" s="21"/>
      <c r="M1604" s="91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1"/>
      <c r="AF1604" s="11"/>
      <c r="AG1604" s="11"/>
      <c r="AH1604" s="11"/>
      <c r="AI1604" s="9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90"/>
      <c r="AU1604" s="89"/>
    </row>
    <row r="1605" spans="1:47">
      <c r="A1605" s="21"/>
      <c r="K1605" s="21"/>
      <c r="M1605" s="91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1"/>
      <c r="AF1605" s="11"/>
      <c r="AG1605" s="11"/>
      <c r="AH1605" s="11"/>
      <c r="AI1605" s="9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90"/>
      <c r="AU1605" s="89"/>
    </row>
    <row r="1606" spans="1:47">
      <c r="A1606" s="21"/>
      <c r="K1606" s="21"/>
      <c r="M1606" s="91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1"/>
      <c r="AF1606" s="11"/>
      <c r="AG1606" s="11"/>
      <c r="AH1606" s="11"/>
      <c r="AI1606" s="9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90"/>
      <c r="AU1606" s="89"/>
    </row>
    <row r="1607" spans="1:47">
      <c r="A1607" s="21"/>
      <c r="K1607" s="21"/>
      <c r="M1607" s="91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1"/>
      <c r="AF1607" s="11"/>
      <c r="AG1607" s="11"/>
      <c r="AH1607" s="11"/>
      <c r="AI1607" s="9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90"/>
      <c r="AU1607" s="89"/>
    </row>
    <row r="1608" spans="1:47">
      <c r="A1608" s="21"/>
      <c r="K1608" s="21"/>
      <c r="M1608" s="91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1"/>
      <c r="AF1608" s="11"/>
      <c r="AG1608" s="11"/>
      <c r="AH1608" s="11"/>
      <c r="AI1608" s="9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90"/>
      <c r="AU1608" s="89"/>
    </row>
    <row r="1609" spans="1:47">
      <c r="A1609" s="21"/>
      <c r="K1609" s="21"/>
      <c r="M1609" s="91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1"/>
      <c r="AF1609" s="11"/>
      <c r="AG1609" s="11"/>
      <c r="AH1609" s="11"/>
      <c r="AI1609" s="9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90"/>
      <c r="AU1609" s="89"/>
    </row>
    <row r="1610" spans="1:47">
      <c r="A1610" s="21"/>
      <c r="K1610" s="21"/>
      <c r="M1610" s="91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1"/>
      <c r="AF1610" s="11"/>
      <c r="AG1610" s="11"/>
      <c r="AH1610" s="11"/>
      <c r="AI1610" s="9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90"/>
      <c r="AU1610" s="89"/>
    </row>
    <row r="1611" spans="1:47">
      <c r="A1611" s="21"/>
      <c r="K1611" s="21"/>
      <c r="M1611" s="91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1"/>
      <c r="AF1611" s="11"/>
      <c r="AG1611" s="11"/>
      <c r="AH1611" s="11"/>
      <c r="AI1611" s="9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90"/>
      <c r="AU1611" s="89"/>
    </row>
    <row r="1612" spans="1:47">
      <c r="A1612" s="21"/>
      <c r="K1612" s="21"/>
      <c r="M1612" s="91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1"/>
      <c r="AF1612" s="11"/>
      <c r="AG1612" s="11"/>
      <c r="AH1612" s="11"/>
      <c r="AI1612" s="9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90"/>
      <c r="AU1612" s="89"/>
    </row>
    <row r="1613" spans="1:47">
      <c r="A1613" s="21"/>
      <c r="K1613" s="21"/>
      <c r="M1613" s="91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1"/>
      <c r="AF1613" s="11"/>
      <c r="AG1613" s="11"/>
      <c r="AH1613" s="11"/>
      <c r="AI1613" s="9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90"/>
      <c r="AU1613" s="89"/>
    </row>
    <row r="1614" spans="1:47">
      <c r="A1614" s="21"/>
      <c r="K1614" s="21"/>
      <c r="M1614" s="91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1"/>
      <c r="AF1614" s="11"/>
      <c r="AG1614" s="11"/>
      <c r="AH1614" s="11"/>
      <c r="AI1614" s="9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90"/>
      <c r="AU1614" s="89"/>
    </row>
    <row r="1615" spans="1:47">
      <c r="A1615" s="21"/>
      <c r="K1615" s="21"/>
      <c r="M1615" s="91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1"/>
      <c r="AF1615" s="11"/>
      <c r="AG1615" s="11"/>
      <c r="AH1615" s="11"/>
      <c r="AI1615" s="9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90"/>
      <c r="AU1615" s="89"/>
    </row>
    <row r="1616" spans="1:47">
      <c r="A1616" s="21"/>
      <c r="K1616" s="21"/>
      <c r="M1616" s="91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1"/>
      <c r="AF1616" s="11"/>
      <c r="AG1616" s="11"/>
      <c r="AH1616" s="11"/>
      <c r="AI1616" s="9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90"/>
      <c r="AU1616" s="89"/>
    </row>
    <row r="1617" spans="1:47">
      <c r="A1617" s="21"/>
      <c r="K1617" s="21"/>
      <c r="M1617" s="91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1"/>
      <c r="AF1617" s="11"/>
      <c r="AG1617" s="11"/>
      <c r="AH1617" s="11"/>
      <c r="AI1617" s="9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90"/>
      <c r="AU1617" s="89"/>
    </row>
    <row r="1618" spans="1:47">
      <c r="A1618" s="21"/>
      <c r="K1618" s="21"/>
      <c r="M1618" s="91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1"/>
      <c r="AF1618" s="11"/>
      <c r="AG1618" s="11"/>
      <c r="AH1618" s="11"/>
      <c r="AI1618" s="9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90"/>
      <c r="AU1618" s="89"/>
    </row>
    <row r="1619" spans="1:47">
      <c r="A1619" s="21"/>
      <c r="K1619" s="21"/>
      <c r="M1619" s="91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1"/>
      <c r="AF1619" s="11"/>
      <c r="AG1619" s="11"/>
      <c r="AH1619" s="11"/>
      <c r="AI1619" s="9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90"/>
      <c r="AU1619" s="89"/>
    </row>
    <row r="1620" spans="1:47">
      <c r="A1620" s="21"/>
      <c r="K1620" s="21"/>
      <c r="M1620" s="91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1"/>
      <c r="AF1620" s="11"/>
      <c r="AG1620" s="11"/>
      <c r="AH1620" s="11"/>
      <c r="AI1620" s="9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90"/>
      <c r="AU1620" s="89"/>
    </row>
    <row r="1621" spans="1:47">
      <c r="A1621" s="21"/>
      <c r="K1621" s="21"/>
      <c r="M1621" s="91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1"/>
      <c r="AF1621" s="11"/>
      <c r="AG1621" s="11"/>
      <c r="AH1621" s="11"/>
      <c r="AI1621" s="9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90"/>
      <c r="AU1621" s="89"/>
    </row>
    <row r="1622" spans="1:47">
      <c r="A1622" s="21"/>
      <c r="K1622" s="21"/>
      <c r="M1622" s="91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1"/>
      <c r="AF1622" s="11"/>
      <c r="AG1622" s="11"/>
      <c r="AH1622" s="11"/>
      <c r="AI1622" s="9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90"/>
      <c r="AU1622" s="89"/>
    </row>
    <row r="1623" spans="1:47">
      <c r="A1623" s="21"/>
      <c r="K1623" s="21"/>
      <c r="M1623" s="91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1"/>
      <c r="AF1623" s="11"/>
      <c r="AG1623" s="11"/>
      <c r="AH1623" s="11"/>
      <c r="AI1623" s="9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90"/>
      <c r="AU1623" s="89"/>
    </row>
    <row r="1624" spans="1:47">
      <c r="A1624" s="21"/>
      <c r="K1624" s="21"/>
      <c r="M1624" s="91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1"/>
      <c r="AF1624" s="11"/>
      <c r="AG1624" s="11"/>
      <c r="AH1624" s="11"/>
      <c r="AI1624" s="9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90"/>
      <c r="AU1624" s="89"/>
    </row>
    <row r="1625" spans="1:47">
      <c r="A1625" s="21"/>
      <c r="K1625" s="21"/>
      <c r="M1625" s="91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1"/>
      <c r="AF1625" s="11"/>
      <c r="AG1625" s="11"/>
      <c r="AH1625" s="11"/>
      <c r="AI1625" s="9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90"/>
      <c r="AU1625" s="89"/>
    </row>
    <row r="1626" spans="1:47">
      <c r="A1626" s="21"/>
      <c r="K1626" s="21"/>
      <c r="M1626" s="91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1"/>
      <c r="AF1626" s="11"/>
      <c r="AG1626" s="11"/>
      <c r="AH1626" s="11"/>
      <c r="AI1626" s="9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90"/>
      <c r="AU1626" s="89"/>
    </row>
    <row r="1627" spans="1:47">
      <c r="A1627" s="21"/>
      <c r="K1627" s="21"/>
      <c r="M1627" s="91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1"/>
      <c r="AF1627" s="11"/>
      <c r="AG1627" s="11"/>
      <c r="AH1627" s="11"/>
      <c r="AI1627" s="9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90"/>
      <c r="AU1627" s="89"/>
    </row>
    <row r="1628" spans="1:47">
      <c r="A1628" s="21"/>
      <c r="K1628" s="21"/>
      <c r="M1628" s="91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1"/>
      <c r="AF1628" s="11"/>
      <c r="AG1628" s="11"/>
      <c r="AH1628" s="11"/>
      <c r="AI1628" s="9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90"/>
      <c r="AU1628" s="89"/>
    </row>
    <row r="1629" spans="1:47">
      <c r="A1629" s="21"/>
      <c r="K1629" s="21"/>
      <c r="M1629" s="91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1"/>
      <c r="AF1629" s="11"/>
      <c r="AG1629" s="11"/>
      <c r="AH1629" s="11"/>
      <c r="AI1629" s="9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90"/>
      <c r="AU1629" s="89"/>
    </row>
    <row r="1630" spans="1:47">
      <c r="A1630" s="21"/>
      <c r="K1630" s="21"/>
      <c r="M1630" s="91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1"/>
      <c r="AF1630" s="11"/>
      <c r="AG1630" s="11"/>
      <c r="AH1630" s="11"/>
      <c r="AI1630" s="9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90"/>
      <c r="AU1630" s="89"/>
    </row>
    <row r="1631" spans="1:47">
      <c r="A1631" s="21"/>
      <c r="K1631" s="21"/>
      <c r="M1631" s="91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1"/>
      <c r="AF1631" s="11"/>
      <c r="AG1631" s="11"/>
      <c r="AH1631" s="11"/>
      <c r="AI1631" s="9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90"/>
      <c r="AU1631" s="89"/>
    </row>
    <row r="1632" spans="1:47">
      <c r="A1632" s="21"/>
      <c r="K1632" s="21"/>
      <c r="M1632" s="91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1"/>
      <c r="AF1632" s="11"/>
      <c r="AG1632" s="11"/>
      <c r="AH1632" s="11"/>
      <c r="AI1632" s="9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90"/>
      <c r="AU1632" s="89"/>
    </row>
    <row r="1633" spans="1:47">
      <c r="A1633" s="21"/>
      <c r="K1633" s="21"/>
      <c r="M1633" s="91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1"/>
      <c r="AF1633" s="11"/>
      <c r="AG1633" s="11"/>
      <c r="AH1633" s="11"/>
      <c r="AI1633" s="9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90"/>
      <c r="AU1633" s="89"/>
    </row>
    <row r="1634" spans="1:47">
      <c r="A1634" s="21"/>
      <c r="K1634" s="21"/>
      <c r="M1634" s="91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1"/>
      <c r="AF1634" s="11"/>
      <c r="AG1634" s="11"/>
      <c r="AH1634" s="11"/>
      <c r="AI1634" s="9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90"/>
      <c r="AU1634" s="89"/>
    </row>
    <row r="1635" spans="1:47">
      <c r="A1635" s="21"/>
      <c r="K1635" s="21"/>
      <c r="M1635" s="91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1"/>
      <c r="AF1635" s="11"/>
      <c r="AG1635" s="11"/>
      <c r="AH1635" s="11"/>
      <c r="AI1635" s="9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90"/>
      <c r="AU1635" s="89"/>
    </row>
    <row r="1636" spans="1:47">
      <c r="A1636" s="21"/>
      <c r="K1636" s="21"/>
      <c r="M1636" s="91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1"/>
      <c r="AF1636" s="11"/>
      <c r="AG1636" s="11"/>
      <c r="AH1636" s="11"/>
      <c r="AI1636" s="9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90"/>
      <c r="AU1636" s="89"/>
    </row>
    <row r="1637" spans="1:47">
      <c r="A1637" s="21"/>
      <c r="K1637" s="21"/>
      <c r="M1637" s="91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1"/>
      <c r="AF1637" s="11"/>
      <c r="AG1637" s="11"/>
      <c r="AH1637" s="11"/>
      <c r="AI1637" s="9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90"/>
      <c r="AU1637" s="89"/>
    </row>
    <row r="1638" spans="1:47">
      <c r="A1638" s="21"/>
      <c r="K1638" s="21"/>
      <c r="M1638" s="91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1"/>
      <c r="AF1638" s="11"/>
      <c r="AG1638" s="11"/>
      <c r="AH1638" s="11"/>
      <c r="AI1638" s="9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90"/>
      <c r="AU1638" s="89"/>
    </row>
    <row r="1639" spans="1:47">
      <c r="A1639" s="21"/>
      <c r="K1639" s="21"/>
      <c r="M1639" s="91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1"/>
      <c r="AF1639" s="11"/>
      <c r="AG1639" s="11"/>
      <c r="AH1639" s="11"/>
      <c r="AI1639" s="9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90"/>
      <c r="AU1639" s="89"/>
    </row>
    <row r="1640" spans="1:47">
      <c r="A1640" s="21"/>
      <c r="K1640" s="21"/>
      <c r="M1640" s="91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1"/>
      <c r="AF1640" s="11"/>
      <c r="AG1640" s="11"/>
      <c r="AH1640" s="11"/>
      <c r="AI1640" s="9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90"/>
      <c r="AU1640" s="89"/>
    </row>
    <row r="1641" spans="1:47">
      <c r="A1641" s="21"/>
      <c r="K1641" s="21"/>
      <c r="M1641" s="91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1"/>
      <c r="AF1641" s="11"/>
      <c r="AG1641" s="11"/>
      <c r="AH1641" s="11"/>
      <c r="AI1641" s="9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90"/>
      <c r="AU1641" s="89"/>
    </row>
    <row r="1642" spans="1:47">
      <c r="A1642" s="21"/>
      <c r="K1642" s="21"/>
      <c r="M1642" s="91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1"/>
      <c r="AF1642" s="11"/>
      <c r="AG1642" s="11"/>
      <c r="AH1642" s="11"/>
      <c r="AI1642" s="9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90"/>
      <c r="AU1642" s="89"/>
    </row>
    <row r="1643" spans="1:47">
      <c r="A1643" s="21"/>
      <c r="K1643" s="21"/>
      <c r="M1643" s="91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1"/>
      <c r="AF1643" s="11"/>
      <c r="AG1643" s="11"/>
      <c r="AH1643" s="11"/>
      <c r="AI1643" s="9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90"/>
      <c r="AU1643" s="89"/>
    </row>
    <row r="1644" spans="1:47">
      <c r="A1644" s="21"/>
      <c r="K1644" s="21"/>
      <c r="M1644" s="91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1"/>
      <c r="AF1644" s="11"/>
      <c r="AG1644" s="11"/>
      <c r="AH1644" s="11"/>
      <c r="AI1644" s="9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90"/>
      <c r="AU1644" s="89"/>
    </row>
    <row r="1645" spans="1:47">
      <c r="A1645" s="21"/>
      <c r="K1645" s="21"/>
      <c r="M1645" s="91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1"/>
      <c r="AF1645" s="11"/>
      <c r="AG1645" s="11"/>
      <c r="AH1645" s="11"/>
      <c r="AI1645" s="9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90"/>
      <c r="AU1645" s="89"/>
    </row>
    <row r="1646" spans="1:47">
      <c r="A1646" s="21"/>
      <c r="K1646" s="21"/>
      <c r="M1646" s="91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1"/>
      <c r="AF1646" s="11"/>
      <c r="AG1646" s="11"/>
      <c r="AH1646" s="11"/>
      <c r="AI1646" s="9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90"/>
      <c r="AU1646" s="89"/>
    </row>
    <row r="1647" spans="1:47">
      <c r="A1647" s="21"/>
      <c r="K1647" s="21"/>
      <c r="M1647" s="91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1"/>
      <c r="AF1647" s="11"/>
      <c r="AG1647" s="11"/>
      <c r="AH1647" s="11"/>
      <c r="AI1647" s="9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90"/>
      <c r="AU1647" s="89"/>
    </row>
    <row r="1648" spans="1:47">
      <c r="A1648" s="21"/>
      <c r="K1648" s="21"/>
      <c r="M1648" s="91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1"/>
      <c r="AF1648" s="11"/>
      <c r="AG1648" s="11"/>
      <c r="AH1648" s="11"/>
      <c r="AI1648" s="9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90"/>
      <c r="AU1648" s="89"/>
    </row>
    <row r="1649" spans="1:47">
      <c r="A1649" s="21"/>
      <c r="K1649" s="21"/>
      <c r="M1649" s="91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1"/>
      <c r="AF1649" s="11"/>
      <c r="AG1649" s="11"/>
      <c r="AH1649" s="11"/>
      <c r="AI1649" s="9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90"/>
      <c r="AU1649" s="89"/>
    </row>
    <row r="1650" spans="1:47">
      <c r="A1650" s="21"/>
      <c r="K1650" s="21"/>
      <c r="M1650" s="91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1"/>
      <c r="AF1650" s="11"/>
      <c r="AG1650" s="11"/>
      <c r="AH1650" s="11"/>
      <c r="AI1650" s="9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90"/>
      <c r="AU1650" s="89"/>
    </row>
    <row r="1651" spans="1:47">
      <c r="A1651" s="21"/>
      <c r="K1651" s="21"/>
      <c r="M1651" s="91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1"/>
      <c r="AF1651" s="11"/>
      <c r="AG1651" s="11"/>
      <c r="AH1651" s="11"/>
      <c r="AI1651" s="9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90"/>
      <c r="AU1651" s="89"/>
    </row>
    <row r="1652" spans="1:47">
      <c r="A1652" s="21"/>
      <c r="K1652" s="21"/>
      <c r="M1652" s="91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1"/>
      <c r="AF1652" s="11"/>
      <c r="AG1652" s="11"/>
      <c r="AH1652" s="11"/>
      <c r="AI1652" s="9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90"/>
      <c r="AU1652" s="89"/>
    </row>
    <row r="1653" spans="1:47">
      <c r="A1653" s="21"/>
      <c r="K1653" s="21"/>
      <c r="M1653" s="91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1"/>
      <c r="AF1653" s="11"/>
      <c r="AG1653" s="11"/>
      <c r="AH1653" s="11"/>
      <c r="AI1653" s="9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90"/>
      <c r="AU1653" s="89"/>
    </row>
    <row r="1654" spans="1:47">
      <c r="A1654" s="21"/>
      <c r="K1654" s="21"/>
      <c r="M1654" s="91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1"/>
      <c r="AF1654" s="11"/>
      <c r="AG1654" s="11"/>
      <c r="AH1654" s="11"/>
      <c r="AI1654" s="9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90"/>
      <c r="AU1654" s="89"/>
    </row>
    <row r="1655" spans="1:47">
      <c r="A1655" s="21"/>
      <c r="K1655" s="21"/>
      <c r="M1655" s="91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1"/>
      <c r="AF1655" s="11"/>
      <c r="AG1655" s="11"/>
      <c r="AH1655" s="11"/>
      <c r="AI1655" s="9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90"/>
      <c r="AU1655" s="89"/>
    </row>
    <row r="1656" spans="1:47">
      <c r="A1656" s="21"/>
      <c r="K1656" s="21"/>
      <c r="M1656" s="91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1"/>
      <c r="AF1656" s="11"/>
      <c r="AG1656" s="11"/>
      <c r="AH1656" s="11"/>
      <c r="AI1656" s="9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90"/>
      <c r="AU1656" s="89"/>
    </row>
    <row r="1657" spans="1:47">
      <c r="A1657" s="21"/>
      <c r="K1657" s="21"/>
      <c r="M1657" s="91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1"/>
      <c r="AF1657" s="11"/>
      <c r="AG1657" s="11"/>
      <c r="AH1657" s="11"/>
      <c r="AI1657" s="9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90"/>
      <c r="AU1657" s="89"/>
    </row>
    <row r="1658" spans="1:47">
      <c r="A1658" s="21"/>
      <c r="K1658" s="21"/>
      <c r="M1658" s="91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1"/>
      <c r="AF1658" s="11"/>
      <c r="AG1658" s="11"/>
      <c r="AH1658" s="11"/>
      <c r="AI1658" s="9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90"/>
      <c r="AU1658" s="89"/>
    </row>
    <row r="1659" spans="1:47">
      <c r="A1659" s="21"/>
      <c r="K1659" s="21"/>
      <c r="M1659" s="91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1"/>
      <c r="AF1659" s="11"/>
      <c r="AG1659" s="11"/>
      <c r="AH1659" s="11"/>
      <c r="AI1659" s="9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90"/>
      <c r="AU1659" s="89"/>
    </row>
    <row r="1660" spans="1:47">
      <c r="A1660" s="21"/>
      <c r="K1660" s="21"/>
      <c r="M1660" s="91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1"/>
      <c r="AF1660" s="11"/>
      <c r="AG1660" s="11"/>
      <c r="AH1660" s="11"/>
      <c r="AI1660" s="9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90"/>
      <c r="AU1660" s="89"/>
    </row>
    <row r="1661" spans="1:47">
      <c r="A1661" s="21"/>
      <c r="K1661" s="21"/>
      <c r="M1661" s="91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1"/>
      <c r="AF1661" s="11"/>
      <c r="AG1661" s="11"/>
      <c r="AH1661" s="11"/>
      <c r="AI1661" s="9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90"/>
      <c r="AU1661" s="89"/>
    </row>
    <row r="1662" spans="1:47">
      <c r="A1662" s="21"/>
      <c r="K1662" s="21"/>
      <c r="M1662" s="91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1"/>
      <c r="AF1662" s="11"/>
      <c r="AG1662" s="11"/>
      <c r="AH1662" s="11"/>
      <c r="AI1662" s="9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90"/>
      <c r="AU1662" s="89"/>
    </row>
    <row r="1663" spans="1:47">
      <c r="A1663" s="21"/>
      <c r="K1663" s="21"/>
      <c r="M1663" s="91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1"/>
      <c r="AF1663" s="11"/>
      <c r="AG1663" s="11"/>
      <c r="AH1663" s="11"/>
      <c r="AI1663" s="9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90"/>
      <c r="AU1663" s="89"/>
    </row>
    <row r="1664" spans="1:47">
      <c r="A1664" s="21"/>
      <c r="K1664" s="21"/>
      <c r="M1664" s="91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1"/>
      <c r="AF1664" s="11"/>
      <c r="AG1664" s="11"/>
      <c r="AH1664" s="11"/>
      <c r="AI1664" s="9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90"/>
      <c r="AU1664" s="89"/>
    </row>
    <row r="1665" spans="1:47">
      <c r="A1665" s="21"/>
      <c r="K1665" s="21"/>
      <c r="M1665" s="91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1"/>
      <c r="AF1665" s="11"/>
      <c r="AG1665" s="11"/>
      <c r="AH1665" s="11"/>
      <c r="AI1665" s="9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90"/>
      <c r="AU1665" s="89"/>
    </row>
    <row r="1666" spans="1:47">
      <c r="A1666" s="21"/>
      <c r="K1666" s="21"/>
      <c r="M1666" s="91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1"/>
      <c r="AF1666" s="11"/>
      <c r="AG1666" s="11"/>
      <c r="AH1666" s="11"/>
      <c r="AI1666" s="9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90"/>
      <c r="AU1666" s="89"/>
    </row>
    <row r="1667" spans="1:47">
      <c r="A1667" s="21"/>
      <c r="K1667" s="21"/>
      <c r="M1667" s="91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1"/>
      <c r="AF1667" s="11"/>
      <c r="AG1667" s="11"/>
      <c r="AH1667" s="11"/>
      <c r="AI1667" s="9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90"/>
      <c r="AU1667" s="89"/>
    </row>
    <row r="1668" spans="1:47">
      <c r="A1668" s="21"/>
      <c r="K1668" s="21"/>
      <c r="M1668" s="91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1"/>
      <c r="AF1668" s="11"/>
      <c r="AG1668" s="11"/>
      <c r="AH1668" s="11"/>
      <c r="AI1668" s="9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90"/>
      <c r="AU1668" s="89"/>
    </row>
    <row r="1669" spans="1:47">
      <c r="A1669" s="21"/>
      <c r="K1669" s="21"/>
      <c r="M1669" s="91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1"/>
      <c r="AF1669" s="11"/>
      <c r="AG1669" s="11"/>
      <c r="AH1669" s="11"/>
      <c r="AI1669" s="9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90"/>
      <c r="AU1669" s="89"/>
    </row>
    <row r="1670" spans="1:47">
      <c r="A1670" s="21"/>
      <c r="K1670" s="21"/>
      <c r="M1670" s="91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1"/>
      <c r="AF1670" s="11"/>
      <c r="AG1670" s="11"/>
      <c r="AH1670" s="11"/>
      <c r="AI1670" s="9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90"/>
      <c r="AU1670" s="89"/>
    </row>
    <row r="1671" spans="1:47">
      <c r="A1671" s="21"/>
      <c r="K1671" s="21"/>
      <c r="M1671" s="91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1"/>
      <c r="AF1671" s="11"/>
      <c r="AG1671" s="11"/>
      <c r="AH1671" s="11"/>
      <c r="AI1671" s="9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90"/>
      <c r="AU1671" s="89"/>
    </row>
    <row r="1672" spans="1:47">
      <c r="A1672" s="21"/>
      <c r="K1672" s="21"/>
      <c r="M1672" s="91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1"/>
      <c r="AF1672" s="11"/>
      <c r="AG1672" s="11"/>
      <c r="AH1672" s="11"/>
      <c r="AI1672" s="9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90"/>
      <c r="AU1672" s="89"/>
    </row>
    <row r="1673" spans="1:47">
      <c r="A1673" s="21"/>
      <c r="K1673" s="21"/>
      <c r="M1673" s="91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1"/>
      <c r="AF1673" s="11"/>
      <c r="AG1673" s="11"/>
      <c r="AH1673" s="11"/>
      <c r="AI1673" s="9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90"/>
      <c r="AU1673" s="89"/>
    </row>
    <row r="1674" spans="1:47">
      <c r="A1674" s="21"/>
      <c r="K1674" s="21"/>
      <c r="M1674" s="91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1"/>
      <c r="AF1674" s="11"/>
      <c r="AG1674" s="11"/>
      <c r="AH1674" s="11"/>
      <c r="AI1674" s="9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90"/>
      <c r="AU1674" s="89"/>
    </row>
    <row r="1675" spans="1:47">
      <c r="A1675" s="21"/>
      <c r="K1675" s="21"/>
      <c r="M1675" s="91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1"/>
      <c r="AF1675" s="11"/>
      <c r="AG1675" s="11"/>
      <c r="AH1675" s="11"/>
      <c r="AI1675" s="9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90"/>
      <c r="AU1675" s="89"/>
    </row>
    <row r="1676" spans="1:47">
      <c r="A1676" s="21"/>
      <c r="K1676" s="21"/>
      <c r="M1676" s="91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1"/>
      <c r="AF1676" s="11"/>
      <c r="AG1676" s="11"/>
      <c r="AH1676" s="11"/>
      <c r="AI1676" s="9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90"/>
      <c r="AU1676" s="89"/>
    </row>
    <row r="1677" spans="1:47">
      <c r="A1677" s="21"/>
      <c r="K1677" s="21"/>
      <c r="M1677" s="91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1"/>
      <c r="AF1677" s="11"/>
      <c r="AG1677" s="11"/>
      <c r="AH1677" s="11"/>
      <c r="AI1677" s="9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90"/>
      <c r="AU1677" s="89"/>
    </row>
    <row r="1678" spans="1:47">
      <c r="A1678" s="21"/>
      <c r="K1678" s="21"/>
      <c r="M1678" s="91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1"/>
      <c r="AF1678" s="11"/>
      <c r="AG1678" s="11"/>
      <c r="AH1678" s="11"/>
      <c r="AI1678" s="9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90"/>
      <c r="AU1678" s="89"/>
    </row>
    <row r="1679" spans="1:47">
      <c r="A1679" s="21"/>
      <c r="K1679" s="21"/>
      <c r="M1679" s="91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1"/>
      <c r="AF1679" s="11"/>
      <c r="AG1679" s="11"/>
      <c r="AH1679" s="11"/>
      <c r="AI1679" s="9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90"/>
      <c r="AU1679" s="89"/>
    </row>
    <row r="1680" spans="1:47">
      <c r="A1680" s="21"/>
      <c r="K1680" s="21"/>
      <c r="M1680" s="91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1"/>
      <c r="AF1680" s="11"/>
      <c r="AG1680" s="11"/>
      <c r="AH1680" s="11"/>
      <c r="AI1680" s="9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90"/>
      <c r="AU1680" s="89"/>
    </row>
    <row r="1681" spans="1:47">
      <c r="A1681" s="21"/>
      <c r="K1681" s="21"/>
      <c r="M1681" s="91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1"/>
      <c r="AF1681" s="11"/>
      <c r="AG1681" s="11"/>
      <c r="AH1681" s="11"/>
      <c r="AI1681" s="9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90"/>
      <c r="AU1681" s="89"/>
    </row>
    <row r="1682" spans="1:47">
      <c r="A1682" s="21"/>
      <c r="K1682" s="21"/>
      <c r="M1682" s="91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1"/>
      <c r="AF1682" s="11"/>
      <c r="AG1682" s="11"/>
      <c r="AH1682" s="11"/>
      <c r="AI1682" s="9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90"/>
      <c r="AU1682" s="89"/>
    </row>
    <row r="1683" spans="1:47">
      <c r="A1683" s="21"/>
      <c r="K1683" s="21"/>
      <c r="M1683" s="91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1"/>
      <c r="AF1683" s="11"/>
      <c r="AG1683" s="11"/>
      <c r="AH1683" s="11"/>
      <c r="AI1683" s="9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90"/>
      <c r="AU1683" s="89"/>
    </row>
    <row r="1684" spans="1:47">
      <c r="A1684" s="21"/>
      <c r="K1684" s="21"/>
      <c r="M1684" s="91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1"/>
      <c r="AF1684" s="11"/>
      <c r="AG1684" s="11"/>
      <c r="AH1684" s="11"/>
      <c r="AI1684" s="9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90"/>
      <c r="AU1684" s="89"/>
    </row>
    <row r="1685" spans="1:47">
      <c r="A1685" s="21"/>
      <c r="K1685" s="21"/>
      <c r="M1685" s="91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1"/>
      <c r="AF1685" s="11"/>
      <c r="AG1685" s="11"/>
      <c r="AH1685" s="11"/>
      <c r="AI1685" s="9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90"/>
      <c r="AU1685" s="89"/>
    </row>
    <row r="1686" spans="1:47">
      <c r="A1686" s="21"/>
      <c r="K1686" s="21"/>
      <c r="M1686" s="91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1"/>
      <c r="AF1686" s="11"/>
      <c r="AG1686" s="11"/>
      <c r="AH1686" s="11"/>
      <c r="AI1686" s="9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90"/>
      <c r="AU1686" s="89"/>
    </row>
    <row r="1687" spans="1:47">
      <c r="A1687" s="21"/>
      <c r="K1687" s="21"/>
      <c r="M1687" s="91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1"/>
      <c r="AF1687" s="11"/>
      <c r="AG1687" s="11"/>
      <c r="AH1687" s="11"/>
      <c r="AI1687" s="9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90"/>
      <c r="AU1687" s="89"/>
    </row>
    <row r="1688" spans="1:47">
      <c r="A1688" s="21"/>
      <c r="K1688" s="21"/>
      <c r="M1688" s="91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1"/>
      <c r="AF1688" s="11"/>
      <c r="AG1688" s="11"/>
      <c r="AH1688" s="11"/>
      <c r="AI1688" s="9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90"/>
      <c r="AU1688" s="89"/>
    </row>
    <row r="1689" spans="1:47">
      <c r="A1689" s="21"/>
      <c r="K1689" s="21"/>
      <c r="M1689" s="91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1"/>
      <c r="AF1689" s="11"/>
      <c r="AG1689" s="11"/>
      <c r="AH1689" s="11"/>
      <c r="AI1689" s="9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90"/>
      <c r="AU1689" s="89"/>
    </row>
    <row r="1690" spans="1:47">
      <c r="A1690" s="21"/>
      <c r="K1690" s="21"/>
      <c r="M1690" s="91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1"/>
      <c r="AF1690" s="11"/>
      <c r="AG1690" s="11"/>
      <c r="AH1690" s="11"/>
      <c r="AI1690" s="9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90"/>
      <c r="AU1690" s="89"/>
    </row>
    <row r="1691" spans="1:47">
      <c r="A1691" s="21"/>
      <c r="K1691" s="21"/>
      <c r="M1691" s="91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1"/>
      <c r="AF1691" s="11"/>
      <c r="AG1691" s="11"/>
      <c r="AH1691" s="11"/>
      <c r="AI1691" s="9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90"/>
      <c r="AU1691" s="89"/>
    </row>
    <row r="1692" spans="1:47">
      <c r="A1692" s="21"/>
      <c r="K1692" s="21"/>
      <c r="M1692" s="91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1"/>
      <c r="AF1692" s="11"/>
      <c r="AG1692" s="11"/>
      <c r="AH1692" s="11"/>
      <c r="AI1692" s="9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90"/>
      <c r="AU1692" s="89"/>
    </row>
    <row r="1693" spans="1:47">
      <c r="A1693" s="21"/>
      <c r="K1693" s="21"/>
      <c r="M1693" s="91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1"/>
      <c r="AF1693" s="11"/>
      <c r="AG1693" s="11"/>
      <c r="AH1693" s="11"/>
      <c r="AI1693" s="9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90"/>
      <c r="AU1693" s="89"/>
    </row>
    <row r="1694" spans="1:47">
      <c r="A1694" s="21"/>
      <c r="K1694" s="21"/>
      <c r="M1694" s="91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1"/>
      <c r="AF1694" s="11"/>
      <c r="AG1694" s="11"/>
      <c r="AH1694" s="11"/>
      <c r="AI1694" s="9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90"/>
      <c r="AU1694" s="89"/>
    </row>
    <row r="1695" spans="1:47">
      <c r="A1695" s="21"/>
      <c r="K1695" s="21"/>
      <c r="M1695" s="91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1"/>
      <c r="AF1695" s="11"/>
      <c r="AG1695" s="11"/>
      <c r="AH1695" s="11"/>
      <c r="AI1695" s="9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90"/>
      <c r="AU1695" s="89"/>
    </row>
    <row r="1696" spans="1:47">
      <c r="A1696" s="21"/>
      <c r="K1696" s="21"/>
      <c r="M1696" s="91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1"/>
      <c r="AF1696" s="11"/>
      <c r="AG1696" s="11"/>
      <c r="AH1696" s="11"/>
      <c r="AI1696" s="9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90"/>
      <c r="AU1696" s="89"/>
    </row>
    <row r="1697" spans="1:47">
      <c r="A1697" s="21"/>
      <c r="K1697" s="21"/>
      <c r="M1697" s="91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1"/>
      <c r="AF1697" s="11"/>
      <c r="AG1697" s="11"/>
      <c r="AH1697" s="11"/>
      <c r="AI1697" s="9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90"/>
      <c r="AU1697" s="89"/>
    </row>
    <row r="1698" spans="1:47">
      <c r="A1698" s="21"/>
      <c r="K1698" s="21"/>
      <c r="M1698" s="91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1"/>
      <c r="AF1698" s="11"/>
      <c r="AG1698" s="11"/>
      <c r="AH1698" s="11"/>
      <c r="AI1698" s="9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90"/>
      <c r="AU1698" s="89"/>
    </row>
    <row r="1699" spans="1:47">
      <c r="A1699" s="21"/>
      <c r="K1699" s="21"/>
      <c r="M1699" s="91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1"/>
      <c r="AF1699" s="11"/>
      <c r="AG1699" s="11"/>
      <c r="AH1699" s="11"/>
      <c r="AI1699" s="9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90"/>
      <c r="AU1699" s="89"/>
    </row>
    <row r="1700" spans="1:47">
      <c r="A1700" s="21"/>
      <c r="K1700" s="21"/>
      <c r="M1700" s="91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1"/>
      <c r="AF1700" s="11"/>
      <c r="AG1700" s="11"/>
      <c r="AH1700" s="11"/>
      <c r="AI1700" s="9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90"/>
      <c r="AU1700" s="89"/>
    </row>
    <row r="1701" spans="1:47">
      <c r="A1701" s="21"/>
      <c r="K1701" s="21"/>
      <c r="M1701" s="91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1"/>
      <c r="AF1701" s="11"/>
      <c r="AG1701" s="11"/>
      <c r="AH1701" s="11"/>
      <c r="AI1701" s="9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90"/>
      <c r="AU1701" s="89"/>
    </row>
    <row r="1702" spans="1:47">
      <c r="A1702" s="21"/>
      <c r="K1702" s="21"/>
      <c r="M1702" s="91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1"/>
      <c r="AF1702" s="11"/>
      <c r="AG1702" s="11"/>
      <c r="AH1702" s="11"/>
      <c r="AI1702" s="9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90"/>
      <c r="AU1702" s="89"/>
    </row>
    <row r="1703" spans="1:47">
      <c r="A1703" s="21"/>
      <c r="K1703" s="21"/>
      <c r="M1703" s="91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1"/>
      <c r="AF1703" s="11"/>
      <c r="AG1703" s="11"/>
      <c r="AH1703" s="11"/>
      <c r="AI1703" s="9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90"/>
      <c r="AU1703" s="89"/>
    </row>
    <row r="1704" spans="1:47">
      <c r="A1704" s="21"/>
      <c r="K1704" s="21"/>
      <c r="M1704" s="91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1"/>
      <c r="AF1704" s="11"/>
      <c r="AG1704" s="11"/>
      <c r="AH1704" s="11"/>
      <c r="AI1704" s="9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90"/>
      <c r="AU1704" s="89"/>
    </row>
    <row r="1705" spans="1:47">
      <c r="A1705" s="21"/>
      <c r="K1705" s="21"/>
      <c r="M1705" s="91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1"/>
      <c r="AF1705" s="11"/>
      <c r="AG1705" s="11"/>
      <c r="AH1705" s="11"/>
      <c r="AI1705" s="9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90"/>
      <c r="AU1705" s="89"/>
    </row>
    <row r="1706" spans="1:47">
      <c r="A1706" s="21"/>
      <c r="K1706" s="21"/>
      <c r="M1706" s="91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1"/>
      <c r="AF1706" s="11"/>
      <c r="AG1706" s="11"/>
      <c r="AH1706" s="11"/>
      <c r="AI1706" s="9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90"/>
      <c r="AU1706" s="89"/>
    </row>
    <row r="1707" spans="1:47">
      <c r="A1707" s="21"/>
      <c r="K1707" s="21"/>
      <c r="M1707" s="91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1"/>
      <c r="AF1707" s="11"/>
      <c r="AG1707" s="11"/>
      <c r="AH1707" s="11"/>
      <c r="AI1707" s="9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90"/>
      <c r="AU1707" s="89"/>
    </row>
    <row r="1708" spans="1:47">
      <c r="A1708" s="21"/>
      <c r="K1708" s="21"/>
      <c r="M1708" s="91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1"/>
      <c r="AF1708" s="11"/>
      <c r="AG1708" s="11"/>
      <c r="AH1708" s="11"/>
      <c r="AI1708" s="9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90"/>
      <c r="AU1708" s="89"/>
    </row>
    <row r="1709" spans="1:47">
      <c r="A1709" s="21"/>
      <c r="K1709" s="21"/>
      <c r="M1709" s="91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1"/>
      <c r="AF1709" s="11"/>
      <c r="AG1709" s="11"/>
      <c r="AH1709" s="11"/>
      <c r="AI1709" s="9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90"/>
      <c r="AU1709" s="89"/>
    </row>
    <row r="1710" spans="1:47">
      <c r="A1710" s="21"/>
      <c r="K1710" s="21"/>
      <c r="M1710" s="91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1"/>
      <c r="AF1710" s="11"/>
      <c r="AG1710" s="11"/>
      <c r="AH1710" s="11"/>
      <c r="AI1710" s="9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90"/>
      <c r="AU1710" s="89"/>
    </row>
    <row r="1711" spans="1:47">
      <c r="A1711" s="21"/>
      <c r="K1711" s="21"/>
      <c r="M1711" s="91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1"/>
      <c r="AF1711" s="11"/>
      <c r="AG1711" s="11"/>
      <c r="AH1711" s="11"/>
      <c r="AI1711" s="9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90"/>
      <c r="AU1711" s="89"/>
    </row>
    <row r="1712" spans="1:47">
      <c r="A1712" s="21"/>
      <c r="K1712" s="21"/>
      <c r="M1712" s="91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1"/>
      <c r="AF1712" s="11"/>
      <c r="AG1712" s="11"/>
      <c r="AH1712" s="11"/>
      <c r="AI1712" s="9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90"/>
      <c r="AU1712" s="89"/>
    </row>
    <row r="1713" spans="1:47">
      <c r="A1713" s="21"/>
      <c r="K1713" s="21"/>
      <c r="M1713" s="91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1"/>
      <c r="AF1713" s="11"/>
      <c r="AG1713" s="11"/>
      <c r="AH1713" s="11"/>
      <c r="AI1713" s="9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90"/>
      <c r="AU1713" s="89"/>
    </row>
    <row r="1714" spans="1:47">
      <c r="A1714" s="21"/>
      <c r="K1714" s="21"/>
      <c r="M1714" s="91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1"/>
      <c r="AF1714" s="11"/>
      <c r="AG1714" s="11"/>
      <c r="AH1714" s="11"/>
      <c r="AI1714" s="9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90"/>
      <c r="AU1714" s="89"/>
    </row>
    <row r="1715" spans="1:47">
      <c r="A1715" s="21"/>
      <c r="K1715" s="21"/>
      <c r="M1715" s="91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1"/>
      <c r="AF1715" s="11"/>
      <c r="AG1715" s="11"/>
      <c r="AH1715" s="11"/>
      <c r="AI1715" s="9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90"/>
      <c r="AU1715" s="89"/>
    </row>
    <row r="1716" spans="1:47">
      <c r="A1716" s="21"/>
      <c r="K1716" s="21"/>
      <c r="M1716" s="91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1"/>
      <c r="AF1716" s="11"/>
      <c r="AG1716" s="11"/>
      <c r="AH1716" s="11"/>
      <c r="AI1716" s="9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90"/>
      <c r="AU1716" s="89"/>
    </row>
    <row r="1717" spans="1:47">
      <c r="A1717" s="21"/>
      <c r="K1717" s="21"/>
      <c r="M1717" s="91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1"/>
      <c r="AF1717" s="11"/>
      <c r="AG1717" s="11"/>
      <c r="AH1717" s="11"/>
      <c r="AI1717" s="9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90"/>
      <c r="AU1717" s="89"/>
    </row>
    <row r="1718" spans="1:47">
      <c r="A1718" s="21"/>
      <c r="K1718" s="21"/>
      <c r="M1718" s="91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1"/>
      <c r="AF1718" s="11"/>
      <c r="AG1718" s="11"/>
      <c r="AH1718" s="11"/>
      <c r="AI1718" s="9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90"/>
      <c r="AU1718" s="89"/>
    </row>
    <row r="1719" spans="1:47">
      <c r="A1719" s="21"/>
      <c r="K1719" s="21"/>
      <c r="M1719" s="91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1"/>
      <c r="AF1719" s="11"/>
      <c r="AG1719" s="11"/>
      <c r="AH1719" s="11"/>
      <c r="AI1719" s="9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90"/>
      <c r="AU1719" s="89"/>
    </row>
    <row r="1720" spans="1:47">
      <c r="A1720" s="21"/>
      <c r="K1720" s="21"/>
      <c r="M1720" s="91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1"/>
      <c r="AF1720" s="11"/>
      <c r="AG1720" s="11"/>
      <c r="AH1720" s="11"/>
      <c r="AI1720" s="9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90"/>
      <c r="AU1720" s="89"/>
    </row>
    <row r="1721" spans="1:47">
      <c r="A1721" s="21"/>
      <c r="K1721" s="21"/>
      <c r="M1721" s="91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1"/>
      <c r="AF1721" s="11"/>
      <c r="AG1721" s="11"/>
      <c r="AH1721" s="11"/>
      <c r="AI1721" s="9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90"/>
      <c r="AU1721" s="89"/>
    </row>
    <row r="1722" spans="1:47">
      <c r="A1722" s="21"/>
      <c r="K1722" s="21"/>
      <c r="M1722" s="91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1"/>
      <c r="AF1722" s="11"/>
      <c r="AG1722" s="11"/>
      <c r="AH1722" s="11"/>
      <c r="AI1722" s="9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90"/>
      <c r="AU1722" s="89"/>
    </row>
    <row r="1723" spans="1:47">
      <c r="A1723" s="21"/>
      <c r="K1723" s="21"/>
      <c r="M1723" s="91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1"/>
      <c r="AF1723" s="11"/>
      <c r="AG1723" s="11"/>
      <c r="AH1723" s="11"/>
      <c r="AI1723" s="9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90"/>
      <c r="AU1723" s="89"/>
    </row>
    <row r="1724" spans="1:47">
      <c r="A1724" s="21"/>
      <c r="K1724" s="21"/>
      <c r="M1724" s="91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1"/>
      <c r="AF1724" s="11"/>
      <c r="AG1724" s="11"/>
      <c r="AH1724" s="11"/>
      <c r="AI1724" s="9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90"/>
      <c r="AU1724" s="89"/>
    </row>
    <row r="1725" spans="1:47">
      <c r="A1725" s="21"/>
      <c r="K1725" s="21"/>
      <c r="M1725" s="91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1"/>
      <c r="AF1725" s="11"/>
      <c r="AG1725" s="11"/>
      <c r="AH1725" s="11"/>
      <c r="AI1725" s="9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90"/>
      <c r="AU1725" s="89"/>
    </row>
    <row r="1726" spans="1:47">
      <c r="A1726" s="21"/>
      <c r="K1726" s="21"/>
      <c r="M1726" s="91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1"/>
      <c r="AF1726" s="11"/>
      <c r="AG1726" s="11"/>
      <c r="AH1726" s="11"/>
      <c r="AI1726" s="9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90"/>
      <c r="AU1726" s="89"/>
    </row>
    <row r="1727" spans="1:47">
      <c r="A1727" s="21"/>
      <c r="K1727" s="21"/>
      <c r="M1727" s="91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1"/>
      <c r="AF1727" s="11"/>
      <c r="AG1727" s="11"/>
      <c r="AH1727" s="11"/>
      <c r="AI1727" s="9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90"/>
      <c r="AU1727" s="89"/>
    </row>
    <row r="1728" spans="1:47">
      <c r="A1728" s="21"/>
      <c r="K1728" s="21"/>
      <c r="M1728" s="91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1"/>
      <c r="AF1728" s="11"/>
      <c r="AG1728" s="11"/>
      <c r="AH1728" s="11"/>
      <c r="AI1728" s="9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90"/>
      <c r="AU1728" s="89"/>
    </row>
    <row r="1729" spans="1:47">
      <c r="A1729" s="21"/>
      <c r="K1729" s="21"/>
      <c r="M1729" s="91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1"/>
      <c r="AF1729" s="11"/>
      <c r="AG1729" s="11"/>
      <c r="AH1729" s="11"/>
      <c r="AI1729" s="9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90"/>
      <c r="AU1729" s="89"/>
    </row>
    <row r="1730" spans="1:47">
      <c r="A1730" s="21"/>
      <c r="K1730" s="21"/>
      <c r="M1730" s="91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1"/>
      <c r="AF1730" s="11"/>
      <c r="AG1730" s="11"/>
      <c r="AH1730" s="11"/>
      <c r="AI1730" s="9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90"/>
      <c r="AU1730" s="89"/>
    </row>
    <row r="1731" spans="1:47">
      <c r="A1731" s="21"/>
      <c r="K1731" s="21"/>
      <c r="M1731" s="91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1"/>
      <c r="AF1731" s="11"/>
      <c r="AG1731" s="11"/>
      <c r="AH1731" s="11"/>
      <c r="AI1731" s="9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90"/>
      <c r="AU1731" s="89"/>
    </row>
    <row r="1732" spans="1:47">
      <c r="A1732" s="21"/>
      <c r="K1732" s="21"/>
      <c r="M1732" s="91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1"/>
      <c r="AF1732" s="11"/>
      <c r="AG1732" s="11"/>
      <c r="AH1732" s="11"/>
      <c r="AI1732" s="9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90"/>
      <c r="AU1732" s="89"/>
    </row>
    <row r="1733" spans="1:47">
      <c r="A1733" s="21"/>
      <c r="K1733" s="21"/>
      <c r="M1733" s="91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1"/>
      <c r="AF1733" s="11"/>
      <c r="AG1733" s="11"/>
      <c r="AH1733" s="11"/>
      <c r="AI1733" s="9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90"/>
      <c r="AU1733" s="89"/>
    </row>
    <row r="1734" spans="1:47">
      <c r="A1734" s="21"/>
      <c r="K1734" s="21"/>
      <c r="M1734" s="91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1"/>
      <c r="AF1734" s="11"/>
      <c r="AG1734" s="11"/>
      <c r="AH1734" s="11"/>
      <c r="AI1734" s="9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90"/>
      <c r="AU1734" s="89"/>
    </row>
    <row r="1735" spans="1:47">
      <c r="A1735" s="21"/>
      <c r="K1735" s="21"/>
      <c r="M1735" s="91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1"/>
      <c r="AF1735" s="11"/>
      <c r="AG1735" s="11"/>
      <c r="AH1735" s="11"/>
      <c r="AI1735" s="9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90"/>
      <c r="AU1735" s="89"/>
    </row>
    <row r="1736" spans="1:47">
      <c r="A1736" s="21"/>
      <c r="K1736" s="21"/>
      <c r="M1736" s="91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1"/>
      <c r="AF1736" s="11"/>
      <c r="AG1736" s="11"/>
      <c r="AH1736" s="11"/>
      <c r="AI1736" s="9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90"/>
      <c r="AU1736" s="89"/>
    </row>
    <row r="1737" spans="1:47">
      <c r="A1737" s="21"/>
      <c r="K1737" s="21"/>
      <c r="M1737" s="91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1"/>
      <c r="AF1737" s="11"/>
      <c r="AG1737" s="11"/>
      <c r="AH1737" s="11"/>
      <c r="AI1737" s="9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90"/>
      <c r="AU1737" s="89"/>
    </row>
    <row r="1738" spans="1:47">
      <c r="A1738" s="21"/>
      <c r="K1738" s="21"/>
      <c r="M1738" s="91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1"/>
      <c r="AF1738" s="11"/>
      <c r="AG1738" s="11"/>
      <c r="AH1738" s="11"/>
      <c r="AI1738" s="9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90"/>
      <c r="AU1738" s="89"/>
    </row>
    <row r="1739" spans="1:47">
      <c r="A1739" s="21"/>
      <c r="K1739" s="21"/>
      <c r="M1739" s="91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1"/>
      <c r="AF1739" s="11"/>
      <c r="AG1739" s="11"/>
      <c r="AH1739" s="11"/>
      <c r="AI1739" s="9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90"/>
      <c r="AU1739" s="89"/>
    </row>
    <row r="1740" spans="1:47">
      <c r="A1740" s="21"/>
      <c r="K1740" s="21"/>
      <c r="M1740" s="91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1"/>
      <c r="AF1740" s="11"/>
      <c r="AG1740" s="11"/>
      <c r="AH1740" s="11"/>
      <c r="AI1740" s="9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90"/>
      <c r="AU1740" s="89"/>
    </row>
    <row r="1741" spans="1:47">
      <c r="A1741" s="21"/>
      <c r="K1741" s="21"/>
      <c r="M1741" s="91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1"/>
      <c r="AF1741" s="11"/>
      <c r="AG1741" s="11"/>
      <c r="AH1741" s="11"/>
      <c r="AI1741" s="9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90"/>
      <c r="AU1741" s="89"/>
    </row>
    <row r="1742" spans="1:47">
      <c r="A1742" s="21"/>
      <c r="K1742" s="21"/>
      <c r="M1742" s="91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1"/>
      <c r="AF1742" s="11"/>
      <c r="AG1742" s="11"/>
      <c r="AH1742" s="11"/>
      <c r="AI1742" s="9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90"/>
      <c r="AU1742" s="89"/>
    </row>
    <row r="1743" spans="1:47">
      <c r="A1743" s="21"/>
      <c r="K1743" s="21"/>
      <c r="M1743" s="91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1"/>
      <c r="AF1743" s="11"/>
      <c r="AG1743" s="11"/>
      <c r="AH1743" s="11"/>
      <c r="AI1743" s="9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90"/>
      <c r="AU1743" s="89"/>
    </row>
    <row r="1744" spans="1:47">
      <c r="A1744" s="21"/>
      <c r="K1744" s="21"/>
      <c r="M1744" s="91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1"/>
      <c r="AF1744" s="11"/>
      <c r="AG1744" s="11"/>
      <c r="AH1744" s="11"/>
      <c r="AI1744" s="9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90"/>
      <c r="AU1744" s="89"/>
    </row>
    <row r="1745" spans="1:47">
      <c r="A1745" s="21"/>
      <c r="K1745" s="21"/>
      <c r="M1745" s="91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1"/>
      <c r="AF1745" s="11"/>
      <c r="AG1745" s="11"/>
      <c r="AH1745" s="11"/>
      <c r="AI1745" s="9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90"/>
      <c r="AU1745" s="89"/>
    </row>
    <row r="1746" spans="1:47">
      <c r="A1746" s="21"/>
      <c r="K1746" s="21"/>
      <c r="M1746" s="91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1"/>
      <c r="AF1746" s="11"/>
      <c r="AG1746" s="11"/>
      <c r="AH1746" s="11"/>
      <c r="AI1746" s="9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90"/>
      <c r="AU1746" s="89"/>
    </row>
    <row r="1747" spans="1:47">
      <c r="A1747" s="21"/>
      <c r="K1747" s="21"/>
      <c r="M1747" s="91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1"/>
      <c r="AF1747" s="11"/>
      <c r="AG1747" s="11"/>
      <c r="AH1747" s="11"/>
      <c r="AI1747" s="9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90"/>
      <c r="AU1747" s="89"/>
    </row>
    <row r="1748" spans="1:47">
      <c r="A1748" s="21"/>
      <c r="K1748" s="21"/>
      <c r="M1748" s="91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1"/>
      <c r="AF1748" s="11"/>
      <c r="AG1748" s="11"/>
      <c r="AH1748" s="11"/>
      <c r="AI1748" s="9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90"/>
      <c r="AU1748" s="89"/>
    </row>
    <row r="1749" spans="1:47">
      <c r="A1749" s="21"/>
      <c r="K1749" s="21"/>
      <c r="M1749" s="91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1"/>
      <c r="AF1749" s="11"/>
      <c r="AG1749" s="11"/>
      <c r="AH1749" s="11"/>
      <c r="AI1749" s="9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90"/>
      <c r="AU1749" s="89"/>
    </row>
    <row r="1750" spans="1:47">
      <c r="A1750" s="21"/>
      <c r="K1750" s="21"/>
      <c r="M1750" s="91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1"/>
      <c r="AF1750" s="11"/>
      <c r="AG1750" s="11"/>
      <c r="AH1750" s="11"/>
      <c r="AI1750" s="9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90"/>
      <c r="AU1750" s="89"/>
    </row>
    <row r="1751" spans="1:47">
      <c r="A1751" s="21"/>
      <c r="K1751" s="21"/>
      <c r="M1751" s="91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1"/>
      <c r="AF1751" s="11"/>
      <c r="AG1751" s="11"/>
      <c r="AH1751" s="11"/>
      <c r="AI1751" s="9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90"/>
      <c r="AU1751" s="89"/>
    </row>
    <row r="1752" spans="1:47">
      <c r="A1752" s="21"/>
      <c r="K1752" s="21"/>
      <c r="M1752" s="91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1"/>
      <c r="AF1752" s="11"/>
      <c r="AG1752" s="11"/>
      <c r="AH1752" s="11"/>
      <c r="AI1752" s="9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90"/>
      <c r="AU1752" s="89"/>
    </row>
    <row r="1753" spans="1:47">
      <c r="A1753" s="21"/>
      <c r="K1753" s="21"/>
      <c r="M1753" s="91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1"/>
      <c r="AF1753" s="11"/>
      <c r="AG1753" s="11"/>
      <c r="AH1753" s="11"/>
      <c r="AI1753" s="9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90"/>
      <c r="AU1753" s="89"/>
    </row>
    <row r="1754" spans="1:47">
      <c r="A1754" s="21"/>
      <c r="K1754" s="21"/>
      <c r="M1754" s="91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1"/>
      <c r="AF1754" s="11"/>
      <c r="AG1754" s="11"/>
      <c r="AH1754" s="11"/>
      <c r="AI1754" s="9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90"/>
      <c r="AU1754" s="89"/>
    </row>
    <row r="1755" spans="1:47">
      <c r="A1755" s="21"/>
      <c r="K1755" s="21"/>
      <c r="M1755" s="91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1"/>
      <c r="AF1755" s="11"/>
      <c r="AG1755" s="11"/>
      <c r="AH1755" s="11"/>
      <c r="AI1755" s="9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90"/>
      <c r="AU1755" s="89"/>
    </row>
    <row r="1756" spans="1:47">
      <c r="A1756" s="21"/>
      <c r="K1756" s="21"/>
      <c r="M1756" s="91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1"/>
      <c r="AF1756" s="11"/>
      <c r="AG1756" s="11"/>
      <c r="AH1756" s="11"/>
      <c r="AI1756" s="9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90"/>
      <c r="AU1756" s="89"/>
    </row>
    <row r="1757" spans="1:47">
      <c r="A1757" s="21"/>
      <c r="K1757" s="21"/>
      <c r="M1757" s="91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1"/>
      <c r="AF1757" s="11"/>
      <c r="AG1757" s="11"/>
      <c r="AH1757" s="11"/>
      <c r="AI1757" s="9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90"/>
      <c r="AU1757" s="89"/>
    </row>
    <row r="1758" spans="1:47">
      <c r="A1758" s="21"/>
      <c r="K1758" s="21"/>
      <c r="M1758" s="91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1"/>
      <c r="AF1758" s="11"/>
      <c r="AG1758" s="11"/>
      <c r="AH1758" s="11"/>
      <c r="AI1758" s="9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90"/>
      <c r="AU1758" s="89"/>
    </row>
    <row r="1759" spans="1:47">
      <c r="A1759" s="21"/>
      <c r="K1759" s="21"/>
      <c r="M1759" s="91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1"/>
      <c r="AF1759" s="11"/>
      <c r="AG1759" s="11"/>
      <c r="AH1759" s="11"/>
      <c r="AI1759" s="9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90"/>
      <c r="AU1759" s="89"/>
    </row>
    <row r="1760" spans="1:47">
      <c r="A1760" s="21"/>
      <c r="K1760" s="21"/>
      <c r="M1760" s="91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1"/>
      <c r="AF1760" s="11"/>
      <c r="AG1760" s="11"/>
      <c r="AH1760" s="11"/>
      <c r="AI1760" s="9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90"/>
      <c r="AU1760" s="89"/>
    </row>
    <row r="1761" spans="1:47">
      <c r="A1761" s="21"/>
      <c r="K1761" s="21"/>
      <c r="M1761" s="91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1"/>
      <c r="AF1761" s="11"/>
      <c r="AG1761" s="11"/>
      <c r="AH1761" s="11"/>
      <c r="AI1761" s="9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90"/>
      <c r="AU1761" s="89"/>
    </row>
    <row r="1762" spans="1:47">
      <c r="A1762" s="21"/>
      <c r="K1762" s="21"/>
      <c r="M1762" s="91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1"/>
      <c r="AF1762" s="11"/>
      <c r="AG1762" s="11"/>
      <c r="AH1762" s="11"/>
      <c r="AI1762" s="9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90"/>
      <c r="AU1762" s="89"/>
    </row>
    <row r="1763" spans="1:47">
      <c r="A1763" s="21"/>
      <c r="K1763" s="21"/>
      <c r="M1763" s="91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1"/>
      <c r="AF1763" s="11"/>
      <c r="AG1763" s="11"/>
      <c r="AH1763" s="11"/>
      <c r="AI1763" s="9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90"/>
      <c r="AU1763" s="89"/>
    </row>
    <row r="1764" spans="1:47">
      <c r="A1764" s="21"/>
      <c r="K1764" s="21"/>
      <c r="M1764" s="91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1"/>
      <c r="AF1764" s="11"/>
      <c r="AG1764" s="11"/>
      <c r="AH1764" s="11"/>
      <c r="AI1764" s="9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90"/>
      <c r="AU1764" s="89"/>
    </row>
    <row r="1765" spans="1:47">
      <c r="A1765" s="21"/>
      <c r="K1765" s="21"/>
      <c r="M1765" s="91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1"/>
      <c r="AF1765" s="11"/>
      <c r="AG1765" s="11"/>
      <c r="AH1765" s="11"/>
      <c r="AI1765" s="9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90"/>
      <c r="AU1765" s="89"/>
    </row>
    <row r="1766" spans="1:47">
      <c r="A1766" s="21"/>
      <c r="K1766" s="21"/>
      <c r="M1766" s="91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1"/>
      <c r="AF1766" s="11"/>
      <c r="AG1766" s="11"/>
      <c r="AH1766" s="11"/>
      <c r="AI1766" s="9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90"/>
      <c r="AU1766" s="89"/>
    </row>
    <row r="1767" spans="1:47">
      <c r="A1767" s="21"/>
      <c r="K1767" s="21"/>
      <c r="M1767" s="91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1"/>
      <c r="AF1767" s="11"/>
      <c r="AG1767" s="11"/>
      <c r="AH1767" s="11"/>
      <c r="AI1767" s="9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90"/>
      <c r="AU1767" s="89"/>
    </row>
    <row r="1768" spans="1:47">
      <c r="A1768" s="21"/>
      <c r="K1768" s="21"/>
      <c r="M1768" s="91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1"/>
      <c r="AF1768" s="11"/>
      <c r="AG1768" s="11"/>
      <c r="AH1768" s="11"/>
      <c r="AI1768" s="9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90"/>
      <c r="AU1768" s="89"/>
    </row>
    <row r="1769" spans="1:47">
      <c r="A1769" s="21"/>
      <c r="K1769" s="21"/>
      <c r="M1769" s="91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1"/>
      <c r="AF1769" s="11"/>
      <c r="AG1769" s="11"/>
      <c r="AH1769" s="11"/>
      <c r="AI1769" s="9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90"/>
      <c r="AU1769" s="89"/>
    </row>
    <row r="1770" spans="1:47">
      <c r="A1770" s="21"/>
      <c r="K1770" s="21"/>
      <c r="M1770" s="91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1"/>
      <c r="AF1770" s="11"/>
      <c r="AG1770" s="11"/>
      <c r="AH1770" s="11"/>
      <c r="AI1770" s="9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90"/>
      <c r="AU1770" s="89"/>
    </row>
    <row r="1771" spans="1:47">
      <c r="A1771" s="21"/>
      <c r="K1771" s="21"/>
      <c r="M1771" s="91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1"/>
      <c r="AF1771" s="11"/>
      <c r="AG1771" s="11"/>
      <c r="AH1771" s="11"/>
      <c r="AI1771" s="9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90"/>
      <c r="AU1771" s="89"/>
    </row>
    <row r="1772" spans="1:47">
      <c r="A1772" s="21"/>
      <c r="K1772" s="21"/>
      <c r="M1772" s="91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1"/>
      <c r="AF1772" s="11"/>
      <c r="AG1772" s="11"/>
      <c r="AH1772" s="11"/>
      <c r="AI1772" s="9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90"/>
      <c r="AU1772" s="89"/>
    </row>
    <row r="1773" spans="1:47">
      <c r="A1773" s="21"/>
      <c r="K1773" s="21"/>
      <c r="M1773" s="91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1"/>
      <c r="AF1773" s="11"/>
      <c r="AG1773" s="11"/>
      <c r="AH1773" s="11"/>
      <c r="AI1773" s="9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90"/>
      <c r="AU1773" s="89"/>
    </row>
    <row r="1774" spans="1:47">
      <c r="A1774" s="21"/>
      <c r="K1774" s="21"/>
      <c r="M1774" s="91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1"/>
      <c r="AF1774" s="11"/>
      <c r="AG1774" s="11"/>
      <c r="AH1774" s="11"/>
      <c r="AI1774" s="9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90"/>
      <c r="AU1774" s="89"/>
    </row>
    <row r="1775" spans="1:47">
      <c r="A1775" s="21"/>
      <c r="K1775" s="21"/>
      <c r="M1775" s="91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1"/>
      <c r="AF1775" s="11"/>
      <c r="AG1775" s="11"/>
      <c r="AH1775" s="11"/>
      <c r="AI1775" s="9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90"/>
      <c r="AU1775" s="89"/>
    </row>
    <row r="1776" spans="1:47">
      <c r="A1776" s="21"/>
      <c r="K1776" s="21"/>
      <c r="M1776" s="91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1"/>
      <c r="AF1776" s="11"/>
      <c r="AG1776" s="11"/>
      <c r="AH1776" s="11"/>
      <c r="AI1776" s="9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90"/>
      <c r="AU1776" s="89"/>
    </row>
    <row r="1777" spans="1:47">
      <c r="A1777" s="21"/>
      <c r="K1777" s="21"/>
      <c r="M1777" s="91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1"/>
      <c r="AF1777" s="11"/>
      <c r="AG1777" s="11"/>
      <c r="AH1777" s="11"/>
      <c r="AI1777" s="9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90"/>
      <c r="AU1777" s="89"/>
    </row>
    <row r="1778" spans="1:47">
      <c r="A1778" s="21"/>
      <c r="K1778" s="21"/>
      <c r="M1778" s="91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1"/>
      <c r="AF1778" s="11"/>
      <c r="AG1778" s="11"/>
      <c r="AH1778" s="11"/>
      <c r="AI1778" s="9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90"/>
      <c r="AU1778" s="89"/>
    </row>
    <row r="1779" spans="1:47">
      <c r="A1779" s="21"/>
      <c r="K1779" s="21"/>
      <c r="M1779" s="91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1"/>
      <c r="AF1779" s="11"/>
      <c r="AG1779" s="11"/>
      <c r="AH1779" s="11"/>
      <c r="AI1779" s="9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90"/>
      <c r="AU1779" s="89"/>
    </row>
    <row r="1780" spans="1:47">
      <c r="A1780" s="21"/>
      <c r="K1780" s="21"/>
      <c r="M1780" s="91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1"/>
      <c r="AF1780" s="11"/>
      <c r="AG1780" s="11"/>
      <c r="AH1780" s="11"/>
      <c r="AI1780" s="9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90"/>
      <c r="AU1780" s="89"/>
    </row>
    <row r="1781" spans="1:47">
      <c r="A1781" s="21"/>
      <c r="K1781" s="21"/>
      <c r="M1781" s="91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1"/>
      <c r="AF1781" s="11"/>
      <c r="AG1781" s="11"/>
      <c r="AH1781" s="11"/>
      <c r="AI1781" s="9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90"/>
      <c r="AU1781" s="89"/>
    </row>
    <row r="1782" spans="1:47">
      <c r="A1782" s="21"/>
      <c r="K1782" s="21"/>
      <c r="M1782" s="91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1"/>
      <c r="AF1782" s="11"/>
      <c r="AG1782" s="11"/>
      <c r="AH1782" s="11"/>
      <c r="AI1782" s="9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90"/>
      <c r="AU1782" s="89"/>
    </row>
    <row r="1783" spans="1:47">
      <c r="A1783" s="21"/>
      <c r="K1783" s="21"/>
      <c r="M1783" s="91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1"/>
      <c r="AF1783" s="11"/>
      <c r="AG1783" s="11"/>
      <c r="AH1783" s="11"/>
      <c r="AI1783" s="9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90"/>
      <c r="AU1783" s="89"/>
    </row>
    <row r="1784" spans="1:47">
      <c r="A1784" s="21"/>
      <c r="K1784" s="21"/>
      <c r="M1784" s="91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1"/>
      <c r="AF1784" s="11"/>
      <c r="AG1784" s="11"/>
      <c r="AH1784" s="11"/>
      <c r="AI1784" s="9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90"/>
      <c r="AU1784" s="89"/>
    </row>
    <row r="1785" spans="1:47">
      <c r="A1785" s="21"/>
      <c r="K1785" s="21"/>
      <c r="M1785" s="91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1"/>
      <c r="AF1785" s="11"/>
      <c r="AG1785" s="11"/>
      <c r="AH1785" s="11"/>
      <c r="AI1785" s="9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90"/>
      <c r="AU1785" s="89"/>
    </row>
    <row r="1786" spans="1:47">
      <c r="A1786" s="21"/>
      <c r="K1786" s="21"/>
      <c r="M1786" s="91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1"/>
      <c r="AF1786" s="11"/>
      <c r="AG1786" s="11"/>
      <c r="AH1786" s="11"/>
      <c r="AI1786" s="9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90"/>
      <c r="AU1786" s="89"/>
    </row>
    <row r="1787" spans="1:47">
      <c r="A1787" s="21"/>
      <c r="K1787" s="21"/>
      <c r="M1787" s="91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1"/>
      <c r="AF1787" s="11"/>
      <c r="AG1787" s="11"/>
      <c r="AH1787" s="11"/>
      <c r="AI1787" s="9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90"/>
      <c r="AU1787" s="89"/>
    </row>
    <row r="1788" spans="1:47">
      <c r="A1788" s="21"/>
      <c r="K1788" s="21"/>
      <c r="M1788" s="91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1"/>
      <c r="AF1788" s="11"/>
      <c r="AG1788" s="11"/>
      <c r="AH1788" s="11"/>
      <c r="AI1788" s="9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90"/>
      <c r="AU1788" s="89"/>
    </row>
    <row r="1789" spans="1:47">
      <c r="A1789" s="21"/>
      <c r="K1789" s="21"/>
      <c r="M1789" s="91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1"/>
      <c r="AF1789" s="11"/>
      <c r="AG1789" s="11"/>
      <c r="AH1789" s="11"/>
      <c r="AI1789" s="9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90"/>
      <c r="AU1789" s="89"/>
    </row>
    <row r="1790" spans="1:47">
      <c r="A1790" s="21"/>
      <c r="K1790" s="21"/>
      <c r="M1790" s="91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1"/>
      <c r="AF1790" s="11"/>
      <c r="AG1790" s="11"/>
      <c r="AH1790" s="11"/>
      <c r="AI1790" s="9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90"/>
      <c r="AU1790" s="89"/>
    </row>
    <row r="1791" spans="1:47">
      <c r="A1791" s="21"/>
      <c r="K1791" s="21"/>
      <c r="M1791" s="91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1"/>
      <c r="AF1791" s="11"/>
      <c r="AG1791" s="11"/>
      <c r="AH1791" s="11"/>
      <c r="AI1791" s="9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90"/>
      <c r="AU1791" s="89"/>
    </row>
    <row r="1792" spans="1:47">
      <c r="A1792" s="21"/>
      <c r="K1792" s="21"/>
      <c r="M1792" s="91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1"/>
      <c r="AF1792" s="11"/>
      <c r="AG1792" s="11"/>
      <c r="AH1792" s="11"/>
      <c r="AI1792" s="9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90"/>
      <c r="AU1792" s="89"/>
    </row>
    <row r="1793" spans="1:47">
      <c r="A1793" s="21"/>
      <c r="K1793" s="21"/>
      <c r="M1793" s="91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1"/>
      <c r="AF1793" s="11"/>
      <c r="AG1793" s="11"/>
      <c r="AH1793" s="11"/>
      <c r="AI1793" s="9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90"/>
      <c r="AU1793" s="89"/>
    </row>
    <row r="1794" spans="1:47">
      <c r="A1794" s="21"/>
      <c r="K1794" s="21"/>
      <c r="M1794" s="91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1"/>
      <c r="AF1794" s="11"/>
      <c r="AG1794" s="11"/>
      <c r="AH1794" s="11"/>
      <c r="AI1794" s="9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90"/>
      <c r="AU1794" s="89"/>
    </row>
    <row r="1795" spans="1:47">
      <c r="A1795" s="21"/>
      <c r="K1795" s="21"/>
      <c r="M1795" s="91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1"/>
      <c r="AF1795" s="11"/>
      <c r="AG1795" s="11"/>
      <c r="AH1795" s="11"/>
      <c r="AI1795" s="9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90"/>
      <c r="AU1795" s="89"/>
    </row>
    <row r="1796" spans="1:47">
      <c r="A1796" s="21"/>
      <c r="K1796" s="21"/>
      <c r="M1796" s="91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1"/>
      <c r="AF1796" s="11"/>
      <c r="AG1796" s="11"/>
      <c r="AH1796" s="11"/>
      <c r="AI1796" s="9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90"/>
      <c r="AU1796" s="89"/>
    </row>
    <row r="1797" spans="1:47">
      <c r="A1797" s="21"/>
      <c r="K1797" s="21"/>
      <c r="M1797" s="91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1"/>
      <c r="AF1797" s="11"/>
      <c r="AG1797" s="11"/>
      <c r="AH1797" s="11"/>
      <c r="AI1797" s="9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90"/>
      <c r="AU1797" s="89"/>
    </row>
    <row r="1798" spans="1:47">
      <c r="A1798" s="21"/>
      <c r="K1798" s="21"/>
      <c r="M1798" s="91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1"/>
      <c r="AF1798" s="11"/>
      <c r="AG1798" s="11"/>
      <c r="AH1798" s="11"/>
      <c r="AI1798" s="9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90"/>
      <c r="AU1798" s="89"/>
    </row>
    <row r="1799" spans="1:47">
      <c r="A1799" s="21"/>
      <c r="K1799" s="21"/>
      <c r="M1799" s="91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1"/>
      <c r="AF1799" s="11"/>
      <c r="AG1799" s="11"/>
      <c r="AH1799" s="11"/>
      <c r="AI1799" s="9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90"/>
      <c r="AU1799" s="89"/>
    </row>
    <row r="1800" spans="1:47">
      <c r="A1800" s="21"/>
      <c r="K1800" s="21"/>
      <c r="M1800" s="91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1"/>
      <c r="AF1800" s="11"/>
      <c r="AG1800" s="11"/>
      <c r="AH1800" s="11"/>
      <c r="AI1800" s="9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90"/>
      <c r="AU1800" s="89"/>
    </row>
    <row r="1801" spans="1:47">
      <c r="A1801" s="21"/>
      <c r="K1801" s="21"/>
      <c r="M1801" s="91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1"/>
      <c r="AF1801" s="11"/>
      <c r="AG1801" s="11"/>
      <c r="AH1801" s="11"/>
      <c r="AI1801" s="9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90"/>
      <c r="AU1801" s="89"/>
    </row>
    <row r="1802" spans="1:47">
      <c r="A1802" s="21"/>
      <c r="K1802" s="21"/>
      <c r="M1802" s="91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1"/>
      <c r="AF1802" s="11"/>
      <c r="AG1802" s="11"/>
      <c r="AH1802" s="11"/>
      <c r="AI1802" s="9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90"/>
      <c r="AU1802" s="89"/>
    </row>
    <row r="1803" spans="1:47">
      <c r="A1803" s="21"/>
      <c r="K1803" s="21"/>
      <c r="M1803" s="91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1"/>
      <c r="AF1803" s="11"/>
      <c r="AG1803" s="11"/>
      <c r="AH1803" s="11"/>
      <c r="AI1803" s="9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90"/>
      <c r="AU1803" s="89"/>
    </row>
    <row r="1804" spans="1:47">
      <c r="A1804" s="21"/>
      <c r="K1804" s="21"/>
      <c r="M1804" s="91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1"/>
      <c r="AF1804" s="11"/>
      <c r="AG1804" s="11"/>
      <c r="AH1804" s="11"/>
      <c r="AI1804" s="9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90"/>
      <c r="AU1804" s="89"/>
    </row>
    <row r="1805" spans="1:47">
      <c r="A1805" s="21"/>
      <c r="K1805" s="21"/>
      <c r="M1805" s="91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1"/>
      <c r="AF1805" s="11"/>
      <c r="AG1805" s="11"/>
      <c r="AH1805" s="11"/>
      <c r="AI1805" s="9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90"/>
      <c r="AU1805" s="89"/>
    </row>
    <row r="1806" spans="1:47">
      <c r="A1806" s="21"/>
      <c r="K1806" s="21"/>
      <c r="M1806" s="91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1"/>
      <c r="AF1806" s="11"/>
      <c r="AG1806" s="11"/>
      <c r="AH1806" s="11"/>
      <c r="AI1806" s="9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90"/>
      <c r="AU1806" s="89"/>
    </row>
    <row r="1807" spans="1:47">
      <c r="A1807" s="21"/>
      <c r="K1807" s="21"/>
      <c r="M1807" s="91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1"/>
      <c r="AF1807" s="11"/>
      <c r="AG1807" s="11"/>
      <c r="AH1807" s="11"/>
      <c r="AI1807" s="9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90"/>
      <c r="AU1807" s="89"/>
    </row>
    <row r="1808" spans="1:47">
      <c r="A1808" s="21"/>
      <c r="K1808" s="21"/>
      <c r="M1808" s="91"/>
      <c r="V1808" s="16"/>
      <c r="W1808" s="16"/>
      <c r="X1808" s="16"/>
      <c r="Y1808" s="16"/>
      <c r="Z1808" s="16"/>
      <c r="AA1808" s="16"/>
      <c r="AB1808" s="16"/>
      <c r="AC1808" s="16"/>
      <c r="AD1808" s="16"/>
      <c r="AE1808" s="11"/>
      <c r="AF1808" s="11"/>
      <c r="AG1808" s="11"/>
      <c r="AH1808" s="11"/>
      <c r="AI1808" s="9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90"/>
      <c r="AU1808" s="89"/>
    </row>
    <row r="1809" spans="1:47">
      <c r="A1809" s="21"/>
      <c r="K1809" s="21"/>
      <c r="M1809" s="91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1"/>
      <c r="AF1809" s="11"/>
      <c r="AG1809" s="11"/>
      <c r="AH1809" s="11"/>
      <c r="AI1809" s="9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90"/>
      <c r="AU1809" s="89"/>
    </row>
    <row r="1810" spans="1:47">
      <c r="A1810" s="21"/>
      <c r="K1810" s="21"/>
      <c r="M1810" s="91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1"/>
      <c r="AF1810" s="11"/>
      <c r="AG1810" s="11"/>
      <c r="AH1810" s="11"/>
      <c r="AI1810" s="9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90"/>
      <c r="AU1810" s="89"/>
    </row>
    <row r="1811" spans="1:47">
      <c r="A1811" s="21"/>
      <c r="K1811" s="21"/>
      <c r="M1811" s="91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1"/>
      <c r="AF1811" s="11"/>
      <c r="AG1811" s="11"/>
      <c r="AH1811" s="11"/>
      <c r="AI1811" s="9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90"/>
      <c r="AU1811" s="89"/>
    </row>
    <row r="1812" spans="1:47">
      <c r="A1812" s="21"/>
      <c r="K1812" s="21"/>
      <c r="M1812" s="91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1"/>
      <c r="AF1812" s="11"/>
      <c r="AG1812" s="11"/>
      <c r="AH1812" s="11"/>
      <c r="AI1812" s="9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90"/>
      <c r="AU1812" s="89"/>
    </row>
    <row r="1813" spans="1:47">
      <c r="A1813" s="21"/>
      <c r="K1813" s="21"/>
      <c r="M1813" s="91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1"/>
      <c r="AF1813" s="11"/>
      <c r="AG1813" s="11"/>
      <c r="AH1813" s="11"/>
      <c r="AI1813" s="9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90"/>
      <c r="AU1813" s="89"/>
    </row>
    <row r="1814" spans="1:47">
      <c r="A1814" s="21"/>
      <c r="K1814" s="21"/>
      <c r="M1814" s="91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1"/>
      <c r="AF1814" s="11"/>
      <c r="AG1814" s="11"/>
      <c r="AH1814" s="11"/>
      <c r="AI1814" s="9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90"/>
      <c r="AU1814" s="89"/>
    </row>
    <row r="1815" spans="1:47">
      <c r="A1815" s="21"/>
      <c r="K1815" s="21"/>
      <c r="M1815" s="91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1"/>
      <c r="AF1815" s="11"/>
      <c r="AG1815" s="11"/>
      <c r="AH1815" s="11"/>
      <c r="AI1815" s="9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90"/>
      <c r="AU1815" s="89"/>
    </row>
    <row r="1816" spans="1:47">
      <c r="A1816" s="21"/>
      <c r="K1816" s="21"/>
      <c r="M1816" s="91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1"/>
      <c r="AF1816" s="11"/>
      <c r="AG1816" s="11"/>
      <c r="AH1816" s="11"/>
      <c r="AI1816" s="9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90"/>
      <c r="AU1816" s="89"/>
    </row>
    <row r="1817" spans="1:47">
      <c r="A1817" s="21"/>
      <c r="K1817" s="21"/>
      <c r="M1817" s="91"/>
      <c r="V1817" s="16"/>
      <c r="W1817" s="16"/>
      <c r="X1817" s="16"/>
      <c r="Y1817" s="16"/>
      <c r="Z1817" s="16"/>
      <c r="AA1817" s="16"/>
      <c r="AB1817" s="16"/>
      <c r="AC1817" s="16"/>
      <c r="AD1817" s="16"/>
      <c r="AE1817" s="11"/>
      <c r="AF1817" s="11"/>
      <c r="AG1817" s="11"/>
      <c r="AH1817" s="11"/>
      <c r="AI1817" s="9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90"/>
      <c r="AU1817" s="89"/>
    </row>
    <row r="1818" spans="1:47">
      <c r="A1818" s="21"/>
      <c r="K1818" s="21"/>
      <c r="M1818" s="91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1"/>
      <c r="AF1818" s="11"/>
      <c r="AG1818" s="11"/>
      <c r="AH1818" s="11"/>
      <c r="AI1818" s="9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90"/>
      <c r="AU1818" s="89"/>
    </row>
    <row r="1819" spans="1:47">
      <c r="A1819" s="21"/>
      <c r="K1819" s="21"/>
      <c r="M1819" s="91"/>
      <c r="V1819" s="16"/>
      <c r="W1819" s="16"/>
      <c r="X1819" s="16"/>
      <c r="Y1819" s="16"/>
      <c r="Z1819" s="16"/>
      <c r="AA1819" s="16"/>
      <c r="AB1819" s="16"/>
      <c r="AC1819" s="16"/>
      <c r="AD1819" s="16"/>
      <c r="AE1819" s="11"/>
      <c r="AF1819" s="11"/>
      <c r="AG1819" s="11"/>
      <c r="AH1819" s="11"/>
      <c r="AI1819" s="9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90"/>
      <c r="AU1819" s="89"/>
    </row>
    <row r="1820" spans="1:47">
      <c r="A1820" s="21"/>
      <c r="K1820" s="21"/>
      <c r="M1820" s="91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1"/>
      <c r="AF1820" s="11"/>
      <c r="AG1820" s="11"/>
      <c r="AH1820" s="11"/>
      <c r="AI1820" s="9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90"/>
      <c r="AU1820" s="89"/>
    </row>
    <row r="1821" spans="1:47">
      <c r="A1821" s="21"/>
      <c r="K1821" s="21"/>
      <c r="M1821" s="91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1"/>
      <c r="AF1821" s="11"/>
      <c r="AG1821" s="11"/>
      <c r="AH1821" s="11"/>
      <c r="AI1821" s="9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90"/>
      <c r="AU1821" s="89"/>
    </row>
    <row r="1822" spans="1:47">
      <c r="A1822" s="21"/>
      <c r="K1822" s="21"/>
      <c r="M1822" s="91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1"/>
      <c r="AF1822" s="11"/>
      <c r="AG1822" s="11"/>
      <c r="AH1822" s="11"/>
      <c r="AI1822" s="9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90"/>
      <c r="AU1822" s="89"/>
    </row>
    <row r="1823" spans="1:47">
      <c r="A1823" s="21"/>
      <c r="K1823" s="21"/>
      <c r="M1823" s="91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1"/>
      <c r="AF1823" s="11"/>
      <c r="AG1823" s="11"/>
      <c r="AH1823" s="11"/>
      <c r="AI1823" s="9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90"/>
      <c r="AU1823" s="89"/>
    </row>
    <row r="1824" spans="1:47">
      <c r="A1824" s="21"/>
      <c r="K1824" s="21"/>
      <c r="M1824" s="91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1"/>
      <c r="AF1824" s="11"/>
      <c r="AG1824" s="11"/>
      <c r="AH1824" s="11"/>
      <c r="AI1824" s="9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90"/>
      <c r="AU1824" s="89"/>
    </row>
    <row r="1825" spans="1:47">
      <c r="A1825" s="21"/>
      <c r="K1825" s="21"/>
      <c r="M1825" s="91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1"/>
      <c r="AF1825" s="11"/>
      <c r="AG1825" s="11"/>
      <c r="AH1825" s="11"/>
      <c r="AI1825" s="9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90"/>
      <c r="AU1825" s="89"/>
    </row>
    <row r="1826" spans="1:47">
      <c r="A1826" s="21"/>
      <c r="K1826" s="21"/>
      <c r="M1826" s="91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1"/>
      <c r="AF1826" s="11"/>
      <c r="AG1826" s="11"/>
      <c r="AH1826" s="11"/>
      <c r="AI1826" s="9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90"/>
      <c r="AU1826" s="89"/>
    </row>
    <row r="1827" spans="1:47">
      <c r="A1827" s="21"/>
      <c r="K1827" s="21"/>
      <c r="M1827" s="91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1"/>
      <c r="AF1827" s="11"/>
      <c r="AG1827" s="11"/>
      <c r="AH1827" s="11"/>
      <c r="AI1827" s="9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90"/>
      <c r="AU1827" s="89"/>
    </row>
    <row r="1828" spans="1:47">
      <c r="A1828" s="21"/>
      <c r="K1828" s="21"/>
      <c r="M1828" s="91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1"/>
      <c r="AF1828" s="11"/>
      <c r="AG1828" s="11"/>
      <c r="AH1828" s="11"/>
      <c r="AI1828" s="9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90"/>
      <c r="AU1828" s="89"/>
    </row>
    <row r="1829" spans="1:47">
      <c r="A1829" s="21"/>
      <c r="K1829" s="21"/>
      <c r="M1829" s="91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1"/>
      <c r="AF1829" s="11"/>
      <c r="AG1829" s="11"/>
      <c r="AH1829" s="11"/>
      <c r="AI1829" s="9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90"/>
      <c r="AU1829" s="89"/>
    </row>
    <row r="1830" spans="1:47">
      <c r="A1830" s="21"/>
      <c r="K1830" s="21"/>
      <c r="M1830" s="91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1"/>
      <c r="AF1830" s="11"/>
      <c r="AG1830" s="11"/>
      <c r="AH1830" s="11"/>
      <c r="AI1830" s="9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90"/>
      <c r="AU1830" s="89"/>
    </row>
    <row r="1831" spans="1:47">
      <c r="A1831" s="21"/>
      <c r="K1831" s="21"/>
      <c r="M1831" s="91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1"/>
      <c r="AF1831" s="11"/>
      <c r="AG1831" s="11"/>
      <c r="AH1831" s="11"/>
      <c r="AI1831" s="9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90"/>
      <c r="AU1831" s="89"/>
    </row>
    <row r="1832" spans="1:47">
      <c r="A1832" s="21"/>
      <c r="K1832" s="21"/>
      <c r="M1832" s="91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1"/>
      <c r="AF1832" s="11"/>
      <c r="AG1832" s="11"/>
      <c r="AH1832" s="11"/>
      <c r="AI1832" s="9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90"/>
      <c r="AU1832" s="89"/>
    </row>
    <row r="1833" spans="1:47">
      <c r="A1833" s="21"/>
      <c r="K1833" s="21"/>
      <c r="M1833" s="91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1"/>
      <c r="AF1833" s="11"/>
      <c r="AG1833" s="11"/>
      <c r="AH1833" s="11"/>
      <c r="AI1833" s="9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90"/>
      <c r="AU1833" s="89"/>
    </row>
    <row r="1834" spans="1:47">
      <c r="A1834" s="21"/>
      <c r="K1834" s="21"/>
      <c r="M1834" s="91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1"/>
      <c r="AF1834" s="11"/>
      <c r="AG1834" s="11"/>
      <c r="AH1834" s="11"/>
      <c r="AI1834" s="9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90"/>
      <c r="AU1834" s="89"/>
    </row>
    <row r="1835" spans="1:47">
      <c r="A1835" s="21"/>
      <c r="K1835" s="21"/>
      <c r="M1835" s="91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1"/>
      <c r="AF1835" s="11"/>
      <c r="AG1835" s="11"/>
      <c r="AH1835" s="11"/>
      <c r="AI1835" s="9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90"/>
      <c r="AU1835" s="89"/>
    </row>
    <row r="1836" spans="1:47">
      <c r="A1836" s="21"/>
      <c r="K1836" s="21"/>
      <c r="M1836" s="91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1"/>
      <c r="AF1836" s="11"/>
      <c r="AG1836" s="11"/>
      <c r="AH1836" s="11"/>
      <c r="AI1836" s="9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90"/>
      <c r="AU1836" s="89"/>
    </row>
    <row r="1837" spans="1:47">
      <c r="A1837" s="21"/>
      <c r="K1837" s="21"/>
      <c r="M1837" s="91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1"/>
      <c r="AF1837" s="11"/>
      <c r="AG1837" s="11"/>
      <c r="AH1837" s="11"/>
      <c r="AI1837" s="9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90"/>
      <c r="AU1837" s="89"/>
    </row>
    <row r="1838" spans="1:47">
      <c r="A1838" s="21"/>
      <c r="K1838" s="21"/>
      <c r="M1838" s="91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1"/>
      <c r="AF1838" s="11"/>
      <c r="AG1838" s="11"/>
      <c r="AH1838" s="11"/>
      <c r="AI1838" s="9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90"/>
      <c r="AU1838" s="89"/>
    </row>
    <row r="1839" spans="1:47">
      <c r="A1839" s="21"/>
      <c r="K1839" s="21"/>
      <c r="M1839" s="91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1"/>
      <c r="AF1839" s="11"/>
      <c r="AG1839" s="11"/>
      <c r="AH1839" s="11"/>
      <c r="AI1839" s="9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90"/>
      <c r="AU1839" s="89"/>
    </row>
    <row r="1840" spans="1:47">
      <c r="A1840" s="21"/>
      <c r="K1840" s="21"/>
      <c r="M1840" s="91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1"/>
      <c r="AF1840" s="11"/>
      <c r="AG1840" s="11"/>
      <c r="AH1840" s="11"/>
      <c r="AI1840" s="9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90"/>
      <c r="AU1840" s="89"/>
    </row>
    <row r="1841" spans="1:47">
      <c r="A1841" s="21"/>
      <c r="K1841" s="21"/>
      <c r="M1841" s="91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1"/>
      <c r="AF1841" s="11"/>
      <c r="AG1841" s="11"/>
      <c r="AH1841" s="11"/>
      <c r="AI1841" s="9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90"/>
      <c r="AU1841" s="89"/>
    </row>
    <row r="1842" spans="1:47">
      <c r="A1842" s="21"/>
      <c r="K1842" s="21"/>
      <c r="M1842" s="91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1"/>
      <c r="AF1842" s="11"/>
      <c r="AG1842" s="11"/>
      <c r="AH1842" s="11"/>
      <c r="AI1842" s="9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90"/>
      <c r="AU1842" s="89"/>
    </row>
    <row r="1843" spans="1:47">
      <c r="A1843" s="21"/>
      <c r="K1843" s="21"/>
      <c r="M1843" s="91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1"/>
      <c r="AF1843" s="11"/>
      <c r="AG1843" s="11"/>
      <c r="AH1843" s="11"/>
      <c r="AI1843" s="9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90"/>
      <c r="AU1843" s="89"/>
    </row>
    <row r="1844" spans="1:47">
      <c r="A1844" s="21"/>
      <c r="K1844" s="21"/>
      <c r="M1844" s="91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1"/>
      <c r="AF1844" s="11"/>
      <c r="AG1844" s="11"/>
      <c r="AH1844" s="11"/>
      <c r="AI1844" s="9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90"/>
      <c r="AU1844" s="89"/>
    </row>
    <row r="1845" spans="1:47">
      <c r="A1845" s="21"/>
      <c r="K1845" s="21"/>
      <c r="M1845" s="91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1"/>
      <c r="AF1845" s="11"/>
      <c r="AG1845" s="11"/>
      <c r="AH1845" s="11"/>
      <c r="AI1845" s="9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90"/>
      <c r="AU1845" s="89"/>
    </row>
    <row r="1846" spans="1:47">
      <c r="A1846" s="21"/>
      <c r="K1846" s="21"/>
      <c r="M1846" s="91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1"/>
      <c r="AF1846" s="11"/>
      <c r="AG1846" s="11"/>
      <c r="AH1846" s="11"/>
      <c r="AI1846" s="9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90"/>
      <c r="AU1846" s="89"/>
    </row>
    <row r="1847" spans="1:47">
      <c r="A1847" s="21"/>
      <c r="K1847" s="21"/>
      <c r="M1847" s="91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1"/>
      <c r="AF1847" s="11"/>
      <c r="AG1847" s="11"/>
      <c r="AH1847" s="11"/>
      <c r="AI1847" s="9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90"/>
      <c r="AU1847" s="89"/>
    </row>
    <row r="1848" spans="1:47">
      <c r="A1848" s="21"/>
      <c r="K1848" s="21"/>
      <c r="M1848" s="91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1"/>
      <c r="AF1848" s="11"/>
      <c r="AG1848" s="11"/>
      <c r="AH1848" s="11"/>
      <c r="AI1848" s="9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90"/>
      <c r="AU1848" s="89"/>
    </row>
    <row r="1849" spans="1:47">
      <c r="A1849" s="21"/>
      <c r="K1849" s="21"/>
      <c r="M1849" s="91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1"/>
      <c r="AF1849" s="11"/>
      <c r="AG1849" s="11"/>
      <c r="AH1849" s="11"/>
      <c r="AI1849" s="9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90"/>
      <c r="AU1849" s="89"/>
    </row>
    <row r="1850" spans="1:47">
      <c r="A1850" s="21"/>
      <c r="K1850" s="21"/>
      <c r="M1850" s="91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1"/>
      <c r="AF1850" s="11"/>
      <c r="AG1850" s="11"/>
      <c r="AH1850" s="11"/>
      <c r="AI1850" s="9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90"/>
      <c r="AU1850" s="89"/>
    </row>
    <row r="1851" spans="1:47">
      <c r="A1851" s="21"/>
      <c r="K1851" s="21"/>
      <c r="M1851" s="91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1"/>
      <c r="AF1851" s="11"/>
      <c r="AG1851" s="11"/>
      <c r="AH1851" s="11"/>
      <c r="AI1851" s="9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90"/>
      <c r="AU1851" s="89"/>
    </row>
    <row r="1852" spans="1:47">
      <c r="A1852" s="21"/>
      <c r="K1852" s="21"/>
      <c r="M1852" s="91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1"/>
      <c r="AF1852" s="11"/>
      <c r="AG1852" s="11"/>
      <c r="AH1852" s="11"/>
      <c r="AI1852" s="9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90"/>
      <c r="AU1852" s="89"/>
    </row>
    <row r="1853" spans="1:47">
      <c r="A1853" s="21"/>
      <c r="K1853" s="21"/>
      <c r="M1853" s="91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1"/>
      <c r="AF1853" s="11"/>
      <c r="AG1853" s="11"/>
      <c r="AH1853" s="11"/>
      <c r="AI1853" s="9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90"/>
      <c r="AU1853" s="89"/>
    </row>
    <row r="1854" spans="1:47">
      <c r="A1854" s="21"/>
      <c r="K1854" s="21"/>
      <c r="M1854" s="91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1"/>
      <c r="AF1854" s="11"/>
      <c r="AG1854" s="11"/>
      <c r="AH1854" s="11"/>
      <c r="AI1854" s="9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90"/>
      <c r="AU1854" s="89"/>
    </row>
    <row r="1855" spans="1:47">
      <c r="A1855" s="21"/>
      <c r="K1855" s="21"/>
      <c r="M1855" s="91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1"/>
      <c r="AF1855" s="11"/>
      <c r="AG1855" s="11"/>
      <c r="AH1855" s="11"/>
      <c r="AI1855" s="9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90"/>
      <c r="AU1855" s="89"/>
    </row>
    <row r="1856" spans="1:47">
      <c r="A1856" s="21"/>
      <c r="K1856" s="21"/>
      <c r="M1856" s="91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1"/>
      <c r="AF1856" s="11"/>
      <c r="AG1856" s="11"/>
      <c r="AH1856" s="11"/>
      <c r="AI1856" s="9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90"/>
      <c r="AU1856" s="89"/>
    </row>
    <row r="1857" spans="1:47">
      <c r="A1857" s="21"/>
      <c r="K1857" s="21"/>
      <c r="M1857" s="91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1"/>
      <c r="AF1857" s="11"/>
      <c r="AG1857" s="11"/>
      <c r="AH1857" s="11"/>
      <c r="AI1857" s="9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90"/>
      <c r="AU1857" s="89"/>
    </row>
    <row r="1858" spans="1:47">
      <c r="A1858" s="21"/>
      <c r="K1858" s="21"/>
      <c r="M1858" s="91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1"/>
      <c r="AF1858" s="11"/>
      <c r="AG1858" s="11"/>
      <c r="AH1858" s="11"/>
      <c r="AI1858" s="9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90"/>
      <c r="AU1858" s="89"/>
    </row>
    <row r="1859" spans="1:47">
      <c r="A1859" s="21"/>
      <c r="K1859" s="21"/>
      <c r="M1859" s="91"/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1"/>
      <c r="AF1859" s="11"/>
      <c r="AG1859" s="11"/>
      <c r="AH1859" s="11"/>
      <c r="AI1859" s="9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90"/>
      <c r="AU1859" s="89"/>
    </row>
    <row r="1860" spans="1:47">
      <c r="A1860" s="21"/>
      <c r="K1860" s="21"/>
      <c r="M1860" s="91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1"/>
      <c r="AF1860" s="11"/>
      <c r="AG1860" s="11"/>
      <c r="AH1860" s="11"/>
      <c r="AI1860" s="9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90"/>
      <c r="AU1860" s="89"/>
    </row>
    <row r="1861" spans="1:47">
      <c r="A1861" s="21"/>
      <c r="K1861" s="21"/>
      <c r="M1861" s="91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1"/>
      <c r="AF1861" s="11"/>
      <c r="AG1861" s="11"/>
      <c r="AH1861" s="11"/>
      <c r="AI1861" s="9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90"/>
      <c r="AU1861" s="89"/>
    </row>
    <row r="1862" spans="1:47">
      <c r="A1862" s="21"/>
      <c r="K1862" s="21"/>
      <c r="M1862" s="91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1"/>
      <c r="AF1862" s="11"/>
      <c r="AG1862" s="11"/>
      <c r="AH1862" s="11"/>
      <c r="AI1862" s="9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90"/>
      <c r="AU1862" s="89"/>
    </row>
    <row r="1863" spans="1:47">
      <c r="A1863" s="21"/>
      <c r="K1863" s="21"/>
      <c r="M1863" s="91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1"/>
      <c r="AF1863" s="11"/>
      <c r="AG1863" s="11"/>
      <c r="AH1863" s="11"/>
      <c r="AI1863" s="9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90"/>
      <c r="AU1863" s="89"/>
    </row>
    <row r="1864" spans="1:47">
      <c r="A1864" s="21"/>
      <c r="K1864" s="21"/>
      <c r="M1864" s="91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1"/>
      <c r="AF1864" s="11"/>
      <c r="AG1864" s="11"/>
      <c r="AH1864" s="11"/>
      <c r="AI1864" s="9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90"/>
      <c r="AU1864" s="89"/>
    </row>
    <row r="1865" spans="1:47">
      <c r="A1865" s="21"/>
      <c r="K1865" s="21"/>
      <c r="M1865" s="91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1"/>
      <c r="AF1865" s="11"/>
      <c r="AG1865" s="11"/>
      <c r="AH1865" s="11"/>
      <c r="AI1865" s="9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90"/>
      <c r="AU1865" s="89"/>
    </row>
    <row r="1866" spans="1:47">
      <c r="A1866" s="21"/>
      <c r="K1866" s="21"/>
      <c r="M1866" s="91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1"/>
      <c r="AF1866" s="11"/>
      <c r="AG1866" s="11"/>
      <c r="AH1866" s="11"/>
      <c r="AI1866" s="9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90"/>
      <c r="AU1866" s="89"/>
    </row>
    <row r="1867" spans="1:47">
      <c r="A1867" s="21"/>
      <c r="K1867" s="21"/>
      <c r="M1867" s="91"/>
      <c r="V1867" s="16"/>
      <c r="W1867" s="16"/>
      <c r="X1867" s="16"/>
      <c r="Y1867" s="16"/>
      <c r="Z1867" s="16"/>
      <c r="AA1867" s="16"/>
      <c r="AB1867" s="16"/>
      <c r="AC1867" s="16"/>
      <c r="AD1867" s="16"/>
      <c r="AE1867" s="11"/>
      <c r="AF1867" s="11"/>
      <c r="AG1867" s="11"/>
      <c r="AH1867" s="11"/>
      <c r="AI1867" s="9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90"/>
      <c r="AU1867" s="89"/>
    </row>
    <row r="1868" spans="1:47">
      <c r="A1868" s="21"/>
      <c r="K1868" s="21"/>
      <c r="M1868" s="91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1"/>
      <c r="AF1868" s="11"/>
      <c r="AG1868" s="11"/>
      <c r="AH1868" s="11"/>
      <c r="AI1868" s="9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90"/>
      <c r="AU1868" s="89"/>
    </row>
    <row r="1869" spans="1:47">
      <c r="A1869" s="21"/>
      <c r="K1869" s="21"/>
      <c r="M1869" s="91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1"/>
      <c r="AF1869" s="11"/>
      <c r="AG1869" s="11"/>
      <c r="AH1869" s="11"/>
      <c r="AI1869" s="9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90"/>
      <c r="AU1869" s="89"/>
    </row>
    <row r="1870" spans="1:47">
      <c r="A1870" s="21"/>
      <c r="K1870" s="21"/>
      <c r="M1870" s="91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1"/>
      <c r="AF1870" s="11"/>
      <c r="AG1870" s="11"/>
      <c r="AH1870" s="11"/>
      <c r="AI1870" s="9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90"/>
      <c r="AU1870" s="89"/>
    </row>
    <row r="1871" spans="1:47">
      <c r="A1871" s="21"/>
      <c r="K1871" s="21"/>
      <c r="M1871" s="91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1"/>
      <c r="AF1871" s="11"/>
      <c r="AG1871" s="11"/>
      <c r="AH1871" s="11"/>
      <c r="AI1871" s="9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90"/>
      <c r="AU1871" s="89"/>
    </row>
    <row r="1872" spans="1:47">
      <c r="A1872" s="21"/>
      <c r="K1872" s="21"/>
      <c r="M1872" s="91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1"/>
      <c r="AF1872" s="11"/>
      <c r="AG1872" s="11"/>
      <c r="AH1872" s="11"/>
      <c r="AI1872" s="9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90"/>
      <c r="AU1872" s="89"/>
    </row>
    <row r="1873" spans="1:47">
      <c r="A1873" s="21"/>
      <c r="K1873" s="21"/>
      <c r="M1873" s="91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1"/>
      <c r="AF1873" s="11"/>
      <c r="AG1873" s="11"/>
      <c r="AH1873" s="11"/>
      <c r="AI1873" s="9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90"/>
      <c r="AU1873" s="89"/>
    </row>
    <row r="1874" spans="1:47">
      <c r="A1874" s="21"/>
      <c r="K1874" s="21"/>
      <c r="M1874" s="91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1"/>
      <c r="AF1874" s="11"/>
      <c r="AG1874" s="11"/>
      <c r="AH1874" s="11"/>
      <c r="AI1874" s="9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90"/>
      <c r="AU1874" s="89"/>
    </row>
    <row r="1875" spans="1:47">
      <c r="A1875" s="21"/>
      <c r="K1875" s="21"/>
      <c r="M1875" s="91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1"/>
      <c r="AF1875" s="11"/>
      <c r="AG1875" s="11"/>
      <c r="AH1875" s="11"/>
      <c r="AI1875" s="9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90"/>
      <c r="AU1875" s="89"/>
    </row>
    <row r="1876" spans="1:47">
      <c r="A1876" s="21"/>
      <c r="K1876" s="21"/>
      <c r="M1876" s="91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1"/>
      <c r="AF1876" s="11"/>
      <c r="AG1876" s="11"/>
      <c r="AH1876" s="11"/>
      <c r="AI1876" s="9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90"/>
      <c r="AU1876" s="89"/>
    </row>
    <row r="1877" spans="1:47">
      <c r="A1877" s="21"/>
      <c r="K1877" s="21"/>
      <c r="M1877" s="91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1"/>
      <c r="AF1877" s="11"/>
      <c r="AG1877" s="11"/>
      <c r="AH1877" s="11"/>
      <c r="AI1877" s="9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90"/>
      <c r="AU1877" s="89"/>
    </row>
    <row r="1878" spans="1:47">
      <c r="A1878" s="21"/>
      <c r="K1878" s="21"/>
      <c r="M1878" s="91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1"/>
      <c r="AF1878" s="11"/>
      <c r="AG1878" s="11"/>
      <c r="AH1878" s="11"/>
      <c r="AI1878" s="9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90"/>
      <c r="AU1878" s="89"/>
    </row>
    <row r="1879" spans="1:47">
      <c r="A1879" s="21"/>
      <c r="K1879" s="21"/>
      <c r="M1879" s="91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1"/>
      <c r="AF1879" s="11"/>
      <c r="AG1879" s="11"/>
      <c r="AH1879" s="11"/>
      <c r="AI1879" s="9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90"/>
      <c r="AU1879" s="89"/>
    </row>
    <row r="1880" spans="1:47">
      <c r="A1880" s="21"/>
      <c r="K1880" s="21"/>
      <c r="M1880" s="91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1"/>
      <c r="AF1880" s="11"/>
      <c r="AG1880" s="11"/>
      <c r="AH1880" s="11"/>
      <c r="AI1880" s="9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90"/>
      <c r="AU1880" s="89"/>
    </row>
    <row r="1881" spans="1:47">
      <c r="A1881" s="21"/>
      <c r="K1881" s="21"/>
      <c r="M1881" s="91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1"/>
      <c r="AF1881" s="11"/>
      <c r="AG1881" s="11"/>
      <c r="AH1881" s="11"/>
      <c r="AI1881" s="9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90"/>
      <c r="AU1881" s="89"/>
    </row>
    <row r="1882" spans="1:47">
      <c r="A1882" s="21"/>
      <c r="K1882" s="21"/>
      <c r="M1882" s="91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1"/>
      <c r="AF1882" s="11"/>
      <c r="AG1882" s="11"/>
      <c r="AH1882" s="11"/>
      <c r="AI1882" s="9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90"/>
      <c r="AU1882" s="89"/>
    </row>
    <row r="1883" spans="1:47">
      <c r="A1883" s="21"/>
      <c r="K1883" s="21"/>
      <c r="M1883" s="91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1"/>
      <c r="AF1883" s="11"/>
      <c r="AG1883" s="11"/>
      <c r="AH1883" s="11"/>
      <c r="AI1883" s="9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90"/>
      <c r="AU1883" s="89"/>
    </row>
    <row r="1884" spans="1:47">
      <c r="A1884" s="21"/>
      <c r="K1884" s="21"/>
      <c r="M1884" s="91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1"/>
      <c r="AF1884" s="11"/>
      <c r="AG1884" s="11"/>
      <c r="AH1884" s="11"/>
      <c r="AI1884" s="9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90"/>
      <c r="AU1884" s="89"/>
    </row>
    <row r="1885" spans="1:47">
      <c r="A1885" s="21"/>
      <c r="K1885" s="21"/>
      <c r="M1885" s="91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1"/>
      <c r="AF1885" s="11"/>
      <c r="AG1885" s="11"/>
      <c r="AH1885" s="11"/>
      <c r="AI1885" s="9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90"/>
      <c r="AU1885" s="89"/>
    </row>
    <row r="1886" spans="1:47">
      <c r="A1886" s="21"/>
      <c r="K1886" s="21"/>
      <c r="M1886" s="91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1"/>
      <c r="AF1886" s="11"/>
      <c r="AG1886" s="11"/>
      <c r="AH1886" s="11"/>
      <c r="AI1886" s="9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90"/>
      <c r="AU1886" s="89"/>
    </row>
    <row r="1887" spans="1:47">
      <c r="A1887" s="21"/>
      <c r="K1887" s="21"/>
      <c r="M1887" s="91"/>
      <c r="V1887" s="16"/>
      <c r="W1887" s="16"/>
      <c r="X1887" s="16"/>
      <c r="Y1887" s="16"/>
      <c r="Z1887" s="16"/>
      <c r="AA1887" s="16"/>
      <c r="AB1887" s="16"/>
      <c r="AC1887" s="16"/>
      <c r="AD1887" s="16"/>
      <c r="AE1887" s="11"/>
      <c r="AF1887" s="11"/>
      <c r="AG1887" s="11"/>
      <c r="AH1887" s="11"/>
      <c r="AI1887" s="9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90"/>
      <c r="AU1887" s="89"/>
    </row>
    <row r="1888" spans="1:47">
      <c r="A1888" s="21"/>
      <c r="K1888" s="21"/>
      <c r="M1888" s="91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1"/>
      <c r="AF1888" s="11"/>
      <c r="AG1888" s="11"/>
      <c r="AH1888" s="11"/>
      <c r="AI1888" s="9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90"/>
      <c r="AU1888" s="89"/>
    </row>
    <row r="1889" spans="1:47">
      <c r="A1889" s="21"/>
      <c r="K1889" s="21"/>
      <c r="M1889" s="91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1"/>
      <c r="AF1889" s="11"/>
      <c r="AG1889" s="11"/>
      <c r="AH1889" s="11"/>
      <c r="AI1889" s="9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90"/>
      <c r="AU1889" s="89"/>
    </row>
    <row r="1890" spans="1:47">
      <c r="A1890" s="21"/>
      <c r="K1890" s="21"/>
      <c r="M1890" s="91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1"/>
      <c r="AF1890" s="11"/>
      <c r="AG1890" s="11"/>
      <c r="AH1890" s="11"/>
      <c r="AI1890" s="9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90"/>
      <c r="AU1890" s="89"/>
    </row>
    <row r="1891" spans="1:47">
      <c r="A1891" s="21"/>
      <c r="K1891" s="21"/>
      <c r="M1891" s="91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1"/>
      <c r="AF1891" s="11"/>
      <c r="AG1891" s="11"/>
      <c r="AH1891" s="11"/>
      <c r="AI1891" s="9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90"/>
      <c r="AU1891" s="89"/>
    </row>
    <row r="1892" spans="1:47">
      <c r="A1892" s="21"/>
      <c r="K1892" s="21"/>
      <c r="M1892" s="91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1"/>
      <c r="AF1892" s="11"/>
      <c r="AG1892" s="11"/>
      <c r="AH1892" s="11"/>
      <c r="AI1892" s="9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90"/>
      <c r="AU1892" s="89"/>
    </row>
    <row r="1893" spans="1:47">
      <c r="A1893" s="21"/>
      <c r="K1893" s="21"/>
      <c r="M1893" s="91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1"/>
      <c r="AF1893" s="11"/>
      <c r="AG1893" s="11"/>
      <c r="AH1893" s="11"/>
      <c r="AI1893" s="9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90"/>
      <c r="AU1893" s="89"/>
    </row>
    <row r="1894" spans="1:47">
      <c r="A1894" s="21"/>
      <c r="K1894" s="21"/>
      <c r="M1894" s="91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1"/>
      <c r="AF1894" s="11"/>
      <c r="AG1894" s="11"/>
      <c r="AH1894" s="11"/>
      <c r="AI1894" s="9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90"/>
      <c r="AU1894" s="89"/>
    </row>
    <row r="1895" spans="1:47">
      <c r="A1895" s="21"/>
      <c r="K1895" s="21"/>
      <c r="M1895" s="91"/>
      <c r="V1895" s="16"/>
      <c r="W1895" s="16"/>
      <c r="X1895" s="16"/>
      <c r="Y1895" s="16"/>
      <c r="Z1895" s="16"/>
      <c r="AA1895" s="16"/>
      <c r="AB1895" s="16"/>
      <c r="AC1895" s="16"/>
      <c r="AD1895" s="16"/>
      <c r="AE1895" s="11"/>
      <c r="AF1895" s="11"/>
      <c r="AG1895" s="11"/>
      <c r="AH1895" s="11"/>
      <c r="AI1895" s="9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90"/>
      <c r="AU1895" s="89"/>
    </row>
    <row r="1896" spans="1:47">
      <c r="A1896" s="21"/>
      <c r="K1896" s="21"/>
      <c r="M1896" s="91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1"/>
      <c r="AF1896" s="11"/>
      <c r="AG1896" s="11"/>
      <c r="AH1896" s="11"/>
      <c r="AI1896" s="9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90"/>
      <c r="AU1896" s="89"/>
    </row>
    <row r="1897" spans="1:47">
      <c r="A1897" s="21"/>
      <c r="K1897" s="21"/>
      <c r="M1897" s="91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1"/>
      <c r="AF1897" s="11"/>
      <c r="AG1897" s="11"/>
      <c r="AH1897" s="11"/>
      <c r="AI1897" s="9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90"/>
      <c r="AU1897" s="89"/>
    </row>
    <row r="1898" spans="1:47">
      <c r="A1898" s="21"/>
      <c r="K1898" s="21"/>
      <c r="M1898" s="91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1"/>
      <c r="AF1898" s="11"/>
      <c r="AG1898" s="11"/>
      <c r="AH1898" s="11"/>
      <c r="AI1898" s="9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90"/>
      <c r="AU1898" s="89"/>
    </row>
    <row r="1899" spans="1:47">
      <c r="A1899" s="21"/>
      <c r="K1899" s="21"/>
      <c r="M1899" s="91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1"/>
      <c r="AF1899" s="11"/>
      <c r="AG1899" s="11"/>
      <c r="AH1899" s="11"/>
      <c r="AI1899" s="9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90"/>
      <c r="AU1899" s="89"/>
    </row>
    <row r="1900" spans="1:47">
      <c r="A1900" s="21"/>
      <c r="K1900" s="21"/>
      <c r="M1900" s="91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1"/>
      <c r="AF1900" s="11"/>
      <c r="AG1900" s="11"/>
      <c r="AH1900" s="11"/>
      <c r="AI1900" s="9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90"/>
      <c r="AU1900" s="89"/>
    </row>
    <row r="1901" spans="1:47">
      <c r="A1901" s="21"/>
      <c r="K1901" s="21"/>
      <c r="M1901" s="91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1"/>
      <c r="AF1901" s="11"/>
      <c r="AG1901" s="11"/>
      <c r="AH1901" s="11"/>
      <c r="AI1901" s="9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90"/>
      <c r="AU1901" s="89"/>
    </row>
    <row r="1902" spans="1:47">
      <c r="A1902" s="21"/>
      <c r="K1902" s="21"/>
      <c r="M1902" s="91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1"/>
      <c r="AF1902" s="11"/>
      <c r="AG1902" s="11"/>
      <c r="AH1902" s="11"/>
      <c r="AI1902" s="9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90"/>
      <c r="AU1902" s="89"/>
    </row>
    <row r="1903" spans="1:47">
      <c r="A1903" s="21"/>
      <c r="K1903" s="21"/>
      <c r="M1903" s="91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1"/>
      <c r="AF1903" s="11"/>
      <c r="AG1903" s="11"/>
      <c r="AH1903" s="11"/>
      <c r="AI1903" s="9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90"/>
      <c r="AU1903" s="89"/>
    </row>
    <row r="1904" spans="1:47">
      <c r="A1904" s="21"/>
      <c r="K1904" s="21"/>
      <c r="M1904" s="91"/>
      <c r="V1904" s="16"/>
      <c r="W1904" s="16"/>
      <c r="X1904" s="16"/>
      <c r="Y1904" s="16"/>
      <c r="Z1904" s="16"/>
      <c r="AA1904" s="16"/>
      <c r="AB1904" s="16"/>
      <c r="AC1904" s="16"/>
      <c r="AD1904" s="16"/>
      <c r="AE1904" s="11"/>
      <c r="AF1904" s="11"/>
      <c r="AG1904" s="11"/>
      <c r="AH1904" s="11"/>
      <c r="AI1904" s="9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90"/>
      <c r="AU1904" s="89"/>
    </row>
    <row r="1905" spans="1:47">
      <c r="A1905" s="21"/>
      <c r="K1905" s="21"/>
      <c r="M1905" s="91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1"/>
      <c r="AF1905" s="11"/>
      <c r="AG1905" s="11"/>
      <c r="AH1905" s="11"/>
      <c r="AI1905" s="9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90"/>
      <c r="AU1905" s="89"/>
    </row>
    <row r="1906" spans="1:47">
      <c r="A1906" s="21"/>
      <c r="K1906" s="21"/>
      <c r="M1906" s="91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1"/>
      <c r="AF1906" s="11"/>
      <c r="AG1906" s="11"/>
      <c r="AH1906" s="11"/>
      <c r="AI1906" s="9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90"/>
      <c r="AU1906" s="89"/>
    </row>
    <row r="1907" spans="1:47">
      <c r="A1907" s="21"/>
      <c r="K1907" s="21"/>
      <c r="M1907" s="91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1"/>
      <c r="AF1907" s="11"/>
      <c r="AG1907" s="11"/>
      <c r="AH1907" s="11"/>
      <c r="AI1907" s="9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90"/>
      <c r="AU1907" s="89"/>
    </row>
    <row r="1908" spans="1:47">
      <c r="A1908" s="21"/>
      <c r="K1908" s="21"/>
      <c r="M1908" s="91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1"/>
      <c r="AF1908" s="11"/>
      <c r="AG1908" s="11"/>
      <c r="AH1908" s="11"/>
      <c r="AI1908" s="9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90"/>
      <c r="AU1908" s="89"/>
    </row>
    <row r="1909" spans="1:47">
      <c r="A1909" s="21"/>
      <c r="K1909" s="21"/>
      <c r="M1909" s="91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1"/>
      <c r="AF1909" s="11"/>
      <c r="AG1909" s="11"/>
      <c r="AH1909" s="11"/>
      <c r="AI1909" s="9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90"/>
      <c r="AU1909" s="89"/>
    </row>
    <row r="1910" spans="1:47">
      <c r="A1910" s="21"/>
      <c r="K1910" s="21"/>
      <c r="M1910" s="91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1"/>
      <c r="AF1910" s="11"/>
      <c r="AG1910" s="11"/>
      <c r="AH1910" s="11"/>
      <c r="AI1910" s="9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90"/>
      <c r="AU1910" s="89"/>
    </row>
    <row r="1911" spans="1:47">
      <c r="A1911" s="21"/>
      <c r="K1911" s="21"/>
      <c r="M1911" s="91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1"/>
      <c r="AF1911" s="11"/>
      <c r="AG1911" s="11"/>
      <c r="AH1911" s="11"/>
      <c r="AI1911" s="9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90"/>
      <c r="AU1911" s="89"/>
    </row>
    <row r="1912" spans="1:47">
      <c r="A1912" s="21"/>
      <c r="K1912" s="21"/>
      <c r="M1912" s="91"/>
      <c r="V1912" s="16"/>
      <c r="W1912" s="16"/>
      <c r="X1912" s="16"/>
      <c r="Y1912" s="16"/>
      <c r="Z1912" s="16"/>
      <c r="AA1912" s="16"/>
      <c r="AB1912" s="16"/>
      <c r="AC1912" s="16"/>
      <c r="AD1912" s="16"/>
      <c r="AE1912" s="11"/>
      <c r="AF1912" s="11"/>
      <c r="AG1912" s="11"/>
      <c r="AH1912" s="11"/>
      <c r="AI1912" s="9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90"/>
      <c r="AU1912" s="89"/>
    </row>
    <row r="1913" spans="1:47">
      <c r="A1913" s="21"/>
      <c r="K1913" s="21"/>
      <c r="M1913" s="91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1"/>
      <c r="AF1913" s="11"/>
      <c r="AG1913" s="11"/>
      <c r="AH1913" s="11"/>
      <c r="AI1913" s="9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90"/>
      <c r="AU1913" s="89"/>
    </row>
    <row r="1914" spans="1:47">
      <c r="A1914" s="21"/>
      <c r="K1914" s="21"/>
      <c r="M1914" s="91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1"/>
      <c r="AF1914" s="11"/>
      <c r="AG1914" s="11"/>
      <c r="AH1914" s="11"/>
      <c r="AI1914" s="9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90"/>
      <c r="AU1914" s="89"/>
    </row>
    <row r="1915" spans="1:47">
      <c r="A1915" s="21"/>
      <c r="K1915" s="21"/>
      <c r="M1915" s="91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1"/>
      <c r="AF1915" s="11"/>
      <c r="AG1915" s="11"/>
      <c r="AH1915" s="11"/>
      <c r="AI1915" s="9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90"/>
      <c r="AU1915" s="89"/>
    </row>
    <row r="1916" spans="1:47">
      <c r="A1916" s="21"/>
      <c r="K1916" s="21"/>
      <c r="M1916" s="91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1"/>
      <c r="AF1916" s="11"/>
      <c r="AG1916" s="11"/>
      <c r="AH1916" s="11"/>
      <c r="AI1916" s="9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90"/>
      <c r="AU1916" s="89"/>
    </row>
    <row r="1917" spans="1:47">
      <c r="A1917" s="21"/>
      <c r="K1917" s="21"/>
      <c r="M1917" s="91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1"/>
      <c r="AF1917" s="11"/>
      <c r="AG1917" s="11"/>
      <c r="AH1917" s="11"/>
      <c r="AI1917" s="9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90"/>
      <c r="AU1917" s="89"/>
    </row>
    <row r="1918" spans="1:47">
      <c r="A1918" s="21"/>
      <c r="K1918" s="21"/>
      <c r="M1918" s="91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1"/>
      <c r="AF1918" s="11"/>
      <c r="AG1918" s="11"/>
      <c r="AH1918" s="11"/>
      <c r="AI1918" s="9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90"/>
      <c r="AU1918" s="89"/>
    </row>
    <row r="1919" spans="1:47">
      <c r="A1919" s="21"/>
      <c r="K1919" s="21"/>
      <c r="M1919" s="91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1"/>
      <c r="AF1919" s="11"/>
      <c r="AG1919" s="11"/>
      <c r="AH1919" s="11"/>
      <c r="AI1919" s="9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90"/>
      <c r="AU1919" s="89"/>
    </row>
    <row r="1920" spans="1:47">
      <c r="A1920" s="21"/>
      <c r="K1920" s="21"/>
      <c r="M1920" s="91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1"/>
      <c r="AF1920" s="11"/>
      <c r="AG1920" s="11"/>
      <c r="AH1920" s="11"/>
      <c r="AI1920" s="9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90"/>
      <c r="AU1920" s="89"/>
    </row>
    <row r="1921" spans="1:47">
      <c r="A1921" s="21"/>
      <c r="K1921" s="21"/>
      <c r="M1921" s="91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1"/>
      <c r="AF1921" s="11"/>
      <c r="AG1921" s="11"/>
      <c r="AH1921" s="11"/>
      <c r="AI1921" s="9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90"/>
      <c r="AU1921" s="89"/>
    </row>
    <row r="1922" spans="1:47">
      <c r="A1922" s="21"/>
      <c r="K1922" s="21"/>
      <c r="M1922" s="91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1"/>
      <c r="AF1922" s="11"/>
      <c r="AG1922" s="11"/>
      <c r="AH1922" s="11"/>
      <c r="AI1922" s="9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90"/>
      <c r="AU1922" s="89"/>
    </row>
    <row r="1923" spans="1:47">
      <c r="A1923" s="21"/>
      <c r="K1923" s="21"/>
      <c r="M1923" s="91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1"/>
      <c r="AF1923" s="11"/>
      <c r="AG1923" s="11"/>
      <c r="AH1923" s="11"/>
      <c r="AI1923" s="9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90"/>
      <c r="AU1923" s="89"/>
    </row>
    <row r="1924" spans="1:47">
      <c r="A1924" s="21"/>
      <c r="K1924" s="21"/>
      <c r="M1924" s="91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1"/>
      <c r="AF1924" s="11"/>
      <c r="AG1924" s="11"/>
      <c r="AH1924" s="11"/>
      <c r="AI1924" s="9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90"/>
      <c r="AU1924" s="89"/>
    </row>
    <row r="1925" spans="1:47">
      <c r="A1925" s="21"/>
      <c r="K1925" s="21"/>
      <c r="M1925" s="91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1"/>
      <c r="AF1925" s="11"/>
      <c r="AG1925" s="11"/>
      <c r="AH1925" s="11"/>
      <c r="AI1925" s="9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90"/>
      <c r="AU1925" s="89"/>
    </row>
    <row r="1926" spans="1:47">
      <c r="A1926" s="21"/>
      <c r="K1926" s="21"/>
      <c r="M1926" s="91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1"/>
      <c r="AF1926" s="11"/>
      <c r="AG1926" s="11"/>
      <c r="AH1926" s="11"/>
      <c r="AI1926" s="9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90"/>
      <c r="AU1926" s="89"/>
    </row>
    <row r="1927" spans="1:47">
      <c r="A1927" s="21"/>
      <c r="K1927" s="21"/>
      <c r="M1927" s="91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1"/>
      <c r="AF1927" s="11"/>
      <c r="AG1927" s="11"/>
      <c r="AH1927" s="11"/>
      <c r="AI1927" s="9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90"/>
      <c r="AU1927" s="89"/>
    </row>
    <row r="1928" spans="1:47">
      <c r="A1928" s="21"/>
      <c r="K1928" s="21"/>
      <c r="M1928" s="91"/>
      <c r="V1928" s="16"/>
      <c r="W1928" s="16"/>
      <c r="X1928" s="16"/>
      <c r="Y1928" s="16"/>
      <c r="Z1928" s="16"/>
      <c r="AA1928" s="16"/>
      <c r="AB1928" s="16"/>
      <c r="AC1928" s="16"/>
      <c r="AD1928" s="16"/>
      <c r="AE1928" s="11"/>
      <c r="AF1928" s="11"/>
      <c r="AG1928" s="11"/>
      <c r="AH1928" s="11"/>
      <c r="AI1928" s="9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90"/>
      <c r="AU1928" s="89"/>
    </row>
    <row r="1929" spans="1:47">
      <c r="A1929" s="21"/>
      <c r="K1929" s="21"/>
      <c r="M1929" s="91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1"/>
      <c r="AF1929" s="11"/>
      <c r="AG1929" s="11"/>
      <c r="AH1929" s="11"/>
      <c r="AI1929" s="9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90"/>
      <c r="AU1929" s="89"/>
    </row>
    <row r="1930" spans="1:47">
      <c r="A1930" s="21"/>
      <c r="K1930" s="21"/>
      <c r="M1930" s="91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1"/>
      <c r="AF1930" s="11"/>
      <c r="AG1930" s="11"/>
      <c r="AH1930" s="11"/>
      <c r="AI1930" s="9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90"/>
      <c r="AU1930" s="89"/>
    </row>
    <row r="1931" spans="1:47">
      <c r="A1931" s="21"/>
      <c r="K1931" s="21"/>
      <c r="M1931" s="91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1"/>
      <c r="AF1931" s="11"/>
      <c r="AG1931" s="11"/>
      <c r="AH1931" s="11"/>
      <c r="AI1931" s="9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90"/>
      <c r="AU1931" s="89"/>
    </row>
    <row r="1932" spans="1:47">
      <c r="A1932" s="21"/>
      <c r="K1932" s="21"/>
      <c r="M1932" s="91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1"/>
      <c r="AF1932" s="11"/>
      <c r="AG1932" s="11"/>
      <c r="AH1932" s="11"/>
      <c r="AI1932" s="9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90"/>
      <c r="AU1932" s="89"/>
    </row>
    <row r="1933" spans="1:47">
      <c r="A1933" s="21"/>
      <c r="K1933" s="21"/>
      <c r="M1933" s="91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1"/>
      <c r="AF1933" s="11"/>
      <c r="AG1933" s="11"/>
      <c r="AH1933" s="11"/>
      <c r="AI1933" s="9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90"/>
      <c r="AU1933" s="89"/>
    </row>
    <row r="1934" spans="1:47">
      <c r="A1934" s="21"/>
      <c r="K1934" s="21"/>
      <c r="M1934" s="91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1"/>
      <c r="AF1934" s="11"/>
      <c r="AG1934" s="11"/>
      <c r="AH1934" s="11"/>
      <c r="AI1934" s="9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90"/>
      <c r="AU1934" s="89"/>
    </row>
    <row r="1935" spans="1:47">
      <c r="A1935" s="21"/>
      <c r="K1935" s="21"/>
      <c r="M1935" s="91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1"/>
      <c r="AF1935" s="11"/>
      <c r="AG1935" s="11"/>
      <c r="AH1935" s="11"/>
      <c r="AI1935" s="9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90"/>
      <c r="AU1935" s="89"/>
    </row>
    <row r="1936" spans="1:47">
      <c r="A1936" s="21"/>
      <c r="K1936" s="21"/>
      <c r="M1936" s="91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1"/>
      <c r="AF1936" s="11"/>
      <c r="AG1936" s="11"/>
      <c r="AH1936" s="11"/>
      <c r="AI1936" s="9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90"/>
      <c r="AU1936" s="89"/>
    </row>
    <row r="1937" spans="1:47">
      <c r="A1937" s="21"/>
      <c r="K1937" s="21"/>
      <c r="M1937" s="91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1"/>
      <c r="AF1937" s="11"/>
      <c r="AG1937" s="11"/>
      <c r="AH1937" s="11"/>
      <c r="AI1937" s="9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90"/>
      <c r="AU1937" s="89"/>
    </row>
    <row r="1938" spans="1:47">
      <c r="A1938" s="21"/>
      <c r="K1938" s="21"/>
      <c r="M1938" s="91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1"/>
      <c r="AF1938" s="11"/>
      <c r="AG1938" s="11"/>
      <c r="AH1938" s="11"/>
      <c r="AI1938" s="9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90"/>
      <c r="AU1938" s="89"/>
    </row>
    <row r="1939" spans="1:47">
      <c r="A1939" s="21"/>
      <c r="K1939" s="21"/>
      <c r="M1939" s="91"/>
      <c r="V1939" s="16"/>
      <c r="W1939" s="16"/>
      <c r="X1939" s="16"/>
      <c r="Y1939" s="16"/>
      <c r="Z1939" s="16"/>
      <c r="AA1939" s="16"/>
      <c r="AB1939" s="16"/>
      <c r="AC1939" s="16"/>
      <c r="AD1939" s="16"/>
      <c r="AE1939" s="11"/>
      <c r="AF1939" s="11"/>
      <c r="AG1939" s="11"/>
      <c r="AH1939" s="11"/>
      <c r="AI1939" s="9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90"/>
      <c r="AU1939" s="89"/>
    </row>
    <row r="1940" spans="1:47">
      <c r="A1940" s="21"/>
      <c r="K1940" s="21"/>
      <c r="M1940" s="91"/>
      <c r="V1940" s="16"/>
      <c r="W1940" s="16"/>
      <c r="X1940" s="16"/>
      <c r="Y1940" s="16"/>
      <c r="Z1940" s="16"/>
      <c r="AA1940" s="16"/>
      <c r="AB1940" s="16"/>
      <c r="AC1940" s="16"/>
      <c r="AD1940" s="16"/>
      <c r="AE1940" s="11"/>
      <c r="AF1940" s="11"/>
      <c r="AG1940" s="11"/>
      <c r="AH1940" s="11"/>
      <c r="AI1940" s="9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90"/>
      <c r="AU1940" s="89"/>
    </row>
    <row r="1941" spans="1:47">
      <c r="A1941" s="21"/>
      <c r="K1941" s="21"/>
      <c r="M1941" s="91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1"/>
      <c r="AF1941" s="11"/>
      <c r="AG1941" s="11"/>
      <c r="AH1941" s="11"/>
      <c r="AI1941" s="9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90"/>
      <c r="AU1941" s="89"/>
    </row>
    <row r="1942" spans="1:47">
      <c r="A1942" s="21"/>
      <c r="K1942" s="21"/>
      <c r="M1942" s="91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1"/>
      <c r="AF1942" s="11"/>
      <c r="AG1942" s="11"/>
      <c r="AH1942" s="11"/>
      <c r="AI1942" s="9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90"/>
      <c r="AU1942" s="89"/>
    </row>
    <row r="1943" spans="1:47">
      <c r="A1943" s="21"/>
      <c r="K1943" s="21"/>
      <c r="M1943" s="91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1"/>
      <c r="AF1943" s="11"/>
      <c r="AG1943" s="11"/>
      <c r="AH1943" s="11"/>
      <c r="AI1943" s="9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90"/>
      <c r="AU1943" s="89"/>
    </row>
    <row r="1944" spans="1:47">
      <c r="A1944" s="21"/>
      <c r="K1944" s="21"/>
      <c r="M1944" s="91"/>
      <c r="V1944" s="16"/>
      <c r="W1944" s="16"/>
      <c r="X1944" s="16"/>
      <c r="Y1944" s="16"/>
      <c r="Z1944" s="16"/>
      <c r="AA1944" s="16"/>
      <c r="AB1944" s="16"/>
      <c r="AC1944" s="16"/>
      <c r="AD1944" s="16"/>
      <c r="AE1944" s="11"/>
      <c r="AF1944" s="11"/>
      <c r="AG1944" s="11"/>
      <c r="AH1944" s="11"/>
      <c r="AI1944" s="9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90"/>
      <c r="AU1944" s="89"/>
    </row>
    <row r="1945" spans="1:47">
      <c r="A1945" s="21"/>
      <c r="K1945" s="21"/>
      <c r="M1945" s="91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1"/>
      <c r="AF1945" s="11"/>
      <c r="AG1945" s="11"/>
      <c r="AH1945" s="11"/>
      <c r="AI1945" s="9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90"/>
      <c r="AU1945" s="89"/>
    </row>
    <row r="1946" spans="1:47">
      <c r="A1946" s="21"/>
      <c r="K1946" s="21"/>
      <c r="M1946" s="91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1"/>
      <c r="AF1946" s="11"/>
      <c r="AG1946" s="11"/>
      <c r="AH1946" s="11"/>
      <c r="AI1946" s="9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90"/>
      <c r="AU1946" s="89"/>
    </row>
    <row r="1947" spans="1:47">
      <c r="A1947" s="21"/>
      <c r="K1947" s="21"/>
      <c r="M1947" s="91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1"/>
      <c r="AF1947" s="11"/>
      <c r="AG1947" s="11"/>
      <c r="AH1947" s="11"/>
      <c r="AI1947" s="9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90"/>
      <c r="AU1947" s="89"/>
    </row>
    <row r="1948" spans="1:47">
      <c r="A1948" s="21"/>
      <c r="K1948" s="21"/>
      <c r="M1948" s="91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1"/>
      <c r="AF1948" s="11"/>
      <c r="AG1948" s="11"/>
      <c r="AH1948" s="11"/>
      <c r="AI1948" s="9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90"/>
      <c r="AU1948" s="89"/>
    </row>
    <row r="1949" spans="1:47">
      <c r="A1949" s="21"/>
      <c r="K1949" s="21"/>
      <c r="M1949" s="91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1"/>
      <c r="AF1949" s="11"/>
      <c r="AG1949" s="11"/>
      <c r="AH1949" s="11"/>
      <c r="AI1949" s="9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90"/>
      <c r="AU1949" s="89"/>
    </row>
    <row r="1950" spans="1:47">
      <c r="A1950" s="21"/>
      <c r="K1950" s="21"/>
      <c r="M1950" s="91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1"/>
      <c r="AF1950" s="11"/>
      <c r="AG1950" s="11"/>
      <c r="AH1950" s="11"/>
      <c r="AI1950" s="9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90"/>
      <c r="AU1950" s="89"/>
    </row>
    <row r="1951" spans="1:47">
      <c r="A1951" s="21"/>
      <c r="K1951" s="21"/>
      <c r="M1951" s="91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1"/>
      <c r="AF1951" s="11"/>
      <c r="AG1951" s="11"/>
      <c r="AH1951" s="11"/>
      <c r="AI1951" s="9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90"/>
      <c r="AU1951" s="89"/>
    </row>
    <row r="1952" spans="1:47">
      <c r="A1952" s="21"/>
      <c r="K1952" s="21"/>
      <c r="M1952" s="91"/>
      <c r="V1952" s="16"/>
      <c r="W1952" s="16"/>
      <c r="X1952" s="16"/>
      <c r="Y1952" s="16"/>
      <c r="Z1952" s="16"/>
      <c r="AA1952" s="16"/>
      <c r="AB1952" s="16"/>
      <c r="AC1952" s="16"/>
      <c r="AD1952" s="16"/>
      <c r="AE1952" s="11"/>
      <c r="AF1952" s="11"/>
      <c r="AG1952" s="11"/>
      <c r="AH1952" s="11"/>
      <c r="AI1952" s="9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90"/>
      <c r="AU1952" s="89"/>
    </row>
    <row r="1953" spans="1:47">
      <c r="A1953" s="21"/>
      <c r="K1953" s="21"/>
      <c r="M1953" s="91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1"/>
      <c r="AF1953" s="11"/>
      <c r="AG1953" s="11"/>
      <c r="AH1953" s="11"/>
      <c r="AI1953" s="9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90"/>
      <c r="AU1953" s="89"/>
    </row>
    <row r="1954" spans="1:47">
      <c r="A1954" s="21"/>
      <c r="K1954" s="21"/>
      <c r="M1954" s="91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1"/>
      <c r="AF1954" s="11"/>
      <c r="AG1954" s="11"/>
      <c r="AH1954" s="11"/>
      <c r="AI1954" s="9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90"/>
      <c r="AU1954" s="89"/>
    </row>
    <row r="1955" spans="1:47">
      <c r="A1955" s="21"/>
      <c r="K1955" s="21"/>
      <c r="M1955" s="91"/>
      <c r="V1955" s="16"/>
      <c r="W1955" s="16"/>
      <c r="X1955" s="16"/>
      <c r="Y1955" s="16"/>
      <c r="Z1955" s="16"/>
      <c r="AA1955" s="16"/>
      <c r="AB1955" s="16"/>
      <c r="AC1955" s="16"/>
      <c r="AD1955" s="16"/>
      <c r="AE1955" s="11"/>
      <c r="AF1955" s="11"/>
      <c r="AG1955" s="11"/>
      <c r="AH1955" s="11"/>
      <c r="AI1955" s="9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90"/>
      <c r="AU1955" s="89"/>
    </row>
    <row r="1956" spans="1:47">
      <c r="A1956" s="21"/>
      <c r="K1956" s="21"/>
      <c r="M1956" s="91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1"/>
      <c r="AF1956" s="11"/>
      <c r="AG1956" s="11"/>
      <c r="AH1956" s="11"/>
      <c r="AI1956" s="9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90"/>
      <c r="AU1956" s="89"/>
    </row>
    <row r="1957" spans="1:47">
      <c r="A1957" s="21"/>
      <c r="K1957" s="21"/>
      <c r="M1957" s="91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1"/>
      <c r="AF1957" s="11"/>
      <c r="AG1957" s="11"/>
      <c r="AH1957" s="11"/>
      <c r="AI1957" s="9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90"/>
      <c r="AU1957" s="89"/>
    </row>
    <row r="1958" spans="1:47">
      <c r="A1958" s="21"/>
      <c r="K1958" s="21"/>
      <c r="M1958" s="91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1"/>
      <c r="AF1958" s="11"/>
      <c r="AG1958" s="11"/>
      <c r="AH1958" s="11"/>
      <c r="AI1958" s="9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90"/>
      <c r="AU1958" s="89"/>
    </row>
    <row r="1959" spans="1:47">
      <c r="A1959" s="21"/>
      <c r="K1959" s="21"/>
      <c r="M1959" s="91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1"/>
      <c r="AF1959" s="11"/>
      <c r="AG1959" s="11"/>
      <c r="AH1959" s="11"/>
      <c r="AI1959" s="9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90"/>
      <c r="AU1959" s="89"/>
    </row>
    <row r="1960" spans="1:47">
      <c r="A1960" s="21"/>
      <c r="K1960" s="21"/>
      <c r="M1960" s="91"/>
      <c r="V1960" s="16"/>
      <c r="W1960" s="16"/>
      <c r="X1960" s="16"/>
      <c r="Y1960" s="16"/>
      <c r="Z1960" s="16"/>
      <c r="AA1960" s="16"/>
      <c r="AB1960" s="16"/>
      <c r="AC1960" s="16"/>
      <c r="AD1960" s="16"/>
      <c r="AE1960" s="11"/>
      <c r="AF1960" s="11"/>
      <c r="AG1960" s="11"/>
      <c r="AH1960" s="11"/>
      <c r="AI1960" s="9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90"/>
      <c r="AU1960" s="89"/>
    </row>
    <row r="1961" spans="1:47">
      <c r="A1961" s="21"/>
      <c r="K1961" s="21"/>
      <c r="M1961" s="91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1"/>
      <c r="AF1961" s="11"/>
      <c r="AG1961" s="11"/>
      <c r="AH1961" s="11"/>
      <c r="AI1961" s="9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90"/>
      <c r="AU1961" s="89"/>
    </row>
    <row r="1962" spans="1:47">
      <c r="A1962" s="21"/>
      <c r="K1962" s="21"/>
      <c r="M1962" s="91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1"/>
      <c r="AF1962" s="11"/>
      <c r="AG1962" s="11"/>
      <c r="AH1962" s="11"/>
      <c r="AI1962" s="9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90"/>
      <c r="AU1962" s="89"/>
    </row>
    <row r="1963" spans="1:47">
      <c r="A1963" s="21"/>
      <c r="K1963" s="21"/>
      <c r="M1963" s="91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1"/>
      <c r="AF1963" s="11"/>
      <c r="AG1963" s="11"/>
      <c r="AH1963" s="11"/>
      <c r="AI1963" s="9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90"/>
      <c r="AU1963" s="89"/>
    </row>
    <row r="1964" spans="1:47">
      <c r="A1964" s="21"/>
      <c r="K1964" s="21"/>
      <c r="M1964" s="91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1"/>
      <c r="AF1964" s="11"/>
      <c r="AG1964" s="11"/>
      <c r="AH1964" s="11"/>
      <c r="AI1964" s="9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90"/>
      <c r="AU1964" s="89"/>
    </row>
    <row r="1965" spans="1:47">
      <c r="A1965" s="21"/>
      <c r="K1965" s="21"/>
      <c r="M1965" s="91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1"/>
      <c r="AF1965" s="11"/>
      <c r="AG1965" s="11"/>
      <c r="AH1965" s="11"/>
      <c r="AI1965" s="9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90"/>
      <c r="AU1965" s="89"/>
    </row>
    <row r="1966" spans="1:47">
      <c r="A1966" s="21"/>
      <c r="K1966" s="21"/>
      <c r="M1966" s="91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1"/>
      <c r="AF1966" s="11"/>
      <c r="AG1966" s="11"/>
      <c r="AH1966" s="11"/>
      <c r="AI1966" s="9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90"/>
      <c r="AU1966" s="89"/>
    </row>
    <row r="1967" spans="1:47">
      <c r="A1967" s="21"/>
      <c r="K1967" s="21"/>
      <c r="M1967" s="91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1"/>
      <c r="AF1967" s="11"/>
      <c r="AG1967" s="11"/>
      <c r="AH1967" s="11"/>
      <c r="AI1967" s="9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90"/>
      <c r="AU1967" s="89"/>
    </row>
    <row r="1968" spans="1:47">
      <c r="A1968" s="21"/>
      <c r="K1968" s="21"/>
      <c r="M1968" s="91"/>
      <c r="V1968" s="16"/>
      <c r="W1968" s="16"/>
      <c r="X1968" s="16"/>
      <c r="Y1968" s="16"/>
      <c r="Z1968" s="16"/>
      <c r="AA1968" s="16"/>
      <c r="AB1968" s="16"/>
      <c r="AC1968" s="16"/>
      <c r="AD1968" s="16"/>
      <c r="AE1968" s="11"/>
      <c r="AF1968" s="11"/>
      <c r="AG1968" s="11"/>
      <c r="AH1968" s="11"/>
      <c r="AI1968" s="9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90"/>
      <c r="AU1968" s="89"/>
    </row>
    <row r="1969" spans="1:47">
      <c r="A1969" s="21"/>
      <c r="K1969" s="21"/>
      <c r="M1969" s="91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1"/>
      <c r="AF1969" s="11"/>
      <c r="AG1969" s="11"/>
      <c r="AH1969" s="11"/>
      <c r="AI1969" s="9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90"/>
      <c r="AU1969" s="89"/>
    </row>
    <row r="1970" spans="1:47">
      <c r="A1970" s="21"/>
      <c r="K1970" s="21"/>
      <c r="M1970" s="91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1"/>
      <c r="AF1970" s="11"/>
      <c r="AG1970" s="11"/>
      <c r="AH1970" s="11"/>
      <c r="AI1970" s="9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90"/>
      <c r="AU1970" s="89"/>
    </row>
    <row r="1971" spans="1:47">
      <c r="A1971" s="21"/>
      <c r="K1971" s="21"/>
      <c r="M1971" s="91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1"/>
      <c r="AF1971" s="11"/>
      <c r="AG1971" s="11"/>
      <c r="AH1971" s="11"/>
      <c r="AI1971" s="9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90"/>
      <c r="AU1971" s="89"/>
    </row>
    <row r="1972" spans="1:47">
      <c r="A1972" s="21"/>
      <c r="K1972" s="21"/>
      <c r="M1972" s="91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1"/>
      <c r="AF1972" s="11"/>
      <c r="AG1972" s="11"/>
      <c r="AH1972" s="11"/>
      <c r="AI1972" s="9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90"/>
      <c r="AU1972" s="89"/>
    </row>
    <row r="1973" spans="1:47">
      <c r="A1973" s="21"/>
      <c r="K1973" s="21"/>
      <c r="M1973" s="91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1"/>
      <c r="AF1973" s="11"/>
      <c r="AG1973" s="11"/>
      <c r="AH1973" s="11"/>
      <c r="AI1973" s="9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90"/>
      <c r="AU1973" s="89"/>
    </row>
    <row r="1974" spans="1:47">
      <c r="A1974" s="21"/>
      <c r="K1974" s="21"/>
      <c r="M1974" s="91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1"/>
      <c r="AF1974" s="11"/>
      <c r="AG1974" s="11"/>
      <c r="AH1974" s="11"/>
      <c r="AI1974" s="9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90"/>
      <c r="AU1974" s="89"/>
    </row>
    <row r="1975" spans="1:47">
      <c r="A1975" s="21"/>
      <c r="K1975" s="21"/>
      <c r="M1975" s="91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1"/>
      <c r="AF1975" s="11"/>
      <c r="AG1975" s="11"/>
      <c r="AH1975" s="11"/>
      <c r="AI1975" s="9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90"/>
      <c r="AU1975" s="89"/>
    </row>
    <row r="1976" spans="1:47">
      <c r="A1976" s="21"/>
      <c r="K1976" s="21"/>
      <c r="M1976" s="91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1"/>
      <c r="AF1976" s="11"/>
      <c r="AG1976" s="11"/>
      <c r="AH1976" s="11"/>
      <c r="AI1976" s="9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90"/>
      <c r="AU1976" s="89"/>
    </row>
    <row r="1977" spans="1:47">
      <c r="A1977" s="21"/>
      <c r="K1977" s="21"/>
      <c r="M1977" s="91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1"/>
      <c r="AF1977" s="11"/>
      <c r="AG1977" s="11"/>
      <c r="AH1977" s="11"/>
      <c r="AI1977" s="9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90"/>
      <c r="AU1977" s="89"/>
    </row>
    <row r="1978" spans="1:47">
      <c r="A1978" s="21"/>
      <c r="K1978" s="21"/>
      <c r="M1978" s="91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1"/>
      <c r="AF1978" s="11"/>
      <c r="AG1978" s="11"/>
      <c r="AH1978" s="11"/>
      <c r="AI1978" s="9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90"/>
      <c r="AU1978" s="89"/>
    </row>
    <row r="1979" spans="1:47">
      <c r="A1979" s="21"/>
      <c r="K1979" s="21"/>
      <c r="M1979" s="91"/>
      <c r="V1979" s="16"/>
      <c r="W1979" s="16"/>
      <c r="X1979" s="16"/>
      <c r="Y1979" s="16"/>
      <c r="Z1979" s="16"/>
      <c r="AA1979" s="16"/>
      <c r="AB1979" s="16"/>
      <c r="AC1979" s="16"/>
      <c r="AD1979" s="16"/>
      <c r="AE1979" s="11"/>
      <c r="AF1979" s="11"/>
      <c r="AG1979" s="11"/>
      <c r="AH1979" s="11"/>
      <c r="AI1979" s="9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90"/>
      <c r="AU1979" s="89"/>
    </row>
    <row r="1980" spans="1:47">
      <c r="A1980" s="21"/>
      <c r="K1980" s="21"/>
      <c r="M1980" s="91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1"/>
      <c r="AF1980" s="11"/>
      <c r="AG1980" s="11"/>
      <c r="AH1980" s="11"/>
      <c r="AI1980" s="9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90"/>
      <c r="AU1980" s="89"/>
    </row>
    <row r="1981" spans="1:47">
      <c r="A1981" s="21"/>
      <c r="K1981" s="21"/>
      <c r="M1981" s="91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1"/>
      <c r="AF1981" s="11"/>
      <c r="AG1981" s="11"/>
      <c r="AH1981" s="11"/>
      <c r="AI1981" s="9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90"/>
      <c r="AU1981" s="89"/>
    </row>
    <row r="1982" spans="1:47">
      <c r="A1982" s="21"/>
      <c r="K1982" s="21"/>
      <c r="M1982" s="91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1"/>
      <c r="AF1982" s="11"/>
      <c r="AG1982" s="11"/>
      <c r="AH1982" s="11"/>
      <c r="AI1982" s="9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90"/>
      <c r="AU1982" s="89"/>
    </row>
    <row r="1983" spans="1:47">
      <c r="A1983" s="21"/>
      <c r="K1983" s="21"/>
      <c r="M1983" s="91"/>
      <c r="V1983" s="16"/>
      <c r="W1983" s="16"/>
      <c r="X1983" s="16"/>
      <c r="Y1983" s="16"/>
      <c r="Z1983" s="16"/>
      <c r="AA1983" s="16"/>
      <c r="AB1983" s="16"/>
      <c r="AC1983" s="16"/>
      <c r="AD1983" s="16"/>
      <c r="AE1983" s="11"/>
      <c r="AF1983" s="11"/>
      <c r="AG1983" s="11"/>
      <c r="AH1983" s="11"/>
      <c r="AI1983" s="9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90"/>
      <c r="AU1983" s="89"/>
    </row>
    <row r="1984" spans="1:47">
      <c r="A1984" s="21"/>
      <c r="K1984" s="21"/>
      <c r="M1984" s="91"/>
      <c r="V1984" s="16"/>
      <c r="W1984" s="16"/>
      <c r="X1984" s="16"/>
      <c r="Y1984" s="16"/>
      <c r="Z1984" s="16"/>
      <c r="AA1984" s="16"/>
      <c r="AB1984" s="16"/>
      <c r="AC1984" s="16"/>
      <c r="AD1984" s="16"/>
      <c r="AE1984" s="11"/>
      <c r="AF1984" s="11"/>
      <c r="AG1984" s="11"/>
      <c r="AH1984" s="11"/>
      <c r="AI1984" s="9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90"/>
      <c r="AU1984" s="89"/>
    </row>
    <row r="1985" spans="1:47">
      <c r="A1985" s="21"/>
      <c r="K1985" s="21"/>
      <c r="M1985" s="91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1"/>
      <c r="AF1985" s="11"/>
      <c r="AG1985" s="11"/>
      <c r="AH1985" s="11"/>
      <c r="AI1985" s="9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90"/>
      <c r="AU1985" s="89"/>
    </row>
    <row r="1986" spans="1:47">
      <c r="A1986" s="21"/>
      <c r="K1986" s="21"/>
      <c r="M1986" s="91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1"/>
      <c r="AF1986" s="11"/>
      <c r="AG1986" s="11"/>
      <c r="AH1986" s="11"/>
      <c r="AI1986" s="9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90"/>
      <c r="AU1986" s="89"/>
    </row>
    <row r="1987" spans="1:47">
      <c r="A1987" s="21"/>
      <c r="K1987" s="21"/>
      <c r="M1987" s="91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1"/>
      <c r="AF1987" s="11"/>
      <c r="AG1987" s="11"/>
      <c r="AH1987" s="11"/>
      <c r="AI1987" s="9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90"/>
      <c r="AU1987" s="89"/>
    </row>
    <row r="1988" spans="1:47">
      <c r="A1988" s="21"/>
      <c r="K1988" s="21"/>
      <c r="M1988" s="91"/>
      <c r="V1988" s="16"/>
      <c r="W1988" s="16"/>
      <c r="X1988" s="16"/>
      <c r="Y1988" s="16"/>
      <c r="Z1988" s="16"/>
      <c r="AA1988" s="16"/>
      <c r="AB1988" s="16"/>
      <c r="AC1988" s="16"/>
      <c r="AD1988" s="16"/>
      <c r="AE1988" s="11"/>
      <c r="AF1988" s="11"/>
      <c r="AG1988" s="11"/>
      <c r="AH1988" s="11"/>
      <c r="AI1988" s="9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90"/>
      <c r="AU1988" s="89"/>
    </row>
    <row r="1989" spans="1:47">
      <c r="A1989" s="21"/>
      <c r="K1989" s="21"/>
      <c r="M1989" s="91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1"/>
      <c r="AF1989" s="11"/>
      <c r="AG1989" s="11"/>
      <c r="AH1989" s="11"/>
      <c r="AI1989" s="9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90"/>
      <c r="AU1989" s="89"/>
    </row>
    <row r="1990" spans="1:47">
      <c r="A1990" s="21"/>
      <c r="K1990" s="21"/>
      <c r="M1990" s="91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1"/>
      <c r="AF1990" s="11"/>
      <c r="AG1990" s="11"/>
      <c r="AH1990" s="11"/>
      <c r="AI1990" s="9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90"/>
      <c r="AU1990" s="89"/>
    </row>
    <row r="1991" spans="1:47">
      <c r="A1991" s="21"/>
      <c r="K1991" s="21"/>
      <c r="M1991" s="91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1"/>
      <c r="AF1991" s="11"/>
      <c r="AG1991" s="11"/>
      <c r="AH1991" s="11"/>
      <c r="AI1991" s="9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90"/>
      <c r="AU1991" s="89"/>
    </row>
    <row r="1992" spans="1:47">
      <c r="A1992" s="21"/>
      <c r="K1992" s="21"/>
      <c r="M1992" s="91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1"/>
      <c r="AF1992" s="11"/>
      <c r="AG1992" s="11"/>
      <c r="AH1992" s="11"/>
      <c r="AI1992" s="9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90"/>
      <c r="AU1992" s="89"/>
    </row>
    <row r="1993" spans="1:47">
      <c r="A1993" s="21"/>
      <c r="K1993" s="21"/>
      <c r="M1993" s="91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1"/>
      <c r="AF1993" s="11"/>
      <c r="AG1993" s="11"/>
      <c r="AH1993" s="11"/>
      <c r="AI1993" s="9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90"/>
      <c r="AU1993" s="89"/>
    </row>
    <row r="1994" spans="1:47">
      <c r="A1994" s="21"/>
      <c r="K1994" s="21"/>
      <c r="M1994" s="91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1"/>
      <c r="AF1994" s="11"/>
      <c r="AG1994" s="11"/>
      <c r="AH1994" s="11"/>
      <c r="AI1994" s="9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90"/>
      <c r="AU1994" s="89"/>
    </row>
    <row r="1995" spans="1:47">
      <c r="A1995" s="21"/>
      <c r="K1995" s="21"/>
      <c r="M1995" s="91"/>
      <c r="V1995" s="16"/>
      <c r="W1995" s="16"/>
      <c r="X1995" s="16"/>
      <c r="Y1995" s="16"/>
      <c r="Z1995" s="16"/>
      <c r="AA1995" s="16"/>
      <c r="AB1995" s="16"/>
      <c r="AC1995" s="16"/>
      <c r="AD1995" s="16"/>
      <c r="AE1995" s="11"/>
      <c r="AF1995" s="11"/>
      <c r="AG1995" s="11"/>
      <c r="AH1995" s="11"/>
      <c r="AI1995" s="9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90"/>
      <c r="AU1995" s="89"/>
    </row>
    <row r="1996" spans="1:47">
      <c r="A1996" s="21"/>
      <c r="K1996" s="21"/>
      <c r="M1996" s="91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1"/>
      <c r="AF1996" s="11"/>
      <c r="AG1996" s="11"/>
      <c r="AH1996" s="11"/>
      <c r="AI1996" s="9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90"/>
      <c r="AU1996" s="89"/>
    </row>
    <row r="1997" spans="1:47">
      <c r="A1997" s="21"/>
      <c r="K1997" s="21"/>
      <c r="M1997" s="91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1"/>
      <c r="AF1997" s="11"/>
      <c r="AG1997" s="11"/>
      <c r="AH1997" s="11"/>
      <c r="AI1997" s="9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90"/>
      <c r="AU1997" s="89"/>
    </row>
    <row r="1998" spans="1:47">
      <c r="A1998" s="21"/>
      <c r="K1998" s="21"/>
      <c r="M1998" s="91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1"/>
      <c r="AF1998" s="11"/>
      <c r="AG1998" s="11"/>
      <c r="AH1998" s="11"/>
      <c r="AI1998" s="9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90"/>
      <c r="AU1998" s="89"/>
    </row>
    <row r="1999" spans="1:47">
      <c r="A1999" s="21"/>
      <c r="K1999" s="21"/>
      <c r="M1999" s="91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1"/>
      <c r="AF1999" s="11"/>
      <c r="AG1999" s="11"/>
      <c r="AH1999" s="11"/>
      <c r="AI1999" s="9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90"/>
      <c r="AU1999" s="89"/>
    </row>
    <row r="2000" spans="1:47">
      <c r="A2000" s="21"/>
      <c r="K2000" s="21"/>
      <c r="M2000" s="91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1"/>
      <c r="AF2000" s="11"/>
      <c r="AG2000" s="11"/>
      <c r="AH2000" s="11"/>
      <c r="AI2000" s="9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90"/>
      <c r="AU2000" s="89"/>
    </row>
    <row r="2001" spans="1:47">
      <c r="A2001" s="21"/>
      <c r="K2001" s="21"/>
      <c r="M2001" s="91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1"/>
      <c r="AF2001" s="11"/>
      <c r="AG2001" s="11"/>
      <c r="AH2001" s="11"/>
      <c r="AI2001" s="9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90"/>
      <c r="AU2001" s="89"/>
    </row>
    <row r="2002" spans="1:47">
      <c r="A2002" s="21"/>
      <c r="K2002" s="21"/>
      <c r="M2002" s="91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1"/>
      <c r="AF2002" s="11"/>
      <c r="AG2002" s="11"/>
      <c r="AH2002" s="11"/>
      <c r="AI2002" s="9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90"/>
      <c r="AU2002" s="89"/>
    </row>
    <row r="2003" spans="1:47">
      <c r="A2003" s="21"/>
      <c r="K2003" s="21"/>
      <c r="M2003" s="91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1"/>
      <c r="AF2003" s="11"/>
      <c r="AG2003" s="11"/>
      <c r="AH2003" s="11"/>
      <c r="AI2003" s="9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90"/>
      <c r="AU2003" s="89"/>
    </row>
    <row r="2004" spans="1:47">
      <c r="A2004" s="21"/>
      <c r="K2004" s="21"/>
      <c r="M2004" s="91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1"/>
      <c r="AF2004" s="11"/>
      <c r="AG2004" s="11"/>
      <c r="AH2004" s="11"/>
      <c r="AI2004" s="9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90"/>
      <c r="AU2004" s="89"/>
    </row>
    <row r="2005" spans="1:47">
      <c r="A2005" s="21"/>
      <c r="K2005" s="21"/>
      <c r="M2005" s="91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1"/>
      <c r="AF2005" s="11"/>
      <c r="AG2005" s="11"/>
      <c r="AH2005" s="11"/>
      <c r="AI2005" s="9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90"/>
      <c r="AU2005" s="89"/>
    </row>
    <row r="2006" spans="1:47">
      <c r="A2006" s="21"/>
      <c r="K2006" s="21"/>
      <c r="M2006" s="91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1"/>
      <c r="AF2006" s="11"/>
      <c r="AG2006" s="11"/>
      <c r="AH2006" s="11"/>
      <c r="AI2006" s="9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90"/>
      <c r="AU2006" s="89"/>
    </row>
    <row r="2007" spans="1:47">
      <c r="A2007" s="21"/>
      <c r="K2007" s="21"/>
      <c r="M2007" s="91"/>
      <c r="V2007" s="16"/>
      <c r="W2007" s="16"/>
      <c r="X2007" s="16"/>
      <c r="Y2007" s="16"/>
      <c r="Z2007" s="16"/>
      <c r="AA2007" s="16"/>
      <c r="AB2007" s="16"/>
      <c r="AC2007" s="16"/>
      <c r="AD2007" s="16"/>
      <c r="AE2007" s="11"/>
      <c r="AF2007" s="11"/>
      <c r="AG2007" s="11"/>
      <c r="AH2007" s="11"/>
      <c r="AI2007" s="9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90"/>
      <c r="AU2007" s="89"/>
    </row>
    <row r="2008" spans="1:47">
      <c r="A2008" s="21"/>
      <c r="K2008" s="21"/>
      <c r="M2008" s="91"/>
      <c r="V2008" s="16"/>
      <c r="W2008" s="16"/>
      <c r="X2008" s="16"/>
      <c r="Y2008" s="16"/>
      <c r="Z2008" s="16"/>
      <c r="AA2008" s="16"/>
      <c r="AB2008" s="16"/>
      <c r="AC2008" s="16"/>
      <c r="AD2008" s="16"/>
      <c r="AE2008" s="11"/>
      <c r="AF2008" s="11"/>
      <c r="AG2008" s="11"/>
      <c r="AH2008" s="11"/>
      <c r="AI2008" s="9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90"/>
      <c r="AU2008" s="89"/>
    </row>
    <row r="2009" spans="1:47">
      <c r="A2009" s="21"/>
      <c r="K2009" s="21"/>
      <c r="M2009" s="91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1"/>
      <c r="AF2009" s="11"/>
      <c r="AG2009" s="11"/>
      <c r="AH2009" s="11"/>
      <c r="AI2009" s="9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90"/>
      <c r="AU2009" s="89"/>
    </row>
    <row r="2010" spans="1:47">
      <c r="A2010" s="21"/>
      <c r="K2010" s="21"/>
      <c r="M2010" s="91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1"/>
      <c r="AF2010" s="11"/>
      <c r="AG2010" s="11"/>
      <c r="AH2010" s="11"/>
      <c r="AI2010" s="9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90"/>
      <c r="AU2010" s="89"/>
    </row>
    <row r="2011" spans="1:47">
      <c r="A2011" s="21"/>
      <c r="K2011" s="21"/>
      <c r="M2011" s="91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1"/>
      <c r="AF2011" s="11"/>
      <c r="AG2011" s="11"/>
      <c r="AH2011" s="11"/>
      <c r="AI2011" s="9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90"/>
      <c r="AU2011" s="89"/>
    </row>
    <row r="2012" spans="1:47">
      <c r="A2012" s="21"/>
      <c r="K2012" s="21"/>
      <c r="M2012" s="91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1"/>
      <c r="AF2012" s="11"/>
      <c r="AG2012" s="11"/>
      <c r="AH2012" s="11"/>
      <c r="AI2012" s="9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90"/>
      <c r="AU2012" s="89"/>
    </row>
    <row r="2013" spans="1:47">
      <c r="A2013" s="21"/>
      <c r="K2013" s="21"/>
      <c r="M2013" s="91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1"/>
      <c r="AF2013" s="11"/>
      <c r="AG2013" s="11"/>
      <c r="AH2013" s="11"/>
      <c r="AI2013" s="9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90"/>
      <c r="AU2013" s="89"/>
    </row>
    <row r="2014" spans="1:47">
      <c r="A2014" s="21"/>
      <c r="K2014" s="21"/>
      <c r="M2014" s="91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1"/>
      <c r="AF2014" s="11"/>
      <c r="AG2014" s="11"/>
      <c r="AH2014" s="11"/>
      <c r="AI2014" s="9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90"/>
      <c r="AU2014" s="89"/>
    </row>
    <row r="2015" spans="1:47">
      <c r="A2015" s="21"/>
      <c r="K2015" s="21"/>
      <c r="M2015" s="91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1"/>
      <c r="AF2015" s="11"/>
      <c r="AG2015" s="11"/>
      <c r="AH2015" s="11"/>
      <c r="AI2015" s="9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90"/>
      <c r="AU2015" s="89"/>
    </row>
    <row r="2016" spans="1:47">
      <c r="A2016" s="21"/>
      <c r="K2016" s="21"/>
      <c r="M2016" s="91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1"/>
      <c r="AF2016" s="11"/>
      <c r="AG2016" s="11"/>
      <c r="AH2016" s="11"/>
      <c r="AI2016" s="9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90"/>
      <c r="AU2016" s="89"/>
    </row>
    <row r="2017" spans="1:47">
      <c r="A2017" s="21"/>
      <c r="K2017" s="21"/>
      <c r="M2017" s="91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1"/>
      <c r="AF2017" s="11"/>
      <c r="AG2017" s="11"/>
      <c r="AH2017" s="11"/>
      <c r="AI2017" s="9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90"/>
      <c r="AU2017" s="89"/>
    </row>
    <row r="2018" spans="1:47">
      <c r="A2018" s="21"/>
      <c r="K2018" s="21"/>
      <c r="M2018" s="91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1"/>
      <c r="AF2018" s="11"/>
      <c r="AG2018" s="11"/>
      <c r="AH2018" s="11"/>
      <c r="AI2018" s="9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90"/>
      <c r="AU2018" s="89"/>
    </row>
    <row r="2019" spans="1:47">
      <c r="A2019" s="21"/>
      <c r="K2019" s="21"/>
      <c r="M2019" s="91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1"/>
      <c r="AF2019" s="11"/>
      <c r="AG2019" s="11"/>
      <c r="AH2019" s="11"/>
      <c r="AI2019" s="9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90"/>
      <c r="AU2019" s="89"/>
    </row>
    <row r="2020" spans="1:47">
      <c r="A2020" s="21"/>
      <c r="K2020" s="21"/>
      <c r="M2020" s="91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1"/>
      <c r="AF2020" s="11"/>
      <c r="AG2020" s="11"/>
      <c r="AH2020" s="11"/>
      <c r="AI2020" s="9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90"/>
      <c r="AU2020" s="89"/>
    </row>
    <row r="2021" spans="1:47">
      <c r="A2021" s="21"/>
      <c r="K2021" s="21"/>
      <c r="M2021" s="91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1"/>
      <c r="AF2021" s="11"/>
      <c r="AG2021" s="11"/>
      <c r="AH2021" s="11"/>
      <c r="AI2021" s="9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90"/>
      <c r="AU2021" s="89"/>
    </row>
    <row r="2022" spans="1:47">
      <c r="A2022" s="21"/>
      <c r="K2022" s="21"/>
      <c r="M2022" s="91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1"/>
      <c r="AF2022" s="11"/>
      <c r="AG2022" s="11"/>
      <c r="AH2022" s="11"/>
      <c r="AI2022" s="9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90"/>
      <c r="AU2022" s="89"/>
    </row>
    <row r="2023" spans="1:47">
      <c r="A2023" s="21"/>
      <c r="K2023" s="21"/>
      <c r="M2023" s="91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1"/>
      <c r="AF2023" s="11"/>
      <c r="AG2023" s="11"/>
      <c r="AH2023" s="11"/>
      <c r="AI2023" s="9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90"/>
      <c r="AU2023" s="89"/>
    </row>
    <row r="2024" spans="1:47">
      <c r="A2024" s="21"/>
      <c r="K2024" s="21"/>
      <c r="M2024" s="91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1"/>
      <c r="AF2024" s="11"/>
      <c r="AG2024" s="11"/>
      <c r="AH2024" s="11"/>
      <c r="AI2024" s="9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90"/>
      <c r="AU2024" s="89"/>
    </row>
    <row r="2025" spans="1:47">
      <c r="A2025" s="21"/>
      <c r="K2025" s="21"/>
      <c r="M2025" s="91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1"/>
      <c r="AF2025" s="11"/>
      <c r="AG2025" s="11"/>
      <c r="AH2025" s="11"/>
      <c r="AI2025" s="9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90"/>
      <c r="AU2025" s="89"/>
    </row>
    <row r="2026" spans="1:47">
      <c r="A2026" s="21"/>
      <c r="K2026" s="21"/>
      <c r="M2026" s="91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1"/>
      <c r="AF2026" s="11"/>
      <c r="AG2026" s="11"/>
      <c r="AH2026" s="11"/>
      <c r="AI2026" s="9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90"/>
      <c r="AU2026" s="89"/>
    </row>
    <row r="2027" spans="1:47">
      <c r="A2027" s="21"/>
      <c r="K2027" s="21"/>
      <c r="M2027" s="91"/>
      <c r="V2027" s="16"/>
      <c r="W2027" s="16"/>
      <c r="X2027" s="16"/>
      <c r="Y2027" s="16"/>
      <c r="Z2027" s="16"/>
      <c r="AA2027" s="16"/>
      <c r="AB2027" s="16"/>
      <c r="AC2027" s="16"/>
      <c r="AD2027" s="16"/>
      <c r="AE2027" s="11"/>
      <c r="AF2027" s="11"/>
      <c r="AG2027" s="11"/>
      <c r="AH2027" s="11"/>
      <c r="AI2027" s="9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90"/>
      <c r="AU2027" s="89"/>
    </row>
    <row r="2028" spans="1:47">
      <c r="A2028" s="21"/>
      <c r="K2028" s="21"/>
      <c r="M2028" s="91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1"/>
      <c r="AF2028" s="11"/>
      <c r="AG2028" s="11"/>
      <c r="AH2028" s="11"/>
      <c r="AI2028" s="9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90"/>
      <c r="AU2028" s="89"/>
    </row>
    <row r="2029" spans="1:47">
      <c r="A2029" s="21"/>
      <c r="K2029" s="21"/>
      <c r="M2029" s="91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1"/>
      <c r="AF2029" s="11"/>
      <c r="AG2029" s="11"/>
      <c r="AH2029" s="11"/>
      <c r="AI2029" s="9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90"/>
      <c r="AU2029" s="89"/>
    </row>
    <row r="2030" spans="1:47">
      <c r="A2030" s="21"/>
      <c r="K2030" s="21"/>
      <c r="M2030" s="91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1"/>
      <c r="AF2030" s="11"/>
      <c r="AG2030" s="11"/>
      <c r="AH2030" s="11"/>
      <c r="AI2030" s="9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90"/>
      <c r="AU2030" s="89"/>
    </row>
    <row r="2031" spans="1:47">
      <c r="A2031" s="21"/>
      <c r="K2031" s="21"/>
      <c r="M2031" s="91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1"/>
      <c r="AF2031" s="11"/>
      <c r="AG2031" s="11"/>
      <c r="AH2031" s="11"/>
      <c r="AI2031" s="9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90"/>
      <c r="AU2031" s="89"/>
    </row>
    <row r="2032" spans="1:47">
      <c r="A2032" s="21"/>
      <c r="K2032" s="21"/>
      <c r="M2032" s="91"/>
      <c r="V2032" s="16"/>
      <c r="W2032" s="16"/>
      <c r="X2032" s="16"/>
      <c r="Y2032" s="16"/>
      <c r="Z2032" s="16"/>
      <c r="AA2032" s="16"/>
      <c r="AB2032" s="16"/>
      <c r="AC2032" s="16"/>
      <c r="AD2032" s="16"/>
      <c r="AE2032" s="11"/>
      <c r="AF2032" s="11"/>
      <c r="AG2032" s="11"/>
      <c r="AH2032" s="11"/>
      <c r="AI2032" s="9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90"/>
      <c r="AU2032" s="89"/>
    </row>
    <row r="2033" spans="1:47">
      <c r="A2033" s="21"/>
      <c r="K2033" s="21"/>
      <c r="M2033" s="91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1"/>
      <c r="AF2033" s="11"/>
      <c r="AG2033" s="11"/>
      <c r="AH2033" s="11"/>
      <c r="AI2033" s="9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90"/>
      <c r="AU2033" s="89"/>
    </row>
    <row r="2034" spans="1:47">
      <c r="A2034" s="21"/>
      <c r="K2034" s="21"/>
      <c r="M2034" s="91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1"/>
      <c r="AF2034" s="11"/>
      <c r="AG2034" s="11"/>
      <c r="AH2034" s="11"/>
      <c r="AI2034" s="9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90"/>
      <c r="AU2034" s="89"/>
    </row>
    <row r="2035" spans="1:47">
      <c r="A2035" s="21"/>
      <c r="K2035" s="21"/>
      <c r="M2035" s="91"/>
      <c r="V2035" s="16"/>
      <c r="W2035" s="16"/>
      <c r="X2035" s="16"/>
      <c r="Y2035" s="16"/>
      <c r="Z2035" s="16"/>
      <c r="AA2035" s="16"/>
      <c r="AB2035" s="16"/>
      <c r="AC2035" s="16"/>
      <c r="AD2035" s="16"/>
      <c r="AE2035" s="11"/>
      <c r="AF2035" s="11"/>
      <c r="AG2035" s="11"/>
      <c r="AH2035" s="11"/>
      <c r="AI2035" s="9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90"/>
      <c r="AU2035" s="89"/>
    </row>
    <row r="2036" spans="1:47">
      <c r="A2036" s="21"/>
      <c r="K2036" s="21"/>
      <c r="M2036" s="91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1"/>
      <c r="AF2036" s="11"/>
      <c r="AG2036" s="11"/>
      <c r="AH2036" s="11"/>
      <c r="AI2036" s="9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90"/>
      <c r="AU2036" s="89"/>
    </row>
    <row r="2037" spans="1:47">
      <c r="A2037" s="21"/>
      <c r="K2037" s="21"/>
      <c r="M2037" s="91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1"/>
      <c r="AF2037" s="11"/>
      <c r="AG2037" s="11"/>
      <c r="AH2037" s="11"/>
      <c r="AI2037" s="9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90"/>
      <c r="AU2037" s="89"/>
    </row>
    <row r="2038" spans="1:47">
      <c r="A2038" s="21"/>
      <c r="K2038" s="21"/>
      <c r="M2038" s="91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1"/>
      <c r="AF2038" s="11"/>
      <c r="AG2038" s="11"/>
      <c r="AH2038" s="11"/>
      <c r="AI2038" s="9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90"/>
      <c r="AU2038" s="89"/>
    </row>
    <row r="2039" spans="1:47">
      <c r="A2039" s="21"/>
      <c r="K2039" s="21"/>
      <c r="M2039" s="91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1"/>
      <c r="AF2039" s="11"/>
      <c r="AG2039" s="11"/>
      <c r="AH2039" s="11"/>
      <c r="AI2039" s="9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90"/>
      <c r="AU2039" s="89"/>
    </row>
    <row r="2040" spans="1:47">
      <c r="A2040" s="21"/>
      <c r="K2040" s="21"/>
      <c r="M2040" s="91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1"/>
      <c r="AF2040" s="11"/>
      <c r="AG2040" s="11"/>
      <c r="AH2040" s="11"/>
      <c r="AI2040" s="9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90"/>
      <c r="AU2040" s="89"/>
    </row>
    <row r="2041" spans="1:47">
      <c r="A2041" s="21"/>
      <c r="K2041" s="21"/>
      <c r="M2041" s="91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1"/>
      <c r="AF2041" s="11"/>
      <c r="AG2041" s="11"/>
      <c r="AH2041" s="11"/>
      <c r="AI2041" s="9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90"/>
      <c r="AU2041" s="89"/>
    </row>
    <row r="2042" spans="1:47">
      <c r="A2042" s="21"/>
      <c r="K2042" s="21"/>
      <c r="M2042" s="91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1"/>
      <c r="AF2042" s="11"/>
      <c r="AG2042" s="11"/>
      <c r="AH2042" s="11"/>
      <c r="AI2042" s="9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90"/>
      <c r="AU2042" s="89"/>
    </row>
    <row r="2043" spans="1:47">
      <c r="A2043" s="21"/>
      <c r="K2043" s="21"/>
      <c r="M2043" s="91"/>
      <c r="V2043" s="16"/>
      <c r="W2043" s="16"/>
      <c r="X2043" s="16"/>
      <c r="Y2043" s="16"/>
      <c r="Z2043" s="16"/>
      <c r="AA2043" s="16"/>
      <c r="AB2043" s="16"/>
      <c r="AC2043" s="16"/>
      <c r="AD2043" s="16"/>
      <c r="AE2043" s="11"/>
      <c r="AF2043" s="11"/>
      <c r="AG2043" s="11"/>
      <c r="AH2043" s="11"/>
      <c r="AI2043" s="9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90"/>
      <c r="AU2043" s="89"/>
    </row>
    <row r="2044" spans="1:47">
      <c r="A2044" s="21"/>
      <c r="K2044" s="21"/>
      <c r="M2044" s="91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1"/>
      <c r="AF2044" s="11"/>
      <c r="AG2044" s="11"/>
      <c r="AH2044" s="11"/>
      <c r="AI2044" s="9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90"/>
      <c r="AU2044" s="89"/>
    </row>
    <row r="2045" spans="1:47">
      <c r="A2045" s="21"/>
      <c r="K2045" s="21"/>
      <c r="M2045" s="91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1"/>
      <c r="AF2045" s="11"/>
      <c r="AG2045" s="11"/>
      <c r="AH2045" s="11"/>
      <c r="AI2045" s="9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90"/>
      <c r="AU2045" s="89"/>
    </row>
    <row r="2046" spans="1:47">
      <c r="A2046" s="21"/>
      <c r="K2046" s="21"/>
      <c r="M2046" s="91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1"/>
      <c r="AF2046" s="11"/>
      <c r="AG2046" s="11"/>
      <c r="AH2046" s="11"/>
      <c r="AI2046" s="9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90"/>
      <c r="AU2046" s="89"/>
    </row>
    <row r="2047" spans="1:47">
      <c r="A2047" s="21"/>
      <c r="K2047" s="21"/>
      <c r="M2047" s="91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1"/>
      <c r="AF2047" s="11"/>
      <c r="AG2047" s="11"/>
      <c r="AH2047" s="11"/>
      <c r="AI2047" s="9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90"/>
      <c r="AU2047" s="89"/>
    </row>
    <row r="2048" spans="1:47">
      <c r="A2048" s="21"/>
      <c r="K2048" s="21"/>
      <c r="M2048" s="91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1"/>
      <c r="AF2048" s="11"/>
      <c r="AG2048" s="11"/>
      <c r="AH2048" s="11"/>
      <c r="AI2048" s="9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90"/>
      <c r="AU2048" s="89"/>
    </row>
    <row r="2049" spans="1:47">
      <c r="A2049" s="21"/>
      <c r="K2049" s="21"/>
      <c r="M2049" s="91"/>
      <c r="V2049" s="16"/>
      <c r="W2049" s="16"/>
      <c r="X2049" s="16"/>
      <c r="Y2049" s="16"/>
      <c r="Z2049" s="16"/>
      <c r="AA2049" s="16"/>
      <c r="AB2049" s="16"/>
      <c r="AC2049" s="16"/>
      <c r="AD2049" s="16"/>
      <c r="AE2049" s="11"/>
      <c r="AF2049" s="11"/>
      <c r="AG2049" s="11"/>
      <c r="AH2049" s="11"/>
      <c r="AI2049" s="9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90"/>
      <c r="AU2049" s="89"/>
    </row>
    <row r="2050" spans="1:47">
      <c r="A2050" s="21"/>
      <c r="K2050" s="21"/>
      <c r="M2050" s="91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1"/>
      <c r="AF2050" s="11"/>
      <c r="AG2050" s="11"/>
      <c r="AH2050" s="11"/>
      <c r="AI2050" s="9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90"/>
      <c r="AU2050" s="89"/>
    </row>
    <row r="2051" spans="1:47">
      <c r="A2051" s="21"/>
      <c r="K2051" s="21"/>
      <c r="M2051" s="91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1"/>
      <c r="AF2051" s="11"/>
      <c r="AG2051" s="11"/>
      <c r="AH2051" s="11"/>
      <c r="AI2051" s="9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90"/>
      <c r="AU2051" s="89"/>
    </row>
    <row r="2052" spans="1:47">
      <c r="A2052" s="21"/>
      <c r="K2052" s="21"/>
      <c r="M2052" s="91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1"/>
      <c r="AF2052" s="11"/>
      <c r="AG2052" s="11"/>
      <c r="AH2052" s="11"/>
      <c r="AI2052" s="9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90"/>
      <c r="AU2052" s="89"/>
    </row>
    <row r="2053" spans="1:47">
      <c r="A2053" s="21"/>
      <c r="K2053" s="21"/>
      <c r="M2053" s="91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1"/>
      <c r="AF2053" s="11"/>
      <c r="AG2053" s="11"/>
      <c r="AH2053" s="11"/>
      <c r="AI2053" s="9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90"/>
      <c r="AU2053" s="89"/>
    </row>
    <row r="2054" spans="1:47">
      <c r="A2054" s="21"/>
      <c r="K2054" s="21"/>
      <c r="M2054" s="91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1"/>
      <c r="AF2054" s="11"/>
      <c r="AG2054" s="11"/>
      <c r="AH2054" s="11"/>
      <c r="AI2054" s="9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90"/>
      <c r="AU2054" s="89"/>
    </row>
    <row r="2055" spans="1:47">
      <c r="A2055" s="21"/>
      <c r="K2055" s="21"/>
      <c r="M2055" s="91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1"/>
      <c r="AF2055" s="11"/>
      <c r="AG2055" s="11"/>
      <c r="AH2055" s="11"/>
      <c r="AI2055" s="9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90"/>
      <c r="AU2055" s="89"/>
    </row>
    <row r="2056" spans="1:47">
      <c r="A2056" s="21"/>
      <c r="K2056" s="21"/>
      <c r="M2056" s="91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1"/>
      <c r="AF2056" s="11"/>
      <c r="AG2056" s="11"/>
      <c r="AH2056" s="11"/>
      <c r="AI2056" s="9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90"/>
      <c r="AU2056" s="89"/>
    </row>
    <row r="2057" spans="1:47">
      <c r="A2057" s="21"/>
      <c r="K2057" s="21"/>
      <c r="M2057" s="91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1"/>
      <c r="AF2057" s="11"/>
      <c r="AG2057" s="11"/>
      <c r="AH2057" s="11"/>
      <c r="AI2057" s="9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90"/>
      <c r="AU2057" s="89"/>
    </row>
    <row r="2058" spans="1:47">
      <c r="A2058" s="21"/>
      <c r="K2058" s="21"/>
      <c r="M2058" s="91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1"/>
      <c r="AF2058" s="11"/>
      <c r="AG2058" s="11"/>
      <c r="AH2058" s="11"/>
      <c r="AI2058" s="9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90"/>
      <c r="AU2058" s="89"/>
    </row>
    <row r="2059" spans="1:47">
      <c r="A2059" s="21"/>
      <c r="K2059" s="21"/>
      <c r="M2059" s="91"/>
      <c r="V2059" s="16"/>
      <c r="W2059" s="16"/>
      <c r="X2059" s="16"/>
      <c r="Y2059" s="16"/>
      <c r="Z2059" s="16"/>
      <c r="AA2059" s="16"/>
      <c r="AB2059" s="16"/>
      <c r="AC2059" s="16"/>
      <c r="AD2059" s="16"/>
      <c r="AE2059" s="11"/>
      <c r="AF2059" s="11"/>
      <c r="AG2059" s="11"/>
      <c r="AH2059" s="11"/>
      <c r="AI2059" s="9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90"/>
      <c r="AU2059" s="89"/>
    </row>
    <row r="2060" spans="1:47">
      <c r="A2060" s="21"/>
      <c r="K2060" s="21"/>
      <c r="M2060" s="91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1"/>
      <c r="AF2060" s="11"/>
      <c r="AG2060" s="11"/>
      <c r="AH2060" s="11"/>
      <c r="AI2060" s="9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90"/>
      <c r="AU2060" s="89"/>
    </row>
    <row r="2061" spans="1:47">
      <c r="A2061" s="21"/>
      <c r="K2061" s="21"/>
      <c r="M2061" s="91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1"/>
      <c r="AF2061" s="11"/>
      <c r="AG2061" s="11"/>
      <c r="AH2061" s="11"/>
      <c r="AI2061" s="9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90"/>
      <c r="AU2061" s="89"/>
    </row>
    <row r="2062" spans="1:47">
      <c r="A2062" s="21"/>
      <c r="K2062" s="21"/>
      <c r="M2062" s="91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1"/>
      <c r="AF2062" s="11"/>
      <c r="AG2062" s="11"/>
      <c r="AH2062" s="11"/>
      <c r="AI2062" s="9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90"/>
      <c r="AU2062" s="89"/>
    </row>
    <row r="2063" spans="1:47">
      <c r="M2063" s="91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1"/>
      <c r="AF2063" s="11"/>
      <c r="AG2063" s="11"/>
      <c r="AH2063" s="11"/>
      <c r="AI2063" s="9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90"/>
      <c r="AU2063" s="89"/>
    </row>
    <row r="2064" spans="1:47">
      <c r="V2064" s="16"/>
      <c r="W2064" s="16"/>
      <c r="X2064" s="16"/>
      <c r="Y2064" s="16"/>
      <c r="Z2064" s="16"/>
      <c r="AA2064" s="16"/>
      <c r="AB2064" s="16"/>
      <c r="AC2064" s="16"/>
      <c r="AD2064" s="16"/>
      <c r="AE2064" s="11"/>
      <c r="AF2064" s="11"/>
      <c r="AG2064" s="11"/>
      <c r="AH2064" s="11"/>
      <c r="AI2064" s="9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90"/>
      <c r="AU2064" s="89"/>
    </row>
    <row r="2065" spans="22:47">
      <c r="V2065" s="16"/>
      <c r="W2065" s="16"/>
      <c r="X2065" s="16"/>
      <c r="Y2065" s="16"/>
      <c r="Z2065" s="16"/>
      <c r="AA2065" s="16"/>
      <c r="AB2065" s="16"/>
      <c r="AC2065" s="16"/>
      <c r="AD2065" s="16"/>
      <c r="AE2065" s="11"/>
      <c r="AF2065" s="11"/>
      <c r="AG2065" s="11"/>
      <c r="AH2065" s="11"/>
      <c r="AI2065" s="9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90"/>
      <c r="AU2065" s="89"/>
    </row>
  </sheetData>
  <mergeCells count="16">
    <mergeCell ref="B116:J116"/>
    <mergeCell ref="D4:H5"/>
    <mergeCell ref="B42:J42"/>
    <mergeCell ref="B58:J58"/>
    <mergeCell ref="B73:J73"/>
    <mergeCell ref="B87:J87"/>
    <mergeCell ref="B102:J102"/>
    <mergeCell ref="N2:O2"/>
    <mergeCell ref="P2:Q2"/>
    <mergeCell ref="R2:S2"/>
    <mergeCell ref="N3:N4"/>
    <mergeCell ref="O3:O4"/>
    <mergeCell ref="P3:P4"/>
    <mergeCell ref="Q3:Q4"/>
    <mergeCell ref="R3:R4"/>
    <mergeCell ref="S3:S4"/>
  </mergeCells>
  <phoneticPr fontId="3" type="noConversion"/>
  <conditionalFormatting sqref="N5:S6">
    <cfRule type="cellIs" dxfId="8" priority="1" stopIfTrue="1" operator="greaterThan">
      <formula>0</formula>
    </cfRule>
    <cfRule type="cellIs" dxfId="7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DFBA-E489-42F6-AAD8-94B9FDC4E5F1}">
  <dimension ref="A1:AC3786"/>
  <sheetViews>
    <sheetView topLeftCell="A13" zoomScale="85" zoomScaleNormal="85" workbookViewId="0">
      <selection activeCell="A48" sqref="A48"/>
    </sheetView>
  </sheetViews>
  <sheetFormatPr defaultColWidth="9" defaultRowHeight="14"/>
  <cols>
    <col min="1" max="1" width="62.08203125" style="151" customWidth="1"/>
    <col min="2" max="14" width="9" style="139"/>
    <col min="15" max="15" width="13.33203125" style="139" customWidth="1"/>
    <col min="16" max="20" width="9" style="139"/>
    <col min="21" max="21" width="9" style="139" customWidth="1"/>
    <col min="22" max="22" width="11.33203125" style="139" customWidth="1"/>
    <col min="23" max="23" width="9" style="139"/>
    <col min="24" max="24" width="11" style="139" customWidth="1"/>
    <col min="25" max="26" width="9" style="139"/>
    <col min="27" max="27" width="11.58203125" style="139" bestFit="1" customWidth="1"/>
    <col min="28" max="29" width="9.5" style="139" bestFit="1" customWidth="1"/>
    <col min="30" max="16384" width="9" style="139"/>
  </cols>
  <sheetData>
    <row r="1" spans="2:29">
      <c r="B1" s="138" t="s">
        <v>132</v>
      </c>
      <c r="C1" s="15" t="s">
        <v>335</v>
      </c>
      <c r="D1" s="139" t="s">
        <v>111</v>
      </c>
      <c r="I1" s="140">
        <v>0</v>
      </c>
      <c r="O1" s="141" t="s">
        <v>71</v>
      </c>
      <c r="P1" s="141" t="s">
        <v>112</v>
      </c>
      <c r="Q1" s="141" t="s">
        <v>113</v>
      </c>
      <c r="U1" s="140">
        <v>0</v>
      </c>
      <c r="V1" s="139" t="s">
        <v>114</v>
      </c>
      <c r="W1" s="139" t="s">
        <v>111</v>
      </c>
      <c r="X1" s="142" t="s">
        <v>20</v>
      </c>
      <c r="Y1" s="142" t="s">
        <v>115</v>
      </c>
      <c r="Z1" s="142" t="s">
        <v>115</v>
      </c>
      <c r="AA1" s="142" t="s">
        <v>116</v>
      </c>
      <c r="AB1" s="142" t="s">
        <v>117</v>
      </c>
      <c r="AC1" s="142" t="s">
        <v>117</v>
      </c>
    </row>
    <row r="2" spans="2:29">
      <c r="B2" s="288" t="s">
        <v>4</v>
      </c>
      <c r="C2" s="288" t="s">
        <v>118</v>
      </c>
      <c r="D2" s="288" t="s">
        <v>119</v>
      </c>
      <c r="I2" s="139" t="s">
        <v>4</v>
      </c>
      <c r="J2" s="139" t="s">
        <v>120</v>
      </c>
      <c r="K2" s="139" t="s">
        <v>121</v>
      </c>
      <c r="O2" s="141" t="s">
        <v>72</v>
      </c>
      <c r="P2" s="141" t="s">
        <v>122</v>
      </c>
      <c r="Q2" s="141" t="s">
        <v>122</v>
      </c>
      <c r="U2" s="139" t="s">
        <v>4</v>
      </c>
      <c r="V2" s="139" t="s">
        <v>123</v>
      </c>
      <c r="W2" s="139" t="s">
        <v>124</v>
      </c>
      <c r="X2" s="142" t="s">
        <v>4</v>
      </c>
      <c r="Y2" s="142" t="s">
        <v>125</v>
      </c>
      <c r="Z2" s="142" t="s">
        <v>126</v>
      </c>
      <c r="AA2" s="142" t="s">
        <v>73</v>
      </c>
      <c r="AB2" s="142" t="s">
        <v>127</v>
      </c>
      <c r="AC2" s="142" t="s">
        <v>127</v>
      </c>
    </row>
    <row r="3" spans="2:29">
      <c r="B3" s="288" t="s">
        <v>17</v>
      </c>
      <c r="C3" s="288" t="s">
        <v>18</v>
      </c>
      <c r="D3" s="288" t="s">
        <v>18</v>
      </c>
      <c r="I3" s="139" t="s">
        <v>17</v>
      </c>
      <c r="J3" s="139" t="s">
        <v>18</v>
      </c>
      <c r="K3" s="139" t="s">
        <v>18</v>
      </c>
      <c r="O3" s="141" t="s">
        <v>73</v>
      </c>
      <c r="P3" s="141" t="s">
        <v>128</v>
      </c>
      <c r="Q3" s="141" t="s">
        <v>128</v>
      </c>
      <c r="U3" s="139" t="s">
        <v>17</v>
      </c>
      <c r="V3" s="139" t="s">
        <v>18</v>
      </c>
      <c r="W3" s="139" t="s">
        <v>18</v>
      </c>
      <c r="X3" s="142" t="s">
        <v>17</v>
      </c>
      <c r="Y3" s="142" t="s">
        <v>129</v>
      </c>
      <c r="Z3" s="142" t="s">
        <v>129</v>
      </c>
      <c r="AA3" s="142" t="s">
        <v>74</v>
      </c>
      <c r="AB3" s="142" t="s">
        <v>130</v>
      </c>
      <c r="AC3" s="142" t="s">
        <v>130</v>
      </c>
    </row>
    <row r="4" spans="2:29">
      <c r="B4" s="288" t="s">
        <v>20</v>
      </c>
      <c r="C4" s="288" t="s">
        <v>131</v>
      </c>
      <c r="D4" s="288" t="s">
        <v>21</v>
      </c>
      <c r="I4" s="139" t="s">
        <v>20</v>
      </c>
      <c r="J4" s="139" t="s">
        <v>131</v>
      </c>
      <c r="K4" s="139" t="s">
        <v>21</v>
      </c>
      <c r="O4" s="141" t="s">
        <v>74</v>
      </c>
      <c r="P4" s="141" t="s">
        <v>132</v>
      </c>
      <c r="Q4" s="141" t="s">
        <v>133</v>
      </c>
      <c r="U4" s="139" t="s">
        <v>20</v>
      </c>
      <c r="V4" s="139" t="s">
        <v>115</v>
      </c>
      <c r="W4" s="139" t="s">
        <v>21</v>
      </c>
      <c r="X4" s="142" t="s">
        <v>134</v>
      </c>
      <c r="Y4" s="142" t="s">
        <v>135</v>
      </c>
      <c r="Z4" s="142" t="s">
        <v>136</v>
      </c>
      <c r="AA4" s="142" t="s">
        <v>71</v>
      </c>
      <c r="AB4" s="142" t="s">
        <v>137</v>
      </c>
      <c r="AC4" s="142" t="s">
        <v>138</v>
      </c>
    </row>
    <row r="5" spans="2:29">
      <c r="B5" s="288" t="s">
        <v>23</v>
      </c>
      <c r="C5" s="288" t="s">
        <v>139</v>
      </c>
      <c r="D5" s="288" t="s">
        <v>139</v>
      </c>
      <c r="I5" s="139" t="s">
        <v>134</v>
      </c>
      <c r="J5" s="139" t="s">
        <v>140</v>
      </c>
      <c r="K5" s="139" t="s">
        <v>141</v>
      </c>
      <c r="O5" s="141" t="s">
        <v>75</v>
      </c>
      <c r="P5" s="143" t="s">
        <v>142</v>
      </c>
      <c r="Q5" s="143" t="s">
        <v>142</v>
      </c>
      <c r="U5" s="139" t="s">
        <v>134</v>
      </c>
      <c r="V5" s="139" t="s">
        <v>143</v>
      </c>
      <c r="W5" s="139" t="s">
        <v>144</v>
      </c>
      <c r="X5" s="144">
        <v>46121</v>
      </c>
      <c r="Y5" s="145">
        <v>1550</v>
      </c>
      <c r="Z5" s="145">
        <v>670</v>
      </c>
      <c r="AA5" s="142" t="s">
        <v>72</v>
      </c>
      <c r="AB5" s="142" t="s">
        <v>122</v>
      </c>
      <c r="AC5" s="142" t="s">
        <v>122</v>
      </c>
    </row>
    <row r="6" spans="2:29">
      <c r="B6" s="288" t="s">
        <v>27</v>
      </c>
      <c r="C6" s="289" t="s">
        <v>334</v>
      </c>
      <c r="D6" s="289" t="s">
        <v>334</v>
      </c>
      <c r="I6" s="146">
        <v>46203</v>
      </c>
      <c r="J6" s="147">
        <v>92.025714285714301</v>
      </c>
      <c r="K6" s="147">
        <v>36.879980167864893</v>
      </c>
      <c r="O6" s="143">
        <v>45846</v>
      </c>
      <c r="P6" s="148">
        <v>68.33</v>
      </c>
      <c r="Q6" s="148">
        <v>72.34</v>
      </c>
      <c r="U6" s="146">
        <v>46203</v>
      </c>
      <c r="V6" s="147">
        <v>105224.76285714285</v>
      </c>
      <c r="W6" s="147">
        <v>33.380213545648211</v>
      </c>
      <c r="X6" s="144">
        <v>46120</v>
      </c>
      <c r="Y6" s="145">
        <v>1549</v>
      </c>
      <c r="Z6" s="145">
        <v>670</v>
      </c>
      <c r="AA6" s="142" t="s">
        <v>146</v>
      </c>
      <c r="AB6" s="142" t="s">
        <v>147</v>
      </c>
      <c r="AC6" s="142" t="s">
        <v>148</v>
      </c>
    </row>
    <row r="7" spans="2:29">
      <c r="B7" s="149">
        <v>37256</v>
      </c>
      <c r="C7" s="145">
        <v>19.684999999999999</v>
      </c>
      <c r="D7" s="145">
        <v>0</v>
      </c>
      <c r="I7" s="146">
        <v>46173</v>
      </c>
      <c r="J7" s="147">
        <v>99.309047619047604</v>
      </c>
      <c r="K7" s="147">
        <v>62.73987140647349</v>
      </c>
      <c r="O7" s="143">
        <v>45845</v>
      </c>
      <c r="P7" s="148">
        <v>67.930000000000007</v>
      </c>
      <c r="Q7" s="148">
        <v>71.400000000000006</v>
      </c>
      <c r="U7" s="146">
        <v>46173</v>
      </c>
      <c r="V7" s="147">
        <v>104798.61</v>
      </c>
      <c r="W7" s="147">
        <v>33.602786414587669</v>
      </c>
      <c r="X7" s="144">
        <v>46119</v>
      </c>
      <c r="Y7" s="145">
        <v>1556</v>
      </c>
      <c r="Z7" s="145">
        <v>670</v>
      </c>
      <c r="AA7" s="142" t="s">
        <v>149</v>
      </c>
      <c r="AB7" s="142" t="s">
        <v>150</v>
      </c>
      <c r="AC7" s="142" t="s">
        <v>150</v>
      </c>
    </row>
    <row r="8" spans="2:29">
      <c r="B8" s="149">
        <v>37287</v>
      </c>
      <c r="C8" s="145">
        <v>19.512619047619047</v>
      </c>
      <c r="D8" s="145">
        <v>0</v>
      </c>
      <c r="I8" s="146">
        <v>46142</v>
      </c>
      <c r="J8" s="147">
        <v>98.236363636363635</v>
      </c>
      <c r="K8" s="147">
        <v>54.051222102629524</v>
      </c>
      <c r="O8" s="143">
        <v>45842</v>
      </c>
      <c r="P8" s="148">
        <v>66.5</v>
      </c>
      <c r="Q8" s="148">
        <v>70.91</v>
      </c>
      <c r="U8" s="146">
        <v>46142</v>
      </c>
      <c r="V8" s="147">
        <v>100387.22190476191</v>
      </c>
      <c r="W8" s="147">
        <v>30.705909752201492</v>
      </c>
      <c r="X8" s="144">
        <v>46115</v>
      </c>
      <c r="Y8" s="145">
        <v>1557</v>
      </c>
      <c r="Z8" s="145">
        <v>670</v>
      </c>
      <c r="AA8" s="142" t="s">
        <v>75</v>
      </c>
      <c r="AB8" s="142">
        <v>20260408</v>
      </c>
      <c r="AC8" s="142">
        <v>20260408</v>
      </c>
    </row>
    <row r="9" spans="2:29">
      <c r="B9" s="149">
        <v>37315</v>
      </c>
      <c r="C9" s="145">
        <v>20.195</v>
      </c>
      <c r="D9" s="145">
        <v>0</v>
      </c>
      <c r="I9" s="146">
        <v>46112</v>
      </c>
      <c r="J9" s="147">
        <v>89.333181818181814</v>
      </c>
      <c r="K9" s="147">
        <v>31.702504751535233</v>
      </c>
      <c r="O9" s="143">
        <v>45841</v>
      </c>
      <c r="P9" s="148">
        <v>67</v>
      </c>
      <c r="Q9" s="148">
        <v>71.28</v>
      </c>
      <c r="U9" s="146">
        <v>46112</v>
      </c>
      <c r="V9" s="147">
        <v>98544.621818181826</v>
      </c>
      <c r="W9" s="147">
        <v>23.600256679570776</v>
      </c>
      <c r="X9" s="144">
        <v>46114</v>
      </c>
      <c r="Y9" s="145">
        <v>1557</v>
      </c>
      <c r="Z9" s="145">
        <v>670</v>
      </c>
      <c r="AA9" s="150">
        <v>46182</v>
      </c>
      <c r="AB9" s="145" cm="1">
        <f t="array" ref="AB9">_xldudf_HXMEDB(AB6:AC6,"2011/02/09","","Format(isAsc=N,Display=R,FillBlank=P,DecimalPoint=2,LineBlank=N)")</f>
        <v>0</v>
      </c>
      <c r="AC9" s="145">
        <v>1783</v>
      </c>
    </row>
    <row r="10" spans="2:29">
      <c r="B10" s="149">
        <v>37346</v>
      </c>
      <c r="C10" s="145">
        <v>23.72625</v>
      </c>
      <c r="D10" s="145">
        <v>0</v>
      </c>
      <c r="I10" s="146">
        <v>46081</v>
      </c>
      <c r="J10" s="147">
        <v>63.897000000000006</v>
      </c>
      <c r="K10" s="147">
        <v>-10.640440245855205</v>
      </c>
      <c r="O10" s="143">
        <v>45840</v>
      </c>
      <c r="P10" s="148">
        <v>67.45</v>
      </c>
      <c r="Q10" s="148">
        <v>70.11</v>
      </c>
      <c r="U10" s="146">
        <v>46081</v>
      </c>
      <c r="V10" s="147">
        <v>101683.095</v>
      </c>
      <c r="W10" s="147">
        <v>32.21511599322956</v>
      </c>
      <c r="X10" s="144">
        <v>46113</v>
      </c>
      <c r="Y10" s="145">
        <v>1556</v>
      </c>
      <c r="Z10" s="145">
        <v>670</v>
      </c>
      <c r="AA10" s="150">
        <v>46181</v>
      </c>
      <c r="AB10" s="145">
        <v>743</v>
      </c>
      <c r="AC10" s="145">
        <v>1766</v>
      </c>
    </row>
    <row r="11" spans="2:29">
      <c r="B11" s="149">
        <v>37376</v>
      </c>
      <c r="C11" s="145">
        <v>25.660227272727273</v>
      </c>
      <c r="D11" s="145">
        <v>0</v>
      </c>
      <c r="I11" s="146">
        <v>46053</v>
      </c>
      <c r="J11" s="147">
        <v>59.757727272727273</v>
      </c>
      <c r="K11" s="147">
        <v>-20.53815310014469</v>
      </c>
      <c r="O11" s="143">
        <v>45839</v>
      </c>
      <c r="P11" s="148">
        <v>65.45</v>
      </c>
      <c r="Q11" s="148">
        <v>68.78</v>
      </c>
      <c r="U11" s="146">
        <v>46053</v>
      </c>
      <c r="V11" s="147">
        <v>102075.8345</v>
      </c>
      <c r="W11" s="147">
        <v>36.015236380167806</v>
      </c>
      <c r="X11" s="144">
        <v>46112</v>
      </c>
      <c r="Y11" s="145">
        <v>1565</v>
      </c>
      <c r="Z11" s="145">
        <v>644</v>
      </c>
      <c r="AA11" s="150">
        <v>46179</v>
      </c>
      <c r="AB11" s="145">
        <v>743</v>
      </c>
      <c r="AC11" s="145">
        <v>1747</v>
      </c>
    </row>
    <row r="12" spans="2:29">
      <c r="B12" s="149">
        <v>37407</v>
      </c>
      <c r="C12" s="145">
        <v>25.297173913043476</v>
      </c>
      <c r="D12" s="145">
        <v>0</v>
      </c>
      <c r="I12" s="146">
        <v>46022</v>
      </c>
      <c r="J12" s="147">
        <v>57.912173913043482</v>
      </c>
      <c r="K12" s="147">
        <v>-16.646418663472502</v>
      </c>
      <c r="O12" s="143">
        <v>45838</v>
      </c>
      <c r="P12" s="148">
        <v>65.11</v>
      </c>
      <c r="Q12" s="148">
        <v>68.45</v>
      </c>
      <c r="U12" s="146">
        <v>46022</v>
      </c>
      <c r="V12" s="147">
        <v>93337.754347826092</v>
      </c>
      <c r="W12" s="147">
        <v>25.319729181605211</v>
      </c>
      <c r="X12" s="144">
        <v>46111</v>
      </c>
      <c r="Y12" s="145">
        <v>1565</v>
      </c>
      <c r="Z12" s="145">
        <v>644</v>
      </c>
      <c r="AA12" s="150">
        <v>46178</v>
      </c>
      <c r="AB12" s="145">
        <v>743</v>
      </c>
      <c r="AC12" s="145">
        <v>1747</v>
      </c>
    </row>
    <row r="13" spans="2:29">
      <c r="B13" s="149">
        <v>37437</v>
      </c>
      <c r="C13" s="145">
        <v>24.134250000000002</v>
      </c>
      <c r="D13" s="145">
        <v>0</v>
      </c>
      <c r="I13" s="146">
        <v>45991</v>
      </c>
      <c r="J13" s="147">
        <v>59.552499999999995</v>
      </c>
      <c r="K13" s="147">
        <v>-14.377481856771185</v>
      </c>
      <c r="O13" s="143">
        <v>45835</v>
      </c>
      <c r="P13" s="148">
        <v>65.52</v>
      </c>
      <c r="Q13" s="148">
        <v>69.34</v>
      </c>
      <c r="U13" s="146">
        <v>45991</v>
      </c>
      <c r="V13" s="147">
        <v>86544.16750000001</v>
      </c>
      <c r="W13" s="147">
        <v>15.105858957848323</v>
      </c>
      <c r="X13" s="144">
        <v>46108</v>
      </c>
      <c r="Y13" s="145">
        <v>1565</v>
      </c>
      <c r="Z13" s="145">
        <v>644</v>
      </c>
      <c r="AA13" s="150">
        <v>46177</v>
      </c>
      <c r="AB13" s="145">
        <v>743</v>
      </c>
      <c r="AC13" s="145">
        <v>1718</v>
      </c>
    </row>
    <row r="14" spans="2:29">
      <c r="B14" s="149">
        <v>37468</v>
      </c>
      <c r="C14" s="145">
        <v>25.813260869565216</v>
      </c>
      <c r="D14" s="145">
        <v>0</v>
      </c>
      <c r="I14" s="146">
        <v>45961</v>
      </c>
      <c r="J14" s="147">
        <v>60.538695652173921</v>
      </c>
      <c r="K14" s="147">
        <v>-14.479713046789577</v>
      </c>
      <c r="O14" s="143">
        <v>45834</v>
      </c>
      <c r="P14" s="148">
        <v>65.239999999999995</v>
      </c>
      <c r="Q14" s="148">
        <v>70.12</v>
      </c>
      <c r="U14" s="146">
        <v>45961</v>
      </c>
      <c r="V14" s="147">
        <v>86322.057058823528</v>
      </c>
      <c r="W14" s="147">
        <v>12.082980044922685</v>
      </c>
      <c r="X14" s="144">
        <v>46107</v>
      </c>
      <c r="Y14" s="145">
        <v>1549</v>
      </c>
      <c r="Z14" s="145">
        <v>644</v>
      </c>
      <c r="AA14" s="150">
        <v>46176</v>
      </c>
      <c r="AB14" s="145">
        <v>743</v>
      </c>
      <c r="AC14" s="145">
        <v>1682</v>
      </c>
    </row>
    <row r="15" spans="2:29">
      <c r="B15" s="149">
        <v>37499</v>
      </c>
      <c r="C15" s="145">
        <v>26.661590909090908</v>
      </c>
      <c r="D15" s="145">
        <v>0</v>
      </c>
      <c r="I15" s="146">
        <v>45930</v>
      </c>
      <c r="J15" s="147">
        <v>63.543636363636367</v>
      </c>
      <c r="K15" s="147">
        <v>-8.7428799504627293</v>
      </c>
      <c r="O15" s="143">
        <v>45833</v>
      </c>
      <c r="P15" s="148">
        <v>64.92</v>
      </c>
      <c r="Q15" s="148">
        <v>69.42</v>
      </c>
      <c r="U15" s="146">
        <v>45930</v>
      </c>
      <c r="V15" s="147">
        <v>80681.06</v>
      </c>
      <c r="W15" s="147">
        <v>7.965568386469692</v>
      </c>
      <c r="X15" s="144">
        <v>46106</v>
      </c>
      <c r="Y15" s="145">
        <v>1540</v>
      </c>
      <c r="Z15" s="145">
        <v>644</v>
      </c>
      <c r="AA15" s="150">
        <v>46175</v>
      </c>
      <c r="AB15" s="145">
        <v>743</v>
      </c>
      <c r="AC15" s="145">
        <v>1672</v>
      </c>
    </row>
    <row r="16" spans="2:29">
      <c r="B16" s="149">
        <v>37529</v>
      </c>
      <c r="C16" s="145">
        <v>28.40925</v>
      </c>
      <c r="D16" s="145">
        <v>0</v>
      </c>
      <c r="I16" s="146">
        <v>45900</v>
      </c>
      <c r="J16" s="147">
        <v>64.217619047619038</v>
      </c>
      <c r="K16" s="147">
        <v>-15.09179523723669</v>
      </c>
      <c r="O16" s="143">
        <v>45832</v>
      </c>
      <c r="P16" s="148">
        <v>64.37</v>
      </c>
      <c r="Q16" s="148">
        <v>69.209999999999994</v>
      </c>
      <c r="U16" s="146">
        <v>45900</v>
      </c>
      <c r="V16" s="147">
        <v>79014.92</v>
      </c>
      <c r="W16" s="147">
        <v>8.0225852087237914</v>
      </c>
      <c r="X16" s="144">
        <v>46105</v>
      </c>
      <c r="Y16" s="145">
        <v>1532</v>
      </c>
      <c r="Z16" s="145">
        <v>643</v>
      </c>
      <c r="AA16" s="150">
        <v>46174</v>
      </c>
      <c r="AB16" s="145">
        <v>740</v>
      </c>
      <c r="AC16" s="145">
        <v>1654</v>
      </c>
    </row>
    <row r="17" spans="2:29">
      <c r="B17" s="149">
        <v>37560</v>
      </c>
      <c r="C17" s="145">
        <v>27.579347826086956</v>
      </c>
      <c r="D17" s="145">
        <v>0</v>
      </c>
      <c r="I17" s="146">
        <v>45869</v>
      </c>
      <c r="J17" s="147">
        <v>66.902608695652177</v>
      </c>
      <c r="K17" s="147">
        <v>-16.990251981162103</v>
      </c>
      <c r="O17" s="143">
        <v>45831</v>
      </c>
      <c r="P17" s="148">
        <v>68.510000000000005</v>
      </c>
      <c r="Q17" s="148">
        <v>77.78</v>
      </c>
      <c r="U17" s="146">
        <v>45869</v>
      </c>
      <c r="V17" s="147">
        <v>79365.216956521734</v>
      </c>
      <c r="W17" s="147">
        <v>2.5202273437442972</v>
      </c>
      <c r="X17" s="144">
        <v>46104</v>
      </c>
      <c r="Y17" s="145">
        <v>1505</v>
      </c>
      <c r="Z17" s="145">
        <v>643</v>
      </c>
      <c r="AA17" s="150">
        <v>46171</v>
      </c>
      <c r="AB17" s="145">
        <v>711</v>
      </c>
      <c r="AC17" s="145">
        <v>1626</v>
      </c>
    </row>
    <row r="18" spans="2:29">
      <c r="B18" s="149">
        <v>37590</v>
      </c>
      <c r="C18" s="145">
        <v>24.097571428571428</v>
      </c>
      <c r="D18" s="145">
        <v>0</v>
      </c>
      <c r="I18" s="146">
        <v>45838</v>
      </c>
      <c r="J18" s="147">
        <v>67.230952380952374</v>
      </c>
      <c r="K18" s="147">
        <v>-14.306350926069241</v>
      </c>
      <c r="O18" s="143">
        <v>45828</v>
      </c>
      <c r="P18" s="148">
        <v>73.84</v>
      </c>
      <c r="Q18" s="148">
        <v>78.400000000000006</v>
      </c>
      <c r="U18" s="146">
        <v>45838</v>
      </c>
      <c r="V18" s="147">
        <v>78890.834000000003</v>
      </c>
      <c r="W18" s="147">
        <v>-0.52752511341369279</v>
      </c>
      <c r="X18" s="144">
        <v>46101</v>
      </c>
      <c r="Y18" s="145">
        <v>1493</v>
      </c>
      <c r="Z18" s="145">
        <v>642</v>
      </c>
      <c r="AA18" s="150">
        <v>46170</v>
      </c>
      <c r="AB18" s="145">
        <v>710</v>
      </c>
      <c r="AC18" s="145">
        <v>1607</v>
      </c>
    </row>
    <row r="19" spans="2:29">
      <c r="B19" s="149">
        <v>37621</v>
      </c>
      <c r="C19" s="145">
        <v>28.67047619047619</v>
      </c>
      <c r="D19" s="145">
        <v>45.646310340239729</v>
      </c>
      <c r="I19" s="146">
        <v>45808</v>
      </c>
      <c r="J19" s="147">
        <v>61.023181818181818</v>
      </c>
      <c r="K19" s="147">
        <v>-22.830214991632651</v>
      </c>
      <c r="O19" s="143">
        <v>45827</v>
      </c>
      <c r="P19" s="148">
        <v>75.599999999999994</v>
      </c>
      <c r="Q19" s="148">
        <v>80.459999999999994</v>
      </c>
      <c r="U19" s="146">
        <v>45808</v>
      </c>
      <c r="V19" s="147">
        <v>78440.437368421059</v>
      </c>
      <c r="W19" s="147">
        <v>-5.0114501574600681</v>
      </c>
      <c r="X19" s="144">
        <v>46100</v>
      </c>
      <c r="Y19" s="145">
        <v>1488</v>
      </c>
      <c r="Z19" s="145">
        <v>641</v>
      </c>
      <c r="AA19" s="150">
        <v>46169</v>
      </c>
      <c r="AB19" s="145">
        <v>710</v>
      </c>
      <c r="AC19" s="145">
        <v>1602</v>
      </c>
    </row>
    <row r="20" spans="2:29">
      <c r="B20" s="149">
        <v>37652</v>
      </c>
      <c r="C20" s="145">
        <v>31.323181818181819</v>
      </c>
      <c r="D20" s="145">
        <v>60.527819160206022</v>
      </c>
      <c r="I20" s="146">
        <v>45777</v>
      </c>
      <c r="J20" s="147">
        <v>63.768636363636368</v>
      </c>
      <c r="K20" s="147">
        <v>-24.317981971095488</v>
      </c>
      <c r="O20" s="143">
        <v>45826</v>
      </c>
      <c r="P20" s="148">
        <v>75.14</v>
      </c>
      <c r="Q20" s="148">
        <v>77.099999999999994</v>
      </c>
      <c r="U20" s="146">
        <v>45777</v>
      </c>
      <c r="V20" s="147">
        <v>76803.889047619043</v>
      </c>
      <c r="W20" s="147">
        <v>-0.34539206657005422</v>
      </c>
      <c r="X20" s="144">
        <v>46099</v>
      </c>
      <c r="Y20" s="145">
        <v>1487</v>
      </c>
      <c r="Z20" s="145">
        <v>641</v>
      </c>
      <c r="AA20" s="150">
        <v>46168</v>
      </c>
      <c r="AB20" s="145">
        <v>709</v>
      </c>
      <c r="AC20" s="145">
        <v>1592</v>
      </c>
    </row>
    <row r="21" spans="2:29">
      <c r="B21" s="149">
        <v>37680</v>
      </c>
      <c r="C21" s="145">
        <v>32.643000000000001</v>
      </c>
      <c r="D21" s="145">
        <v>61.639019559296862</v>
      </c>
      <c r="I21" s="146">
        <v>45747</v>
      </c>
      <c r="J21" s="147">
        <v>67.829523809523806</v>
      </c>
      <c r="K21" s="147">
        <v>-15.447125515685759</v>
      </c>
      <c r="O21" s="143">
        <v>45825</v>
      </c>
      <c r="P21" s="148">
        <v>74.84</v>
      </c>
      <c r="Q21" s="148">
        <v>77.64</v>
      </c>
      <c r="U21" s="146">
        <v>45747</v>
      </c>
      <c r="V21" s="147">
        <v>79728.492857142861</v>
      </c>
      <c r="W21" s="147">
        <v>12.378068869681709</v>
      </c>
      <c r="X21" s="144">
        <v>46098</v>
      </c>
      <c r="Y21" s="145">
        <v>1481</v>
      </c>
      <c r="Z21" s="145">
        <v>642</v>
      </c>
      <c r="AA21" s="150">
        <v>46167</v>
      </c>
      <c r="AB21" s="145">
        <v>709</v>
      </c>
      <c r="AC21" s="145">
        <v>1588</v>
      </c>
    </row>
    <row r="22" spans="2:29">
      <c r="B22" s="149">
        <v>37711</v>
      </c>
      <c r="C22" s="145">
        <v>30.536190476190477</v>
      </c>
      <c r="D22" s="145">
        <v>28.702135719679578</v>
      </c>
      <c r="I22" s="146">
        <v>45716</v>
      </c>
      <c r="J22" s="147">
        <v>71.505499999999998</v>
      </c>
      <c r="K22" s="147">
        <v>-5.3820343660800427</v>
      </c>
      <c r="O22" s="143">
        <v>45824</v>
      </c>
      <c r="P22" s="148">
        <v>71.77</v>
      </c>
      <c r="Q22" s="148">
        <v>73.83</v>
      </c>
      <c r="U22" s="146">
        <v>45716</v>
      </c>
      <c r="V22" s="147">
        <v>76907.314444444433</v>
      </c>
      <c r="W22" s="147">
        <v>12.093265773612016</v>
      </c>
      <c r="X22" s="144">
        <v>46097</v>
      </c>
      <c r="Y22" s="145">
        <v>1481</v>
      </c>
      <c r="Z22" s="145">
        <v>642</v>
      </c>
      <c r="AA22" s="150">
        <v>46164</v>
      </c>
      <c r="AB22" s="145">
        <v>709</v>
      </c>
      <c r="AC22" s="145">
        <v>1572</v>
      </c>
    </row>
    <row r="23" spans="2:29">
      <c r="B23" s="149">
        <v>37741</v>
      </c>
      <c r="C23" s="145">
        <v>24.84452380952381</v>
      </c>
      <c r="D23" s="145">
        <v>-3.1788629716090848</v>
      </c>
      <c r="I23" s="146">
        <v>45688</v>
      </c>
      <c r="J23" s="147">
        <v>75.203043478260867</v>
      </c>
      <c r="K23" s="147">
        <v>2.3031471612853509</v>
      </c>
      <c r="O23" s="143">
        <v>45821</v>
      </c>
      <c r="P23" s="148">
        <v>72.98</v>
      </c>
      <c r="Q23" s="148">
        <v>75.290000000000006</v>
      </c>
      <c r="U23" s="146">
        <v>45688</v>
      </c>
      <c r="V23" s="147">
        <v>75047.352941176476</v>
      </c>
      <c r="W23" s="147">
        <v>9.6308064299133918</v>
      </c>
      <c r="X23" s="144">
        <v>46094</v>
      </c>
      <c r="Y23" s="145">
        <v>1474</v>
      </c>
      <c r="Z23" s="145">
        <v>642</v>
      </c>
      <c r="AA23" s="150">
        <v>46163</v>
      </c>
      <c r="AB23" s="145">
        <v>709</v>
      </c>
      <c r="AC23" s="145">
        <v>1572</v>
      </c>
    </row>
    <row r="24" spans="2:29">
      <c r="B24" s="149">
        <v>37772</v>
      </c>
      <c r="C24" s="145">
        <v>25.69142857142857</v>
      </c>
      <c r="D24" s="145">
        <v>1.5584928962432929</v>
      </c>
      <c r="I24" s="146">
        <v>45657</v>
      </c>
      <c r="J24" s="147">
        <v>69.477727272727279</v>
      </c>
      <c r="K24" s="147">
        <v>-4.0861251568000858</v>
      </c>
      <c r="O24" s="143">
        <v>45820</v>
      </c>
      <c r="P24" s="148">
        <v>68.040000000000006</v>
      </c>
      <c r="Q24" s="148">
        <v>70.97</v>
      </c>
      <c r="U24" s="146">
        <v>45657</v>
      </c>
      <c r="V24" s="147">
        <v>74479.696818181823</v>
      </c>
      <c r="W24" s="147">
        <v>7.9715213240734899</v>
      </c>
      <c r="X24" s="144">
        <v>46093</v>
      </c>
      <c r="Y24" s="145">
        <v>1475</v>
      </c>
      <c r="Z24" s="145">
        <v>642</v>
      </c>
      <c r="AA24" s="150">
        <v>46162</v>
      </c>
      <c r="AB24" s="145">
        <v>709</v>
      </c>
      <c r="AC24" s="145">
        <v>1572</v>
      </c>
    </row>
    <row r="25" spans="2:29">
      <c r="B25" s="149">
        <v>37802</v>
      </c>
      <c r="C25" s="145">
        <v>27.514285714285712</v>
      </c>
      <c r="D25" s="145">
        <v>14.005140886025931</v>
      </c>
      <c r="I25" s="146">
        <v>45626</v>
      </c>
      <c r="J25" s="147">
        <v>69.552380952380943</v>
      </c>
      <c r="K25" s="147">
        <v>-10.383766379549575</v>
      </c>
      <c r="O25" s="143">
        <v>45819</v>
      </c>
      <c r="P25" s="148">
        <v>68.150000000000006</v>
      </c>
      <c r="Q25" s="148">
        <v>69.73</v>
      </c>
      <c r="U25" s="146">
        <v>45626</v>
      </c>
      <c r="V25" s="147">
        <v>75186.587619047627</v>
      </c>
      <c r="W25" s="147">
        <v>10.17658231654854</v>
      </c>
      <c r="X25" s="144">
        <v>46092</v>
      </c>
      <c r="Y25" s="145">
        <v>1475</v>
      </c>
      <c r="Z25" s="145">
        <v>643</v>
      </c>
      <c r="AA25" s="150">
        <v>46161</v>
      </c>
      <c r="AB25" s="145">
        <v>709</v>
      </c>
      <c r="AC25" s="145">
        <v>1575</v>
      </c>
    </row>
    <row r="26" spans="2:29">
      <c r="B26" s="149">
        <v>37833</v>
      </c>
      <c r="C26" s="145">
        <v>28.350869565217391</v>
      </c>
      <c r="D26" s="145">
        <v>9.8306397958582128</v>
      </c>
      <c r="I26" s="146">
        <v>45596</v>
      </c>
      <c r="J26" s="147">
        <v>70.788695652173914</v>
      </c>
      <c r="K26" s="147">
        <v>-17.288147546499758</v>
      </c>
      <c r="O26" s="143">
        <v>45818</v>
      </c>
      <c r="P26" s="148">
        <v>64.98</v>
      </c>
      <c r="Q26" s="148">
        <v>69.87</v>
      </c>
      <c r="U26" s="146">
        <v>45596</v>
      </c>
      <c r="V26" s="147">
        <v>77016.204444444447</v>
      </c>
      <c r="W26" s="147">
        <v>15.173534488773349</v>
      </c>
      <c r="X26" s="144">
        <v>46091</v>
      </c>
      <c r="Y26" s="145">
        <v>1475</v>
      </c>
      <c r="Z26" s="145">
        <v>643</v>
      </c>
      <c r="AA26" s="150">
        <v>46160</v>
      </c>
      <c r="AB26" s="145">
        <v>709</v>
      </c>
      <c r="AC26" s="145">
        <v>1577</v>
      </c>
    </row>
    <row r="27" spans="2:29">
      <c r="B27" s="149">
        <v>37864</v>
      </c>
      <c r="C27" s="145">
        <v>29.790714285714287</v>
      </c>
      <c r="D27" s="145">
        <v>11.73644658825078</v>
      </c>
      <c r="I27" s="146">
        <v>45565</v>
      </c>
      <c r="J27" s="147">
        <v>69.631428571428572</v>
      </c>
      <c r="K27" s="147">
        <v>-21.52746305349325</v>
      </c>
      <c r="O27" s="143">
        <v>45817</v>
      </c>
      <c r="P27" s="148">
        <v>65.290000000000006</v>
      </c>
      <c r="Q27" s="148">
        <v>68.92</v>
      </c>
      <c r="U27" s="146">
        <v>45565</v>
      </c>
      <c r="V27" s="147">
        <v>74728.5094736842</v>
      </c>
      <c r="W27" s="147">
        <v>8.1292849985801432</v>
      </c>
      <c r="X27" s="144">
        <v>46090</v>
      </c>
      <c r="Y27" s="145">
        <v>1475</v>
      </c>
      <c r="Z27" s="145">
        <v>643</v>
      </c>
      <c r="AA27" s="150">
        <v>46157</v>
      </c>
      <c r="AB27" s="145">
        <v>709</v>
      </c>
      <c r="AC27" s="145">
        <v>1579</v>
      </c>
    </row>
    <row r="28" spans="2:29">
      <c r="B28" s="149">
        <v>37894</v>
      </c>
      <c r="C28" s="145">
        <v>27.011136363636364</v>
      </c>
      <c r="D28" s="145">
        <v>-4.9213324405383316</v>
      </c>
      <c r="I28" s="146">
        <v>45535</v>
      </c>
      <c r="J28" s="147">
        <v>75.63181818181819</v>
      </c>
      <c r="K28" s="147">
        <v>-6.8438991403866218</v>
      </c>
      <c r="O28" s="143">
        <v>45814</v>
      </c>
      <c r="P28" s="148">
        <v>64.58</v>
      </c>
      <c r="Q28" s="148">
        <v>68.34</v>
      </c>
      <c r="U28" s="146">
        <v>45535</v>
      </c>
      <c r="V28" s="147">
        <v>73146.666363636366</v>
      </c>
      <c r="W28" s="147">
        <v>5.6133623941023227</v>
      </c>
      <c r="X28" s="144">
        <v>46088</v>
      </c>
      <c r="Y28" s="145">
        <v>1475</v>
      </c>
      <c r="Z28" s="145">
        <v>644</v>
      </c>
      <c r="AA28" s="150">
        <v>46156</v>
      </c>
      <c r="AB28" s="145">
        <v>709</v>
      </c>
      <c r="AC28" s="145">
        <v>1579</v>
      </c>
    </row>
    <row r="29" spans="2:29">
      <c r="B29" s="149">
        <v>37925</v>
      </c>
      <c r="C29" s="145">
        <v>29.654347826086958</v>
      </c>
      <c r="D29" s="145">
        <v>7.5237457139479123</v>
      </c>
      <c r="I29" s="146">
        <v>45504</v>
      </c>
      <c r="J29" s="147">
        <v>80.596086956521745</v>
      </c>
      <c r="K29" s="147">
        <v>7.1763262233775933</v>
      </c>
      <c r="O29" s="143">
        <v>45813</v>
      </c>
      <c r="P29" s="148">
        <v>63.37</v>
      </c>
      <c r="Q29" s="148">
        <v>67.260000000000005</v>
      </c>
      <c r="U29" s="146">
        <v>45504</v>
      </c>
      <c r="V29" s="147">
        <v>77414.203043478265</v>
      </c>
      <c r="W29" s="147">
        <v>12.429986387640424</v>
      </c>
      <c r="X29" s="144">
        <v>46087</v>
      </c>
      <c r="Y29" s="145">
        <v>1476</v>
      </c>
      <c r="Z29" s="145">
        <v>644</v>
      </c>
      <c r="AA29" s="150">
        <v>46155</v>
      </c>
      <c r="AB29" s="145">
        <v>709</v>
      </c>
      <c r="AC29" s="145">
        <v>1574</v>
      </c>
    </row>
    <row r="30" spans="2:29">
      <c r="B30" s="149">
        <v>37955</v>
      </c>
      <c r="C30" s="145">
        <v>28.727</v>
      </c>
      <c r="D30" s="145">
        <v>19.21118310677425</v>
      </c>
      <c r="I30" s="146">
        <v>45473</v>
      </c>
      <c r="J30" s="147">
        <v>78.454999999999998</v>
      </c>
      <c r="K30" s="147">
        <v>11.620492524186462</v>
      </c>
      <c r="O30" s="143">
        <v>45812</v>
      </c>
      <c r="P30" s="148">
        <v>62.85</v>
      </c>
      <c r="Q30" s="148">
        <v>66.61</v>
      </c>
      <c r="U30" s="146">
        <v>45473</v>
      </c>
      <c r="V30" s="147">
        <v>79309.210000000006</v>
      </c>
      <c r="W30" s="147">
        <v>16.770715008742073</v>
      </c>
      <c r="X30" s="144">
        <v>46086</v>
      </c>
      <c r="Y30" s="145">
        <v>1476</v>
      </c>
      <c r="Z30" s="145">
        <v>644</v>
      </c>
      <c r="AA30" s="150">
        <v>46154</v>
      </c>
      <c r="AB30" s="145">
        <v>709</v>
      </c>
      <c r="AC30" s="145">
        <v>1570</v>
      </c>
    </row>
    <row r="31" spans="2:29">
      <c r="B31" s="149">
        <v>37986</v>
      </c>
      <c r="C31" s="145">
        <v>29.869761904761905</v>
      </c>
      <c r="D31" s="145">
        <v>4.1829989370183389</v>
      </c>
      <c r="I31" s="146">
        <v>45443</v>
      </c>
      <c r="J31" s="147">
        <v>79.076521739130428</v>
      </c>
      <c r="K31" s="147">
        <v>9.7357306624833821</v>
      </c>
      <c r="O31" s="143">
        <v>45811</v>
      </c>
      <c r="P31" s="148">
        <v>63.41</v>
      </c>
      <c r="Q31" s="148">
        <v>68.099999999999994</v>
      </c>
      <c r="U31" s="146">
        <v>45443</v>
      </c>
      <c r="V31" s="147">
        <v>82578.834499999997</v>
      </c>
      <c r="W31" s="147">
        <v>25.710059690667116</v>
      </c>
      <c r="X31" s="144">
        <v>46085</v>
      </c>
      <c r="Y31" s="145">
        <v>1477</v>
      </c>
      <c r="Z31" s="145">
        <v>645</v>
      </c>
      <c r="AA31" s="150">
        <v>46153</v>
      </c>
      <c r="AB31" s="145">
        <v>709</v>
      </c>
      <c r="AC31" s="145">
        <v>1566</v>
      </c>
    </row>
    <row r="32" spans="2:29">
      <c r="B32" s="149">
        <v>38017</v>
      </c>
      <c r="C32" s="145">
        <v>31.233809523809523</v>
      </c>
      <c r="D32" s="145">
        <v>-0.28532316701115001</v>
      </c>
      <c r="I32" s="146">
        <v>45412</v>
      </c>
      <c r="J32" s="147">
        <v>84.25863636363637</v>
      </c>
      <c r="K32" s="147">
        <v>6.0637530303888774</v>
      </c>
      <c r="O32" s="143">
        <v>45810</v>
      </c>
      <c r="P32" s="148">
        <v>62.52</v>
      </c>
      <c r="Q32" s="148">
        <v>67.06</v>
      </c>
      <c r="U32" s="146">
        <v>45412</v>
      </c>
      <c r="V32" s="147">
        <v>77070.082999999999</v>
      </c>
      <c r="W32" s="147">
        <v>11.829980382406449</v>
      </c>
      <c r="X32" s="144">
        <v>46084</v>
      </c>
      <c r="Y32" s="145">
        <v>1485</v>
      </c>
      <c r="Z32" s="145">
        <v>645</v>
      </c>
      <c r="AA32" s="150">
        <v>46152</v>
      </c>
      <c r="AB32" s="145">
        <v>700</v>
      </c>
      <c r="AC32" s="145">
        <v>1562</v>
      </c>
    </row>
    <row r="33" spans="2:29">
      <c r="B33" s="149">
        <v>38046</v>
      </c>
      <c r="C33" s="145">
        <v>30.838000000000001</v>
      </c>
      <c r="D33" s="145">
        <v>-5.5295162822044537</v>
      </c>
      <c r="I33" s="146">
        <v>45382</v>
      </c>
      <c r="J33" s="147">
        <v>80.221428571428575</v>
      </c>
      <c r="K33" s="147">
        <v>9.2637272833404705</v>
      </c>
      <c r="U33" s="146">
        <v>45382</v>
      </c>
      <c r="V33" s="147">
        <v>70946.665714285715</v>
      </c>
      <c r="W33" s="147">
        <v>2.8775442979819874</v>
      </c>
      <c r="X33" s="144">
        <v>46083</v>
      </c>
      <c r="Y33" s="145">
        <v>1496</v>
      </c>
      <c r="Z33" s="145">
        <v>645</v>
      </c>
      <c r="AA33" s="150">
        <v>46151</v>
      </c>
      <c r="AB33" s="145">
        <v>700</v>
      </c>
      <c r="AC33" s="145">
        <v>1562</v>
      </c>
    </row>
    <row r="34" spans="2:29">
      <c r="B34" s="149">
        <v>38077</v>
      </c>
      <c r="C34" s="145">
        <v>33.791304347826085</v>
      </c>
      <c r="D34" s="145">
        <v>10.6598558001977</v>
      </c>
      <c r="I34" s="146">
        <v>45351</v>
      </c>
      <c r="J34" s="147">
        <v>75.572857142857146</v>
      </c>
      <c r="K34" s="147">
        <v>-1.7992305586107453</v>
      </c>
      <c r="U34" s="146">
        <v>45351</v>
      </c>
      <c r="V34" s="147">
        <v>68610.111333333334</v>
      </c>
      <c r="W34" s="147">
        <v>-0.31584565277928994</v>
      </c>
      <c r="X34" s="144">
        <v>46081</v>
      </c>
      <c r="Y34" s="145">
        <v>1501</v>
      </c>
      <c r="Z34" s="145">
        <v>642</v>
      </c>
      <c r="AA34" s="150">
        <v>46150</v>
      </c>
      <c r="AB34" s="145">
        <v>699</v>
      </c>
      <c r="AC34" s="145">
        <v>1561</v>
      </c>
    </row>
    <row r="35" spans="2:29">
      <c r="B35" s="149">
        <v>38107</v>
      </c>
      <c r="C35" s="145">
        <v>33.249047619047616</v>
      </c>
      <c r="D35" s="145">
        <v>33.82847614210278</v>
      </c>
      <c r="I35" s="146">
        <v>45322</v>
      </c>
      <c r="J35" s="147">
        <v>73.510000000000005</v>
      </c>
      <c r="K35" s="147">
        <v>-6.3669891557964098</v>
      </c>
      <c r="U35" s="146">
        <v>45322</v>
      </c>
      <c r="V35" s="147">
        <v>68454.620909090911</v>
      </c>
      <c r="W35" s="147">
        <v>1.1028312028406579</v>
      </c>
      <c r="X35" s="144">
        <v>46080</v>
      </c>
      <c r="Y35" s="145">
        <v>1501</v>
      </c>
      <c r="Z35" s="145">
        <v>642</v>
      </c>
      <c r="AA35" s="150">
        <v>46149</v>
      </c>
      <c r="AB35" s="145">
        <v>698</v>
      </c>
      <c r="AC35" s="145">
        <v>1560</v>
      </c>
    </row>
    <row r="36" spans="2:29">
      <c r="B36" s="149">
        <v>38138</v>
      </c>
      <c r="C36" s="145">
        <v>37.761904761904759</v>
      </c>
      <c r="D36" s="145">
        <v>46.982502965599053</v>
      </c>
      <c r="I36" s="146">
        <v>45291</v>
      </c>
      <c r="J36" s="147">
        <v>72.437619047619052</v>
      </c>
      <c r="K36" s="147">
        <v>-5.5381777146266833</v>
      </c>
      <c r="U36" s="146">
        <v>45291</v>
      </c>
      <c r="V36" s="147">
        <v>68980.871904761909</v>
      </c>
      <c r="W36" s="147">
        <v>3.9275256022466962</v>
      </c>
      <c r="X36" s="144">
        <v>46079</v>
      </c>
      <c r="Y36" s="145">
        <v>1506</v>
      </c>
      <c r="Z36" s="145">
        <v>646</v>
      </c>
      <c r="AA36" s="150">
        <v>46148</v>
      </c>
      <c r="AB36" s="145">
        <v>694</v>
      </c>
      <c r="AC36" s="145">
        <v>1556</v>
      </c>
    </row>
    <row r="37" spans="2:29">
      <c r="B37" s="149">
        <v>38168</v>
      </c>
      <c r="C37" s="145">
        <v>35.046818181818182</v>
      </c>
      <c r="D37" s="145">
        <v>27.376805437553109</v>
      </c>
      <c r="I37" s="146">
        <v>45260</v>
      </c>
      <c r="J37" s="147">
        <v>77.611363636363635</v>
      </c>
      <c r="K37" s="147">
        <v>-8.0216121872912698</v>
      </c>
      <c r="U37" s="146">
        <v>45260</v>
      </c>
      <c r="V37" s="147">
        <v>68241.895000000004</v>
      </c>
      <c r="W37" s="147">
        <v>3.423402244324985</v>
      </c>
      <c r="X37" s="144">
        <v>46078</v>
      </c>
      <c r="Y37" s="145">
        <v>1530</v>
      </c>
      <c r="Z37" s="145">
        <v>645</v>
      </c>
      <c r="AA37" s="150">
        <v>46143</v>
      </c>
      <c r="AB37" s="145">
        <v>694</v>
      </c>
      <c r="AC37" s="145">
        <v>1556</v>
      </c>
    </row>
    <row r="38" spans="2:29">
      <c r="B38" s="149">
        <v>38199</v>
      </c>
      <c r="C38" s="145">
        <v>38.327500000000001</v>
      </c>
      <c r="D38" s="145">
        <v>35.18985691720215</v>
      </c>
      <c r="I38" s="146">
        <v>45230</v>
      </c>
      <c r="J38" s="147">
        <v>85.584705882352949</v>
      </c>
      <c r="K38" s="147">
        <v>-0.74231115084541366</v>
      </c>
      <c r="U38" s="146">
        <v>45230</v>
      </c>
      <c r="V38" s="147">
        <v>66869.706470588237</v>
      </c>
      <c r="W38" s="147">
        <v>4.5043283824814058</v>
      </c>
      <c r="X38" s="144">
        <v>46077</v>
      </c>
      <c r="Y38" s="145">
        <v>1530</v>
      </c>
      <c r="Z38" s="145">
        <v>645</v>
      </c>
      <c r="AA38" s="150">
        <v>46142</v>
      </c>
      <c r="AB38" s="145">
        <v>678</v>
      </c>
      <c r="AC38" s="145">
        <v>1554</v>
      </c>
    </row>
    <row r="39" spans="2:29">
      <c r="B39" s="149">
        <v>38230</v>
      </c>
      <c r="C39" s="145">
        <v>43.040909090909089</v>
      </c>
      <c r="D39" s="145">
        <v>44.477600228433403</v>
      </c>
      <c r="I39" s="146">
        <v>45199</v>
      </c>
      <c r="J39" s="147">
        <v>88.733500000000006</v>
      </c>
      <c r="K39" s="147">
        <v>5.2347940464574849</v>
      </c>
      <c r="U39" s="146">
        <v>45199</v>
      </c>
      <c r="V39" s="147">
        <v>69110.333499999993</v>
      </c>
      <c r="W39" s="147">
        <v>10.632025781221184</v>
      </c>
      <c r="X39" s="144">
        <v>46067</v>
      </c>
      <c r="Y39" s="145">
        <v>1531</v>
      </c>
      <c r="Z39" s="145">
        <v>644</v>
      </c>
      <c r="AA39" s="150">
        <v>46141</v>
      </c>
      <c r="AB39" s="145">
        <v>677</v>
      </c>
      <c r="AC39" s="145">
        <v>1552</v>
      </c>
    </row>
    <row r="40" spans="2:29">
      <c r="B40" s="149">
        <v>38260</v>
      </c>
      <c r="C40" s="145">
        <v>43.06666666666667</v>
      </c>
      <c r="D40" s="145">
        <v>59.440410380679147</v>
      </c>
      <c r="I40" s="146">
        <v>45169</v>
      </c>
      <c r="J40" s="147">
        <v>81.188260869565212</v>
      </c>
      <c r="K40" s="147">
        <v>-11.625342527343049</v>
      </c>
      <c r="U40" s="146">
        <v>45169</v>
      </c>
      <c r="V40" s="147">
        <v>69258.912608695653</v>
      </c>
      <c r="W40" s="147">
        <v>11.048202234960861</v>
      </c>
      <c r="X40" s="144">
        <v>46066</v>
      </c>
      <c r="Y40" s="145">
        <v>1531</v>
      </c>
      <c r="Z40" s="145">
        <v>644</v>
      </c>
      <c r="AA40" s="150">
        <v>46140</v>
      </c>
      <c r="AB40" s="145">
        <v>672</v>
      </c>
      <c r="AC40" s="145">
        <v>1549</v>
      </c>
    </row>
    <row r="41" spans="2:29">
      <c r="B41" s="149">
        <v>38291</v>
      </c>
      <c r="C41" s="145">
        <v>49.643095238095235</v>
      </c>
      <c r="D41" s="145">
        <v>67.405789967918835</v>
      </c>
      <c r="I41" s="146">
        <v>45138</v>
      </c>
      <c r="J41" s="147">
        <v>75.199523809523811</v>
      </c>
      <c r="K41" s="147">
        <v>-24.831975172308745</v>
      </c>
      <c r="U41" s="146">
        <v>45138</v>
      </c>
      <c r="V41" s="147">
        <v>68855.476666666669</v>
      </c>
      <c r="W41" s="147">
        <v>17.969905328410231</v>
      </c>
      <c r="X41" s="144">
        <v>46065</v>
      </c>
      <c r="Y41" s="145">
        <v>1532</v>
      </c>
      <c r="Z41" s="145">
        <v>644</v>
      </c>
      <c r="AA41" s="150">
        <v>46139</v>
      </c>
      <c r="AB41" s="145">
        <v>672</v>
      </c>
      <c r="AC41" s="145">
        <v>1547</v>
      </c>
    </row>
    <row r="42" spans="2:29">
      <c r="B42" s="149">
        <v>38321</v>
      </c>
      <c r="C42" s="145">
        <v>42.848409090909094</v>
      </c>
      <c r="D42" s="145">
        <v>49.157270480415953</v>
      </c>
      <c r="I42" s="146">
        <v>45107</v>
      </c>
      <c r="J42" s="147">
        <v>70.287272727272722</v>
      </c>
      <c r="K42" s="147">
        <v>-38.544204439321987</v>
      </c>
      <c r="U42" s="146">
        <v>45107</v>
      </c>
      <c r="V42" s="147">
        <v>67918.75</v>
      </c>
      <c r="W42" s="147">
        <v>-2.2798660035480727</v>
      </c>
      <c r="X42" s="144">
        <v>46064</v>
      </c>
      <c r="Y42" s="145">
        <v>1534</v>
      </c>
      <c r="Z42" s="145">
        <v>643</v>
      </c>
      <c r="AA42" s="150">
        <v>46136</v>
      </c>
      <c r="AB42" s="145">
        <v>672</v>
      </c>
      <c r="AC42" s="145">
        <v>1547</v>
      </c>
    </row>
    <row r="43" spans="2:29">
      <c r="B43" s="149">
        <v>38352</v>
      </c>
      <c r="C43" s="145">
        <v>39.53478260869565</v>
      </c>
      <c r="D43" s="145">
        <v>32.357207046879488</v>
      </c>
      <c r="I43" s="146">
        <v>45077</v>
      </c>
      <c r="J43" s="147">
        <v>72.060869565217402</v>
      </c>
      <c r="K43" s="147">
        <v>-33.835859117856209</v>
      </c>
      <c r="U43" s="146">
        <v>45077</v>
      </c>
      <c r="V43" s="147">
        <v>65689.91750000001</v>
      </c>
      <c r="W43" s="147">
        <v>-9.1186486799651156</v>
      </c>
      <c r="X43" s="144">
        <v>46063</v>
      </c>
      <c r="Y43" s="145">
        <v>1534</v>
      </c>
      <c r="Z43" s="145">
        <v>643</v>
      </c>
      <c r="AA43" s="150">
        <v>46135</v>
      </c>
      <c r="AB43" s="145">
        <v>672</v>
      </c>
      <c r="AC43" s="145">
        <v>1546</v>
      </c>
    </row>
    <row r="44" spans="2:29">
      <c r="B44" s="149">
        <v>38383</v>
      </c>
      <c r="C44" s="145">
        <v>44.231428571428573</v>
      </c>
      <c r="D44" s="145">
        <v>41.61394093701881</v>
      </c>
      <c r="I44" s="146">
        <v>45046</v>
      </c>
      <c r="J44" s="147">
        <v>79.441499999999991</v>
      </c>
      <c r="K44" s="147">
        <v>-21.721127632918712</v>
      </c>
      <c r="U44" s="146">
        <v>45046</v>
      </c>
      <c r="V44" s="147">
        <v>68917.192631578946</v>
      </c>
      <c r="W44" s="147">
        <v>-7.3041189341385637</v>
      </c>
      <c r="X44" s="144">
        <v>46062</v>
      </c>
      <c r="Y44" s="145">
        <v>1535</v>
      </c>
      <c r="Z44" s="145">
        <v>643</v>
      </c>
      <c r="AA44" s="150">
        <v>46134</v>
      </c>
      <c r="AB44" s="145">
        <v>672</v>
      </c>
      <c r="AC44" s="145">
        <v>1544</v>
      </c>
    </row>
    <row r="45" spans="2:29">
      <c r="B45" s="149">
        <v>38411</v>
      </c>
      <c r="C45" s="145">
        <v>45.375999999999998</v>
      </c>
      <c r="D45" s="145">
        <v>47.143135093067002</v>
      </c>
      <c r="I45" s="146">
        <v>45016</v>
      </c>
      <c r="J45" s="147">
        <v>73.42</v>
      </c>
      <c r="K45" s="147">
        <v>-31.887448471696739</v>
      </c>
      <c r="U45" s="146">
        <v>45016</v>
      </c>
      <c r="V45" s="147">
        <v>68962.246521739129</v>
      </c>
      <c r="W45" s="147">
        <v>-5.5047177857725682</v>
      </c>
      <c r="X45" s="144">
        <v>46059</v>
      </c>
      <c r="Y45" s="145">
        <v>1535</v>
      </c>
      <c r="Z45" s="145">
        <v>643</v>
      </c>
      <c r="AA45" s="150">
        <v>46133</v>
      </c>
      <c r="AB45" s="145">
        <v>672</v>
      </c>
      <c r="AC45" s="145">
        <v>1543</v>
      </c>
    </row>
    <row r="46" spans="2:29">
      <c r="B46" s="149">
        <v>38442</v>
      </c>
      <c r="C46" s="145">
        <v>52.907727272727271</v>
      </c>
      <c r="D46" s="145">
        <v>56.572018434473392</v>
      </c>
      <c r="I46" s="146">
        <v>44985</v>
      </c>
      <c r="J46" s="147">
        <v>76.95750000000001</v>
      </c>
      <c r="K46" s="147">
        <v>-15.486113399005028</v>
      </c>
      <c r="U46" s="146">
        <v>44985</v>
      </c>
      <c r="V46" s="147">
        <v>68827.5</v>
      </c>
      <c r="W46" s="147">
        <v>-3.5169366264660558</v>
      </c>
      <c r="X46" s="144">
        <v>46058</v>
      </c>
      <c r="Y46" s="145">
        <v>1535</v>
      </c>
      <c r="Z46" s="145">
        <v>643</v>
      </c>
      <c r="AA46" s="150">
        <v>46132</v>
      </c>
      <c r="AB46" s="145">
        <v>672</v>
      </c>
      <c r="AC46" s="145">
        <v>1536</v>
      </c>
    </row>
    <row r="47" spans="2:29">
      <c r="B47" s="149">
        <v>38472</v>
      </c>
      <c r="C47" s="145">
        <v>51.817619047619047</v>
      </c>
      <c r="D47" s="145">
        <v>55.84692723028229</v>
      </c>
      <c r="I47" s="146">
        <v>44957</v>
      </c>
      <c r="J47" s="147">
        <v>78.50863636363637</v>
      </c>
      <c r="K47" s="147">
        <v>-4.6856235576440364</v>
      </c>
      <c r="U47" s="146">
        <v>44957</v>
      </c>
      <c r="V47" s="147">
        <v>67707.916874999995</v>
      </c>
      <c r="W47" s="147">
        <v>-4.0092526092488363</v>
      </c>
      <c r="X47" s="144">
        <v>46057</v>
      </c>
      <c r="Y47" s="145">
        <v>1533</v>
      </c>
      <c r="Z47" s="145">
        <v>643</v>
      </c>
      <c r="AA47" s="150">
        <v>46129</v>
      </c>
      <c r="AB47" s="145">
        <v>672</v>
      </c>
      <c r="AC47" s="145">
        <v>1535</v>
      </c>
    </row>
    <row r="48" spans="2:29">
      <c r="B48" s="149">
        <v>38503</v>
      </c>
      <c r="C48" s="145">
        <v>48.644285714285715</v>
      </c>
      <c r="D48" s="145">
        <v>28.818411097099641</v>
      </c>
      <c r="I48" s="146">
        <v>44926</v>
      </c>
      <c r="J48" s="147">
        <v>76.684545454545457</v>
      </c>
      <c r="K48" s="147">
        <v>7.4333801618157542</v>
      </c>
      <c r="U48" s="146">
        <v>44926</v>
      </c>
      <c r="V48" s="147">
        <v>66374.015454545457</v>
      </c>
      <c r="W48" s="147">
        <v>-4.91421018657456</v>
      </c>
      <c r="X48" s="144">
        <v>46056</v>
      </c>
      <c r="Y48" s="145">
        <v>1542</v>
      </c>
      <c r="Z48" s="145">
        <v>643</v>
      </c>
      <c r="AA48" s="150">
        <v>46128</v>
      </c>
      <c r="AB48" s="145">
        <v>672</v>
      </c>
      <c r="AC48" s="145">
        <v>1535</v>
      </c>
    </row>
    <row r="49" spans="2:29">
      <c r="B49" s="149">
        <v>38533</v>
      </c>
      <c r="C49" s="145">
        <v>54.411818181818184</v>
      </c>
      <c r="D49" s="145">
        <v>55.254659351776198</v>
      </c>
      <c r="I49" s="146">
        <v>44895</v>
      </c>
      <c r="J49" s="147">
        <v>84.38000000000001</v>
      </c>
      <c r="K49" s="147">
        <v>6.2750822956920205</v>
      </c>
      <c r="U49" s="146">
        <v>44895</v>
      </c>
      <c r="V49" s="147">
        <v>65983.030454545456</v>
      </c>
      <c r="W49" s="147">
        <v>-7.62619267310225</v>
      </c>
      <c r="X49" s="144">
        <v>46055</v>
      </c>
      <c r="Y49" s="145">
        <v>1546</v>
      </c>
      <c r="Z49" s="145">
        <v>643</v>
      </c>
      <c r="AA49" s="150">
        <v>46127</v>
      </c>
      <c r="AB49" s="145">
        <v>671</v>
      </c>
      <c r="AC49" s="145">
        <v>1535</v>
      </c>
    </row>
    <row r="50" spans="2:29">
      <c r="B50" s="149">
        <v>38564</v>
      </c>
      <c r="C50" s="145">
        <v>57.629047619047618</v>
      </c>
      <c r="D50" s="145">
        <v>50.359526760283401</v>
      </c>
      <c r="I50" s="146">
        <v>44865</v>
      </c>
      <c r="J50" s="147">
        <v>86.224761904761905</v>
      </c>
      <c r="K50" s="147">
        <v>7.2193273330175307</v>
      </c>
      <c r="U50" s="146">
        <v>44865</v>
      </c>
      <c r="V50" s="147">
        <v>63987.499374999999</v>
      </c>
      <c r="W50" s="147">
        <v>-11.883430160000689</v>
      </c>
      <c r="X50" s="144">
        <v>46052</v>
      </c>
      <c r="Y50" s="145">
        <v>1554</v>
      </c>
      <c r="Z50" s="145">
        <v>643</v>
      </c>
      <c r="AA50" s="150">
        <v>46126</v>
      </c>
      <c r="AB50" s="145">
        <v>671</v>
      </c>
      <c r="AC50" s="145">
        <v>1533</v>
      </c>
    </row>
    <row r="51" spans="2:29">
      <c r="B51" s="149">
        <v>38595</v>
      </c>
      <c r="C51" s="145">
        <v>64.122608695652175</v>
      </c>
      <c r="D51" s="145">
        <v>48.98060949459795</v>
      </c>
      <c r="I51" s="146">
        <v>44834</v>
      </c>
      <c r="J51" s="147">
        <v>84.319545454545448</v>
      </c>
      <c r="K51" s="147">
        <v>18.395338298836482</v>
      </c>
      <c r="U51" s="146">
        <v>44834</v>
      </c>
      <c r="V51" s="147">
        <v>62468.650476190473</v>
      </c>
      <c r="W51" s="147">
        <v>-10.419303965482692</v>
      </c>
      <c r="X51" s="144">
        <v>46051</v>
      </c>
      <c r="Y51" s="145">
        <v>1554</v>
      </c>
      <c r="Z51" s="145">
        <v>642</v>
      </c>
      <c r="AA51" s="150">
        <v>46125</v>
      </c>
      <c r="AB51" s="145">
        <v>671</v>
      </c>
      <c r="AC51" s="145">
        <v>1533</v>
      </c>
    </row>
    <row r="52" spans="2:29">
      <c r="B52" s="149">
        <v>38625</v>
      </c>
      <c r="C52" s="145">
        <v>62.909545454545452</v>
      </c>
      <c r="D52" s="145">
        <v>46.074795947086947</v>
      </c>
      <c r="I52" s="146">
        <v>44804</v>
      </c>
      <c r="J52" s="147">
        <v>91.868260869565233</v>
      </c>
      <c r="K52" s="147">
        <v>35.244125717201761</v>
      </c>
      <c r="U52" s="146">
        <v>44804</v>
      </c>
      <c r="V52" s="147">
        <v>62368.333043478255</v>
      </c>
      <c r="W52" s="147">
        <v>-10.601677919461462</v>
      </c>
      <c r="X52" s="144">
        <v>46050</v>
      </c>
      <c r="Y52" s="145">
        <v>1554</v>
      </c>
      <c r="Z52" s="145">
        <v>642</v>
      </c>
      <c r="AA52" s="150">
        <v>46122</v>
      </c>
      <c r="AB52" s="145">
        <v>671</v>
      </c>
      <c r="AC52" s="145">
        <v>1535</v>
      </c>
    </row>
    <row r="53" spans="2:29">
      <c r="B53" s="149">
        <v>38656</v>
      </c>
      <c r="C53" s="145">
        <v>58.606190476190477</v>
      </c>
      <c r="D53" s="145">
        <v>18.055069280243281</v>
      </c>
      <c r="I53" s="146">
        <v>44773</v>
      </c>
      <c r="J53" s="147">
        <v>100.04190476190476</v>
      </c>
      <c r="K53" s="147">
        <v>37.962885022372262</v>
      </c>
      <c r="U53" s="146">
        <v>44773</v>
      </c>
      <c r="V53" s="147">
        <v>58366.984761904758</v>
      </c>
      <c r="W53" s="147">
        <v>-16.290822847780287</v>
      </c>
      <c r="X53" s="144">
        <v>46049</v>
      </c>
      <c r="Y53" s="145">
        <v>1554</v>
      </c>
      <c r="Z53" s="145">
        <v>642</v>
      </c>
      <c r="AA53" s="150">
        <v>46121</v>
      </c>
      <c r="AB53" s="145">
        <v>670</v>
      </c>
      <c r="AC53" s="145">
        <v>1550</v>
      </c>
    </row>
    <row r="54" spans="2:29">
      <c r="B54" s="149">
        <v>38686</v>
      </c>
      <c r="C54" s="145">
        <v>55.176363636363639</v>
      </c>
      <c r="D54" s="145">
        <v>28.77109047222503</v>
      </c>
      <c r="I54" s="146">
        <v>44742</v>
      </c>
      <c r="J54" s="147">
        <v>114.37045454545455</v>
      </c>
      <c r="K54" s="147">
        <v>61.32209922384628</v>
      </c>
      <c r="U54" s="146">
        <v>44742</v>
      </c>
      <c r="V54" s="147">
        <v>69503.332857142857</v>
      </c>
      <c r="W54" s="147">
        <v>-0.73991023156175761</v>
      </c>
      <c r="X54" s="144">
        <v>46048</v>
      </c>
      <c r="Y54" s="145">
        <v>1562</v>
      </c>
      <c r="Z54" s="145">
        <v>642</v>
      </c>
      <c r="AA54" s="150">
        <v>46120</v>
      </c>
      <c r="AB54" s="145">
        <v>670</v>
      </c>
      <c r="AC54" s="145">
        <v>1549</v>
      </c>
    </row>
    <row r="55" spans="2:29">
      <c r="B55" s="149">
        <v>38717</v>
      </c>
      <c r="C55" s="145">
        <v>56.91</v>
      </c>
      <c r="D55" s="145">
        <v>43.949191685912247</v>
      </c>
      <c r="I55" s="146">
        <v>44712</v>
      </c>
      <c r="J55" s="147">
        <v>108.91227272727274</v>
      </c>
      <c r="K55" s="147">
        <v>67.204559411112655</v>
      </c>
      <c r="U55" s="146">
        <v>44712</v>
      </c>
      <c r="V55" s="147">
        <v>72280.964736842114</v>
      </c>
      <c r="W55" s="147">
        <v>-2.2231884459239044</v>
      </c>
      <c r="X55" s="144">
        <v>46045</v>
      </c>
      <c r="Y55" s="145">
        <v>1555</v>
      </c>
      <c r="Z55" s="145">
        <v>643</v>
      </c>
      <c r="AA55" s="150">
        <v>46119</v>
      </c>
      <c r="AB55" s="145">
        <v>670</v>
      </c>
      <c r="AC55" s="145">
        <v>1556</v>
      </c>
    </row>
    <row r="56" spans="2:29">
      <c r="B56" s="149">
        <v>38748</v>
      </c>
      <c r="C56" s="145">
        <v>63.048095238095236</v>
      </c>
      <c r="D56" s="145">
        <v>42.541394828068817</v>
      </c>
      <c r="I56" s="146">
        <v>44681</v>
      </c>
      <c r="J56" s="147">
        <v>101.4852380952381</v>
      </c>
      <c r="K56" s="147">
        <v>65.121602651740048</v>
      </c>
      <c r="U56" s="146">
        <v>44681</v>
      </c>
      <c r="V56" s="147">
        <v>74347.632105263154</v>
      </c>
      <c r="W56" s="147">
        <v>8.9334994495434454</v>
      </c>
      <c r="X56" s="144">
        <v>46044</v>
      </c>
      <c r="Y56" s="145">
        <v>1555</v>
      </c>
      <c r="Z56" s="145">
        <v>643</v>
      </c>
      <c r="AA56" s="150">
        <v>46115</v>
      </c>
      <c r="AB56" s="145">
        <v>670</v>
      </c>
      <c r="AC56" s="145">
        <v>1557</v>
      </c>
    </row>
    <row r="57" spans="2:29">
      <c r="B57" s="149">
        <v>38776</v>
      </c>
      <c r="C57" s="145">
        <v>60.119750000000003</v>
      </c>
      <c r="D57" s="145">
        <v>32.492396861777152</v>
      </c>
      <c r="I57" s="146">
        <v>44651</v>
      </c>
      <c r="J57" s="147">
        <v>107.79217391304347</v>
      </c>
      <c r="K57" s="147">
        <v>72.565915861569721</v>
      </c>
      <c r="U57" s="146">
        <v>44651</v>
      </c>
      <c r="V57" s="147">
        <v>72979.565652173915</v>
      </c>
      <c r="W57" s="147">
        <v>9.6992399288944604</v>
      </c>
      <c r="X57" s="144">
        <v>46043</v>
      </c>
      <c r="Y57" s="145">
        <v>1554</v>
      </c>
      <c r="Z57" s="145">
        <v>643</v>
      </c>
      <c r="AA57" s="150">
        <v>46114</v>
      </c>
      <c r="AB57" s="145">
        <v>670</v>
      </c>
      <c r="AC57" s="145">
        <v>1557</v>
      </c>
    </row>
    <row r="58" spans="2:29">
      <c r="B58" s="149">
        <v>38807</v>
      </c>
      <c r="C58" s="145">
        <v>62.083043478260869</v>
      </c>
      <c r="D58" s="145">
        <v>17.34210989301608</v>
      </c>
      <c r="I58" s="146">
        <v>44620</v>
      </c>
      <c r="J58" s="147">
        <v>91.058999999999997</v>
      </c>
      <c r="K58" s="147">
        <v>55.861561371377697</v>
      </c>
      <c r="U58" s="146">
        <v>44620</v>
      </c>
      <c r="V58" s="147">
        <v>71336.354374999995</v>
      </c>
      <c r="W58" s="147">
        <v>14.260044380672706</v>
      </c>
      <c r="X58" s="144">
        <v>46042</v>
      </c>
      <c r="Y58" s="145">
        <v>1550</v>
      </c>
      <c r="Z58" s="145">
        <v>644</v>
      </c>
      <c r="AA58" s="150">
        <v>46113</v>
      </c>
      <c r="AB58" s="145">
        <v>670</v>
      </c>
      <c r="AC58" s="145">
        <v>1556</v>
      </c>
    </row>
    <row r="59" spans="2:29">
      <c r="B59" s="149">
        <v>38837</v>
      </c>
      <c r="C59" s="145">
        <v>70.346315789473678</v>
      </c>
      <c r="D59" s="145">
        <v>35.757522407247691</v>
      </c>
      <c r="I59" s="146">
        <v>44592</v>
      </c>
      <c r="J59" s="147">
        <v>82.368095238095236</v>
      </c>
      <c r="K59" s="147">
        <v>58.562811674977979</v>
      </c>
      <c r="U59" s="146">
        <v>44592</v>
      </c>
      <c r="V59" s="147">
        <v>70535.878421052636</v>
      </c>
      <c r="W59" s="147">
        <v>19.574629881931607</v>
      </c>
      <c r="X59" s="144">
        <v>46041</v>
      </c>
      <c r="Y59" s="145">
        <v>1544</v>
      </c>
      <c r="Z59" s="145">
        <v>644</v>
      </c>
      <c r="AA59" s="150">
        <v>46112</v>
      </c>
      <c r="AB59" s="145">
        <v>644</v>
      </c>
      <c r="AC59" s="145">
        <v>1565</v>
      </c>
    </row>
    <row r="60" spans="2:29">
      <c r="B60" s="149">
        <v>38868</v>
      </c>
      <c r="C60" s="145">
        <v>69.829545454545453</v>
      </c>
      <c r="D60" s="145">
        <v>43.551384153715951</v>
      </c>
      <c r="I60" s="146">
        <v>44561</v>
      </c>
      <c r="J60" s="147">
        <v>71.378695652173917</v>
      </c>
      <c r="K60" s="147">
        <v>51.855517528443286</v>
      </c>
      <c r="U60" s="146">
        <v>44561</v>
      </c>
      <c r="V60" s="147">
        <v>69804.34782608696</v>
      </c>
      <c r="W60" s="147">
        <v>20.464299648849014</v>
      </c>
      <c r="X60" s="144">
        <v>46038</v>
      </c>
      <c r="Y60" s="145">
        <v>1543</v>
      </c>
      <c r="Z60" s="145">
        <v>644</v>
      </c>
      <c r="AA60" s="150">
        <v>46111</v>
      </c>
      <c r="AB60" s="145">
        <v>644</v>
      </c>
      <c r="AC60" s="145">
        <v>1565</v>
      </c>
    </row>
    <row r="61" spans="2:29">
      <c r="B61" s="149">
        <v>38898</v>
      </c>
      <c r="C61" s="145">
        <v>68.688636363636363</v>
      </c>
      <c r="D61" s="145">
        <v>26.23845087130135</v>
      </c>
      <c r="I61" s="146">
        <v>44530</v>
      </c>
      <c r="J61" s="147">
        <v>79.397727272727266</v>
      </c>
      <c r="K61" s="147">
        <v>93.040912406339075</v>
      </c>
      <c r="U61" s="146">
        <v>44530</v>
      </c>
      <c r="V61" s="147">
        <v>71430.454545454544</v>
      </c>
      <c r="W61" s="147">
        <v>34.308646155699492</v>
      </c>
      <c r="X61" s="144">
        <v>46037</v>
      </c>
      <c r="Y61" s="145">
        <v>1542</v>
      </c>
      <c r="Z61" s="145">
        <v>644</v>
      </c>
      <c r="AA61" s="150">
        <v>46108</v>
      </c>
      <c r="AB61" s="145">
        <v>644</v>
      </c>
      <c r="AC61" s="145">
        <v>1565</v>
      </c>
    </row>
    <row r="62" spans="2:29">
      <c r="B62" s="149">
        <v>38929</v>
      </c>
      <c r="C62" s="145">
        <v>73.661428571428573</v>
      </c>
      <c r="D62" s="145">
        <v>27.819965130018751</v>
      </c>
      <c r="I62" s="146">
        <v>44500</v>
      </c>
      <c r="J62" s="147">
        <v>80.419047619047618</v>
      </c>
      <c r="K62" s="147">
        <v>102.07406343803727</v>
      </c>
      <c r="U62" s="146">
        <v>44500</v>
      </c>
      <c r="V62" s="147">
        <v>72616.875</v>
      </c>
      <c r="W62" s="147">
        <v>40.231008762401331</v>
      </c>
      <c r="X62" s="144">
        <v>46036</v>
      </c>
      <c r="Y62" s="145">
        <v>1530</v>
      </c>
      <c r="Z62" s="145">
        <v>644</v>
      </c>
      <c r="AA62" s="150">
        <v>46107</v>
      </c>
      <c r="AB62" s="145">
        <v>644</v>
      </c>
      <c r="AC62" s="145">
        <v>1549</v>
      </c>
    </row>
    <row r="63" spans="2:29">
      <c r="B63" s="149">
        <v>38960</v>
      </c>
      <c r="C63" s="145">
        <v>73.11</v>
      </c>
      <c r="D63" s="145">
        <v>14.01594770887294</v>
      </c>
      <c r="I63" s="146">
        <v>44469</v>
      </c>
      <c r="J63" s="147">
        <v>71.218636363636364</v>
      </c>
      <c r="K63" s="147">
        <v>79.082419906047491</v>
      </c>
      <c r="U63" s="146">
        <v>44469</v>
      </c>
      <c r="V63" s="147">
        <v>69734.5</v>
      </c>
      <c r="W63" s="147">
        <v>34.382029361269758</v>
      </c>
      <c r="X63" s="144">
        <v>46035</v>
      </c>
      <c r="Y63" s="145">
        <v>1498</v>
      </c>
      <c r="Z63" s="145">
        <v>644</v>
      </c>
      <c r="AA63" s="150">
        <v>46106</v>
      </c>
      <c r="AB63" s="145">
        <v>644</v>
      </c>
      <c r="AC63" s="145">
        <v>1540</v>
      </c>
    </row>
    <row r="64" spans="2:29">
      <c r="B64" s="149">
        <v>38990</v>
      </c>
      <c r="C64" s="145">
        <v>61.71142857142857</v>
      </c>
      <c r="D64" s="145">
        <v>-1.9045072960868319</v>
      </c>
      <c r="I64" s="146">
        <v>44439</v>
      </c>
      <c r="J64" s="147">
        <v>67.927727272727282</v>
      </c>
      <c r="K64" s="147">
        <v>60.540461732853878</v>
      </c>
      <c r="U64" s="146">
        <v>44439</v>
      </c>
      <c r="V64" s="147">
        <v>69764.545454545456</v>
      </c>
      <c r="W64" s="147">
        <v>36.00084053186427</v>
      </c>
      <c r="X64" s="144">
        <v>46034</v>
      </c>
      <c r="Y64" s="145">
        <v>1497</v>
      </c>
      <c r="Z64" s="145">
        <v>644</v>
      </c>
      <c r="AA64" s="150">
        <v>46105</v>
      </c>
      <c r="AB64" s="145">
        <v>643</v>
      </c>
      <c r="AC64" s="145">
        <v>1532</v>
      </c>
    </row>
    <row r="65" spans="2:29">
      <c r="B65" s="149">
        <v>39021</v>
      </c>
      <c r="C65" s="145">
        <v>57.795909090909092</v>
      </c>
      <c r="D65" s="145">
        <v>-1.3825866835869109</v>
      </c>
      <c r="I65" s="146">
        <v>44408</v>
      </c>
      <c r="J65" s="147">
        <v>72.513636363636365</v>
      </c>
      <c r="K65" s="147">
        <v>78.105298516011672</v>
      </c>
      <c r="U65" s="146">
        <v>44408</v>
      </c>
      <c r="V65" s="147">
        <v>69725.909090909088</v>
      </c>
      <c r="W65" s="147">
        <v>35.966350348535705</v>
      </c>
      <c r="X65" s="144">
        <v>46031</v>
      </c>
      <c r="Y65" s="145">
        <v>1495</v>
      </c>
      <c r="Z65" s="145">
        <v>644</v>
      </c>
      <c r="AA65" s="150">
        <v>46104</v>
      </c>
      <c r="AB65" s="145">
        <v>643</v>
      </c>
      <c r="AC65" s="145">
        <v>1505</v>
      </c>
    </row>
    <row r="66" spans="2:29">
      <c r="B66" s="149">
        <v>39051</v>
      </c>
      <c r="C66" s="145">
        <v>58.917499999999997</v>
      </c>
      <c r="D66" s="145">
        <v>6.7803242495139484</v>
      </c>
      <c r="I66" s="146">
        <v>44377</v>
      </c>
      <c r="J66" s="147">
        <v>70.895714285714277</v>
      </c>
      <c r="K66" s="147">
        <v>84.812393568940223</v>
      </c>
      <c r="U66" s="146">
        <v>44377</v>
      </c>
      <c r="V66" s="147">
        <v>70021.428571428565</v>
      </c>
      <c r="W66" s="147">
        <v>49.626429983286641</v>
      </c>
      <c r="X66" s="144">
        <v>46030</v>
      </c>
      <c r="Y66" s="145">
        <v>1503</v>
      </c>
      <c r="Z66" s="145">
        <v>643</v>
      </c>
      <c r="AA66" s="150">
        <v>46101</v>
      </c>
      <c r="AB66" s="145">
        <v>642</v>
      </c>
      <c r="AC66" s="145">
        <v>1493</v>
      </c>
    </row>
    <row r="67" spans="2:29">
      <c r="B67" s="149">
        <v>39082</v>
      </c>
      <c r="C67" s="145">
        <v>62.326999999999998</v>
      </c>
      <c r="D67" s="145">
        <v>9.5185380425232822</v>
      </c>
      <c r="I67" s="146">
        <v>44347</v>
      </c>
      <c r="J67" s="147">
        <v>65.137142857142848</v>
      </c>
      <c r="K67" s="147">
        <v>136.46107039137044</v>
      </c>
      <c r="U67" s="146">
        <v>44347</v>
      </c>
      <c r="V67" s="147">
        <v>73924.444444444438</v>
      </c>
      <c r="W67" s="147">
        <v>68.892950524204792</v>
      </c>
      <c r="X67" s="144">
        <v>46029</v>
      </c>
      <c r="Y67" s="145">
        <v>1493</v>
      </c>
      <c r="Z67" s="145">
        <v>643</v>
      </c>
      <c r="AA67" s="150">
        <v>46100</v>
      </c>
      <c r="AB67" s="145">
        <v>641</v>
      </c>
      <c r="AC67" s="145">
        <v>1488</v>
      </c>
    </row>
    <row r="68" spans="2:29">
      <c r="B68" s="149">
        <v>39113</v>
      </c>
      <c r="C68" s="145">
        <v>53.447142857142858</v>
      </c>
      <c r="D68" s="145">
        <v>-15.22798166176992</v>
      </c>
      <c r="I68" s="146">
        <v>44316</v>
      </c>
      <c r="J68" s="147">
        <v>61.460909090909098</v>
      </c>
      <c r="K68" s="147">
        <v>208.19410571422065</v>
      </c>
      <c r="U68" s="146">
        <v>44316</v>
      </c>
      <c r="V68" s="147">
        <v>68250.476190476184</v>
      </c>
      <c r="W68" s="147">
        <v>63.896671202643809</v>
      </c>
      <c r="X68" s="144">
        <v>46028</v>
      </c>
      <c r="Y68" s="145">
        <v>1494</v>
      </c>
      <c r="Z68" s="145">
        <v>642</v>
      </c>
      <c r="AA68" s="150">
        <v>46099</v>
      </c>
      <c r="AB68" s="145">
        <v>641</v>
      </c>
      <c r="AC68" s="145">
        <v>1487</v>
      </c>
    </row>
    <row r="69" spans="2:29">
      <c r="B69" s="149">
        <v>39141</v>
      </c>
      <c r="C69" s="145">
        <v>57.483888888888892</v>
      </c>
      <c r="D69" s="145">
        <v>-4.3843514171484577</v>
      </c>
      <c r="I69" s="146">
        <v>44286</v>
      </c>
      <c r="J69" s="147">
        <v>62.464347826086957</v>
      </c>
      <c r="K69" s="147">
        <v>97.737406243998024</v>
      </c>
      <c r="U69" s="146">
        <v>44286</v>
      </c>
      <c r="V69" s="147">
        <v>66526.956521739135</v>
      </c>
      <c r="W69" s="147">
        <v>59.855941487626382</v>
      </c>
      <c r="X69" s="144">
        <v>46027</v>
      </c>
      <c r="Y69" s="145">
        <v>1495</v>
      </c>
      <c r="Z69" s="145">
        <v>642</v>
      </c>
      <c r="AA69" s="150">
        <v>46098</v>
      </c>
      <c r="AB69" s="145">
        <v>642</v>
      </c>
      <c r="AC69" s="145">
        <v>1481</v>
      </c>
    </row>
    <row r="70" spans="2:29">
      <c r="B70" s="149">
        <v>39172</v>
      </c>
      <c r="C70" s="145">
        <v>62.151818181818179</v>
      </c>
      <c r="D70" s="145">
        <v>0.110778563202032</v>
      </c>
      <c r="I70" s="146">
        <v>44255</v>
      </c>
      <c r="J70" s="147">
        <v>58.423000000000002</v>
      </c>
      <c r="K70" s="147">
        <v>14.615580797677207</v>
      </c>
      <c r="U70" s="146">
        <v>44255</v>
      </c>
      <c r="V70" s="147">
        <v>62433.333333333336</v>
      </c>
      <c r="W70" s="147">
        <v>37.036915096375807</v>
      </c>
      <c r="X70" s="144">
        <v>46026</v>
      </c>
      <c r="Y70" s="145">
        <v>1500</v>
      </c>
      <c r="Z70" s="145">
        <v>642</v>
      </c>
      <c r="AA70" s="150">
        <v>46097</v>
      </c>
      <c r="AB70" s="145">
        <v>642</v>
      </c>
      <c r="AC70" s="145">
        <v>1481</v>
      </c>
    </row>
    <row r="71" spans="2:29">
      <c r="B71" s="149">
        <v>39202</v>
      </c>
      <c r="C71" s="145">
        <v>67.531052631578945</v>
      </c>
      <c r="D71" s="145">
        <v>-4.0020051175387978</v>
      </c>
      <c r="I71" s="146">
        <v>44227</v>
      </c>
      <c r="J71" s="147">
        <v>51.946666666666673</v>
      </c>
      <c r="K71" s="147">
        <v>-12.738675177781502</v>
      </c>
      <c r="U71" s="146">
        <v>44227</v>
      </c>
      <c r="V71" s="147">
        <v>58989</v>
      </c>
      <c r="W71" s="147">
        <v>20.85897583650263</v>
      </c>
      <c r="X71" s="144">
        <v>46023</v>
      </c>
      <c r="Y71" s="145">
        <v>1514</v>
      </c>
      <c r="Z71" s="145">
        <v>642</v>
      </c>
      <c r="AA71" s="150">
        <v>46094</v>
      </c>
      <c r="AB71" s="145">
        <v>642</v>
      </c>
      <c r="AC71" s="145">
        <v>1474</v>
      </c>
    </row>
    <row r="72" spans="2:29">
      <c r="B72" s="149">
        <v>39233</v>
      </c>
      <c r="C72" s="145">
        <v>67.328000000000003</v>
      </c>
      <c r="D72" s="145">
        <v>-3.5823596419853478</v>
      </c>
      <c r="I72" s="146">
        <v>44196</v>
      </c>
      <c r="J72" s="147">
        <v>47.004347826086949</v>
      </c>
      <c r="K72" s="147">
        <v>-21.157696540567787</v>
      </c>
      <c r="U72" s="146">
        <v>44196</v>
      </c>
      <c r="V72" s="147">
        <v>57946.086956521736</v>
      </c>
      <c r="W72" s="147">
        <v>19.225056164926649</v>
      </c>
      <c r="X72" s="144">
        <v>46022</v>
      </c>
      <c r="Y72" s="145">
        <v>1514</v>
      </c>
      <c r="Z72" s="145">
        <v>641</v>
      </c>
      <c r="AA72" s="150">
        <v>46093</v>
      </c>
      <c r="AB72" s="145">
        <v>642</v>
      </c>
      <c r="AC72" s="145">
        <v>1475</v>
      </c>
    </row>
    <row r="73" spans="2:29">
      <c r="B73" s="149">
        <v>39263</v>
      </c>
      <c r="C73" s="145">
        <v>71.546666666666667</v>
      </c>
      <c r="D73" s="145">
        <v>4.1608488016852609</v>
      </c>
      <c r="I73" s="146">
        <v>44165</v>
      </c>
      <c r="J73" s="147">
        <v>41.13</v>
      </c>
      <c r="K73" s="147">
        <v>-27.933618129025795</v>
      </c>
      <c r="U73" s="146">
        <v>44165</v>
      </c>
      <c r="V73" s="147">
        <v>53183.809523809527</v>
      </c>
      <c r="W73" s="147">
        <v>12.69006851042791</v>
      </c>
      <c r="X73" s="144">
        <v>46021</v>
      </c>
      <c r="Y73" s="145">
        <v>1516</v>
      </c>
      <c r="Z73" s="145">
        <v>641</v>
      </c>
      <c r="AA73" s="150">
        <v>46092</v>
      </c>
      <c r="AB73" s="145">
        <v>643</v>
      </c>
      <c r="AC73" s="145">
        <v>1475</v>
      </c>
    </row>
    <row r="74" spans="2:29">
      <c r="B74" s="149">
        <v>39294</v>
      </c>
      <c r="C74" s="145">
        <v>77.015000000000001</v>
      </c>
      <c r="D74" s="145">
        <v>4.5526831254969666</v>
      </c>
      <c r="I74" s="146">
        <v>44135</v>
      </c>
      <c r="J74" s="147">
        <v>39.796818181818182</v>
      </c>
      <c r="K74" s="147">
        <v>-27.134103537564837</v>
      </c>
      <c r="U74" s="146">
        <v>44135</v>
      </c>
      <c r="V74" s="147">
        <v>51783.75</v>
      </c>
      <c r="W74" s="147">
        <v>9.8432086544580297</v>
      </c>
      <c r="X74" s="144">
        <v>46020</v>
      </c>
      <c r="Y74" s="145">
        <v>1520</v>
      </c>
      <c r="Z74" s="145">
        <v>641</v>
      </c>
      <c r="AA74" s="150">
        <v>46091</v>
      </c>
      <c r="AB74" s="145">
        <v>643</v>
      </c>
      <c r="AC74" s="145">
        <v>1475</v>
      </c>
    </row>
    <row r="75" spans="2:29">
      <c r="B75" s="149">
        <v>39325</v>
      </c>
      <c r="C75" s="145">
        <v>70.736304347826092</v>
      </c>
      <c r="D75" s="145">
        <v>-3.246745523422117</v>
      </c>
      <c r="I75" s="146">
        <v>44104</v>
      </c>
      <c r="J75" s="147">
        <v>39.768636363636361</v>
      </c>
      <c r="K75" s="147">
        <v>-30.179715947567274</v>
      </c>
      <c r="U75" s="146">
        <v>44104</v>
      </c>
      <c r="V75" s="147">
        <v>51892.727272727272</v>
      </c>
      <c r="W75" s="147">
        <v>9.7619951831786214</v>
      </c>
      <c r="X75" s="144">
        <v>46017</v>
      </c>
      <c r="Y75" s="145">
        <v>1520</v>
      </c>
      <c r="Z75" s="145">
        <v>641</v>
      </c>
      <c r="AA75" s="150">
        <v>46090</v>
      </c>
      <c r="AB75" s="145">
        <v>643</v>
      </c>
      <c r="AC75" s="145">
        <v>1475</v>
      </c>
    </row>
    <row r="76" spans="2:29">
      <c r="B76" s="149">
        <v>39355</v>
      </c>
      <c r="C76" s="145">
        <v>76.651578947368421</v>
      </c>
      <c r="D76" s="145">
        <v>24.20969781739408</v>
      </c>
      <c r="I76" s="146">
        <v>44074</v>
      </c>
      <c r="J76" s="147">
        <v>42.311904761904756</v>
      </c>
      <c r="K76" s="147">
        <v>-23.072442893937879</v>
      </c>
      <c r="U76" s="146">
        <v>44074</v>
      </c>
      <c r="V76" s="147">
        <v>51297.142857142855</v>
      </c>
      <c r="W76" s="147">
        <v>10.32829950993194</v>
      </c>
      <c r="X76" s="144">
        <v>46016</v>
      </c>
      <c r="Y76" s="145">
        <v>1518</v>
      </c>
      <c r="Z76" s="145">
        <v>642</v>
      </c>
      <c r="AA76" s="150">
        <v>46088</v>
      </c>
      <c r="AB76" s="145">
        <v>644</v>
      </c>
      <c r="AC76" s="145">
        <v>1475</v>
      </c>
    </row>
    <row r="77" spans="2:29">
      <c r="B77" s="149">
        <v>39386</v>
      </c>
      <c r="C77" s="145">
        <v>82.689545454545453</v>
      </c>
      <c r="D77" s="145">
        <v>43.071623502764417</v>
      </c>
      <c r="I77" s="146">
        <v>44043</v>
      </c>
      <c r="J77" s="147">
        <v>40.713913043478257</v>
      </c>
      <c r="K77" s="147">
        <v>-29.233327035707539</v>
      </c>
      <c r="U77" s="146">
        <v>44043</v>
      </c>
      <c r="V77" s="147">
        <v>51281.739130434784</v>
      </c>
      <c r="W77" s="147">
        <v>9.3569203382287451</v>
      </c>
      <c r="X77" s="144">
        <v>46015</v>
      </c>
      <c r="Y77" s="145">
        <v>1518</v>
      </c>
      <c r="Z77" s="145">
        <v>642</v>
      </c>
      <c r="AA77" s="150">
        <v>46087</v>
      </c>
      <c r="AB77" s="145">
        <v>644</v>
      </c>
      <c r="AC77" s="145">
        <v>1476</v>
      </c>
    </row>
    <row r="78" spans="2:29">
      <c r="B78" s="149">
        <v>39416</v>
      </c>
      <c r="C78" s="145">
        <v>92.61636363636363</v>
      </c>
      <c r="D78" s="145">
        <v>57.196696459224562</v>
      </c>
      <c r="I78" s="146">
        <v>44012</v>
      </c>
      <c r="J78" s="147">
        <v>38.36090909090909</v>
      </c>
      <c r="K78" s="147">
        <v>-29.49982248397135</v>
      </c>
      <c r="U78" s="146">
        <v>44012</v>
      </c>
      <c r="V78" s="147">
        <v>46797.5</v>
      </c>
      <c r="W78" s="147">
        <v>0.22685258245598461</v>
      </c>
      <c r="X78" s="144">
        <v>46014</v>
      </c>
      <c r="Y78" s="145">
        <v>1520</v>
      </c>
      <c r="Z78" s="145">
        <v>643</v>
      </c>
      <c r="AA78" s="150">
        <v>46086</v>
      </c>
      <c r="AB78" s="145">
        <v>644</v>
      </c>
      <c r="AC78" s="145">
        <v>1476</v>
      </c>
    </row>
    <row r="79" spans="2:29">
      <c r="B79" s="149">
        <v>39447</v>
      </c>
      <c r="C79" s="145">
        <v>90.974999999999994</v>
      </c>
      <c r="D79" s="145">
        <v>45.964028430696168</v>
      </c>
      <c r="I79" s="146">
        <v>43982</v>
      </c>
      <c r="J79" s="147">
        <v>27.546666666666667</v>
      </c>
      <c r="K79" s="147">
        <v>-55.042126127660381</v>
      </c>
      <c r="U79" s="146">
        <v>43982</v>
      </c>
      <c r="V79" s="147">
        <v>43770</v>
      </c>
      <c r="W79" s="147">
        <v>-7.940814588131369</v>
      </c>
      <c r="X79" s="144">
        <v>46013</v>
      </c>
      <c r="Y79" s="145">
        <v>1520</v>
      </c>
      <c r="Z79" s="145">
        <v>644</v>
      </c>
      <c r="AA79" s="150">
        <v>46085</v>
      </c>
      <c r="AB79" s="145">
        <v>645</v>
      </c>
      <c r="AC79" s="145">
        <v>1477</v>
      </c>
    </row>
    <row r="80" spans="2:29">
      <c r="B80" s="149">
        <v>39478</v>
      </c>
      <c r="C80" s="145">
        <v>92.001363636363635</v>
      </c>
      <c r="D80" s="145">
        <v>72.135232527342225</v>
      </c>
      <c r="I80" s="146">
        <v>43951</v>
      </c>
      <c r="J80" s="147">
        <v>19.942272727272726</v>
      </c>
      <c r="K80" s="147">
        <v>-68.704168687762163</v>
      </c>
      <c r="U80" s="146">
        <v>43951</v>
      </c>
      <c r="V80" s="147">
        <v>41642.380952380954</v>
      </c>
      <c r="W80" s="147">
        <v>-15.566133377103625</v>
      </c>
      <c r="X80" s="144">
        <v>46012</v>
      </c>
      <c r="Y80" s="145">
        <v>1520</v>
      </c>
      <c r="Z80" s="145">
        <v>645</v>
      </c>
      <c r="AA80" s="150">
        <v>46084</v>
      </c>
      <c r="AB80" s="145">
        <v>645</v>
      </c>
      <c r="AC80" s="145">
        <v>1485</v>
      </c>
    </row>
    <row r="81" spans="2:29">
      <c r="B81" s="149">
        <v>39507</v>
      </c>
      <c r="C81" s="145">
        <v>95.653684210526322</v>
      </c>
      <c r="D81" s="145">
        <v>66.400857804551393</v>
      </c>
      <c r="I81" s="146">
        <v>43921</v>
      </c>
      <c r="J81" s="147">
        <v>31.589545454545455</v>
      </c>
      <c r="K81" s="147">
        <v>-45.526768991430963</v>
      </c>
      <c r="U81" s="146">
        <v>43921</v>
      </c>
      <c r="V81" s="147">
        <v>41616.818181818184</v>
      </c>
      <c r="W81" s="147">
        <v>-16.521493350190863</v>
      </c>
      <c r="X81" s="144">
        <v>46010</v>
      </c>
      <c r="Y81" s="145">
        <v>1520</v>
      </c>
      <c r="Z81" s="145">
        <v>645</v>
      </c>
      <c r="AA81" s="150">
        <v>46083</v>
      </c>
      <c r="AB81" s="145">
        <v>645</v>
      </c>
      <c r="AC81" s="145">
        <v>1496</v>
      </c>
    </row>
    <row r="82" spans="2:29">
      <c r="B82" s="149">
        <v>39538</v>
      </c>
      <c r="C82" s="145">
        <v>103.6305</v>
      </c>
      <c r="D82" s="145">
        <v>66.737680459871001</v>
      </c>
      <c r="I82" s="146">
        <v>43890</v>
      </c>
      <c r="J82" s="147">
        <v>50.972999999999999</v>
      </c>
      <c r="K82" s="147">
        <v>-7.5705374628273079</v>
      </c>
      <c r="U82" s="146">
        <v>43890</v>
      </c>
      <c r="V82" s="147">
        <v>45559.5</v>
      </c>
      <c r="W82" s="147">
        <v>-6.8960232149425762</v>
      </c>
      <c r="X82" s="144">
        <v>46009</v>
      </c>
      <c r="Y82" s="145">
        <v>1517</v>
      </c>
      <c r="Z82" s="145">
        <v>646</v>
      </c>
      <c r="AA82" s="150">
        <v>46081</v>
      </c>
      <c r="AB82" s="145">
        <v>642</v>
      </c>
      <c r="AC82" s="145">
        <v>1501</v>
      </c>
    </row>
    <row r="83" spans="2:29">
      <c r="B83" s="149">
        <v>39568</v>
      </c>
      <c r="C83" s="145">
        <v>108.97363636363636</v>
      </c>
      <c r="D83" s="145">
        <v>61.368188584517931</v>
      </c>
      <c r="I83" s="146">
        <v>43861</v>
      </c>
      <c r="J83" s="147">
        <v>59.53</v>
      </c>
      <c r="K83" s="147">
        <v>16.717529921232998</v>
      </c>
      <c r="U83" s="146">
        <v>43861</v>
      </c>
      <c r="V83" s="147">
        <v>48808.125</v>
      </c>
      <c r="W83" s="147">
        <v>2.7824707335049874</v>
      </c>
      <c r="X83" s="144">
        <v>46008</v>
      </c>
      <c r="Y83" s="145">
        <v>1503</v>
      </c>
      <c r="Z83" s="145">
        <v>647</v>
      </c>
      <c r="AA83" s="150">
        <v>46080</v>
      </c>
      <c r="AB83" s="145">
        <v>642</v>
      </c>
      <c r="AC83" s="145">
        <v>1501</v>
      </c>
    </row>
    <row r="84" spans="2:29">
      <c r="B84" s="149">
        <v>39599</v>
      </c>
      <c r="C84" s="145">
        <v>122.72904761904762</v>
      </c>
      <c r="D84" s="145">
        <v>82.28530124026797</v>
      </c>
      <c r="I84" s="146">
        <v>43830</v>
      </c>
      <c r="J84" s="147">
        <v>59.618181818181817</v>
      </c>
      <c r="K84" s="147">
        <v>21.822480873185839</v>
      </c>
      <c r="U84" s="146">
        <v>43830</v>
      </c>
      <c r="V84" s="147">
        <v>48602.272727272728</v>
      </c>
      <c r="W84" s="147">
        <v>-0.81270042699007583</v>
      </c>
      <c r="X84" s="144">
        <v>46007</v>
      </c>
      <c r="Y84" s="145">
        <v>1504</v>
      </c>
      <c r="Z84" s="145">
        <v>647</v>
      </c>
      <c r="AA84" s="150">
        <v>46079</v>
      </c>
      <c r="AB84" s="145">
        <v>646</v>
      </c>
      <c r="AC84" s="145">
        <v>1506</v>
      </c>
    </row>
    <row r="85" spans="2:29">
      <c r="B85" s="149">
        <v>39629</v>
      </c>
      <c r="C85" s="145">
        <v>132.43285714285713</v>
      </c>
      <c r="D85" s="145">
        <v>85.099968052819307</v>
      </c>
      <c r="I85" s="146">
        <v>43799</v>
      </c>
      <c r="J85" s="147">
        <v>57.072380952380954</v>
      </c>
      <c r="K85" s="147">
        <v>-0.3947576188220403</v>
      </c>
      <c r="U85" s="146">
        <v>43799</v>
      </c>
      <c r="V85" s="147">
        <v>47194.761904761908</v>
      </c>
      <c r="W85" s="147">
        <v>-4.6167562143088974</v>
      </c>
      <c r="X85" s="144">
        <v>46006</v>
      </c>
      <c r="Y85" s="145">
        <v>1505</v>
      </c>
      <c r="Z85" s="145">
        <v>648</v>
      </c>
      <c r="AA85" s="150">
        <v>46078</v>
      </c>
      <c r="AB85" s="145">
        <v>645</v>
      </c>
      <c r="AC85" s="145">
        <v>1530</v>
      </c>
    </row>
    <row r="86" spans="2:29">
      <c r="B86" s="149">
        <v>39660</v>
      </c>
      <c r="C86" s="145">
        <v>133.18521739130435</v>
      </c>
      <c r="D86" s="145">
        <v>72.934126327734006</v>
      </c>
      <c r="I86" s="146">
        <v>43769</v>
      </c>
      <c r="J86" s="147">
        <v>54.616521739130441</v>
      </c>
      <c r="K86" s="147">
        <v>-22.812989646379293</v>
      </c>
      <c r="U86" s="146">
        <v>43769</v>
      </c>
      <c r="V86" s="147">
        <v>47143.333333333336</v>
      </c>
      <c r="W86" s="147">
        <v>-6.1191074135126984</v>
      </c>
      <c r="X86" s="144">
        <v>46003</v>
      </c>
      <c r="Y86" s="145">
        <v>1512</v>
      </c>
      <c r="Z86" s="145">
        <v>648</v>
      </c>
      <c r="AA86" s="150">
        <v>46077</v>
      </c>
      <c r="AB86" s="145">
        <v>645</v>
      </c>
      <c r="AC86" s="145">
        <v>1530</v>
      </c>
    </row>
    <row r="87" spans="2:29">
      <c r="B87" s="149">
        <v>39691</v>
      </c>
      <c r="C87" s="145">
        <v>113.03238095238095</v>
      </c>
      <c r="D87" s="145">
        <v>59.794015243679787</v>
      </c>
      <c r="I87" s="146">
        <v>43738</v>
      </c>
      <c r="J87" s="147">
        <v>56.958571428571432</v>
      </c>
      <c r="K87" s="147">
        <v>-18.513038200015121</v>
      </c>
      <c r="U87" s="146">
        <v>43738</v>
      </c>
      <c r="V87" s="147">
        <v>47277.5</v>
      </c>
      <c r="W87" s="147">
        <v>-3.5907283417734472</v>
      </c>
      <c r="X87" s="144">
        <v>46002</v>
      </c>
      <c r="Y87" s="145">
        <v>1512</v>
      </c>
      <c r="Z87" s="145">
        <v>649</v>
      </c>
      <c r="AA87" s="150">
        <v>46067</v>
      </c>
      <c r="AB87" s="145">
        <v>644</v>
      </c>
      <c r="AC87" s="145">
        <v>1531</v>
      </c>
    </row>
    <row r="88" spans="2:29">
      <c r="B88" s="149">
        <v>39721</v>
      </c>
      <c r="C88" s="145">
        <v>98.133181818181825</v>
      </c>
      <c r="D88" s="145">
        <v>28.02499722225344</v>
      </c>
      <c r="I88" s="146">
        <v>43708</v>
      </c>
      <c r="J88" s="147">
        <v>55.002272727272725</v>
      </c>
      <c r="K88" s="147">
        <v>-18.825731325731333</v>
      </c>
      <c r="U88" s="146">
        <v>43708</v>
      </c>
      <c r="V88" s="147">
        <v>46495</v>
      </c>
      <c r="W88" s="147">
        <v>-5.0937183833578876</v>
      </c>
      <c r="X88" s="144">
        <v>46001</v>
      </c>
      <c r="Y88" s="145">
        <v>1516</v>
      </c>
      <c r="Z88" s="145">
        <v>650</v>
      </c>
      <c r="AA88" s="150">
        <v>46066</v>
      </c>
      <c r="AB88" s="145">
        <v>644</v>
      </c>
      <c r="AC88" s="145">
        <v>1531</v>
      </c>
    </row>
    <row r="89" spans="2:29">
      <c r="B89" s="149">
        <v>39752</v>
      </c>
      <c r="C89" s="145">
        <v>71.86260869565217</v>
      </c>
      <c r="D89" s="145">
        <v>-13.093477173417121</v>
      </c>
      <c r="I89" s="146">
        <v>43677</v>
      </c>
      <c r="J89" s="147">
        <v>57.532608695652172</v>
      </c>
      <c r="K89" s="147">
        <v>-18.933384274666611</v>
      </c>
      <c r="U89" s="146">
        <v>43677</v>
      </c>
      <c r="V89" s="147">
        <v>46893.913043478264</v>
      </c>
      <c r="W89" s="147">
        <v>-5.0948818401617473</v>
      </c>
      <c r="X89" s="144">
        <v>46000</v>
      </c>
      <c r="Y89" s="145">
        <v>1516</v>
      </c>
      <c r="Z89" s="145">
        <v>651</v>
      </c>
      <c r="AA89" s="150">
        <v>46065</v>
      </c>
      <c r="AB89" s="145">
        <v>644</v>
      </c>
      <c r="AC89" s="145">
        <v>1532</v>
      </c>
    </row>
    <row r="90" spans="2:29">
      <c r="B90" s="149">
        <v>39782</v>
      </c>
      <c r="C90" s="145">
        <v>52.756999999999998</v>
      </c>
      <c r="D90" s="145">
        <v>-43.037063939221419</v>
      </c>
      <c r="I90" s="146">
        <v>43646</v>
      </c>
      <c r="J90" s="147">
        <v>54.412500000000001</v>
      </c>
      <c r="K90" s="147">
        <v>-18.919278501940688</v>
      </c>
      <c r="U90" s="146">
        <v>43646</v>
      </c>
      <c r="V90" s="147">
        <v>46691.57894736842</v>
      </c>
      <c r="W90" s="147">
        <v>-10.712461496422272</v>
      </c>
      <c r="X90" s="144">
        <v>45999</v>
      </c>
      <c r="Y90" s="145">
        <v>1519</v>
      </c>
      <c r="Z90" s="145">
        <v>652</v>
      </c>
      <c r="AA90" s="150">
        <v>46064</v>
      </c>
      <c r="AB90" s="145">
        <v>643</v>
      </c>
      <c r="AC90" s="145">
        <v>1534</v>
      </c>
    </row>
    <row r="91" spans="2:29">
      <c r="B91" s="149">
        <v>39813</v>
      </c>
      <c r="C91" s="145">
        <v>40.350476190476193</v>
      </c>
      <c r="D91" s="145">
        <v>-55.64663238199924</v>
      </c>
      <c r="I91" s="146">
        <v>43616</v>
      </c>
      <c r="J91" s="147">
        <v>61.272173913043481</v>
      </c>
      <c r="K91" s="147">
        <v>-12.16444469375417</v>
      </c>
      <c r="U91" s="146">
        <v>43616</v>
      </c>
      <c r="V91" s="147">
        <v>47545.5</v>
      </c>
      <c r="W91" s="147">
        <v>-6.9460358693331461</v>
      </c>
      <c r="X91" s="144">
        <v>45996</v>
      </c>
      <c r="Y91" s="145">
        <v>1522</v>
      </c>
      <c r="Z91" s="145">
        <v>653</v>
      </c>
      <c r="AA91" s="150">
        <v>46063</v>
      </c>
      <c r="AB91" s="145">
        <v>643</v>
      </c>
      <c r="AC91" s="145">
        <v>1534</v>
      </c>
    </row>
    <row r="92" spans="2:29">
      <c r="B92" s="149">
        <v>39844</v>
      </c>
      <c r="C92" s="145">
        <v>43.615000000000002</v>
      </c>
      <c r="D92" s="145">
        <v>-52.59309397587981</v>
      </c>
      <c r="I92" s="146">
        <v>43585</v>
      </c>
      <c r="J92" s="147">
        <v>63.721818181818179</v>
      </c>
      <c r="K92" s="147">
        <v>-3.5533866332592186</v>
      </c>
      <c r="U92" s="146">
        <v>43585</v>
      </c>
      <c r="V92" s="147">
        <v>49319.523809523809</v>
      </c>
      <c r="W92" s="147">
        <v>-3.5189127002240417</v>
      </c>
      <c r="X92" s="144">
        <v>45995</v>
      </c>
      <c r="Y92" s="145">
        <v>1522</v>
      </c>
      <c r="Z92" s="145">
        <v>653</v>
      </c>
      <c r="AA92" s="150">
        <v>46062</v>
      </c>
      <c r="AB92" s="145">
        <v>643</v>
      </c>
      <c r="AC92" s="145">
        <v>1535</v>
      </c>
    </row>
    <row r="93" spans="2:29">
      <c r="B93" s="149">
        <v>39872</v>
      </c>
      <c r="C93" s="145">
        <v>43.073</v>
      </c>
      <c r="D93" s="145">
        <v>-54.96984736604638</v>
      </c>
      <c r="I93" s="146">
        <v>43555</v>
      </c>
      <c r="J93" s="147">
        <v>57.990952380952379</v>
      </c>
      <c r="K93" s="147">
        <v>-7.4131171391594499</v>
      </c>
      <c r="U93" s="146">
        <v>43555</v>
      </c>
      <c r="V93" s="147">
        <v>49853.333333333336</v>
      </c>
      <c r="W93" s="147">
        <v>-2.0956631704232613</v>
      </c>
      <c r="X93" s="144">
        <v>45994</v>
      </c>
      <c r="Y93" s="145">
        <v>1532</v>
      </c>
      <c r="Z93" s="145">
        <v>653</v>
      </c>
      <c r="AA93" s="150">
        <v>46059</v>
      </c>
      <c r="AB93" s="145">
        <v>643</v>
      </c>
      <c r="AC93" s="145">
        <v>1535</v>
      </c>
    </row>
    <row r="94" spans="2:29">
      <c r="B94" s="149">
        <v>39903</v>
      </c>
      <c r="C94" s="145">
        <v>46.545000000000002</v>
      </c>
      <c r="D94" s="145">
        <v>-55.085616686207253</v>
      </c>
      <c r="I94" s="146">
        <v>43524</v>
      </c>
      <c r="J94" s="147">
        <v>55.148000000000003</v>
      </c>
      <c r="K94" s="147">
        <v>-10.735588090093142</v>
      </c>
      <c r="U94" s="146">
        <v>43524</v>
      </c>
      <c r="V94" s="147">
        <v>48934</v>
      </c>
      <c r="W94" s="147">
        <v>-6.5276911126109534</v>
      </c>
      <c r="X94" s="144">
        <v>45993</v>
      </c>
      <c r="Y94" s="145">
        <v>1542</v>
      </c>
      <c r="Z94" s="145">
        <v>654</v>
      </c>
      <c r="AA94" s="150">
        <v>46058</v>
      </c>
      <c r="AB94" s="145">
        <v>643</v>
      </c>
      <c r="AC94" s="145">
        <v>1535</v>
      </c>
    </row>
    <row r="95" spans="2:29">
      <c r="B95" s="149">
        <v>39933</v>
      </c>
      <c r="C95" s="145">
        <v>50.34</v>
      </c>
      <c r="D95" s="145">
        <v>-53.805340741296888</v>
      </c>
      <c r="I95" s="146">
        <v>43496</v>
      </c>
      <c r="J95" s="147">
        <v>51.003478260869564</v>
      </c>
      <c r="K95" s="147">
        <v>-19.324933978873243</v>
      </c>
      <c r="U95" s="146">
        <v>43496</v>
      </c>
      <c r="V95" s="147">
        <v>47486.818181818184</v>
      </c>
      <c r="W95" s="147">
        <v>-11.95546828252863</v>
      </c>
      <c r="X95" s="144">
        <v>45992</v>
      </c>
      <c r="Y95" s="145">
        <v>1550</v>
      </c>
      <c r="Z95" s="145">
        <v>654</v>
      </c>
      <c r="AA95" s="150">
        <v>46057</v>
      </c>
      <c r="AB95" s="145">
        <v>643</v>
      </c>
      <c r="AC95" s="145">
        <v>1533</v>
      </c>
    </row>
    <row r="96" spans="2:29">
      <c r="B96" s="149">
        <v>39964</v>
      </c>
      <c r="C96" s="145">
        <v>57.48263157894737</v>
      </c>
      <c r="D96" s="145">
        <v>-53.162977555750189</v>
      </c>
      <c r="I96" s="146">
        <v>43465</v>
      </c>
      <c r="J96" s="147">
        <v>48.938571428571429</v>
      </c>
      <c r="K96" s="147">
        <v>-15.379295012721389</v>
      </c>
      <c r="U96" s="146">
        <v>43465</v>
      </c>
      <c r="V96" s="147">
        <v>49000.5</v>
      </c>
      <c r="W96" s="147">
        <v>-7.8005411846927126</v>
      </c>
      <c r="X96" s="144">
        <v>45989</v>
      </c>
      <c r="Y96" s="145">
        <v>1565</v>
      </c>
      <c r="Z96" s="145">
        <v>654</v>
      </c>
      <c r="AA96" s="150">
        <v>46056</v>
      </c>
      <c r="AB96" s="145">
        <v>643</v>
      </c>
      <c r="AC96" s="145">
        <v>1542</v>
      </c>
    </row>
    <row r="97" spans="2:29">
      <c r="B97" s="149">
        <v>39994</v>
      </c>
      <c r="C97" s="145">
        <v>68.553181818181812</v>
      </c>
      <c r="D97" s="145">
        <v>-48.235518513179429</v>
      </c>
      <c r="I97" s="146">
        <v>43434</v>
      </c>
      <c r="J97" s="147">
        <v>57.298571428571428</v>
      </c>
      <c r="K97" s="147">
        <v>1.3995327612934205</v>
      </c>
      <c r="U97" s="146">
        <v>43434</v>
      </c>
      <c r="V97" s="147">
        <v>49479.090909090912</v>
      </c>
      <c r="W97" s="147">
        <v>-7.8094431505399031</v>
      </c>
      <c r="X97" s="144">
        <v>45988</v>
      </c>
      <c r="Y97" s="145">
        <v>1567</v>
      </c>
      <c r="Z97" s="145">
        <v>655</v>
      </c>
      <c r="AA97" s="150">
        <v>46055</v>
      </c>
      <c r="AB97" s="145">
        <v>643</v>
      </c>
      <c r="AC97" s="145">
        <v>1546</v>
      </c>
    </row>
    <row r="98" spans="2:29">
      <c r="B98" s="149">
        <v>40025</v>
      </c>
      <c r="C98" s="145">
        <v>64.607391304347829</v>
      </c>
      <c r="D98" s="145">
        <v>-51.490568871071993</v>
      </c>
      <c r="I98" s="146">
        <v>43404</v>
      </c>
      <c r="J98" s="147">
        <v>70.758695652173913</v>
      </c>
      <c r="K98" s="147">
        <v>36.753400128946701</v>
      </c>
      <c r="U98" s="146">
        <v>43404</v>
      </c>
      <c r="V98" s="147">
        <v>50216.111111111109</v>
      </c>
      <c r="W98" s="147">
        <v>-7.6040512929671191</v>
      </c>
      <c r="X98" s="144">
        <v>45987</v>
      </c>
      <c r="Y98" s="145">
        <v>1576</v>
      </c>
      <c r="Z98" s="145">
        <v>656</v>
      </c>
      <c r="AA98" s="150">
        <v>46052</v>
      </c>
      <c r="AB98" s="145">
        <v>643</v>
      </c>
      <c r="AC98" s="145">
        <v>1554</v>
      </c>
    </row>
    <row r="99" spans="2:29">
      <c r="B99" s="149">
        <v>40056</v>
      </c>
      <c r="C99" s="145">
        <v>72.709999999999994</v>
      </c>
      <c r="D99" s="145">
        <v>-35.673300529136192</v>
      </c>
      <c r="I99" s="146">
        <v>43373</v>
      </c>
      <c r="J99" s="147">
        <v>69.899000000000001</v>
      </c>
      <c r="K99" s="147">
        <v>40.934874655554822</v>
      </c>
      <c r="U99" s="146">
        <v>43373</v>
      </c>
      <c r="V99" s="147">
        <v>49038.333333333336</v>
      </c>
      <c r="W99" s="147">
        <v>-4.5743488051002101</v>
      </c>
      <c r="X99" s="144">
        <v>45986</v>
      </c>
      <c r="Y99" s="145">
        <v>1578</v>
      </c>
      <c r="Z99" s="145">
        <v>656</v>
      </c>
      <c r="AA99" s="150">
        <v>46051</v>
      </c>
      <c r="AB99" s="145">
        <v>642</v>
      </c>
      <c r="AC99" s="145">
        <v>1554</v>
      </c>
    </row>
    <row r="100" spans="2:29">
      <c r="B100" s="149">
        <v>40086</v>
      </c>
      <c r="C100" s="145">
        <v>67.38636363636364</v>
      </c>
      <c r="D100" s="145">
        <v>-31.33172451167939</v>
      </c>
      <c r="I100" s="146">
        <v>43343</v>
      </c>
      <c r="J100" s="147">
        <v>67.75826086956522</v>
      </c>
      <c r="K100" s="147">
        <v>40.616625612429971</v>
      </c>
      <c r="U100" s="146">
        <v>43343</v>
      </c>
      <c r="V100" s="147">
        <v>48990.434782608696</v>
      </c>
      <c r="W100" s="147">
        <v>-3.84031132123777</v>
      </c>
      <c r="X100" s="144">
        <v>45985</v>
      </c>
      <c r="Y100" s="145">
        <v>1602</v>
      </c>
      <c r="Z100" s="145">
        <v>656</v>
      </c>
      <c r="AA100" s="150">
        <v>46050</v>
      </c>
      <c r="AB100" s="145">
        <v>642</v>
      </c>
      <c r="AC100" s="145">
        <v>1554</v>
      </c>
    </row>
    <row r="101" spans="2:29">
      <c r="B101" s="149">
        <v>40117</v>
      </c>
      <c r="C101" s="145">
        <v>72.75454545454545</v>
      </c>
      <c r="D101" s="145">
        <v>1.2411694691891191</v>
      </c>
      <c r="I101" s="146">
        <v>43312</v>
      </c>
      <c r="J101" s="147">
        <v>70.969545454545454</v>
      </c>
      <c r="K101" s="147">
        <v>52.611738487302951</v>
      </c>
      <c r="U101" s="146">
        <v>43312</v>
      </c>
      <c r="V101" s="147">
        <v>49411.36363636364</v>
      </c>
      <c r="W101" s="147">
        <v>3.5071658650184023</v>
      </c>
      <c r="X101" s="144">
        <v>45982</v>
      </c>
      <c r="Y101" s="145">
        <v>1603</v>
      </c>
      <c r="Z101" s="145">
        <v>656</v>
      </c>
      <c r="AA101" s="150">
        <v>46049</v>
      </c>
      <c r="AB101" s="145">
        <v>642</v>
      </c>
      <c r="AC101" s="145">
        <v>1554</v>
      </c>
    </row>
    <row r="102" spans="2:29">
      <c r="B102" s="149">
        <v>40147</v>
      </c>
      <c r="C102" s="145">
        <v>76.65523809523809</v>
      </c>
      <c r="D102" s="145">
        <v>45.298705565589572</v>
      </c>
      <c r="I102" s="146">
        <v>43281</v>
      </c>
      <c r="J102" s="147">
        <v>67.109047619047615</v>
      </c>
      <c r="K102" s="147">
        <v>48.023285070236668</v>
      </c>
      <c r="U102" s="146">
        <v>43281</v>
      </c>
      <c r="V102" s="147">
        <v>52293.5</v>
      </c>
      <c r="W102" s="147">
        <v>14.226694599720011</v>
      </c>
      <c r="X102" s="144">
        <v>45981</v>
      </c>
      <c r="Y102" s="145">
        <v>1622</v>
      </c>
      <c r="Z102" s="145">
        <v>656</v>
      </c>
      <c r="AA102" s="150">
        <v>46048</v>
      </c>
      <c r="AB102" s="145">
        <v>642</v>
      </c>
      <c r="AC102" s="145">
        <v>1562</v>
      </c>
    </row>
    <row r="103" spans="2:29">
      <c r="B103" s="149">
        <v>40178</v>
      </c>
      <c r="C103" s="145">
        <v>74.275238095238095</v>
      </c>
      <c r="D103" s="145">
        <v>84.075245468277956</v>
      </c>
      <c r="I103" s="146">
        <v>43251</v>
      </c>
      <c r="J103" s="147">
        <v>69.757826086956527</v>
      </c>
      <c r="K103" s="147">
        <v>43.467880392016625</v>
      </c>
      <c r="U103" s="146">
        <v>43251</v>
      </c>
      <c r="V103" s="147">
        <v>51094.545454545456</v>
      </c>
      <c r="W103" s="147">
        <v>12.331502246969816</v>
      </c>
      <c r="X103" s="144">
        <v>45980</v>
      </c>
      <c r="Y103" s="145">
        <v>1623</v>
      </c>
      <c r="Z103" s="145">
        <v>656</v>
      </c>
      <c r="AA103" s="150">
        <v>46045</v>
      </c>
      <c r="AB103" s="145">
        <v>643</v>
      </c>
      <c r="AC103" s="145">
        <v>1555</v>
      </c>
    </row>
    <row r="104" spans="2:29">
      <c r="B104" s="149">
        <v>40209</v>
      </c>
      <c r="C104" s="145">
        <v>76.1905</v>
      </c>
      <c r="D104" s="145">
        <v>74.688753869081737</v>
      </c>
      <c r="I104" s="146">
        <v>43220</v>
      </c>
      <c r="J104" s="147">
        <v>66.069523809523815</v>
      </c>
      <c r="K104" s="147">
        <v>28.7302700676561</v>
      </c>
      <c r="U104" s="146">
        <v>43220</v>
      </c>
      <c r="V104" s="147">
        <v>51118.333333333336</v>
      </c>
      <c r="W104" s="147">
        <v>10.17805611102464</v>
      </c>
      <c r="X104" s="144">
        <v>45979</v>
      </c>
      <c r="Y104" s="145">
        <v>1627</v>
      </c>
      <c r="Z104" s="145">
        <v>656</v>
      </c>
      <c r="AA104" s="150">
        <v>46044</v>
      </c>
      <c r="AB104" s="145">
        <v>643</v>
      </c>
      <c r="AC104" s="145">
        <v>1555</v>
      </c>
    </row>
    <row r="105" spans="2:29">
      <c r="B105" s="149">
        <v>40237</v>
      </c>
      <c r="C105" s="145">
        <v>73.632000000000005</v>
      </c>
      <c r="D105" s="145">
        <v>70.946996958651596</v>
      </c>
      <c r="I105" s="146">
        <v>43190</v>
      </c>
      <c r="J105" s="147">
        <v>62.634090909090908</v>
      </c>
      <c r="K105" s="147">
        <v>25.665941842797281</v>
      </c>
      <c r="U105" s="146">
        <v>43190</v>
      </c>
      <c r="V105" s="147">
        <v>50920.454545454544</v>
      </c>
      <c r="W105" s="147">
        <v>8.0914125099635008</v>
      </c>
      <c r="X105" s="144">
        <v>45978</v>
      </c>
      <c r="Y105" s="145">
        <v>1636</v>
      </c>
      <c r="Z105" s="145">
        <v>656</v>
      </c>
      <c r="AA105" s="150">
        <v>46043</v>
      </c>
      <c r="AB105" s="145">
        <v>643</v>
      </c>
      <c r="AC105" s="145">
        <v>1554</v>
      </c>
    </row>
    <row r="106" spans="2:29">
      <c r="B106" s="149">
        <v>40268</v>
      </c>
      <c r="C106" s="145">
        <v>78.891739130434786</v>
      </c>
      <c r="D106" s="145">
        <v>69.49562601876633</v>
      </c>
      <c r="I106" s="146">
        <v>43159</v>
      </c>
      <c r="J106" s="147">
        <v>61.780499999999996</v>
      </c>
      <c r="K106" s="147">
        <v>15.742588169172404</v>
      </c>
      <c r="U106" s="146">
        <v>43159</v>
      </c>
      <c r="V106" s="147">
        <v>52351.333333333336</v>
      </c>
      <c r="W106" s="147">
        <v>9.2397579467204558</v>
      </c>
      <c r="X106" s="144">
        <v>45976</v>
      </c>
      <c r="Y106" s="145">
        <v>1636</v>
      </c>
      <c r="Z106" s="145">
        <v>656</v>
      </c>
      <c r="AA106" s="150">
        <v>46042</v>
      </c>
      <c r="AB106" s="145">
        <v>644</v>
      </c>
      <c r="AC106" s="145">
        <v>1550</v>
      </c>
    </row>
    <row r="107" spans="2:29">
      <c r="B107" s="149">
        <v>40298</v>
      </c>
      <c r="C107" s="145">
        <v>84.884500000000003</v>
      </c>
      <c r="D107" s="145">
        <v>68.622367898291614</v>
      </c>
      <c r="I107" s="146">
        <v>43131</v>
      </c>
      <c r="J107" s="147">
        <v>63.220869565217392</v>
      </c>
      <c r="K107" s="147">
        <v>19.87271438228553</v>
      </c>
      <c r="U107" s="146">
        <v>43131</v>
      </c>
      <c r="V107" s="147">
        <v>53935</v>
      </c>
      <c r="W107" s="147">
        <v>16.307050257503111</v>
      </c>
      <c r="X107" s="144">
        <v>45975</v>
      </c>
      <c r="Y107" s="145">
        <v>1636</v>
      </c>
      <c r="Z107" s="145">
        <v>656</v>
      </c>
      <c r="AA107" s="150">
        <v>46041</v>
      </c>
      <c r="AB107" s="145">
        <v>644</v>
      </c>
      <c r="AC107" s="145">
        <v>1544</v>
      </c>
    </row>
    <row r="108" spans="2:29">
      <c r="B108" s="149">
        <v>40329</v>
      </c>
      <c r="C108" s="145">
        <v>75.164500000000004</v>
      </c>
      <c r="D108" s="145">
        <v>30.760366975837091</v>
      </c>
      <c r="I108" s="146">
        <v>43100</v>
      </c>
      <c r="J108" s="147">
        <v>57.832857142857144</v>
      </c>
      <c r="K108" s="147">
        <v>10.942585835987655</v>
      </c>
      <c r="U108" s="146">
        <v>43100</v>
      </c>
      <c r="V108" s="147">
        <v>53146.190476190473</v>
      </c>
      <c r="W108" s="147">
        <v>15.640324254875033</v>
      </c>
      <c r="X108" s="144">
        <v>45974</v>
      </c>
      <c r="Y108" s="145">
        <v>1636</v>
      </c>
      <c r="Z108" s="145">
        <v>656</v>
      </c>
      <c r="AA108" s="150">
        <v>46038</v>
      </c>
      <c r="AB108" s="145">
        <v>644</v>
      </c>
      <c r="AC108" s="145">
        <v>1543</v>
      </c>
    </row>
    <row r="109" spans="2:29">
      <c r="B109" s="149">
        <v>40359</v>
      </c>
      <c r="C109" s="145">
        <v>74.873636363636365</v>
      </c>
      <c r="D109" s="145">
        <v>9.2197829157190583</v>
      </c>
      <c r="I109" s="146">
        <v>43069</v>
      </c>
      <c r="J109" s="147">
        <v>56.507727272727273</v>
      </c>
      <c r="K109" s="147">
        <v>23.430767092277446</v>
      </c>
      <c r="U109" s="146">
        <v>43069</v>
      </c>
      <c r="V109" s="147">
        <v>53670.454545454544</v>
      </c>
      <c r="W109" s="147">
        <v>22.205547505692405</v>
      </c>
      <c r="X109" s="144">
        <v>45973</v>
      </c>
      <c r="Y109" s="145">
        <v>1629</v>
      </c>
      <c r="Z109" s="145">
        <v>656</v>
      </c>
      <c r="AA109" s="150">
        <v>46037</v>
      </c>
      <c r="AB109" s="145">
        <v>644</v>
      </c>
      <c r="AC109" s="145">
        <v>1542</v>
      </c>
    </row>
    <row r="110" spans="2:29">
      <c r="B110" s="149">
        <v>40390</v>
      </c>
      <c r="C110" s="145">
        <v>75.637727272727275</v>
      </c>
      <c r="D110" s="145">
        <v>17.07287006283622</v>
      </c>
      <c r="I110" s="146">
        <v>43039</v>
      </c>
      <c r="J110" s="147">
        <v>51.741818181818182</v>
      </c>
      <c r="K110" s="147">
        <v>4.2404218260938045</v>
      </c>
      <c r="U110" s="146">
        <v>43039</v>
      </c>
      <c r="V110" s="147">
        <v>54348.823529411762</v>
      </c>
      <c r="W110" s="147">
        <v>43.433704428889946</v>
      </c>
      <c r="X110" s="144">
        <v>45972</v>
      </c>
      <c r="Y110" s="145">
        <v>1615</v>
      </c>
      <c r="Z110" s="145">
        <v>656</v>
      </c>
      <c r="AA110" s="150">
        <v>46036</v>
      </c>
      <c r="AB110" s="145">
        <v>644</v>
      </c>
      <c r="AC110" s="145">
        <v>1530</v>
      </c>
    </row>
    <row r="111" spans="2:29">
      <c r="B111" s="149">
        <v>40421</v>
      </c>
      <c r="C111" s="145">
        <v>77.147619047619045</v>
      </c>
      <c r="D111" s="145">
        <v>6.1031756947036859</v>
      </c>
      <c r="I111" s="146">
        <v>43008</v>
      </c>
      <c r="J111" s="147">
        <v>49.596666666666664</v>
      </c>
      <c r="K111" s="147">
        <v>9.8873726438054916</v>
      </c>
      <c r="U111" s="146">
        <v>43008</v>
      </c>
      <c r="V111" s="147">
        <v>51389.047619047618</v>
      </c>
      <c r="W111" s="147">
        <v>38.233642100436086</v>
      </c>
      <c r="X111" s="144">
        <v>45971</v>
      </c>
      <c r="Y111" s="145">
        <v>1615</v>
      </c>
      <c r="Z111" s="145">
        <v>655</v>
      </c>
      <c r="AA111" s="150">
        <v>46035</v>
      </c>
      <c r="AB111" s="145">
        <v>644</v>
      </c>
      <c r="AC111" s="145">
        <v>1498</v>
      </c>
    </row>
    <row r="112" spans="2:29">
      <c r="B112" s="149">
        <v>40451</v>
      </c>
      <c r="C112" s="145">
        <v>77.795000000000002</v>
      </c>
      <c r="D112" s="145">
        <v>15.44620573355817</v>
      </c>
      <c r="I112" s="146">
        <v>42978</v>
      </c>
      <c r="J112" s="147">
        <v>48.186521739130434</v>
      </c>
      <c r="K112" s="147">
        <v>7.8858733743478</v>
      </c>
      <c r="U112" s="146">
        <v>42978</v>
      </c>
      <c r="V112" s="147">
        <v>50946.956521739128</v>
      </c>
      <c r="W112" s="147">
        <v>36.946181265704425</v>
      </c>
      <c r="X112" s="144">
        <v>45968</v>
      </c>
      <c r="Y112" s="145">
        <v>1613</v>
      </c>
      <c r="Z112" s="145">
        <v>654</v>
      </c>
      <c r="AA112" s="150">
        <v>46034</v>
      </c>
      <c r="AB112" s="145">
        <v>644</v>
      </c>
      <c r="AC112" s="145">
        <v>1497</v>
      </c>
    </row>
    <row r="113" spans="2:29">
      <c r="B113" s="149">
        <v>40482</v>
      </c>
      <c r="C113" s="145">
        <v>82.746190476190478</v>
      </c>
      <c r="D113" s="145">
        <v>13.733361894051651</v>
      </c>
      <c r="I113" s="146">
        <v>42947</v>
      </c>
      <c r="J113" s="147">
        <v>46.503333333333337</v>
      </c>
      <c r="K113" s="147">
        <v>2.5356460385124335</v>
      </c>
      <c r="U113" s="146">
        <v>42947</v>
      </c>
      <c r="V113" s="147">
        <v>47737.142857142855</v>
      </c>
      <c r="W113" s="147">
        <v>26.158415343182899</v>
      </c>
      <c r="X113" s="144">
        <v>45967</v>
      </c>
      <c r="Y113" s="145">
        <v>1613</v>
      </c>
      <c r="Z113" s="145">
        <v>652</v>
      </c>
      <c r="AA113" s="150">
        <v>46031</v>
      </c>
      <c r="AB113" s="145">
        <v>644</v>
      </c>
      <c r="AC113" s="145">
        <v>1495</v>
      </c>
    </row>
    <row r="114" spans="2:29">
      <c r="B114" s="149">
        <v>40512</v>
      </c>
      <c r="C114" s="145">
        <v>85.326363636363638</v>
      </c>
      <c r="D114" s="145">
        <v>11.31184998780169</v>
      </c>
      <c r="I114" s="146">
        <v>42916</v>
      </c>
      <c r="J114" s="147">
        <v>45.336818181818181</v>
      </c>
      <c r="K114" s="147">
        <v>-7.2116734902899493</v>
      </c>
      <c r="U114" s="146">
        <v>42916</v>
      </c>
      <c r="V114" s="147">
        <v>45780.454545454544</v>
      </c>
      <c r="W114" s="147">
        <v>26.933454994120705</v>
      </c>
      <c r="X114" s="144">
        <v>45966</v>
      </c>
      <c r="Y114" s="145">
        <v>1613</v>
      </c>
      <c r="Z114" s="145">
        <v>649</v>
      </c>
      <c r="AA114" s="150">
        <v>46030</v>
      </c>
      <c r="AB114" s="145">
        <v>643</v>
      </c>
      <c r="AC114" s="145">
        <v>1503</v>
      </c>
    </row>
    <row r="115" spans="2:29">
      <c r="B115" s="149">
        <v>40543</v>
      </c>
      <c r="C115" s="145">
        <v>91.358571428571423</v>
      </c>
      <c r="D115" s="145">
        <v>23.000038466963272</v>
      </c>
      <c r="I115" s="146">
        <v>42886</v>
      </c>
      <c r="J115" s="147">
        <v>48.622608695652168</v>
      </c>
      <c r="K115" s="147">
        <v>3.9136390072320641</v>
      </c>
      <c r="U115" s="146">
        <v>42886</v>
      </c>
      <c r="V115" s="147">
        <v>45485.5</v>
      </c>
      <c r="W115" s="147">
        <v>26.63168988877252</v>
      </c>
      <c r="X115" s="144">
        <v>45965</v>
      </c>
      <c r="Y115" s="145">
        <v>1601</v>
      </c>
      <c r="Z115" s="145">
        <v>649</v>
      </c>
      <c r="AA115" s="150">
        <v>46029</v>
      </c>
      <c r="AB115" s="145">
        <v>643</v>
      </c>
      <c r="AC115" s="145">
        <v>1493</v>
      </c>
    </row>
    <row r="116" spans="2:29">
      <c r="B116" s="149">
        <v>40574</v>
      </c>
      <c r="C116" s="145">
        <v>96.542500000000004</v>
      </c>
      <c r="D116" s="145">
        <v>26.711991652502611</v>
      </c>
      <c r="I116" s="146">
        <v>42855</v>
      </c>
      <c r="J116" s="147">
        <v>51.323999999999998</v>
      </c>
      <c r="K116" s="147">
        <v>25.678237852586889</v>
      </c>
      <c r="U116" s="146">
        <v>42855</v>
      </c>
      <c r="V116" s="147">
        <v>46396.111111111109</v>
      </c>
      <c r="W116" s="147">
        <v>25.506833422001002</v>
      </c>
      <c r="X116" s="144">
        <v>45964</v>
      </c>
      <c r="Y116" s="145">
        <v>1596</v>
      </c>
      <c r="Z116" s="145">
        <v>649</v>
      </c>
      <c r="AA116" s="150">
        <v>46028</v>
      </c>
      <c r="AB116" s="145">
        <v>642</v>
      </c>
      <c r="AC116" s="145">
        <v>1494</v>
      </c>
    </row>
    <row r="117" spans="2:29">
      <c r="B117" s="149">
        <v>40602</v>
      </c>
      <c r="C117" s="145">
        <v>103.762</v>
      </c>
      <c r="D117" s="145">
        <v>40.919708822251202</v>
      </c>
      <c r="I117" s="146">
        <v>42825</v>
      </c>
      <c r="J117" s="147">
        <v>49.841739130434782</v>
      </c>
      <c r="K117" s="147">
        <v>31.764002712612498</v>
      </c>
      <c r="U117" s="146">
        <v>42825</v>
      </c>
      <c r="V117" s="147">
        <v>47108.695652173912</v>
      </c>
      <c r="W117" s="147">
        <v>26.45744097291114</v>
      </c>
      <c r="X117" s="144">
        <v>45963</v>
      </c>
      <c r="Y117" s="145">
        <v>1566</v>
      </c>
      <c r="Z117" s="145">
        <v>649</v>
      </c>
      <c r="AA117" s="150">
        <v>46027</v>
      </c>
      <c r="AB117" s="145">
        <v>642</v>
      </c>
      <c r="AC117" s="145">
        <v>1495</v>
      </c>
    </row>
    <row r="118" spans="2:29">
      <c r="B118" s="149">
        <v>40633</v>
      </c>
      <c r="C118" s="145">
        <v>114.60347826086957</v>
      </c>
      <c r="D118" s="145">
        <v>45.266766234410383</v>
      </c>
      <c r="I118" s="146">
        <v>42794</v>
      </c>
      <c r="J118" s="147">
        <v>53.377499999999998</v>
      </c>
      <c r="K118" s="147">
        <v>71.332767791636101</v>
      </c>
      <c r="U118" s="146">
        <v>42794</v>
      </c>
      <c r="V118" s="147">
        <v>47923.333333333336</v>
      </c>
      <c r="W118" s="147">
        <v>34.579482994152464</v>
      </c>
      <c r="X118" s="144">
        <v>45962</v>
      </c>
      <c r="Y118" s="145">
        <v>1566</v>
      </c>
      <c r="Z118" s="145">
        <v>649</v>
      </c>
      <c r="AA118" s="150">
        <v>46026</v>
      </c>
      <c r="AB118" s="145">
        <v>642</v>
      </c>
      <c r="AC118" s="145">
        <v>1500</v>
      </c>
    </row>
    <row r="119" spans="2:29">
      <c r="B119" s="149">
        <v>40663</v>
      </c>
      <c r="C119" s="145">
        <v>123.48722222222221</v>
      </c>
      <c r="D119" s="145">
        <v>45.47676221480036</v>
      </c>
      <c r="I119" s="146">
        <v>42766</v>
      </c>
      <c r="J119" s="147">
        <v>52.74</v>
      </c>
      <c r="K119" s="147">
        <v>64.6483416831433</v>
      </c>
      <c r="U119" s="146">
        <v>42766</v>
      </c>
      <c r="V119" s="147">
        <v>46372.941176470587</v>
      </c>
      <c r="W119" s="147">
        <v>31.155395785788169</v>
      </c>
      <c r="X119" s="144">
        <v>45961</v>
      </c>
      <c r="Y119" s="145">
        <v>1564</v>
      </c>
      <c r="Z119" s="145">
        <v>649</v>
      </c>
      <c r="AA119" s="150">
        <v>46023</v>
      </c>
      <c r="AB119" s="145">
        <v>642</v>
      </c>
      <c r="AC119" s="145">
        <v>1514</v>
      </c>
    </row>
    <row r="120" spans="2:29">
      <c r="B120" s="149">
        <v>40694</v>
      </c>
      <c r="C120" s="145">
        <v>114.5565</v>
      </c>
      <c r="D120" s="145">
        <v>52.40771906950755</v>
      </c>
      <c r="I120" s="146">
        <v>42735</v>
      </c>
      <c r="J120" s="147">
        <v>52.12863636363636</v>
      </c>
      <c r="K120" s="147">
        <v>38.482623710966749</v>
      </c>
      <c r="U120" s="146">
        <v>42735</v>
      </c>
      <c r="V120" s="147">
        <v>45958.181818181816</v>
      </c>
      <c r="W120" s="147">
        <v>28.460616372143388</v>
      </c>
      <c r="X120" s="144">
        <v>45960</v>
      </c>
      <c r="Y120" s="145">
        <v>1564</v>
      </c>
      <c r="Z120" s="145">
        <v>649</v>
      </c>
      <c r="AA120" s="150">
        <v>46022</v>
      </c>
      <c r="AB120" s="145">
        <v>641</v>
      </c>
      <c r="AC120" s="145">
        <v>1514</v>
      </c>
    </row>
    <row r="121" spans="2:29">
      <c r="B121" s="149">
        <v>40724</v>
      </c>
      <c r="C121" s="145">
        <v>114.03954545454546</v>
      </c>
      <c r="D121" s="145">
        <v>52.309345442624561</v>
      </c>
      <c r="I121" s="146">
        <v>42704</v>
      </c>
      <c r="J121" s="147">
        <v>45.780909090909091</v>
      </c>
      <c r="K121" s="147">
        <v>6.1932213567528809</v>
      </c>
      <c r="U121" s="146">
        <v>42704</v>
      </c>
      <c r="V121" s="147">
        <v>43918.181818181816</v>
      </c>
      <c r="W121" s="147">
        <v>20.855930310475749</v>
      </c>
      <c r="X121" s="144">
        <v>45959</v>
      </c>
      <c r="Y121" s="145">
        <v>1558</v>
      </c>
      <c r="Z121" s="145">
        <v>649</v>
      </c>
      <c r="AA121" s="150">
        <v>46021</v>
      </c>
      <c r="AB121" s="145">
        <v>641</v>
      </c>
      <c r="AC121" s="145">
        <v>1516</v>
      </c>
    </row>
    <row r="122" spans="2:29">
      <c r="B122" s="149">
        <v>40755</v>
      </c>
      <c r="C122" s="145">
        <v>116.88666666666667</v>
      </c>
      <c r="D122" s="145">
        <v>54.534874170938409</v>
      </c>
      <c r="I122" s="146">
        <v>42674</v>
      </c>
      <c r="J122" s="147">
        <v>49.637</v>
      </c>
      <c r="K122" s="147">
        <v>7.8149003810990676</v>
      </c>
      <c r="U122" s="146">
        <v>42674</v>
      </c>
      <c r="V122" s="147">
        <v>37891.25</v>
      </c>
      <c r="W122" s="147">
        <v>-3.9733976341857957</v>
      </c>
      <c r="X122" s="144">
        <v>45958</v>
      </c>
      <c r="Y122" s="145">
        <v>1557</v>
      </c>
      <c r="Z122" s="145">
        <v>649</v>
      </c>
      <c r="AA122" s="150">
        <v>46020</v>
      </c>
      <c r="AB122" s="145">
        <v>641</v>
      </c>
      <c r="AC122" s="145">
        <v>1520</v>
      </c>
    </row>
    <row r="123" spans="2:29">
      <c r="B123" s="149">
        <v>40786</v>
      </c>
      <c r="C123" s="145">
        <v>110.45608695652174</v>
      </c>
      <c r="D123" s="145">
        <v>43.174978463487221</v>
      </c>
      <c r="I123" s="146">
        <v>42643</v>
      </c>
      <c r="J123" s="147">
        <v>45.134090909090908</v>
      </c>
      <c r="K123" s="147">
        <v>-0.71492850714929135</v>
      </c>
      <c r="U123" s="146">
        <v>42643</v>
      </c>
      <c r="V123" s="147">
        <v>37175.5</v>
      </c>
      <c r="W123" s="147">
        <v>-6.8230664636476996</v>
      </c>
      <c r="X123" s="144">
        <v>45957</v>
      </c>
      <c r="Y123" s="145">
        <v>1552</v>
      </c>
      <c r="Z123" s="145">
        <v>649</v>
      </c>
      <c r="AA123" s="150">
        <v>46017</v>
      </c>
      <c r="AB123" s="145">
        <v>641</v>
      </c>
      <c r="AC123" s="145">
        <v>1520</v>
      </c>
    </row>
    <row r="124" spans="2:29">
      <c r="B124" s="149">
        <v>40816</v>
      </c>
      <c r="C124" s="145">
        <v>113.12636363636364</v>
      </c>
      <c r="D124" s="145">
        <v>45.415982564899601</v>
      </c>
      <c r="I124" s="146">
        <v>42613</v>
      </c>
      <c r="J124" s="147">
        <v>44.664347826086953</v>
      </c>
      <c r="K124" s="147">
        <v>4.3838257153474602</v>
      </c>
      <c r="U124" s="146">
        <v>42613</v>
      </c>
      <c r="V124" s="147">
        <v>37202.17391304348</v>
      </c>
      <c r="W124" s="147">
        <v>-4.6459029947256827</v>
      </c>
      <c r="X124" s="144">
        <v>45954</v>
      </c>
      <c r="Y124" s="145">
        <v>1549</v>
      </c>
      <c r="Z124" s="145">
        <v>649</v>
      </c>
      <c r="AA124" s="150">
        <v>46016</v>
      </c>
      <c r="AB124" s="145">
        <v>642</v>
      </c>
      <c r="AC124" s="145">
        <v>1518</v>
      </c>
    </row>
    <row r="125" spans="2:29">
      <c r="B125" s="149">
        <v>40847</v>
      </c>
      <c r="C125" s="145">
        <v>109.43619047619048</v>
      </c>
      <c r="D125" s="145">
        <v>32.255261355723469</v>
      </c>
      <c r="I125" s="146">
        <v>42582</v>
      </c>
      <c r="J125" s="147">
        <v>45.353333333333332</v>
      </c>
      <c r="K125" s="147">
        <v>-12.208765713676549</v>
      </c>
      <c r="U125" s="146">
        <v>42582</v>
      </c>
      <c r="V125" s="147">
        <v>37839.047619047618</v>
      </c>
      <c r="W125" s="147">
        <v>-7.1379920680226441</v>
      </c>
      <c r="X125" s="144">
        <v>45953</v>
      </c>
      <c r="Y125" s="145">
        <v>1547</v>
      </c>
      <c r="Z125" s="145">
        <v>649</v>
      </c>
      <c r="AA125" s="150">
        <v>46015</v>
      </c>
      <c r="AB125" s="145">
        <v>642</v>
      </c>
      <c r="AC125" s="145">
        <v>1518</v>
      </c>
    </row>
    <row r="126" spans="2:29">
      <c r="B126" s="149">
        <v>40877</v>
      </c>
      <c r="C126" s="145">
        <v>110.66272727272727</v>
      </c>
      <c r="D126" s="145">
        <v>29.693476384789939</v>
      </c>
      <c r="I126" s="146">
        <v>42551</v>
      </c>
      <c r="J126" s="147">
        <v>48.860476190476184</v>
      </c>
      <c r="K126" s="147">
        <v>-18.403917154467504</v>
      </c>
      <c r="U126" s="146">
        <v>42551</v>
      </c>
      <c r="V126" s="147">
        <v>36066.5</v>
      </c>
      <c r="W126" s="147">
        <v>-16.172691251992216</v>
      </c>
      <c r="X126" s="144">
        <v>45952</v>
      </c>
      <c r="Y126" s="145">
        <v>1517</v>
      </c>
      <c r="Z126" s="145">
        <v>649</v>
      </c>
      <c r="AA126" s="150">
        <v>46014</v>
      </c>
      <c r="AB126" s="145">
        <v>643</v>
      </c>
      <c r="AC126" s="145">
        <v>1520</v>
      </c>
    </row>
    <row r="127" spans="2:29">
      <c r="B127" s="149">
        <v>40908</v>
      </c>
      <c r="C127" s="145">
        <v>107.75714285714285</v>
      </c>
      <c r="D127" s="145">
        <v>17.94968022392144</v>
      </c>
      <c r="I127" s="146">
        <v>42521</v>
      </c>
      <c r="J127" s="147">
        <v>46.791363636363641</v>
      </c>
      <c r="K127" s="147">
        <v>-21.133087488471457</v>
      </c>
      <c r="U127" s="146">
        <v>42521</v>
      </c>
      <c r="V127" s="147">
        <v>35919.523809523809</v>
      </c>
      <c r="W127" s="147">
        <v>-21.111473667917487</v>
      </c>
      <c r="X127" s="144">
        <v>45951</v>
      </c>
      <c r="Y127" s="145">
        <v>1513</v>
      </c>
      <c r="Z127" s="145">
        <v>647</v>
      </c>
      <c r="AA127" s="150">
        <v>46013</v>
      </c>
      <c r="AB127" s="145">
        <v>644</v>
      </c>
      <c r="AC127" s="145">
        <v>1520</v>
      </c>
    </row>
    <row r="128" spans="2:29">
      <c r="B128" s="149">
        <v>40939</v>
      </c>
      <c r="C128" s="145">
        <v>110.57333333333334</v>
      </c>
      <c r="D128" s="145">
        <v>14.53332297520091</v>
      </c>
      <c r="I128" s="146">
        <v>42490</v>
      </c>
      <c r="J128" s="147">
        <v>40.83761904761905</v>
      </c>
      <c r="K128" s="147">
        <v>-24.418677784147331</v>
      </c>
      <c r="U128" s="146">
        <v>42490</v>
      </c>
      <c r="V128" s="147">
        <v>36967</v>
      </c>
      <c r="W128" s="147">
        <v>-15.472719155932541</v>
      </c>
      <c r="X128" s="144">
        <v>45950</v>
      </c>
      <c r="Y128" s="145">
        <v>1512</v>
      </c>
      <c r="Z128" s="145">
        <v>644</v>
      </c>
      <c r="AA128" s="150">
        <v>46012</v>
      </c>
      <c r="AB128" s="145">
        <v>645</v>
      </c>
      <c r="AC128" s="145">
        <v>1520</v>
      </c>
    </row>
    <row r="129" spans="2:29">
      <c r="B129" s="149">
        <v>40968</v>
      </c>
      <c r="C129" s="145">
        <v>119.56166666666667</v>
      </c>
      <c r="D129" s="145">
        <v>15.226833201621661</v>
      </c>
      <c r="I129" s="146">
        <v>42460</v>
      </c>
      <c r="J129" s="147">
        <v>37.826521739130435</v>
      </c>
      <c r="K129" s="147">
        <v>-20.954465918096716</v>
      </c>
      <c r="U129" s="146">
        <v>42460</v>
      </c>
      <c r="V129" s="147">
        <v>37252.608695652176</v>
      </c>
      <c r="W129" s="147">
        <v>-12.812115947579461</v>
      </c>
      <c r="X129" s="144">
        <v>45947</v>
      </c>
      <c r="Y129" s="145">
        <v>1502</v>
      </c>
      <c r="Z129" s="145">
        <v>644</v>
      </c>
      <c r="AA129" s="150">
        <v>46010</v>
      </c>
      <c r="AB129" s="145">
        <v>645</v>
      </c>
      <c r="AC129" s="145">
        <v>1520</v>
      </c>
    </row>
    <row r="130" spans="2:29">
      <c r="B130" s="149">
        <v>40999</v>
      </c>
      <c r="C130" s="145">
        <v>125.33386363636363</v>
      </c>
      <c r="D130" s="145">
        <v>9.3630538429808396</v>
      </c>
      <c r="I130" s="146">
        <v>42429</v>
      </c>
      <c r="J130" s="147">
        <v>31.154285714285713</v>
      </c>
      <c r="K130" s="147">
        <v>-38.581671086314316</v>
      </c>
      <c r="U130" s="146">
        <v>42429</v>
      </c>
      <c r="V130" s="147">
        <v>35609.6875</v>
      </c>
      <c r="W130" s="147">
        <v>-14.210750853242327</v>
      </c>
      <c r="X130" s="144">
        <v>45946</v>
      </c>
      <c r="Y130" s="145">
        <v>1497</v>
      </c>
      <c r="Z130" s="145">
        <v>644</v>
      </c>
      <c r="AA130" s="150">
        <v>46009</v>
      </c>
      <c r="AB130" s="145">
        <v>646</v>
      </c>
      <c r="AC130" s="145">
        <v>1517</v>
      </c>
    </row>
    <row r="131" spans="2:29">
      <c r="B131" s="149">
        <v>41029</v>
      </c>
      <c r="C131" s="145">
        <v>119.60975000000001</v>
      </c>
      <c r="D131" s="145">
        <v>-3.1399784953008991</v>
      </c>
      <c r="I131" s="146">
        <v>42400</v>
      </c>
      <c r="J131" s="147">
        <v>32.031904761904762</v>
      </c>
      <c r="K131" s="147">
        <v>-32.315760505636995</v>
      </c>
      <c r="U131" s="146">
        <v>42400</v>
      </c>
      <c r="V131" s="147">
        <v>35357.25</v>
      </c>
      <c r="W131" s="147">
        <v>-17.022212834864646</v>
      </c>
      <c r="X131" s="144">
        <v>45945</v>
      </c>
      <c r="Y131" s="145">
        <v>1498</v>
      </c>
      <c r="Z131" s="145">
        <v>643</v>
      </c>
      <c r="AA131" s="150">
        <v>46008</v>
      </c>
      <c r="AB131" s="145">
        <v>647</v>
      </c>
      <c r="AC131" s="145">
        <v>1503</v>
      </c>
    </row>
    <row r="132" spans="2:29">
      <c r="B132" s="149">
        <v>41060</v>
      </c>
      <c r="C132" s="145">
        <v>110.70543478260869</v>
      </c>
      <c r="D132" s="145">
        <v>-3.3617168972439888</v>
      </c>
      <c r="I132" s="146">
        <v>42369</v>
      </c>
      <c r="J132" s="147">
        <v>37.642727272727271</v>
      </c>
      <c r="K132" s="147">
        <v>-36.51034599078482</v>
      </c>
      <c r="U132" s="146">
        <v>42369</v>
      </c>
      <c r="V132" s="147">
        <v>35776.086956521736</v>
      </c>
      <c r="W132" s="147">
        <v>-23.137998514789064</v>
      </c>
      <c r="X132" s="144">
        <v>45944</v>
      </c>
      <c r="Y132" s="145">
        <v>1497</v>
      </c>
      <c r="Z132" s="145">
        <v>643</v>
      </c>
      <c r="AA132" s="150">
        <v>46007</v>
      </c>
      <c r="AB132" s="145">
        <v>647</v>
      </c>
      <c r="AC132" s="145">
        <v>1504</v>
      </c>
    </row>
    <row r="133" spans="2:29">
      <c r="B133" s="149">
        <v>41090</v>
      </c>
      <c r="C133" s="145">
        <v>94.843421052631584</v>
      </c>
      <c r="D133" s="145">
        <v>-16.83286646347182</v>
      </c>
      <c r="I133" s="146">
        <v>42338</v>
      </c>
      <c r="J133" s="147">
        <v>43.110952380952384</v>
      </c>
      <c r="K133" s="147">
        <v>-42.87708126890324</v>
      </c>
      <c r="U133" s="146">
        <v>42338</v>
      </c>
      <c r="V133" s="147">
        <v>36339.285714285717</v>
      </c>
      <c r="W133" s="147">
        <v>-24.305770466826949</v>
      </c>
      <c r="X133" s="144">
        <v>45943</v>
      </c>
      <c r="Y133" s="145">
        <v>1500</v>
      </c>
      <c r="Z133" s="145">
        <v>643</v>
      </c>
      <c r="AA133" s="150">
        <v>46006</v>
      </c>
      <c r="AB133" s="145">
        <v>648</v>
      </c>
      <c r="AC133" s="145">
        <v>1505</v>
      </c>
    </row>
    <row r="134" spans="2:29">
      <c r="B134" s="149">
        <v>41121</v>
      </c>
      <c r="C134" s="145">
        <v>102.58818181818182</v>
      </c>
      <c r="D134" s="145">
        <v>-12.23277663419111</v>
      </c>
      <c r="I134" s="146">
        <v>42308</v>
      </c>
      <c r="J134" s="147">
        <v>46.039090909090909</v>
      </c>
      <c r="K134" s="147">
        <v>-45.41194499901583</v>
      </c>
      <c r="U134" s="146">
        <v>42308</v>
      </c>
      <c r="V134" s="147">
        <v>39459.117647058825</v>
      </c>
      <c r="W134" s="147">
        <v>-18.206731311480905</v>
      </c>
      <c r="X134" s="144">
        <v>45941</v>
      </c>
      <c r="Y134" s="145">
        <v>1499</v>
      </c>
      <c r="Z134" s="145">
        <v>643</v>
      </c>
      <c r="AA134" s="150">
        <v>46003</v>
      </c>
      <c r="AB134" s="145">
        <v>648</v>
      </c>
      <c r="AC134" s="145">
        <v>1512</v>
      </c>
    </row>
    <row r="135" spans="2:29">
      <c r="B135" s="149">
        <v>41152</v>
      </c>
      <c r="C135" s="145">
        <v>113.48347826086956</v>
      </c>
      <c r="D135" s="145">
        <v>2.740809843770291</v>
      </c>
      <c r="I135" s="146">
        <v>42277</v>
      </c>
      <c r="J135" s="147">
        <v>45.459090909090911</v>
      </c>
      <c r="K135" s="147">
        <v>-51.137270996309134</v>
      </c>
      <c r="U135" s="146">
        <v>42277</v>
      </c>
      <c r="V135" s="147">
        <v>39897.75</v>
      </c>
      <c r="W135" s="147">
        <v>-19.417477362237854</v>
      </c>
      <c r="X135" s="144">
        <v>45940</v>
      </c>
      <c r="Y135" s="145">
        <v>1499</v>
      </c>
      <c r="Z135" s="145">
        <v>643</v>
      </c>
      <c r="AA135" s="150">
        <v>46002</v>
      </c>
      <c r="AB135" s="145">
        <v>649</v>
      </c>
      <c r="AC135" s="145">
        <v>1512</v>
      </c>
    </row>
    <row r="136" spans="2:29">
      <c r="B136" s="149">
        <v>41182</v>
      </c>
      <c r="C136" s="145">
        <v>112.863</v>
      </c>
      <c r="D136" s="145">
        <v>-0.23280482806837399</v>
      </c>
      <c r="I136" s="146">
        <v>42247</v>
      </c>
      <c r="J136" s="147">
        <v>42.788571428571423</v>
      </c>
      <c r="K136" s="147">
        <v>-55.463917525773198</v>
      </c>
      <c r="U136" s="146">
        <v>42247</v>
      </c>
      <c r="V136" s="147">
        <v>39014.761904761908</v>
      </c>
      <c r="W136" s="147">
        <v>-22.562687258395314</v>
      </c>
      <c r="X136" s="144">
        <v>45939</v>
      </c>
      <c r="Y136" s="145">
        <v>1496</v>
      </c>
      <c r="Z136" s="145">
        <v>643</v>
      </c>
      <c r="AA136" s="150">
        <v>46001</v>
      </c>
      <c r="AB136" s="145">
        <v>650</v>
      </c>
      <c r="AC136" s="145">
        <v>1516</v>
      </c>
    </row>
    <row r="137" spans="2:29">
      <c r="B137" s="149">
        <v>41213</v>
      </c>
      <c r="C137" s="145">
        <v>111.605</v>
      </c>
      <c r="D137" s="145">
        <v>1.981802833571201</v>
      </c>
      <c r="I137" s="146">
        <v>42216</v>
      </c>
      <c r="J137" s="147">
        <v>51.660434782608696</v>
      </c>
      <c r="K137" s="147">
        <v>-49.546325380339724</v>
      </c>
      <c r="U137" s="146">
        <v>42216</v>
      </c>
      <c r="V137" s="147">
        <v>40747.608695652176</v>
      </c>
      <c r="W137" s="147">
        <v>-20.157181802692111</v>
      </c>
      <c r="X137" s="144">
        <v>45931</v>
      </c>
      <c r="Y137" s="145">
        <v>1491</v>
      </c>
      <c r="Z137" s="145">
        <v>643</v>
      </c>
      <c r="AA137" s="150">
        <v>46000</v>
      </c>
      <c r="AB137" s="145">
        <v>651</v>
      </c>
      <c r="AC137" s="145">
        <v>1516</v>
      </c>
    </row>
    <row r="138" spans="2:29">
      <c r="B138" s="149">
        <v>41243</v>
      </c>
      <c r="C138" s="145">
        <v>109.10727272727273</v>
      </c>
      <c r="D138" s="145">
        <v>-1.4055812501540259</v>
      </c>
      <c r="I138" s="146">
        <v>42185</v>
      </c>
      <c r="J138" s="147">
        <v>59.880909090909093</v>
      </c>
      <c r="K138" s="147">
        <v>-43.050111820717952</v>
      </c>
      <c r="U138" s="146">
        <v>42185</v>
      </c>
      <c r="V138" s="147">
        <v>43024.761904761908</v>
      </c>
      <c r="W138" s="147">
        <v>-13.515024338018106</v>
      </c>
      <c r="X138" s="144">
        <v>45930</v>
      </c>
      <c r="Y138" s="145">
        <v>1491</v>
      </c>
      <c r="Z138" s="145">
        <v>643</v>
      </c>
      <c r="AA138" s="150">
        <v>45999</v>
      </c>
      <c r="AB138" s="145">
        <v>652</v>
      </c>
      <c r="AC138" s="145">
        <v>1519</v>
      </c>
    </row>
    <row r="139" spans="2:29">
      <c r="B139" s="149">
        <v>41274</v>
      </c>
      <c r="C139" s="145">
        <v>109.29025</v>
      </c>
      <c r="D139" s="145">
        <v>1.422742940474619</v>
      </c>
      <c r="I139" s="146">
        <v>42155</v>
      </c>
      <c r="J139" s="147">
        <v>59.329523809523813</v>
      </c>
      <c r="K139" s="147">
        <v>-41.716525782503545</v>
      </c>
      <c r="U139" s="146">
        <v>42155</v>
      </c>
      <c r="V139" s="147">
        <v>45532</v>
      </c>
      <c r="W139" s="147">
        <v>-9.0115204380364293</v>
      </c>
      <c r="X139" s="144">
        <v>45929</v>
      </c>
      <c r="Y139" s="145">
        <v>1508</v>
      </c>
      <c r="Z139" s="145">
        <v>643</v>
      </c>
      <c r="AA139" s="150">
        <v>45996</v>
      </c>
      <c r="AB139" s="145">
        <v>653</v>
      </c>
      <c r="AC139" s="145">
        <v>1522</v>
      </c>
    </row>
    <row r="140" spans="2:29">
      <c r="B140" s="149">
        <v>41305</v>
      </c>
      <c r="C140" s="145">
        <v>113.035</v>
      </c>
      <c r="D140" s="145">
        <v>2.2262751718316589</v>
      </c>
      <c r="I140" s="146">
        <v>42124</v>
      </c>
      <c r="J140" s="147">
        <v>54.031363636363636</v>
      </c>
      <c r="K140" s="147">
        <v>-47.04612170625154</v>
      </c>
      <c r="U140" s="146">
        <v>42124</v>
      </c>
      <c r="V140" s="147">
        <v>43733.809523809527</v>
      </c>
      <c r="W140" s="147">
        <v>-9.1519689790588803</v>
      </c>
      <c r="X140" s="144">
        <v>45928</v>
      </c>
      <c r="Y140" s="145">
        <v>1508</v>
      </c>
      <c r="Z140" s="145">
        <v>643</v>
      </c>
      <c r="AA140" s="150">
        <v>45995</v>
      </c>
      <c r="AB140" s="145">
        <v>653</v>
      </c>
      <c r="AC140" s="145">
        <v>1522</v>
      </c>
    </row>
    <row r="141" spans="2:29">
      <c r="B141" s="149">
        <v>41333</v>
      </c>
      <c r="C141" s="145">
        <v>116.2825</v>
      </c>
      <c r="D141" s="145">
        <v>-2.742657206183702</v>
      </c>
      <c r="I141" s="146">
        <v>42094</v>
      </c>
      <c r="J141" s="147">
        <v>47.854090909090907</v>
      </c>
      <c r="K141" s="147">
        <v>-52.388275441163366</v>
      </c>
      <c r="U141" s="146">
        <v>42094</v>
      </c>
      <c r="V141" s="147">
        <v>42726.818181818184</v>
      </c>
      <c r="W141" s="147">
        <v>-7.8879805134809651</v>
      </c>
      <c r="X141" s="144">
        <v>45926</v>
      </c>
      <c r="Y141" s="145">
        <v>1509</v>
      </c>
      <c r="Z141" s="145">
        <v>643</v>
      </c>
      <c r="AA141" s="150">
        <v>45994</v>
      </c>
      <c r="AB141" s="145">
        <v>653</v>
      </c>
      <c r="AC141" s="145">
        <v>1532</v>
      </c>
    </row>
    <row r="142" spans="2:29">
      <c r="B142" s="149">
        <v>41364</v>
      </c>
      <c r="C142" s="145">
        <v>108.3665</v>
      </c>
      <c r="D142" s="145">
        <v>-13.537732855337291</v>
      </c>
      <c r="I142" s="146">
        <v>42063</v>
      </c>
      <c r="J142" s="147">
        <v>50.724736842105266</v>
      </c>
      <c r="K142" s="147">
        <v>-49.615491183220669</v>
      </c>
      <c r="U142" s="146">
        <v>42063</v>
      </c>
      <c r="V142" s="147">
        <v>41508.333333333336</v>
      </c>
      <c r="W142" s="147">
        <v>-17.533795250039315</v>
      </c>
      <c r="X142" s="144">
        <v>45925</v>
      </c>
      <c r="Y142" s="145">
        <v>1508</v>
      </c>
      <c r="Z142" s="145">
        <v>643</v>
      </c>
      <c r="AA142" s="150">
        <v>45993</v>
      </c>
      <c r="AB142" s="145">
        <v>654</v>
      </c>
      <c r="AC142" s="145">
        <v>1542</v>
      </c>
    </row>
    <row r="143" spans="2:29">
      <c r="B143" s="149">
        <v>41394</v>
      </c>
      <c r="C143" s="145">
        <v>101.96309523809524</v>
      </c>
      <c r="D143" s="145">
        <v>-14.75352532875017</v>
      </c>
      <c r="I143" s="146">
        <v>42035</v>
      </c>
      <c r="J143" s="147">
        <v>47.325499999999998</v>
      </c>
      <c r="K143" s="147">
        <v>-50.108409178760937</v>
      </c>
      <c r="U143" s="146">
        <v>42035</v>
      </c>
      <c r="V143" s="147">
        <v>42610.5</v>
      </c>
      <c r="W143" s="147">
        <v>-17.632068264035276</v>
      </c>
      <c r="X143" s="144">
        <v>45924</v>
      </c>
      <c r="Y143" s="145">
        <v>1482</v>
      </c>
      <c r="Z143" s="145">
        <v>643</v>
      </c>
      <c r="AA143" s="150">
        <v>45992</v>
      </c>
      <c r="AB143" s="145">
        <v>654</v>
      </c>
      <c r="AC143" s="145">
        <v>1550</v>
      </c>
    </row>
    <row r="144" spans="2:29">
      <c r="B144" s="149">
        <v>41425</v>
      </c>
      <c r="C144" s="145">
        <v>102.67681818181818</v>
      </c>
      <c r="D144" s="145">
        <v>-7.252233475760459</v>
      </c>
      <c r="I144" s="146">
        <v>42004</v>
      </c>
      <c r="J144" s="147">
        <v>59.289545454545447</v>
      </c>
      <c r="K144" s="147">
        <v>-39.435131456408065</v>
      </c>
      <c r="U144" s="146">
        <v>42004</v>
      </c>
      <c r="V144" s="147">
        <v>46545.869565217392</v>
      </c>
      <c r="W144" s="147">
        <v>-9.3648844780089995</v>
      </c>
      <c r="X144" s="144">
        <v>45923</v>
      </c>
      <c r="Y144" s="145">
        <v>1457</v>
      </c>
      <c r="Z144" s="145">
        <v>643</v>
      </c>
      <c r="AA144" s="150">
        <v>45989</v>
      </c>
      <c r="AB144" s="145">
        <v>654</v>
      </c>
      <c r="AC144" s="145">
        <v>1565</v>
      </c>
    </row>
    <row r="145" spans="2:29">
      <c r="B145" s="149">
        <v>41455</v>
      </c>
      <c r="C145" s="145">
        <v>102.9135</v>
      </c>
      <c r="D145" s="145">
        <v>8.5088442169226273</v>
      </c>
      <c r="I145" s="146">
        <v>41973</v>
      </c>
      <c r="J145" s="147">
        <v>75.470500000000001</v>
      </c>
      <c r="K145" s="147">
        <v>-19.585714365827535</v>
      </c>
      <c r="U145" s="146">
        <v>41973</v>
      </c>
      <c r="V145" s="147">
        <v>48008</v>
      </c>
      <c r="W145" s="147">
        <v>-6.2313226342003363</v>
      </c>
      <c r="X145" s="144">
        <v>45922</v>
      </c>
      <c r="Y145" s="145">
        <v>1457</v>
      </c>
      <c r="Z145" s="145">
        <v>643</v>
      </c>
      <c r="AA145" s="150">
        <v>45988</v>
      </c>
      <c r="AB145" s="145">
        <v>655</v>
      </c>
      <c r="AC145" s="145">
        <v>1567</v>
      </c>
    </row>
    <row r="146" spans="2:29">
      <c r="B146" s="149">
        <v>41486</v>
      </c>
      <c r="C146" s="145">
        <v>107.95326086956521</v>
      </c>
      <c r="D146" s="145">
        <v>5.2297242784670646</v>
      </c>
      <c r="I146" s="146">
        <v>41943</v>
      </c>
      <c r="J146" s="147">
        <v>84.339130434782604</v>
      </c>
      <c r="K146" s="147">
        <v>-16.124373570400106</v>
      </c>
      <c r="U146" s="146">
        <v>41943</v>
      </c>
      <c r="V146" s="147">
        <v>48242.5</v>
      </c>
      <c r="W146" s="147">
        <v>-7.6850705093790994</v>
      </c>
      <c r="X146" s="144">
        <v>45919</v>
      </c>
      <c r="Y146" s="145">
        <v>1452</v>
      </c>
      <c r="Z146" s="145">
        <v>642</v>
      </c>
      <c r="AA146" s="150">
        <v>45987</v>
      </c>
      <c r="AB146" s="145">
        <v>656</v>
      </c>
      <c r="AC146" s="145">
        <v>1576</v>
      </c>
    </row>
    <row r="147" spans="2:29">
      <c r="B147" s="149">
        <v>41517</v>
      </c>
      <c r="C147" s="145">
        <v>111.14261904761905</v>
      </c>
      <c r="D147" s="145">
        <v>-2.0627312883990672</v>
      </c>
      <c r="I147" s="146">
        <v>41912</v>
      </c>
      <c r="J147" s="147">
        <v>93.034285714285716</v>
      </c>
      <c r="K147" s="147">
        <v>-12.425955933274601</v>
      </c>
      <c r="U147" s="146">
        <v>41912</v>
      </c>
      <c r="V147" s="147">
        <v>49511.666666666664</v>
      </c>
      <c r="W147" s="147">
        <v>-5.4717344520645455</v>
      </c>
      <c r="X147" s="144">
        <v>45918</v>
      </c>
      <c r="Y147" s="145">
        <v>1437</v>
      </c>
      <c r="Z147" s="145">
        <v>642</v>
      </c>
      <c r="AA147" s="150">
        <v>45986</v>
      </c>
      <c r="AB147" s="145">
        <v>656</v>
      </c>
      <c r="AC147" s="145">
        <v>1578</v>
      </c>
    </row>
    <row r="148" spans="2:29">
      <c r="B148" s="149">
        <v>41547</v>
      </c>
      <c r="C148" s="145">
        <v>111.9452380952381</v>
      </c>
      <c r="D148" s="145">
        <v>-0.81316454884408496</v>
      </c>
      <c r="I148" s="146">
        <v>41882</v>
      </c>
      <c r="J148" s="147">
        <v>96.076190476190476</v>
      </c>
      <c r="K148" s="147">
        <v>-9.8203302055937627</v>
      </c>
      <c r="U148" s="146">
        <v>41882</v>
      </c>
      <c r="V148" s="147">
        <v>50382.380952380954</v>
      </c>
      <c r="W148" s="147">
        <v>-3.9495679379907158</v>
      </c>
      <c r="X148" s="144">
        <v>45917</v>
      </c>
      <c r="Y148" s="145">
        <v>1434</v>
      </c>
      <c r="Z148" s="145">
        <v>642</v>
      </c>
      <c r="AA148" s="150">
        <v>45985</v>
      </c>
      <c r="AB148" s="145">
        <v>656</v>
      </c>
      <c r="AC148" s="145">
        <v>1602</v>
      </c>
    </row>
    <row r="149" spans="2:29">
      <c r="B149" s="149">
        <v>41578</v>
      </c>
      <c r="C149" s="145">
        <v>109.04152173913043</v>
      </c>
      <c r="D149" s="145">
        <v>-2.2969206226150889</v>
      </c>
      <c r="I149" s="146">
        <v>41851</v>
      </c>
      <c r="J149" s="147">
        <v>102.39181818181818</v>
      </c>
      <c r="K149" s="147">
        <v>-1.9753912356109242</v>
      </c>
      <c r="U149" s="146">
        <v>41851</v>
      </c>
      <c r="V149" s="147">
        <v>51034.782608695656</v>
      </c>
      <c r="W149" s="147">
        <v>1.1085939720741269</v>
      </c>
      <c r="X149" s="144">
        <v>45916</v>
      </c>
      <c r="Y149" s="145">
        <v>1431</v>
      </c>
      <c r="Z149" s="145">
        <v>641</v>
      </c>
      <c r="AA149" s="150">
        <v>45982</v>
      </c>
      <c r="AB149" s="145">
        <v>656</v>
      </c>
      <c r="AC149" s="145">
        <v>1603</v>
      </c>
    </row>
    <row r="150" spans="2:29">
      <c r="B150" s="149">
        <v>41608</v>
      </c>
      <c r="C150" s="145">
        <v>108.01357142857142</v>
      </c>
      <c r="D150" s="145">
        <v>-1.002409162435169</v>
      </c>
      <c r="I150" s="146">
        <v>41820</v>
      </c>
      <c r="J150" s="147">
        <v>105.14666666666666</v>
      </c>
      <c r="K150" s="147">
        <v>9.7570098660918543</v>
      </c>
      <c r="U150" s="146">
        <v>41820</v>
      </c>
      <c r="V150" s="147">
        <v>49748.25</v>
      </c>
      <c r="W150" s="147">
        <v>-3.5523794861267941</v>
      </c>
      <c r="X150" s="144">
        <v>45915</v>
      </c>
      <c r="Y150" s="145">
        <v>1418</v>
      </c>
      <c r="Z150" s="145">
        <v>641</v>
      </c>
      <c r="AA150" s="150">
        <v>45981</v>
      </c>
      <c r="AB150" s="145">
        <v>656</v>
      </c>
      <c r="AC150" s="145">
        <v>1622</v>
      </c>
    </row>
    <row r="151" spans="2:29">
      <c r="B151" s="149">
        <v>41639</v>
      </c>
      <c r="C151" s="145">
        <v>110.7625</v>
      </c>
      <c r="D151" s="145">
        <v>1.347100953653231</v>
      </c>
      <c r="I151" s="146">
        <v>41790</v>
      </c>
      <c r="J151" s="147">
        <v>101.79476190476191</v>
      </c>
      <c r="K151" s="147">
        <v>7.3779483587730814</v>
      </c>
      <c r="U151" s="146">
        <v>41790</v>
      </c>
      <c r="V151" s="147">
        <v>50041.5</v>
      </c>
      <c r="W151" s="147">
        <v>-6.1515248385653134</v>
      </c>
      <c r="X151" s="144">
        <v>45912</v>
      </c>
      <c r="Y151" s="145">
        <v>1419</v>
      </c>
      <c r="Z151" s="145">
        <v>641</v>
      </c>
      <c r="AA151" s="150">
        <v>45980</v>
      </c>
      <c r="AB151" s="145">
        <v>656</v>
      </c>
      <c r="AC151" s="145">
        <v>1623</v>
      </c>
    </row>
    <row r="152" spans="2:29">
      <c r="B152" s="149">
        <v>41670</v>
      </c>
      <c r="C152" s="145">
        <v>108.25340909090909</v>
      </c>
      <c r="D152" s="145">
        <v>-4.2301861450797631</v>
      </c>
      <c r="I152" s="146">
        <v>41759</v>
      </c>
      <c r="J152" s="147">
        <v>102.03476190476191</v>
      </c>
      <c r="K152" s="147">
        <v>10.773261709134793</v>
      </c>
      <c r="U152" s="146">
        <v>41759</v>
      </c>
      <c r="V152" s="147">
        <v>48139.523809523809</v>
      </c>
      <c r="W152" s="147">
        <v>-9.5041405543068773</v>
      </c>
      <c r="X152" s="144">
        <v>45911</v>
      </c>
      <c r="Y152" s="145">
        <v>1424</v>
      </c>
      <c r="Z152" s="145">
        <v>641</v>
      </c>
      <c r="AA152" s="150">
        <v>45979</v>
      </c>
      <c r="AB152" s="145">
        <v>656</v>
      </c>
      <c r="AC152" s="145">
        <v>1627</v>
      </c>
    </row>
    <row r="153" spans="2:29">
      <c r="B153" s="149">
        <v>41698</v>
      </c>
      <c r="C153" s="145">
        <v>108.8605</v>
      </c>
      <c r="D153" s="145">
        <v>-6.3827317094145721</v>
      </c>
      <c r="I153" s="146">
        <v>41729</v>
      </c>
      <c r="J153" s="147">
        <v>100.50904761904762</v>
      </c>
      <c r="K153" s="147">
        <v>7.9709177443603672</v>
      </c>
      <c r="U153" s="146">
        <v>41729</v>
      </c>
      <c r="V153" s="147">
        <v>46385.714285714283</v>
      </c>
      <c r="W153" s="147">
        <v>-17.465939131024204</v>
      </c>
      <c r="X153" s="144">
        <v>45910</v>
      </c>
      <c r="Y153" s="145">
        <v>1424</v>
      </c>
      <c r="Z153" s="145">
        <v>641</v>
      </c>
      <c r="AA153" s="150">
        <v>45978</v>
      </c>
      <c r="AB153" s="145">
        <v>656</v>
      </c>
      <c r="AC153" s="145">
        <v>1636</v>
      </c>
    </row>
    <row r="154" spans="2:29">
      <c r="B154" s="149">
        <v>41729</v>
      </c>
      <c r="C154" s="145">
        <v>107.54761904761905</v>
      </c>
      <c r="D154" s="145">
        <v>-0.75565876205372495</v>
      </c>
      <c r="I154" s="146">
        <v>41698</v>
      </c>
      <c r="J154" s="147">
        <v>100.67526315789473</v>
      </c>
      <c r="K154" s="147">
        <v>5.5465124619960209</v>
      </c>
      <c r="U154" s="146">
        <v>41698</v>
      </c>
      <c r="V154" s="147">
        <v>50333.75</v>
      </c>
      <c r="W154" s="147">
        <v>-13.370021686000483</v>
      </c>
      <c r="X154" s="144">
        <v>45909</v>
      </c>
      <c r="Y154" s="145">
        <v>1433</v>
      </c>
      <c r="Z154" s="145">
        <v>641</v>
      </c>
      <c r="AA154" s="150">
        <v>45976</v>
      </c>
      <c r="AB154" s="145">
        <v>656</v>
      </c>
      <c r="AC154" s="145">
        <v>1636</v>
      </c>
    </row>
    <row r="155" spans="2:29">
      <c r="B155" s="149">
        <v>41759</v>
      </c>
      <c r="C155" s="145">
        <v>107.63</v>
      </c>
      <c r="D155" s="145">
        <v>5.5577998575581722</v>
      </c>
      <c r="I155" s="146">
        <v>41670</v>
      </c>
      <c r="J155" s="147">
        <v>94.856666666666669</v>
      </c>
      <c r="K155" s="147">
        <v>0.17408947046720016</v>
      </c>
      <c r="U155" s="146">
        <v>41670</v>
      </c>
      <c r="V155" s="147">
        <v>51731.904761904763</v>
      </c>
      <c r="W155" s="147">
        <v>-10.49533762084369</v>
      </c>
      <c r="X155" s="144">
        <v>45908</v>
      </c>
      <c r="Y155" s="145">
        <v>1434</v>
      </c>
      <c r="Z155" s="145">
        <v>642</v>
      </c>
      <c r="AA155" s="150">
        <v>45975</v>
      </c>
      <c r="AB155" s="145">
        <v>656</v>
      </c>
      <c r="AC155" s="145">
        <v>1636</v>
      </c>
    </row>
    <row r="156" spans="2:29">
      <c r="B156" s="149">
        <v>41790</v>
      </c>
      <c r="C156" s="145">
        <v>109.625</v>
      </c>
      <c r="D156" s="145">
        <v>6.7670404490701204</v>
      </c>
      <c r="I156" s="146">
        <v>41639</v>
      </c>
      <c r="J156" s="147">
        <v>97.894285714285729</v>
      </c>
      <c r="K156" s="147">
        <v>10.912210280978911</v>
      </c>
      <c r="U156" s="146">
        <v>41639</v>
      </c>
      <c r="V156" s="147">
        <v>51355.227272727272</v>
      </c>
      <c r="W156" s="147">
        <v>-9.9662915976029591</v>
      </c>
      <c r="X156" s="144">
        <v>45905</v>
      </c>
      <c r="Y156" s="145">
        <v>1434</v>
      </c>
      <c r="Z156" s="145">
        <v>642</v>
      </c>
      <c r="AA156" s="150">
        <v>45974</v>
      </c>
      <c r="AB156" s="145">
        <v>656</v>
      </c>
      <c r="AC156" s="145">
        <v>1636</v>
      </c>
    </row>
    <row r="157" spans="2:29">
      <c r="B157" s="149">
        <v>41820</v>
      </c>
      <c r="C157" s="145">
        <v>111.66952380952381</v>
      </c>
      <c r="D157" s="145">
        <v>8.5081391746698056</v>
      </c>
      <c r="I157" s="146">
        <v>41608</v>
      </c>
      <c r="J157" s="147">
        <v>93.852105263157895</v>
      </c>
      <c r="K157" s="147">
        <v>8.1721282816841097</v>
      </c>
      <c r="U157" s="146">
        <v>41608</v>
      </c>
      <c r="V157" s="147">
        <v>51198.333333333336</v>
      </c>
      <c r="W157" s="147">
        <v>-8.611494252873559</v>
      </c>
      <c r="X157" s="144">
        <v>45904</v>
      </c>
      <c r="Y157" s="145">
        <v>1442</v>
      </c>
      <c r="Z157" s="145">
        <v>642</v>
      </c>
      <c r="AA157" s="150">
        <v>45973</v>
      </c>
      <c r="AB157" s="145">
        <v>656</v>
      </c>
      <c r="AC157" s="145">
        <v>1629</v>
      </c>
    </row>
    <row r="158" spans="2:29">
      <c r="B158" s="149">
        <v>41851</v>
      </c>
      <c r="C158" s="145">
        <v>106.64695652173913</v>
      </c>
      <c r="D158" s="145">
        <v>-1.2100647421891459</v>
      </c>
      <c r="I158" s="146">
        <v>41578</v>
      </c>
      <c r="J158" s="147">
        <v>100.55260869565218</v>
      </c>
      <c r="K158" s="147">
        <v>12.260391334527441</v>
      </c>
      <c r="U158" s="146">
        <v>41578</v>
      </c>
      <c r="V158" s="147">
        <v>52258.611111111109</v>
      </c>
      <c r="W158" s="147">
        <v>-10.09486033786529</v>
      </c>
      <c r="X158" s="144">
        <v>45903</v>
      </c>
      <c r="Y158" s="145">
        <v>1445</v>
      </c>
      <c r="Z158" s="145">
        <v>642</v>
      </c>
      <c r="AA158" s="150">
        <v>45972</v>
      </c>
      <c r="AB158" s="145">
        <v>656</v>
      </c>
      <c r="AC158" s="145">
        <v>1615</v>
      </c>
    </row>
    <row r="159" spans="2:29">
      <c r="B159" s="149">
        <v>41882</v>
      </c>
      <c r="C159" s="145">
        <v>101.70350000000001</v>
      </c>
      <c r="D159" s="145">
        <v>-8.4927988277609874</v>
      </c>
      <c r="I159" s="146">
        <v>41547</v>
      </c>
      <c r="J159" s="147">
        <v>106.23499999999999</v>
      </c>
      <c r="K159" s="147">
        <v>12.235087793437138</v>
      </c>
      <c r="U159" s="146">
        <v>41547</v>
      </c>
      <c r="V159" s="147">
        <v>52377.631578947367</v>
      </c>
      <c r="W159" s="147">
        <v>-10.475916746448286</v>
      </c>
      <c r="X159" s="144">
        <v>45902</v>
      </c>
      <c r="Y159" s="145">
        <v>1445</v>
      </c>
      <c r="Z159" s="145">
        <v>642</v>
      </c>
      <c r="AA159" s="150">
        <v>45971</v>
      </c>
      <c r="AB159" s="145">
        <v>655</v>
      </c>
      <c r="AC159" s="145">
        <v>1615</v>
      </c>
    </row>
    <row r="160" spans="2:29">
      <c r="B160" s="149">
        <v>41912</v>
      </c>
      <c r="C160" s="145">
        <v>97.296818181818182</v>
      </c>
      <c r="D160" s="145">
        <v>-13.085344372538369</v>
      </c>
      <c r="I160" s="146">
        <v>41517</v>
      </c>
      <c r="J160" s="147">
        <v>106.53863636363636</v>
      </c>
      <c r="K160" s="147">
        <v>13.145340368639999</v>
      </c>
      <c r="U160" s="146">
        <v>41517</v>
      </c>
      <c r="V160" s="147">
        <v>52454.090909090912</v>
      </c>
      <c r="W160" s="147">
        <v>-5.5140313342138034</v>
      </c>
      <c r="X160" s="144">
        <v>45901</v>
      </c>
      <c r="Y160" s="145">
        <v>1442</v>
      </c>
      <c r="Z160" s="145">
        <v>642</v>
      </c>
      <c r="AA160" s="150">
        <v>45968</v>
      </c>
      <c r="AB160" s="145">
        <v>654</v>
      </c>
      <c r="AC160" s="145">
        <v>1613</v>
      </c>
    </row>
    <row r="161" spans="2:29">
      <c r="B161" s="149">
        <v>41943</v>
      </c>
      <c r="C161" s="145">
        <v>87.399565217391299</v>
      </c>
      <c r="D161" s="145">
        <v>-19.847445428646051</v>
      </c>
      <c r="I161" s="146">
        <v>41486</v>
      </c>
      <c r="J161" s="147">
        <v>104.45521739130434</v>
      </c>
      <c r="K161" s="147">
        <v>18.784394922423413</v>
      </c>
      <c r="U161" s="146">
        <v>41486</v>
      </c>
      <c r="V161" s="147">
        <v>50475.217391304344</v>
      </c>
      <c r="W161" s="147">
        <v>-9.327684343899632</v>
      </c>
      <c r="X161" s="144">
        <v>45898</v>
      </c>
      <c r="Y161" s="145">
        <v>1440</v>
      </c>
      <c r="Z161" s="145">
        <v>643</v>
      </c>
      <c r="AA161" s="150">
        <v>45967</v>
      </c>
      <c r="AB161" s="145">
        <v>652</v>
      </c>
      <c r="AC161" s="145">
        <v>1613</v>
      </c>
    </row>
    <row r="162" spans="2:29">
      <c r="B162" s="149">
        <v>41973</v>
      </c>
      <c r="C162" s="145">
        <v>79.154761904761898</v>
      </c>
      <c r="D162" s="145">
        <v>-26.717762538658061</v>
      </c>
      <c r="I162" s="146">
        <v>41455</v>
      </c>
      <c r="J162" s="147">
        <v>95.799499999999995</v>
      </c>
      <c r="K162" s="147">
        <v>16.254138953256554</v>
      </c>
      <c r="U162" s="146">
        <v>41455</v>
      </c>
      <c r="V162" s="147">
        <v>51580.588235294119</v>
      </c>
      <c r="W162" s="147">
        <v>-6.4284988271148924</v>
      </c>
      <c r="X162" s="144">
        <v>45897</v>
      </c>
      <c r="Y162" s="145">
        <v>1435</v>
      </c>
      <c r="Z162" s="145">
        <v>643</v>
      </c>
      <c r="AA162" s="150">
        <v>45966</v>
      </c>
      <c r="AB162" s="145">
        <v>649</v>
      </c>
      <c r="AC162" s="145">
        <v>1613</v>
      </c>
    </row>
    <row r="163" spans="2:29">
      <c r="B163" s="149">
        <v>42004</v>
      </c>
      <c r="C163" s="145">
        <v>62.529523809523809</v>
      </c>
      <c r="D163" s="145">
        <v>-43.546305103691402</v>
      </c>
      <c r="I163" s="146">
        <v>41425</v>
      </c>
      <c r="J163" s="147">
        <v>94.80043478260869</v>
      </c>
      <c r="K163" s="147">
        <v>8.9241282178338183E-2</v>
      </c>
      <c r="U163" s="146">
        <v>41425</v>
      </c>
      <c r="V163" s="147">
        <v>53321.590909090912</v>
      </c>
      <c r="W163" s="147">
        <v>-6.2155226171631339</v>
      </c>
      <c r="X163" s="144">
        <v>45896</v>
      </c>
      <c r="Y163" s="145">
        <v>1437</v>
      </c>
      <c r="Z163" s="145">
        <v>643</v>
      </c>
      <c r="AA163" s="150">
        <v>45965</v>
      </c>
      <c r="AB163" s="145">
        <v>649</v>
      </c>
      <c r="AC163" s="145">
        <v>1601</v>
      </c>
    </row>
    <row r="164" spans="2:29">
      <c r="B164" s="149">
        <v>42035</v>
      </c>
      <c r="C164" s="145">
        <v>47.866666666666667</v>
      </c>
      <c r="D164" s="145">
        <v>-55.782762807525827</v>
      </c>
      <c r="I164" s="146">
        <v>41394</v>
      </c>
      <c r="J164" s="147">
        <v>92.111363636363635</v>
      </c>
      <c r="K164" s="147">
        <v>-10.973202914098374</v>
      </c>
      <c r="U164" s="146">
        <v>41394</v>
      </c>
      <c r="V164" s="147">
        <v>53195.277777777781</v>
      </c>
      <c r="W164" s="147">
        <v>-8.1293331346666484</v>
      </c>
      <c r="X164" s="144">
        <v>45895</v>
      </c>
      <c r="Y164" s="145">
        <v>1434</v>
      </c>
      <c r="Z164" s="145">
        <v>643</v>
      </c>
      <c r="AA164" s="150">
        <v>45964</v>
      </c>
      <c r="AB164" s="145">
        <v>649</v>
      </c>
      <c r="AC164" s="145">
        <v>1596</v>
      </c>
    </row>
    <row r="165" spans="2:29">
      <c r="B165" s="149">
        <v>42063</v>
      </c>
      <c r="C165" s="145">
        <v>57.821176470588235</v>
      </c>
      <c r="D165" s="145">
        <v>-46.88507174724694</v>
      </c>
      <c r="I165" s="146">
        <v>41364</v>
      </c>
      <c r="J165" s="147">
        <v>93.088999999999999</v>
      </c>
      <c r="K165" s="147">
        <v>-12.349701049856421</v>
      </c>
      <c r="U165" s="146">
        <v>41364</v>
      </c>
      <c r="V165" s="147">
        <v>56201.904761904763</v>
      </c>
      <c r="W165" s="147">
        <v>-5.7050978255935343</v>
      </c>
      <c r="X165" s="144">
        <v>45894</v>
      </c>
      <c r="Y165" s="145">
        <v>1434</v>
      </c>
      <c r="Z165" s="145">
        <v>643</v>
      </c>
      <c r="AA165" s="150">
        <v>45963</v>
      </c>
      <c r="AB165" s="145">
        <v>649</v>
      </c>
      <c r="AC165" s="145">
        <v>1566</v>
      </c>
    </row>
    <row r="166" spans="2:29">
      <c r="B166" s="149">
        <v>42094</v>
      </c>
      <c r="C166" s="145">
        <v>55.93090909090909</v>
      </c>
      <c r="D166" s="145">
        <v>-47.994284219212268</v>
      </c>
      <c r="I166" s="146">
        <v>41333</v>
      </c>
      <c r="J166" s="147">
        <v>95.384736842105255</v>
      </c>
      <c r="K166" s="147">
        <v>-6.7680336569306512</v>
      </c>
      <c r="U166" s="146">
        <v>41333</v>
      </c>
      <c r="V166" s="147">
        <v>58102</v>
      </c>
      <c r="W166" s="147">
        <v>-2.2791926958193143</v>
      </c>
      <c r="X166" s="144">
        <v>45891</v>
      </c>
      <c r="Y166" s="145">
        <v>1434</v>
      </c>
      <c r="Z166" s="145">
        <v>643</v>
      </c>
      <c r="AA166" s="150">
        <v>45962</v>
      </c>
      <c r="AB166" s="145">
        <v>649</v>
      </c>
      <c r="AC166" s="145">
        <v>1566</v>
      </c>
    </row>
    <row r="167" spans="2:29">
      <c r="B167" s="149">
        <v>42124</v>
      </c>
      <c r="C167" s="145">
        <v>59.771000000000001</v>
      </c>
      <c r="D167" s="145">
        <v>-44.466226888414013</v>
      </c>
      <c r="I167" s="146">
        <v>41305</v>
      </c>
      <c r="J167" s="147">
        <v>94.691818181818178</v>
      </c>
      <c r="K167" s="147">
        <v>-5.4757475384545709</v>
      </c>
      <c r="U167" s="146">
        <v>41305</v>
      </c>
      <c r="V167" s="147">
        <v>57798</v>
      </c>
      <c r="W167" s="147">
        <v>0.80753466468998003</v>
      </c>
      <c r="X167" s="144">
        <v>45890</v>
      </c>
      <c r="Y167" s="145">
        <v>1434</v>
      </c>
      <c r="Z167" s="145">
        <v>643</v>
      </c>
      <c r="AA167" s="150">
        <v>45961</v>
      </c>
      <c r="AB167" s="145">
        <v>649</v>
      </c>
      <c r="AC167" s="145">
        <v>1564</v>
      </c>
    </row>
    <row r="168" spans="2:29">
      <c r="B168" s="149">
        <v>42155</v>
      </c>
      <c r="C168" s="145">
        <v>64.321052631578951</v>
      </c>
      <c r="D168" s="145">
        <v>-41.32629178419252</v>
      </c>
      <c r="I168" s="146">
        <v>41274</v>
      </c>
      <c r="J168" s="147">
        <v>88.262857142857143</v>
      </c>
      <c r="K168" s="147">
        <v>-10.46186397692855</v>
      </c>
      <c r="U168" s="146">
        <v>41274</v>
      </c>
      <c r="V168" s="147">
        <v>57040</v>
      </c>
      <c r="W168" s="147">
        <v>1.3389324073326274</v>
      </c>
      <c r="X168" s="144">
        <v>45889</v>
      </c>
      <c r="Y168" s="145">
        <v>1435</v>
      </c>
      <c r="Z168" s="145">
        <v>643</v>
      </c>
      <c r="AA168" s="150">
        <v>45960</v>
      </c>
      <c r="AB168" s="145">
        <v>649</v>
      </c>
      <c r="AC168" s="145">
        <v>1564</v>
      </c>
    </row>
    <row r="169" spans="2:29">
      <c r="B169" s="149">
        <v>42185</v>
      </c>
      <c r="C169" s="145">
        <v>61.69</v>
      </c>
      <c r="D169" s="145">
        <v>-44.756637356826687</v>
      </c>
      <c r="I169" s="146">
        <v>41243</v>
      </c>
      <c r="J169" s="147">
        <v>86.761818181818185</v>
      </c>
      <c r="K169" s="147">
        <v>-10.638158418344641</v>
      </c>
      <c r="U169" s="146">
        <v>41243</v>
      </c>
      <c r="V169" s="147">
        <v>56022.727272727272</v>
      </c>
      <c r="W169" s="147">
        <v>-2.3414286280258279</v>
      </c>
      <c r="X169" s="144">
        <v>45888</v>
      </c>
      <c r="Y169" s="145">
        <v>1427</v>
      </c>
      <c r="Z169" s="145">
        <v>643</v>
      </c>
      <c r="AA169" s="150">
        <v>45959</v>
      </c>
      <c r="AB169" s="145">
        <v>649</v>
      </c>
      <c r="AC169" s="145">
        <v>1558</v>
      </c>
    </row>
    <row r="170" spans="2:29">
      <c r="B170" s="149">
        <v>42216</v>
      </c>
      <c r="C170" s="145">
        <v>56.540869565217392</v>
      </c>
      <c r="D170" s="145">
        <v>-46.98313818857833</v>
      </c>
      <c r="I170" s="146">
        <v>41213</v>
      </c>
      <c r="J170" s="147">
        <v>89.570869565217393</v>
      </c>
      <c r="K170" s="147">
        <v>3.5820710414201651</v>
      </c>
      <c r="U170" s="146">
        <v>41213</v>
      </c>
      <c r="V170" s="147">
        <v>58126.388888888891</v>
      </c>
      <c r="W170" s="147">
        <v>3.9130974549968993</v>
      </c>
      <c r="X170" s="144">
        <v>45887</v>
      </c>
      <c r="Y170" s="145">
        <v>1425</v>
      </c>
      <c r="Z170" s="145">
        <v>643</v>
      </c>
      <c r="AA170" s="150">
        <v>45958</v>
      </c>
      <c r="AB170" s="145">
        <v>649</v>
      </c>
      <c r="AC170" s="145">
        <v>1557</v>
      </c>
    </row>
    <row r="171" spans="2:29">
      <c r="B171" s="149">
        <v>42247</v>
      </c>
      <c r="C171" s="145">
        <v>46.718095238095238</v>
      </c>
      <c r="D171" s="145">
        <v>-54.064417411303211</v>
      </c>
      <c r="I171" s="146">
        <v>41182</v>
      </c>
      <c r="J171" s="147">
        <v>94.653999999999996</v>
      </c>
      <c r="K171" s="147">
        <v>10.513137574364887</v>
      </c>
      <c r="U171" s="146">
        <v>41182</v>
      </c>
      <c r="V171" s="147">
        <v>58506.75</v>
      </c>
      <c r="W171" s="147">
        <v>-7.1426708989910406</v>
      </c>
      <c r="X171" s="144">
        <v>45886</v>
      </c>
      <c r="Y171" s="145">
        <v>1425</v>
      </c>
      <c r="Z171" s="145">
        <v>643</v>
      </c>
      <c r="AA171" s="150">
        <v>45957</v>
      </c>
      <c r="AB171" s="145">
        <v>649</v>
      </c>
      <c r="AC171" s="145">
        <v>1552</v>
      </c>
    </row>
    <row r="172" spans="2:29">
      <c r="B172" s="149">
        <v>42277</v>
      </c>
      <c r="C172" s="145">
        <v>47.603636363636362</v>
      </c>
      <c r="D172" s="145">
        <v>-51.073799479568152</v>
      </c>
      <c r="I172" s="146">
        <v>41152</v>
      </c>
      <c r="J172" s="147">
        <v>94.160869565217382</v>
      </c>
      <c r="K172" s="147">
        <v>9.2723209499162103</v>
      </c>
      <c r="U172" s="146">
        <v>41152</v>
      </c>
      <c r="V172" s="147">
        <v>55515.217391304344</v>
      </c>
      <c r="W172" s="147">
        <v>-18.373022215119072</v>
      </c>
      <c r="X172" s="144">
        <v>45884</v>
      </c>
      <c r="Y172" s="145">
        <v>1425</v>
      </c>
      <c r="Z172" s="145">
        <v>643</v>
      </c>
      <c r="AA172" s="150">
        <v>45954</v>
      </c>
      <c r="AB172" s="145">
        <v>649</v>
      </c>
      <c r="AC172" s="145">
        <v>1549</v>
      </c>
    </row>
    <row r="173" spans="2:29">
      <c r="B173" s="149">
        <v>42308</v>
      </c>
      <c r="C173" s="145">
        <v>48.597142857142856</v>
      </c>
      <c r="D173" s="145">
        <v>-44.396585113134293</v>
      </c>
      <c r="I173" s="146">
        <v>41121</v>
      </c>
      <c r="J173" s="147">
        <v>87.936818181818182</v>
      </c>
      <c r="K173" s="147">
        <v>-9.5543929561316645</v>
      </c>
      <c r="U173" s="146">
        <v>41121</v>
      </c>
      <c r="V173" s="147">
        <v>55667.727272727272</v>
      </c>
      <c r="W173" s="147">
        <v>-22.032695441282357</v>
      </c>
      <c r="X173" s="144">
        <v>45883</v>
      </c>
      <c r="Y173" s="145">
        <v>1427</v>
      </c>
      <c r="Z173" s="145">
        <v>643</v>
      </c>
      <c r="AA173" s="150">
        <v>45953</v>
      </c>
      <c r="AB173" s="145">
        <v>649</v>
      </c>
      <c r="AC173" s="145">
        <v>1547</v>
      </c>
    </row>
    <row r="174" spans="2:29">
      <c r="B174" s="149">
        <v>42338</v>
      </c>
      <c r="C174" s="145">
        <v>44.319000000000003</v>
      </c>
      <c r="D174" s="145">
        <v>-44.009685667017592</v>
      </c>
      <c r="I174" s="146">
        <v>41090</v>
      </c>
      <c r="J174" s="147">
        <v>82.40523809523809</v>
      </c>
      <c r="K174" s="147">
        <v>-14.418522052765686</v>
      </c>
      <c r="U174" s="146">
        <v>41090</v>
      </c>
      <c r="V174" s="147">
        <v>55124.25</v>
      </c>
      <c r="W174" s="147">
        <v>-19.982771134305651</v>
      </c>
      <c r="X174" s="144">
        <v>45882</v>
      </c>
      <c r="Y174" s="145">
        <v>1423</v>
      </c>
      <c r="Z174" s="145">
        <v>642</v>
      </c>
      <c r="AA174" s="150">
        <v>45952</v>
      </c>
      <c r="AB174" s="145">
        <v>649</v>
      </c>
      <c r="AC174" s="145">
        <v>1517</v>
      </c>
    </row>
    <row r="175" spans="2:29">
      <c r="B175" s="149">
        <v>42369</v>
      </c>
      <c r="C175" s="145">
        <v>38.21142857142857</v>
      </c>
      <c r="D175" s="145">
        <v>-38.890581211161212</v>
      </c>
      <c r="I175" s="146">
        <v>41060</v>
      </c>
      <c r="J175" s="147">
        <v>94.715909090909093</v>
      </c>
      <c r="K175" s="147">
        <v>-6.545304504213596</v>
      </c>
      <c r="U175" s="146">
        <v>41060</v>
      </c>
      <c r="V175" s="147">
        <v>56855.454545454544</v>
      </c>
      <c r="W175" s="147">
        <v>-16.635686051106113</v>
      </c>
      <c r="X175" s="144">
        <v>45881</v>
      </c>
      <c r="Y175" s="145">
        <v>1418</v>
      </c>
      <c r="Z175" s="145">
        <v>642</v>
      </c>
      <c r="AA175" s="150">
        <v>45951</v>
      </c>
      <c r="AB175" s="145">
        <v>647</v>
      </c>
      <c r="AC175" s="145">
        <v>1513</v>
      </c>
    </row>
    <row r="176" spans="2:29">
      <c r="B176" s="149">
        <v>42400</v>
      </c>
      <c r="C176" s="145">
        <v>30.6965</v>
      </c>
      <c r="D176" s="145">
        <v>-35.870821727019496</v>
      </c>
      <c r="I176" s="146">
        <v>41029</v>
      </c>
      <c r="J176" s="147">
        <v>103.46476190476191</v>
      </c>
      <c r="K176" s="147">
        <v>-6.0655581783438226</v>
      </c>
      <c r="U176" s="146">
        <v>41029</v>
      </c>
      <c r="V176" s="147">
        <v>57902.352941176468</v>
      </c>
      <c r="W176" s="147">
        <v>-19.104032803974192</v>
      </c>
      <c r="X176" s="144">
        <v>45880</v>
      </c>
      <c r="Y176" s="145">
        <v>1417</v>
      </c>
      <c r="Z176" s="145">
        <v>641</v>
      </c>
      <c r="AA176" s="150">
        <v>45950</v>
      </c>
      <c r="AB176" s="145">
        <v>644</v>
      </c>
      <c r="AC176" s="145">
        <v>1512</v>
      </c>
    </row>
    <row r="177" spans="2:29">
      <c r="B177" s="149">
        <v>42429</v>
      </c>
      <c r="C177" s="145">
        <v>32.48238095238095</v>
      </c>
      <c r="D177" s="145">
        <v>-43.822691036209378</v>
      </c>
      <c r="I177" s="146">
        <v>40999</v>
      </c>
      <c r="J177" s="147">
        <v>106.20500000000001</v>
      </c>
      <c r="K177" s="147">
        <v>3.0482874607846435</v>
      </c>
      <c r="U177" s="146">
        <v>40999</v>
      </c>
      <c r="V177" s="147">
        <v>59602.272727272728</v>
      </c>
      <c r="W177" s="147">
        <v>-16.256981766534455</v>
      </c>
      <c r="X177" s="144">
        <v>45877</v>
      </c>
      <c r="Y177" s="145">
        <v>1420</v>
      </c>
      <c r="Z177" s="145">
        <v>641</v>
      </c>
      <c r="AA177" s="150">
        <v>45947</v>
      </c>
      <c r="AB177" s="145">
        <v>644</v>
      </c>
      <c r="AC177" s="145">
        <v>1502</v>
      </c>
    </row>
    <row r="178" spans="2:29">
      <c r="B178" s="149">
        <v>42460</v>
      </c>
      <c r="C178" s="145">
        <v>38.490952380952379</v>
      </c>
      <c r="D178" s="145">
        <v>-31.18125021284764</v>
      </c>
      <c r="I178" s="146">
        <v>40968</v>
      </c>
      <c r="J178" s="147">
        <v>102.3090476190476</v>
      </c>
      <c r="K178" s="147">
        <v>13.664721633880426</v>
      </c>
      <c r="U178" s="146">
        <v>40968</v>
      </c>
      <c r="V178" s="147">
        <v>59457.142857142855</v>
      </c>
      <c r="W178" s="147">
        <v>-18.798430076967858</v>
      </c>
      <c r="X178" s="144">
        <v>45876</v>
      </c>
      <c r="Y178" s="145">
        <v>1409</v>
      </c>
      <c r="Z178" s="145">
        <v>640</v>
      </c>
      <c r="AA178" s="150">
        <v>45946</v>
      </c>
      <c r="AB178" s="145">
        <v>644</v>
      </c>
      <c r="AC178" s="145">
        <v>1497</v>
      </c>
    </row>
    <row r="179" spans="2:29">
      <c r="B179" s="149">
        <v>42490</v>
      </c>
      <c r="C179" s="145">
        <v>41.733499999999999</v>
      </c>
      <c r="D179" s="145">
        <v>-30.17767813822757</v>
      </c>
      <c r="I179" s="146">
        <v>40939</v>
      </c>
      <c r="J179" s="147">
        <v>100.17727272727274</v>
      </c>
      <c r="K179" s="147">
        <v>11.615762354040909</v>
      </c>
      <c r="U179" s="146">
        <v>40939</v>
      </c>
      <c r="V179" s="147">
        <v>57335</v>
      </c>
      <c r="W179" s="147">
        <v>-18.422082310674774</v>
      </c>
      <c r="X179" s="144">
        <v>45875</v>
      </c>
      <c r="Y179" s="145">
        <v>1412</v>
      </c>
      <c r="Z179" s="145">
        <v>640</v>
      </c>
      <c r="AA179" s="150">
        <v>45945</v>
      </c>
      <c r="AB179" s="145">
        <v>643</v>
      </c>
      <c r="AC179" s="145">
        <v>1498</v>
      </c>
    </row>
    <row r="180" spans="2:29">
      <c r="B180" s="149">
        <v>42521</v>
      </c>
      <c r="C180" s="145">
        <v>46.8795</v>
      </c>
      <c r="D180" s="145">
        <v>-27.116398003436711</v>
      </c>
      <c r="I180" s="146">
        <v>40908</v>
      </c>
      <c r="J180" s="147">
        <v>98.575714285714298</v>
      </c>
      <c r="K180" s="147">
        <v>10.347380980192582</v>
      </c>
      <c r="U180" s="146">
        <v>40908</v>
      </c>
      <c r="V180" s="147">
        <v>56286.36363636364</v>
      </c>
      <c r="W180" s="147" t="e">
        <v>#N/A</v>
      </c>
      <c r="X180" s="144">
        <v>45874</v>
      </c>
      <c r="Y180" s="145">
        <v>1410</v>
      </c>
      <c r="Z180" s="145">
        <v>639</v>
      </c>
      <c r="AA180" s="150">
        <v>45944</v>
      </c>
      <c r="AB180" s="145">
        <v>643</v>
      </c>
      <c r="AC180" s="145">
        <v>1497</v>
      </c>
    </row>
    <row r="181" spans="2:29">
      <c r="B181" s="149">
        <v>42551</v>
      </c>
      <c r="C181" s="145">
        <v>48.331363636363633</v>
      </c>
      <c r="D181" s="145">
        <v>-21.654459983200471</v>
      </c>
      <c r="I181" s="146">
        <v>40877</v>
      </c>
      <c r="J181" s="147">
        <v>97.090454545454534</v>
      </c>
      <c r="K181" s="147">
        <v>15.151433469546175</v>
      </c>
      <c r="U181" s="146">
        <v>40877</v>
      </c>
      <c r="V181" s="147">
        <v>57365.909090909088</v>
      </c>
      <c r="W181" s="147" t="e">
        <v>#N/A</v>
      </c>
      <c r="X181" s="144">
        <v>45873</v>
      </c>
      <c r="Y181" s="145">
        <v>1405</v>
      </c>
      <c r="Z181" s="145">
        <v>639</v>
      </c>
      <c r="AA181" s="150">
        <v>45943</v>
      </c>
      <c r="AB181" s="145">
        <v>643</v>
      </c>
      <c r="AC181" s="145">
        <v>1500</v>
      </c>
    </row>
    <row r="182" spans="2:29">
      <c r="B182" s="149">
        <v>42582</v>
      </c>
      <c r="C182" s="145">
        <v>44.958500000000001</v>
      </c>
      <c r="D182" s="145">
        <v>-20.48495124727015</v>
      </c>
      <c r="I182" s="146">
        <v>40847</v>
      </c>
      <c r="J182" s="147">
        <v>86.473333333333329</v>
      </c>
      <c r="K182" s="147">
        <v>5.3995855848535239</v>
      </c>
      <c r="U182" s="146">
        <v>40847</v>
      </c>
      <c r="V182" s="147">
        <v>55937.5</v>
      </c>
      <c r="W182" s="147" t="e">
        <v>#N/A</v>
      </c>
      <c r="X182" s="144">
        <v>45870</v>
      </c>
      <c r="Y182" s="145">
        <v>1396</v>
      </c>
      <c r="Z182" s="145">
        <v>638</v>
      </c>
      <c r="AA182" s="150">
        <v>45941</v>
      </c>
      <c r="AB182" s="145">
        <v>643</v>
      </c>
      <c r="AC182" s="145">
        <v>1499</v>
      </c>
    </row>
    <row r="183" spans="2:29">
      <c r="B183" s="149">
        <v>42613</v>
      </c>
      <c r="C183" s="145">
        <v>45.775454545454544</v>
      </c>
      <c r="D183" s="145">
        <v>-2.0177207307716611</v>
      </c>
      <c r="I183" s="146">
        <v>40816</v>
      </c>
      <c r="J183" s="147">
        <v>85.649545454545446</v>
      </c>
      <c r="K183" s="147">
        <v>13.245387342989362</v>
      </c>
      <c r="U183" s="146">
        <v>40816</v>
      </c>
      <c r="V183" s="147">
        <v>63007.142857142855</v>
      </c>
      <c r="W183" s="147" t="e">
        <v>#N/A</v>
      </c>
      <c r="X183" s="144">
        <v>45869</v>
      </c>
      <c r="Y183" s="145">
        <v>1391</v>
      </c>
      <c r="Z183" s="145">
        <v>638</v>
      </c>
      <c r="AA183" s="150">
        <v>45940</v>
      </c>
      <c r="AB183" s="145">
        <v>643</v>
      </c>
      <c r="AC183" s="145">
        <v>1499</v>
      </c>
    </row>
    <row r="184" spans="2:29">
      <c r="B184" s="149">
        <v>42643</v>
      </c>
      <c r="C184" s="145">
        <v>46.604761904761908</v>
      </c>
      <c r="D184" s="145">
        <v>-2.0983154548199048</v>
      </c>
      <c r="I184" s="146">
        <v>40786</v>
      </c>
      <c r="J184" s="147">
        <v>86.170833333333334</v>
      </c>
      <c r="K184" s="147">
        <v>12.349889670512905</v>
      </c>
      <c r="U184" s="146">
        <v>40786</v>
      </c>
      <c r="V184" s="147">
        <v>68010.869565217392</v>
      </c>
      <c r="W184" s="147" t="e">
        <v>#N/A</v>
      </c>
      <c r="X184" s="144">
        <v>45868</v>
      </c>
      <c r="Y184" s="145">
        <v>1385</v>
      </c>
      <c r="Z184" s="145">
        <v>638</v>
      </c>
      <c r="AA184" s="150">
        <v>45939</v>
      </c>
      <c r="AB184" s="145">
        <v>643</v>
      </c>
      <c r="AC184" s="145">
        <v>1496</v>
      </c>
    </row>
    <row r="185" spans="2:29">
      <c r="B185" s="149">
        <v>42674</v>
      </c>
      <c r="C185" s="145">
        <v>49.598888888888887</v>
      </c>
      <c r="D185" s="145">
        <v>2.0613270098836609</v>
      </c>
      <c r="I185" s="146">
        <v>40755</v>
      </c>
      <c r="J185" s="147">
        <v>97.226190476190482</v>
      </c>
      <c r="K185" s="147">
        <v>27.610172563578534</v>
      </c>
      <c r="U185" s="146">
        <v>40755</v>
      </c>
      <c r="V185" s="147">
        <v>71398.809523809527</v>
      </c>
      <c r="W185" s="147" t="e">
        <v>#N/A</v>
      </c>
      <c r="X185" s="144">
        <v>45867</v>
      </c>
      <c r="Y185" s="145">
        <v>1377</v>
      </c>
      <c r="Z185" s="145">
        <v>638</v>
      </c>
      <c r="AA185" s="150">
        <v>45931</v>
      </c>
      <c r="AB185" s="145">
        <v>643</v>
      </c>
      <c r="AC185" s="145">
        <v>1491</v>
      </c>
    </row>
    <row r="186" spans="2:29">
      <c r="B186" s="149">
        <v>42704</v>
      </c>
      <c r="C186" s="145">
        <v>45.133636363636363</v>
      </c>
      <c r="D186" s="145">
        <v>1.8381199116323921</v>
      </c>
      <c r="I186" s="146">
        <v>40724</v>
      </c>
      <c r="J186" s="147">
        <v>96.288636363636357</v>
      </c>
      <c r="K186" s="147">
        <v>27.646817792882349</v>
      </c>
      <c r="U186" s="146">
        <v>40724</v>
      </c>
      <c r="V186" s="147">
        <v>68890.476190476184</v>
      </c>
      <c r="W186" s="147" t="e">
        <v>#N/A</v>
      </c>
      <c r="X186" s="144">
        <v>45866</v>
      </c>
      <c r="Y186" s="145">
        <v>1377</v>
      </c>
      <c r="Z186" s="145">
        <v>638</v>
      </c>
      <c r="AA186" s="150">
        <v>45930</v>
      </c>
      <c r="AB186" s="145">
        <v>643</v>
      </c>
      <c r="AC186" s="145">
        <v>1491</v>
      </c>
    </row>
    <row r="187" spans="2:29">
      <c r="B187" s="149">
        <v>42735</v>
      </c>
      <c r="C187" s="145">
        <v>53.600999999999999</v>
      </c>
      <c r="D187" s="145">
        <v>40.274786899955139</v>
      </c>
      <c r="I187" s="146">
        <v>40694</v>
      </c>
      <c r="J187" s="147">
        <v>101.34954545454546</v>
      </c>
      <c r="K187" s="147">
        <v>36.509961102517138</v>
      </c>
      <c r="U187" s="146">
        <v>40694</v>
      </c>
      <c r="V187" s="147">
        <v>68201.190476190473</v>
      </c>
      <c r="W187" s="147" t="e">
        <v>#N/A</v>
      </c>
      <c r="X187" s="144">
        <v>45864</v>
      </c>
      <c r="Y187" s="145">
        <v>1372</v>
      </c>
      <c r="Z187" s="145">
        <v>638</v>
      </c>
      <c r="AA187" s="150">
        <v>45929</v>
      </c>
      <c r="AB187" s="145">
        <v>643</v>
      </c>
      <c r="AC187" s="145">
        <v>1508</v>
      </c>
    </row>
    <row r="188" spans="2:29">
      <c r="B188" s="149">
        <v>42766</v>
      </c>
      <c r="C188" s="145">
        <v>54.649444444444441</v>
      </c>
      <c r="D188" s="145">
        <v>78.031516441432871</v>
      </c>
      <c r="I188" s="146">
        <v>40663</v>
      </c>
      <c r="J188" s="147">
        <v>110.14571428571428</v>
      </c>
      <c r="K188" s="147">
        <v>30.170002432662447</v>
      </c>
      <c r="U188" s="146">
        <v>40663</v>
      </c>
      <c r="V188" s="147">
        <v>71576.31578947368</v>
      </c>
      <c r="W188" s="147" t="e">
        <v>#N/A</v>
      </c>
      <c r="X188" s="144">
        <v>45863</v>
      </c>
      <c r="Y188" s="145">
        <v>1372</v>
      </c>
      <c r="Z188" s="145">
        <v>638</v>
      </c>
      <c r="AA188" s="150">
        <v>45928</v>
      </c>
      <c r="AB188" s="145">
        <v>643</v>
      </c>
      <c r="AC188" s="145">
        <v>1508</v>
      </c>
    </row>
    <row r="189" spans="2:29">
      <c r="B189" s="149">
        <v>42794</v>
      </c>
      <c r="C189" s="145">
        <v>55.104999999999997</v>
      </c>
      <c r="D189" s="145">
        <v>69.645815313796504</v>
      </c>
      <c r="I189" s="146">
        <v>40633</v>
      </c>
      <c r="J189" s="147">
        <v>103.06333333333333</v>
      </c>
      <c r="K189" s="147">
        <v>26.784762373395647</v>
      </c>
      <c r="U189" s="146">
        <v>40633</v>
      </c>
      <c r="V189" s="147">
        <v>71172.826086956527</v>
      </c>
      <c r="W189" s="147" t="e">
        <v>#N/A</v>
      </c>
      <c r="X189" s="144">
        <v>45862</v>
      </c>
      <c r="Y189" s="145">
        <v>1313</v>
      </c>
      <c r="Z189" s="145">
        <v>638</v>
      </c>
      <c r="AA189" s="150">
        <v>45926</v>
      </c>
      <c r="AB189" s="145">
        <v>643</v>
      </c>
      <c r="AC189" s="145">
        <v>1509</v>
      </c>
    </row>
    <row r="190" spans="2:29">
      <c r="B190" s="149">
        <v>42825</v>
      </c>
      <c r="C190" s="145">
        <v>51.554545454545455</v>
      </c>
      <c r="D190" s="145">
        <v>33.93938644152054</v>
      </c>
      <c r="I190" s="146">
        <v>40602</v>
      </c>
      <c r="J190" s="147">
        <v>90.009500000000003</v>
      </c>
      <c r="K190" s="147">
        <v>17.908394846637027</v>
      </c>
      <c r="U190" s="146">
        <v>40602</v>
      </c>
      <c r="V190" s="147">
        <v>73221.666666666672</v>
      </c>
      <c r="W190" s="147" t="e">
        <v>#N/A</v>
      </c>
      <c r="X190" s="144">
        <v>45861</v>
      </c>
      <c r="Y190" s="145">
        <v>1307</v>
      </c>
      <c r="Z190" s="145">
        <v>637</v>
      </c>
      <c r="AA190" s="150">
        <v>45925</v>
      </c>
      <c r="AB190" s="145">
        <v>643</v>
      </c>
      <c r="AC190" s="145">
        <v>1508</v>
      </c>
    </row>
    <row r="191" spans="2:29">
      <c r="B191" s="149">
        <v>42855</v>
      </c>
      <c r="C191" s="145">
        <v>52.538888888888891</v>
      </c>
      <c r="D191" s="145">
        <v>25.891403522083909</v>
      </c>
      <c r="I191" s="146">
        <v>40574</v>
      </c>
      <c r="J191" s="147">
        <v>89.751904761904754</v>
      </c>
      <c r="K191" s="147">
        <v>14.428733615440168</v>
      </c>
      <c r="U191" s="146">
        <v>40574</v>
      </c>
      <c r="V191" s="147">
        <v>70282.5</v>
      </c>
      <c r="W191" s="147" t="e">
        <v>#N/A</v>
      </c>
      <c r="X191" s="144">
        <v>45860</v>
      </c>
      <c r="Y191" s="145">
        <v>1269</v>
      </c>
      <c r="Z191" s="145">
        <v>637</v>
      </c>
      <c r="AA191" s="150">
        <v>45924</v>
      </c>
      <c r="AB191" s="145">
        <v>643</v>
      </c>
      <c r="AC191" s="145">
        <v>1482</v>
      </c>
    </row>
    <row r="192" spans="2:29">
      <c r="B192" s="149">
        <v>42886</v>
      </c>
      <c r="C192" s="145">
        <v>50.43333333333333</v>
      </c>
      <c r="D192" s="145">
        <v>7.5807833559089373</v>
      </c>
      <c r="I192" s="146">
        <v>40543</v>
      </c>
      <c r="J192" s="147">
        <v>89.332173913043476</v>
      </c>
      <c r="K192" s="147">
        <v>19.342715914569332</v>
      </c>
      <c r="X192" s="144">
        <v>45859</v>
      </c>
      <c r="Y192" s="145">
        <v>1257</v>
      </c>
      <c r="Z192" s="145">
        <v>637</v>
      </c>
      <c r="AA192" s="150">
        <v>45923</v>
      </c>
      <c r="AB192" s="145">
        <v>643</v>
      </c>
      <c r="AC192" s="145">
        <v>1457</v>
      </c>
    </row>
    <row r="193" spans="2:29">
      <c r="B193" s="149">
        <v>42916</v>
      </c>
      <c r="C193" s="145">
        <v>46.523809523809526</v>
      </c>
      <c r="D193" s="145">
        <v>-3.7399195399364511</v>
      </c>
      <c r="I193" s="146">
        <v>40512</v>
      </c>
      <c r="J193" s="147">
        <v>84.315454545454543</v>
      </c>
      <c r="K193" s="147">
        <v>7.8695388500743535</v>
      </c>
      <c r="X193" s="144">
        <v>45856</v>
      </c>
      <c r="Y193" s="145">
        <v>1253</v>
      </c>
      <c r="Z193" s="145">
        <v>637</v>
      </c>
      <c r="AA193" s="150">
        <v>45922</v>
      </c>
      <c r="AB193" s="145">
        <v>643</v>
      </c>
      <c r="AC193" s="145">
        <v>1457</v>
      </c>
    </row>
    <row r="194" spans="2:29">
      <c r="B194" s="149">
        <v>42947</v>
      </c>
      <c r="C194" s="145">
        <v>48.56666666666667</v>
      </c>
      <c r="D194" s="145">
        <v>8.0255494882317464</v>
      </c>
      <c r="I194" s="146">
        <v>40482</v>
      </c>
      <c r="J194" s="147">
        <v>82.043333333333337</v>
      </c>
      <c r="K194" s="147">
        <v>8.20090119793384</v>
      </c>
      <c r="X194" s="144">
        <v>45855</v>
      </c>
      <c r="Y194" s="145">
        <v>1252</v>
      </c>
      <c r="Z194" s="145">
        <v>637</v>
      </c>
      <c r="AA194" s="150">
        <v>45919</v>
      </c>
      <c r="AB194" s="145">
        <v>642</v>
      </c>
      <c r="AC194" s="145">
        <v>1452</v>
      </c>
    </row>
    <row r="195" spans="2:29">
      <c r="B195" s="149">
        <v>42978</v>
      </c>
      <c r="C195" s="145">
        <v>51.685714285714283</v>
      </c>
      <c r="D195" s="145">
        <v>12.9114168257814</v>
      </c>
      <c r="I195" s="146">
        <v>40451</v>
      </c>
      <c r="J195" s="147">
        <v>75.631818181818176</v>
      </c>
      <c r="K195" s="147">
        <v>8.9833040668461059</v>
      </c>
      <c r="X195" s="144">
        <v>45854</v>
      </c>
      <c r="Y195" s="145">
        <v>1248</v>
      </c>
      <c r="Z195" s="145">
        <v>636</v>
      </c>
      <c r="AA195" s="150">
        <v>45918</v>
      </c>
      <c r="AB195" s="145">
        <v>642</v>
      </c>
      <c r="AC195" s="145">
        <v>1437</v>
      </c>
    </row>
    <row r="196" spans="2:29">
      <c r="B196" s="149">
        <v>43008</v>
      </c>
      <c r="C196" s="145">
        <v>56.05238095238095</v>
      </c>
      <c r="D196" s="145">
        <v>20.271789108000391</v>
      </c>
      <c r="I196" s="146">
        <v>40421</v>
      </c>
      <c r="J196" s="147">
        <v>76.698636363636354</v>
      </c>
      <c r="K196" s="147">
        <v>7.1758857379985388</v>
      </c>
      <c r="X196" s="144">
        <v>45853</v>
      </c>
      <c r="Y196" s="145">
        <v>1221</v>
      </c>
      <c r="Z196" s="145">
        <v>636</v>
      </c>
      <c r="AA196" s="150">
        <v>45917</v>
      </c>
      <c r="AB196" s="145">
        <v>642</v>
      </c>
      <c r="AC196" s="145">
        <v>1434</v>
      </c>
    </row>
    <row r="197" spans="2:29">
      <c r="B197" s="149">
        <v>43039</v>
      </c>
      <c r="C197" s="145">
        <v>57.118181818181817</v>
      </c>
      <c r="D197" s="145">
        <v>15.160204387113589</v>
      </c>
      <c r="I197" s="146">
        <v>40390</v>
      </c>
      <c r="J197" s="147">
        <v>76.19</v>
      </c>
      <c r="K197" s="147">
        <v>18.238004952532609</v>
      </c>
      <c r="X197" s="144">
        <v>45852</v>
      </c>
      <c r="Y197" s="145">
        <v>1217</v>
      </c>
      <c r="Z197" s="145">
        <v>636</v>
      </c>
      <c r="AA197" s="150">
        <v>45916</v>
      </c>
      <c r="AB197" s="145">
        <v>641</v>
      </c>
      <c r="AC197" s="145">
        <v>1431</v>
      </c>
    </row>
    <row r="198" spans="2:29">
      <c r="B198" s="149">
        <v>43069</v>
      </c>
      <c r="C198" s="145">
        <v>62.613636363636367</v>
      </c>
      <c r="D198" s="145">
        <v>38.729429774205919</v>
      </c>
      <c r="I198" s="146">
        <v>40359</v>
      </c>
      <c r="J198" s="147">
        <v>75.433636363636367</v>
      </c>
      <c r="K198" s="147">
        <v>8.2332224613578724</v>
      </c>
      <c r="X198" s="144">
        <v>45849</v>
      </c>
      <c r="Y198" s="145">
        <v>1217</v>
      </c>
      <c r="Z198" s="145">
        <v>636</v>
      </c>
      <c r="AA198" s="150">
        <v>45915</v>
      </c>
      <c r="AB198" s="145">
        <v>641</v>
      </c>
      <c r="AC198" s="145">
        <v>1418</v>
      </c>
    </row>
    <row r="199" spans="2:29">
      <c r="B199" s="149">
        <v>43100</v>
      </c>
      <c r="C199" s="145">
        <v>64.184210526315795</v>
      </c>
      <c r="D199" s="145">
        <v>19.744427391869181</v>
      </c>
      <c r="I199" s="146">
        <v>40329</v>
      </c>
      <c r="J199" s="147">
        <v>74.243333333333325</v>
      </c>
      <c r="K199" s="147">
        <v>25.137247977398207</v>
      </c>
      <c r="X199" s="144">
        <v>45848</v>
      </c>
      <c r="Y199" s="145">
        <v>1202</v>
      </c>
      <c r="Z199" s="145">
        <v>636</v>
      </c>
      <c r="AA199" s="150">
        <v>45912</v>
      </c>
      <c r="AB199" s="145">
        <v>641</v>
      </c>
      <c r="AC199" s="145">
        <v>1419</v>
      </c>
    </row>
    <row r="200" spans="2:29">
      <c r="B200" s="149">
        <v>43131</v>
      </c>
      <c r="C200" s="145">
        <v>69.177272727272722</v>
      </c>
      <c r="D200" s="145">
        <v>26.583670576188538</v>
      </c>
      <c r="I200" s="146">
        <v>40298</v>
      </c>
      <c r="J200" s="147">
        <v>84.616818181818175</v>
      </c>
      <c r="K200" s="147">
        <v>68.739689273218374</v>
      </c>
      <c r="X200" s="144">
        <v>45847</v>
      </c>
      <c r="Y200" s="145">
        <v>1202</v>
      </c>
      <c r="Z200" s="145">
        <v>635</v>
      </c>
      <c r="AA200" s="150">
        <v>45911</v>
      </c>
      <c r="AB200" s="145">
        <v>641</v>
      </c>
      <c r="AC200" s="145">
        <v>1424</v>
      </c>
    </row>
    <row r="201" spans="2:29">
      <c r="B201" s="149">
        <v>43159</v>
      </c>
      <c r="C201" s="145">
        <v>65.19</v>
      </c>
      <c r="D201" s="145">
        <v>18.301424553125852</v>
      </c>
      <c r="I201" s="146">
        <v>40268</v>
      </c>
      <c r="J201" s="147">
        <v>81.290000000000006</v>
      </c>
      <c r="K201" s="147">
        <v>68.721461187214629</v>
      </c>
      <c r="X201" s="144">
        <v>45846</v>
      </c>
      <c r="Y201" s="145">
        <v>1197</v>
      </c>
      <c r="Z201" s="145">
        <v>635</v>
      </c>
      <c r="AA201" s="150">
        <v>45910</v>
      </c>
      <c r="AB201" s="145">
        <v>641</v>
      </c>
      <c r="AC201" s="145">
        <v>1424</v>
      </c>
    </row>
    <row r="202" spans="2:29">
      <c r="B202" s="149">
        <v>43190</v>
      </c>
      <c r="C202" s="145">
        <v>65.989999999999995</v>
      </c>
      <c r="D202" s="145">
        <v>28.0003526714865</v>
      </c>
      <c r="I202" s="146">
        <v>40237</v>
      </c>
      <c r="J202" s="147">
        <v>76.338499999999996</v>
      </c>
      <c r="K202" s="147">
        <v>93.752538071065985</v>
      </c>
      <c r="X202" s="144">
        <v>45845</v>
      </c>
      <c r="Y202" s="145">
        <v>1197</v>
      </c>
      <c r="Z202" s="145">
        <v>635</v>
      </c>
      <c r="AA202" s="150">
        <v>45909</v>
      </c>
      <c r="AB202" s="145">
        <v>641</v>
      </c>
      <c r="AC202" s="145">
        <v>1433</v>
      </c>
    </row>
    <row r="203" spans="2:29">
      <c r="B203" s="149">
        <v>43220</v>
      </c>
      <c r="C203" s="145">
        <v>71.805000000000007</v>
      </c>
      <c r="D203" s="145">
        <v>36.670191392619223</v>
      </c>
      <c r="I203" s="146">
        <v>40209</v>
      </c>
      <c r="J203" s="147">
        <v>78.434761904761913</v>
      </c>
      <c r="K203" s="147">
        <v>83.066313233193881</v>
      </c>
      <c r="X203" s="144">
        <v>45842</v>
      </c>
      <c r="Y203" s="145">
        <v>1192</v>
      </c>
      <c r="Z203" s="145">
        <v>635</v>
      </c>
      <c r="AA203" s="150">
        <v>45908</v>
      </c>
      <c r="AB203" s="145">
        <v>642</v>
      </c>
      <c r="AC203" s="145">
        <v>1434</v>
      </c>
    </row>
    <row r="204" spans="2:29">
      <c r="B204" s="149">
        <v>43251</v>
      </c>
      <c r="C204" s="145">
        <v>77.049000000000007</v>
      </c>
      <c r="D204" s="145">
        <v>52.773959021810981</v>
      </c>
      <c r="I204" s="146">
        <v>40178</v>
      </c>
      <c r="J204" s="147">
        <v>74.853478260869565</v>
      </c>
      <c r="K204" s="147">
        <v>76.423959390106305</v>
      </c>
      <c r="X204" s="144">
        <v>45841</v>
      </c>
      <c r="Y204" s="145">
        <v>1186</v>
      </c>
      <c r="Z204" s="145">
        <v>635</v>
      </c>
      <c r="AA204" s="150">
        <v>45905</v>
      </c>
      <c r="AB204" s="145">
        <v>642</v>
      </c>
      <c r="AC204" s="145">
        <v>1434</v>
      </c>
    </row>
    <row r="205" spans="2:29">
      <c r="B205" s="149">
        <v>43281</v>
      </c>
      <c r="C205" s="145">
        <v>74.478095238095236</v>
      </c>
      <c r="D205" s="145">
        <v>60.085977482088012</v>
      </c>
      <c r="I205" s="146">
        <v>40147</v>
      </c>
      <c r="J205" s="147">
        <v>78.164285714285711</v>
      </c>
      <c r="K205" s="147">
        <v>36.457613718834729</v>
      </c>
      <c r="X205" s="144">
        <v>45840</v>
      </c>
      <c r="Y205" s="145">
        <v>1184</v>
      </c>
      <c r="Z205" s="145">
        <v>635</v>
      </c>
      <c r="AA205" s="150">
        <v>45904</v>
      </c>
      <c r="AB205" s="145">
        <v>642</v>
      </c>
      <c r="AC205" s="145">
        <v>1442</v>
      </c>
    </row>
    <row r="206" spans="2:29">
      <c r="B206" s="149">
        <v>43312</v>
      </c>
      <c r="C206" s="145">
        <v>74.330909090909088</v>
      </c>
      <c r="D206" s="145">
        <v>53.04922942534472</v>
      </c>
      <c r="I206" s="146">
        <v>40117</v>
      </c>
      <c r="J206" s="147">
        <v>75.825000000000003</v>
      </c>
      <c r="K206" s="147">
        <v>-1.2516420547200588</v>
      </c>
      <c r="X206" s="144">
        <v>45839</v>
      </c>
      <c r="Y206" s="145">
        <v>1184</v>
      </c>
      <c r="Z206" s="145">
        <v>635</v>
      </c>
      <c r="AA206" s="150">
        <v>45903</v>
      </c>
      <c r="AB206" s="145">
        <v>642</v>
      </c>
      <c r="AC206" s="145">
        <v>1445</v>
      </c>
    </row>
    <row r="207" spans="2:29">
      <c r="B207" s="149">
        <v>43343</v>
      </c>
      <c r="C207" s="145">
        <v>72.558499999999995</v>
      </c>
      <c r="D207" s="145">
        <v>40.38405196241019</v>
      </c>
      <c r="I207" s="146">
        <v>40086</v>
      </c>
      <c r="J207" s="147">
        <v>69.397619047619045</v>
      </c>
      <c r="K207" s="147">
        <v>-33.123913399434109</v>
      </c>
      <c r="X207" s="144">
        <v>45838</v>
      </c>
      <c r="Y207" s="145">
        <v>1184</v>
      </c>
      <c r="Z207" s="145">
        <v>635</v>
      </c>
      <c r="AA207" s="150">
        <v>45902</v>
      </c>
      <c r="AB207" s="145">
        <v>642</v>
      </c>
      <c r="AC207" s="145">
        <v>1445</v>
      </c>
    </row>
    <row r="208" spans="2:29">
      <c r="B208" s="149">
        <v>43373</v>
      </c>
      <c r="C208" s="145">
        <v>78.776499999999999</v>
      </c>
      <c r="D208" s="145">
        <v>40.540863138221063</v>
      </c>
      <c r="I208" s="146">
        <v>40056</v>
      </c>
      <c r="J208" s="147">
        <v>71.563333333333333</v>
      </c>
      <c r="K208" s="147">
        <v>-38.685776999873525</v>
      </c>
      <c r="X208" s="144">
        <v>45835</v>
      </c>
      <c r="Y208" s="145">
        <v>1180</v>
      </c>
      <c r="Z208" s="145">
        <v>635</v>
      </c>
      <c r="AA208" s="150">
        <v>45901</v>
      </c>
      <c r="AB208" s="145">
        <v>642</v>
      </c>
      <c r="AC208" s="145">
        <v>1442</v>
      </c>
    </row>
    <row r="209" spans="2:29">
      <c r="B209" s="149">
        <v>43404</v>
      </c>
      <c r="C209" s="145">
        <v>80.410499999999999</v>
      </c>
      <c r="D209" s="145">
        <v>40.779166003501508</v>
      </c>
      <c r="I209" s="146">
        <v>40025</v>
      </c>
      <c r="J209" s="147">
        <v>64.43782608695652</v>
      </c>
      <c r="K209" s="147">
        <v>-51.91862238111613</v>
      </c>
      <c r="X209" s="144">
        <v>45834</v>
      </c>
      <c r="Y209" s="145">
        <v>1180</v>
      </c>
      <c r="Z209" s="145">
        <v>635</v>
      </c>
      <c r="AA209" s="150">
        <v>45898</v>
      </c>
      <c r="AB209" s="145">
        <v>643</v>
      </c>
      <c r="AC209" s="145">
        <v>1440</v>
      </c>
    </row>
    <row r="210" spans="2:29">
      <c r="B210" s="149">
        <v>43434</v>
      </c>
      <c r="C210" s="145">
        <v>64.336666666666673</v>
      </c>
      <c r="D210" s="145">
        <v>2.751845130066541</v>
      </c>
      <c r="I210" s="146">
        <v>39994</v>
      </c>
      <c r="J210" s="147">
        <v>69.695454545454538</v>
      </c>
      <c r="K210" s="147">
        <v>-47.994565475457918</v>
      </c>
      <c r="X210" s="144">
        <v>45833</v>
      </c>
      <c r="Y210" s="145">
        <v>1180</v>
      </c>
      <c r="Z210" s="145">
        <v>635</v>
      </c>
      <c r="AA210" s="150">
        <v>45897</v>
      </c>
      <c r="AB210" s="145">
        <v>643</v>
      </c>
      <c r="AC210" s="145">
        <v>1435</v>
      </c>
    </row>
    <row r="211" spans="2:29">
      <c r="B211" s="149">
        <v>43465</v>
      </c>
      <c r="C211" s="145">
        <v>57.42</v>
      </c>
      <c r="D211" s="145">
        <v>-10.53874538745389</v>
      </c>
      <c r="I211" s="146">
        <v>39964</v>
      </c>
      <c r="J211" s="147">
        <v>59.329523809523813</v>
      </c>
      <c r="K211" s="147">
        <v>-52.823386314908795</v>
      </c>
      <c r="X211" s="144">
        <v>45832</v>
      </c>
      <c r="Y211" s="145">
        <v>1183</v>
      </c>
      <c r="Z211" s="145">
        <v>635</v>
      </c>
      <c r="AA211" s="150">
        <v>45896</v>
      </c>
      <c r="AB211" s="145">
        <v>643</v>
      </c>
      <c r="AC211" s="145">
        <v>1437</v>
      </c>
    </row>
    <row r="212" spans="2:29">
      <c r="B212" s="149">
        <v>43496</v>
      </c>
      <c r="C212" s="145">
        <v>59.619090909090907</v>
      </c>
      <c r="D212" s="145">
        <v>-13.816939352125621</v>
      </c>
      <c r="I212" s="146">
        <v>39933</v>
      </c>
      <c r="J212" s="147">
        <v>50.146363636363638</v>
      </c>
      <c r="K212" s="147">
        <v>-55.41068151872539</v>
      </c>
      <c r="X212" s="144">
        <v>45831</v>
      </c>
      <c r="Y212" s="145">
        <v>1183</v>
      </c>
      <c r="Z212" s="145">
        <v>635</v>
      </c>
      <c r="AA212" s="150">
        <v>45895</v>
      </c>
      <c r="AB212" s="145">
        <v>643</v>
      </c>
      <c r="AC212" s="145">
        <v>1434</v>
      </c>
    </row>
    <row r="213" spans="2:29">
      <c r="B213" s="149">
        <v>43524</v>
      </c>
      <c r="C213" s="145">
        <v>64.38666666666667</v>
      </c>
      <c r="D213" s="145">
        <v>-1.232295341821338</v>
      </c>
      <c r="I213" s="146">
        <v>39903</v>
      </c>
      <c r="J213" s="147">
        <v>48.18</v>
      </c>
      <c r="K213" s="147">
        <v>-54.182855590273071</v>
      </c>
      <c r="X213" s="144">
        <v>45828</v>
      </c>
      <c r="Y213" s="145">
        <v>1188</v>
      </c>
      <c r="Z213" s="145">
        <v>635</v>
      </c>
      <c r="AA213" s="150">
        <v>45894</v>
      </c>
      <c r="AB213" s="145">
        <v>643</v>
      </c>
      <c r="AC213" s="145">
        <v>1434</v>
      </c>
    </row>
    <row r="214" spans="2:29">
      <c r="B214" s="149">
        <v>43555</v>
      </c>
      <c r="C214" s="145">
        <v>66.269523809523804</v>
      </c>
      <c r="D214" s="145">
        <v>0.423585103081982</v>
      </c>
      <c r="I214" s="146">
        <v>39872</v>
      </c>
      <c r="J214" s="147">
        <v>39.4</v>
      </c>
      <c r="K214" s="147">
        <v>-58.659764969222159</v>
      </c>
      <c r="X214" s="144">
        <v>45827</v>
      </c>
      <c r="Y214" s="145">
        <v>1193</v>
      </c>
      <c r="Z214" s="145">
        <v>635</v>
      </c>
      <c r="AA214" s="150">
        <v>45891</v>
      </c>
      <c r="AB214" s="145">
        <v>643</v>
      </c>
      <c r="AC214" s="145">
        <v>1434</v>
      </c>
    </row>
    <row r="215" spans="2:29">
      <c r="B215" s="149">
        <v>43585</v>
      </c>
      <c r="C215" s="145">
        <v>71.346999999999994</v>
      </c>
      <c r="D215" s="145">
        <v>-0.63783859062739401</v>
      </c>
      <c r="I215" s="146">
        <v>39844</v>
      </c>
      <c r="J215" s="147">
        <v>42.844999999999999</v>
      </c>
      <c r="K215" s="147">
        <v>-53.827200407555452</v>
      </c>
      <c r="X215" s="144">
        <v>45826</v>
      </c>
      <c r="Y215" s="145">
        <v>1194</v>
      </c>
      <c r="Z215" s="145">
        <v>635</v>
      </c>
      <c r="AA215" s="150">
        <v>45890</v>
      </c>
      <c r="AB215" s="145">
        <v>643</v>
      </c>
      <c r="AC215" s="145">
        <v>1434</v>
      </c>
    </row>
    <row r="216" spans="2:29">
      <c r="B216" s="149">
        <v>43616</v>
      </c>
      <c r="C216" s="145">
        <v>71.174999999999997</v>
      </c>
      <c r="D216" s="145">
        <v>-7.6237199704084411</v>
      </c>
      <c r="I216" s="146">
        <v>39813</v>
      </c>
      <c r="J216" s="147">
        <v>42.42818181818182</v>
      </c>
      <c r="K216" s="147">
        <v>-53.826290847571656</v>
      </c>
      <c r="X216" s="144">
        <v>45825</v>
      </c>
      <c r="Y216" s="145">
        <v>1199</v>
      </c>
      <c r="Z216" s="145">
        <v>635</v>
      </c>
      <c r="AA216" s="150">
        <v>45889</v>
      </c>
      <c r="AB216" s="145">
        <v>643</v>
      </c>
      <c r="AC216" s="145">
        <v>1435</v>
      </c>
    </row>
    <row r="217" spans="2:29">
      <c r="B217" s="149">
        <v>43646</v>
      </c>
      <c r="C217" s="145">
        <v>64.386842105263156</v>
      </c>
      <c r="D217" s="145">
        <v>-13.549290030272481</v>
      </c>
      <c r="I217" s="146">
        <v>39782</v>
      </c>
      <c r="J217" s="147">
        <v>57.280999999999992</v>
      </c>
      <c r="K217" s="147">
        <v>-39.510005808120816</v>
      </c>
      <c r="X217" s="144">
        <v>45824</v>
      </c>
      <c r="Y217" s="145">
        <v>1214</v>
      </c>
      <c r="Z217" s="145">
        <v>650</v>
      </c>
      <c r="AA217" s="150">
        <v>45888</v>
      </c>
      <c r="AB217" s="145">
        <v>643</v>
      </c>
      <c r="AC217" s="145">
        <v>1427</v>
      </c>
    </row>
    <row r="218" spans="2:29">
      <c r="B218" s="149">
        <v>43677</v>
      </c>
      <c r="C218" s="145">
        <v>64.173478260869558</v>
      </c>
      <c r="D218" s="145">
        <v>-13.66515081581562</v>
      </c>
      <c r="I218" s="146">
        <v>39752</v>
      </c>
      <c r="J218" s="147">
        <v>76.786086956521743</v>
      </c>
      <c r="K218" s="147">
        <v>-10.212257556114791</v>
      </c>
      <c r="X218" s="144">
        <v>45821</v>
      </c>
      <c r="Y218" s="145">
        <v>1215</v>
      </c>
      <c r="Z218" s="145">
        <v>650</v>
      </c>
      <c r="AA218" s="150">
        <v>45887</v>
      </c>
      <c r="AB218" s="145">
        <v>643</v>
      </c>
      <c r="AC218" s="145">
        <v>1425</v>
      </c>
    </row>
    <row r="219" spans="2:29">
      <c r="B219" s="149">
        <v>43708</v>
      </c>
      <c r="C219" s="145">
        <v>59.110500000000002</v>
      </c>
      <c r="D219" s="145">
        <v>-18.534010488088921</v>
      </c>
      <c r="I219" s="146">
        <v>39721</v>
      </c>
      <c r="J219" s="147">
        <v>103.77045454545454</v>
      </c>
      <c r="K219" s="147">
        <v>30.907600032111176</v>
      </c>
      <c r="X219" s="144">
        <v>45820</v>
      </c>
      <c r="Y219" s="145">
        <v>1225</v>
      </c>
      <c r="Z219" s="145">
        <v>650</v>
      </c>
      <c r="AA219" s="150">
        <v>45886</v>
      </c>
      <c r="AB219" s="145">
        <v>643</v>
      </c>
      <c r="AC219" s="145">
        <v>1425</v>
      </c>
    </row>
    <row r="220" spans="2:29">
      <c r="B220" s="149">
        <v>43738</v>
      </c>
      <c r="C220" s="145">
        <v>62.915238095238095</v>
      </c>
      <c r="D220" s="145">
        <v>-20.134509536171191</v>
      </c>
      <c r="I220" s="146">
        <v>39691</v>
      </c>
      <c r="J220" s="147">
        <v>116.7157142857143</v>
      </c>
      <c r="K220" s="147">
        <v>61.30157299512868</v>
      </c>
      <c r="X220" s="144">
        <v>45819</v>
      </c>
      <c r="Y220" s="145">
        <v>1225</v>
      </c>
      <c r="Z220" s="145">
        <v>650</v>
      </c>
      <c r="AA220" s="150">
        <v>45884</v>
      </c>
      <c r="AB220" s="145">
        <v>643</v>
      </c>
      <c r="AC220" s="145">
        <v>1425</v>
      </c>
    </row>
    <row r="221" spans="2:29">
      <c r="B221" s="149">
        <v>43769</v>
      </c>
      <c r="C221" s="145">
        <v>59.718095238095238</v>
      </c>
      <c r="D221" s="145">
        <v>-25.733461129957849</v>
      </c>
      <c r="I221" s="146">
        <v>39660</v>
      </c>
      <c r="J221" s="147">
        <v>134.01826086956521</v>
      </c>
      <c r="K221" s="147">
        <v>81.001248611393578</v>
      </c>
      <c r="X221" s="144">
        <v>45818</v>
      </c>
      <c r="Y221" s="145">
        <v>1229</v>
      </c>
      <c r="Z221" s="145">
        <v>650</v>
      </c>
      <c r="AA221" s="150">
        <v>45883</v>
      </c>
      <c r="AB221" s="145">
        <v>643</v>
      </c>
      <c r="AC221" s="145">
        <v>1427</v>
      </c>
    </row>
    <row r="222" spans="2:29">
      <c r="B222" s="149">
        <v>43799</v>
      </c>
      <c r="C222" s="145">
        <v>63.159523809523812</v>
      </c>
      <c r="D222" s="145">
        <v>-1.8296609354067559</v>
      </c>
      <c r="I222" s="146">
        <v>39629</v>
      </c>
      <c r="J222" s="147">
        <v>134.0157142857143</v>
      </c>
      <c r="K222" s="147">
        <v>98.299782276304754</v>
      </c>
      <c r="X222" s="144">
        <v>45817</v>
      </c>
      <c r="Y222" s="145">
        <v>1232</v>
      </c>
      <c r="Z222" s="145">
        <v>650</v>
      </c>
      <c r="AA222" s="150">
        <v>45882</v>
      </c>
      <c r="AB222" s="145">
        <v>642</v>
      </c>
      <c r="AC222" s="145">
        <v>1423</v>
      </c>
    </row>
    <row r="223" spans="2:29">
      <c r="B223" s="149">
        <v>43830</v>
      </c>
      <c r="C223" s="145">
        <v>67.201499999999996</v>
      </c>
      <c r="D223" s="145">
        <v>17.035005224660399</v>
      </c>
      <c r="I223" s="146">
        <v>39599</v>
      </c>
      <c r="J223" s="147">
        <v>125.76045454545455</v>
      </c>
      <c r="K223" s="147">
        <v>97.652789667043947</v>
      </c>
      <c r="X223" s="144">
        <v>45815</v>
      </c>
      <c r="Y223" s="145">
        <v>1232</v>
      </c>
      <c r="Z223" s="145">
        <v>650</v>
      </c>
      <c r="AA223" s="150">
        <v>45881</v>
      </c>
      <c r="AB223" s="145">
        <v>642</v>
      </c>
      <c r="AC223" s="145">
        <v>1418</v>
      </c>
    </row>
    <row r="224" spans="2:29">
      <c r="B224" s="149">
        <v>43861</v>
      </c>
      <c r="C224" s="145">
        <v>63.646818181818183</v>
      </c>
      <c r="D224" s="145">
        <v>6.7557676766136492</v>
      </c>
      <c r="I224" s="146">
        <v>39568</v>
      </c>
      <c r="J224" s="147">
        <v>112.46272727272726</v>
      </c>
      <c r="K224" s="147">
        <v>75.303014557924655</v>
      </c>
      <c r="X224" s="144">
        <v>45814</v>
      </c>
      <c r="Y224" s="145">
        <v>1234</v>
      </c>
      <c r="Z224" s="145">
        <v>650</v>
      </c>
      <c r="AA224" s="150">
        <v>45880</v>
      </c>
      <c r="AB224" s="145">
        <v>641</v>
      </c>
      <c r="AC224" s="145">
        <v>1417</v>
      </c>
    </row>
    <row r="225" spans="2:29">
      <c r="B225" s="149">
        <v>43890</v>
      </c>
      <c r="C225" s="145">
        <v>55.594499999999996</v>
      </c>
      <c r="D225" s="145">
        <v>-13.65525988817561</v>
      </c>
      <c r="I225" s="146">
        <v>39538</v>
      </c>
      <c r="J225" s="147">
        <v>105.15714285714287</v>
      </c>
      <c r="K225" s="147">
        <v>72.402890166641313</v>
      </c>
      <c r="X225" s="144">
        <v>45813</v>
      </c>
      <c r="Y225" s="145">
        <v>1238</v>
      </c>
      <c r="Z225" s="145">
        <v>651</v>
      </c>
      <c r="AA225" s="150">
        <v>45877</v>
      </c>
      <c r="AB225" s="145">
        <v>641</v>
      </c>
      <c r="AC225" s="145">
        <v>1420</v>
      </c>
    </row>
    <row r="226" spans="2:29">
      <c r="B226" s="149">
        <v>43921</v>
      </c>
      <c r="C226" s="145">
        <v>31.968636363636364</v>
      </c>
      <c r="D226" s="145">
        <v>-51.759670922756733</v>
      </c>
      <c r="I226" s="146">
        <v>39507</v>
      </c>
      <c r="J226" s="147">
        <v>95.306666666666672</v>
      </c>
      <c r="K226" s="147">
        <v>60.546234530467416</v>
      </c>
      <c r="X226" s="144">
        <v>45812</v>
      </c>
      <c r="Y226" s="145">
        <v>1241</v>
      </c>
      <c r="Z226" s="145">
        <v>651</v>
      </c>
      <c r="AA226" s="150">
        <v>45876</v>
      </c>
      <c r="AB226" s="145">
        <v>640</v>
      </c>
      <c r="AC226" s="145">
        <v>1409</v>
      </c>
    </row>
    <row r="227" spans="2:29">
      <c r="B227" s="149">
        <v>43951</v>
      </c>
      <c r="C227" s="145">
        <v>18.703499999999998</v>
      </c>
      <c r="D227" s="145">
        <v>-73.78516265575287</v>
      </c>
      <c r="I227" s="146">
        <v>39478</v>
      </c>
      <c r="J227" s="147">
        <v>92.792727272727276</v>
      </c>
      <c r="K227" s="147">
        <v>68.711382213145029</v>
      </c>
      <c r="X227" s="144">
        <v>45811</v>
      </c>
      <c r="Y227" s="145">
        <v>1248</v>
      </c>
      <c r="Z227" s="145">
        <v>651</v>
      </c>
      <c r="AA227" s="150">
        <v>45875</v>
      </c>
      <c r="AB227" s="145">
        <v>640</v>
      </c>
      <c r="AC227" s="145">
        <v>1412</v>
      </c>
    </row>
    <row r="228" spans="2:29">
      <c r="B228" s="149">
        <v>43982</v>
      </c>
      <c r="C228" s="145">
        <v>29.219473684210527</v>
      </c>
      <c r="D228" s="145">
        <v>-58.946998687445692</v>
      </c>
      <c r="I228" s="146">
        <v>39447</v>
      </c>
      <c r="J228" s="147">
        <v>91.88818181818182</v>
      </c>
      <c r="K228" s="147">
        <v>47.963321339380094</v>
      </c>
      <c r="X228" s="144">
        <v>45809</v>
      </c>
      <c r="Y228" s="145">
        <v>1249</v>
      </c>
      <c r="Z228" s="145">
        <v>655</v>
      </c>
      <c r="AA228" s="150">
        <v>45874</v>
      </c>
      <c r="AB228" s="145">
        <v>639</v>
      </c>
      <c r="AC228" s="145">
        <v>1410</v>
      </c>
    </row>
    <row r="229" spans="2:29">
      <c r="B229" s="149">
        <v>44012</v>
      </c>
      <c r="C229" s="145">
        <v>40.211818181818181</v>
      </c>
      <c r="D229" s="145">
        <v>-37.546528348016068</v>
      </c>
      <c r="I229" s="146">
        <v>39416</v>
      </c>
      <c r="J229" s="147">
        <v>94.694999999999993</v>
      </c>
      <c r="K229" s="147">
        <v>59.882886547302007</v>
      </c>
      <c r="X229" s="144">
        <v>45807</v>
      </c>
      <c r="Y229" s="145">
        <v>1249</v>
      </c>
      <c r="Z229" s="145">
        <v>655</v>
      </c>
      <c r="AA229" s="150">
        <v>45873</v>
      </c>
      <c r="AB229" s="145">
        <v>639</v>
      </c>
      <c r="AC229" s="145">
        <v>1405</v>
      </c>
    </row>
    <row r="230" spans="2:29">
      <c r="B230" s="149">
        <v>44043</v>
      </c>
      <c r="C230" s="145">
        <v>43.520434782608696</v>
      </c>
      <c r="D230" s="145">
        <v>-32.18314487225522</v>
      </c>
      <c r="I230" s="146">
        <v>39386</v>
      </c>
      <c r="J230" s="147">
        <v>85.519565217391303</v>
      </c>
      <c r="K230" s="147">
        <v>44.113490010310727</v>
      </c>
      <c r="X230" s="144">
        <v>45806</v>
      </c>
      <c r="Y230" s="145">
        <v>1254</v>
      </c>
      <c r="Z230" s="145">
        <v>659</v>
      </c>
      <c r="AA230" s="150">
        <v>45870</v>
      </c>
      <c r="AB230" s="145">
        <v>638</v>
      </c>
      <c r="AC230" s="145">
        <v>1396</v>
      </c>
    </row>
    <row r="231" spans="2:29">
      <c r="B231" s="149">
        <v>44074</v>
      </c>
      <c r="C231" s="145">
        <v>44.985999999999997</v>
      </c>
      <c r="D231" s="145">
        <v>-23.895077862647081</v>
      </c>
      <c r="I231" s="146">
        <v>39355</v>
      </c>
      <c r="J231" s="147">
        <v>79.27000000000001</v>
      </c>
      <c r="K231" s="147">
        <v>23.549581777833872</v>
      </c>
      <c r="X231" s="144">
        <v>45805</v>
      </c>
      <c r="Y231" s="145">
        <v>1265</v>
      </c>
      <c r="Z231" s="145">
        <v>659</v>
      </c>
      <c r="AA231" s="150">
        <v>45869</v>
      </c>
      <c r="AB231" s="145">
        <v>638</v>
      </c>
      <c r="AC231" s="145">
        <v>1391</v>
      </c>
    </row>
    <row r="232" spans="2:29">
      <c r="B232" s="149">
        <v>44104</v>
      </c>
      <c r="C232" s="145">
        <v>40.950000000000003</v>
      </c>
      <c r="D232" s="145">
        <v>-34.912429421292451</v>
      </c>
      <c r="I232" s="146">
        <v>39325</v>
      </c>
      <c r="J232" s="147">
        <v>72.358695652173907</v>
      </c>
      <c r="K232" s="147">
        <v>-1.069407456724369</v>
      </c>
      <c r="X232" s="144">
        <v>45804</v>
      </c>
      <c r="Y232" s="145">
        <v>1272</v>
      </c>
      <c r="Z232" s="145">
        <v>659</v>
      </c>
      <c r="AA232" s="150">
        <v>45868</v>
      </c>
      <c r="AB232" s="145">
        <v>638</v>
      </c>
      <c r="AC232" s="145">
        <v>1385</v>
      </c>
    </row>
    <row r="233" spans="2:29">
      <c r="B233" s="149">
        <v>44135</v>
      </c>
      <c r="C233" s="145">
        <v>40.315454545454543</v>
      </c>
      <c r="D233" s="145">
        <v>-32.490387738059347</v>
      </c>
      <c r="I233" s="146">
        <v>39294</v>
      </c>
      <c r="J233" s="147">
        <v>74.042727272727276</v>
      </c>
      <c r="K233" s="147">
        <v>-0.7064501821711483</v>
      </c>
      <c r="X233" s="144">
        <v>45803</v>
      </c>
      <c r="Y233" s="145">
        <v>1273</v>
      </c>
      <c r="Z233" s="145">
        <v>659</v>
      </c>
      <c r="AA233" s="150">
        <v>45867</v>
      </c>
      <c r="AB233" s="145">
        <v>638</v>
      </c>
      <c r="AC233" s="145">
        <v>1377</v>
      </c>
    </row>
    <row r="234" spans="2:29">
      <c r="B234" s="149">
        <v>44165</v>
      </c>
      <c r="C234" s="145">
        <v>42.804285714285712</v>
      </c>
      <c r="D234" s="145">
        <v>-32.228295698722057</v>
      </c>
      <c r="I234" s="146">
        <v>39263</v>
      </c>
      <c r="J234" s="147">
        <v>67.582380952380959</v>
      </c>
      <c r="K234" s="147">
        <v>-4.7970916258008005</v>
      </c>
      <c r="X234" s="144">
        <v>45801</v>
      </c>
      <c r="Y234" s="145">
        <v>1274</v>
      </c>
      <c r="Z234" s="145">
        <v>659</v>
      </c>
      <c r="AA234" s="150">
        <v>45866</v>
      </c>
      <c r="AB234" s="145">
        <v>638</v>
      </c>
      <c r="AC234" s="145">
        <v>1377</v>
      </c>
    </row>
    <row r="235" spans="2:29">
      <c r="B235" s="149">
        <v>44196</v>
      </c>
      <c r="C235" s="145">
        <v>50.025714285714287</v>
      </c>
      <c r="D235" s="145">
        <v>-25.558634426740038</v>
      </c>
      <c r="I235" s="146">
        <v>39233</v>
      </c>
      <c r="J235" s="147">
        <v>63.626956521739132</v>
      </c>
      <c r="K235" s="147">
        <v>-10.439412484700117</v>
      </c>
      <c r="X235" s="144">
        <v>45800</v>
      </c>
      <c r="Y235" s="145">
        <v>1274</v>
      </c>
      <c r="Z235" s="145">
        <v>659</v>
      </c>
      <c r="AA235" s="150">
        <v>45864</v>
      </c>
      <c r="AB235" s="145">
        <v>638</v>
      </c>
      <c r="AC235" s="145">
        <v>1372</v>
      </c>
    </row>
    <row r="236" spans="2:29">
      <c r="B236" s="149">
        <v>44227</v>
      </c>
      <c r="C236" s="145">
        <v>54.856999999999999</v>
      </c>
      <c r="D236" s="145">
        <v>-13.81030259314541</v>
      </c>
      <c r="I236" s="146">
        <v>39202</v>
      </c>
      <c r="J236" s="147">
        <v>64.153333333333336</v>
      </c>
      <c r="K236" s="147">
        <v>-8.8504481464379232</v>
      </c>
      <c r="X236" s="144">
        <v>45799</v>
      </c>
      <c r="Y236" s="145">
        <v>1285</v>
      </c>
      <c r="Z236" s="145">
        <v>659</v>
      </c>
      <c r="AA236" s="150">
        <v>45863</v>
      </c>
      <c r="AB236" s="145">
        <v>638</v>
      </c>
      <c r="AC236" s="145">
        <v>1372</v>
      </c>
    </row>
    <row r="237" spans="2:29">
      <c r="B237" s="149">
        <v>44255</v>
      </c>
      <c r="C237" s="145">
        <v>62.369</v>
      </c>
      <c r="D237" s="145">
        <v>12.185557923895351</v>
      </c>
      <c r="I237" s="146">
        <v>39172</v>
      </c>
      <c r="J237" s="147">
        <v>60.995000000000005</v>
      </c>
      <c r="K237" s="147">
        <v>-3.530071103409385</v>
      </c>
      <c r="X237" s="144">
        <v>45798</v>
      </c>
      <c r="Y237" s="145">
        <v>1287</v>
      </c>
      <c r="Z237" s="145">
        <v>659</v>
      </c>
      <c r="AA237" s="150">
        <v>45862</v>
      </c>
      <c r="AB237" s="145">
        <v>638</v>
      </c>
      <c r="AC237" s="145">
        <v>1313</v>
      </c>
    </row>
    <row r="238" spans="2:29">
      <c r="B238" s="149">
        <v>44286</v>
      </c>
      <c r="C238" s="145">
        <v>65.77739130434783</v>
      </c>
      <c r="D238" s="145">
        <v>105.7560120993093</v>
      </c>
      <c r="I238" s="146">
        <v>39141</v>
      </c>
      <c r="J238" s="147">
        <v>59.363999999999997</v>
      </c>
      <c r="K238" s="147">
        <v>-4.323370375444231</v>
      </c>
      <c r="X238" s="144">
        <v>45797</v>
      </c>
      <c r="Y238" s="145">
        <v>1293</v>
      </c>
      <c r="Z238" s="145">
        <v>661</v>
      </c>
      <c r="AA238" s="150">
        <v>45861</v>
      </c>
      <c r="AB238" s="145">
        <v>637</v>
      </c>
      <c r="AC238" s="145">
        <v>1307</v>
      </c>
    </row>
    <row r="239" spans="2:29">
      <c r="B239" s="149">
        <v>44316</v>
      </c>
      <c r="C239" s="145">
        <v>64.844499999999996</v>
      </c>
      <c r="D239" s="145">
        <v>246.69714224610371</v>
      </c>
      <c r="I239" s="146">
        <v>39113</v>
      </c>
      <c r="J239" s="147">
        <v>55.000869565217393</v>
      </c>
      <c r="K239" s="147">
        <v>-15.748563540260225</v>
      </c>
      <c r="X239" s="144">
        <v>45796</v>
      </c>
      <c r="Y239" s="145">
        <v>1300</v>
      </c>
      <c r="Z239" s="145">
        <v>665</v>
      </c>
      <c r="AA239" s="150">
        <v>45860</v>
      </c>
      <c r="AB239" s="145">
        <v>637</v>
      </c>
      <c r="AC239" s="145">
        <v>1269</v>
      </c>
    </row>
    <row r="240" spans="2:29">
      <c r="B240" s="149">
        <v>44347</v>
      </c>
      <c r="C240" s="145">
        <v>68.927894736842106</v>
      </c>
      <c r="D240" s="145">
        <v>135.89711259614171</v>
      </c>
      <c r="I240" s="146">
        <v>39082</v>
      </c>
      <c r="J240" s="147">
        <v>62.101999999999997</v>
      </c>
      <c r="K240" s="147">
        <v>4.4808626161434475</v>
      </c>
      <c r="X240" s="144">
        <v>45794</v>
      </c>
      <c r="Y240" s="145">
        <v>1301</v>
      </c>
      <c r="Z240" s="145">
        <v>668</v>
      </c>
      <c r="AA240" s="150">
        <v>45859</v>
      </c>
      <c r="AB240" s="145">
        <v>637</v>
      </c>
      <c r="AC240" s="145">
        <v>1257</v>
      </c>
    </row>
    <row r="241" spans="2:29">
      <c r="B241" s="149">
        <v>44377</v>
      </c>
      <c r="C241" s="145">
        <v>73.174999999999997</v>
      </c>
      <c r="D241" s="145">
        <v>81.973865665905549</v>
      </c>
      <c r="I241" s="146">
        <v>39051</v>
      </c>
      <c r="J241" s="147">
        <v>59.227727272727272</v>
      </c>
      <c r="K241" s="147">
        <v>1.5232262789646644</v>
      </c>
      <c r="X241" s="144">
        <v>45793</v>
      </c>
      <c r="Y241" s="145">
        <v>1301</v>
      </c>
      <c r="Z241" s="145">
        <v>668</v>
      </c>
      <c r="AA241" s="150">
        <v>45856</v>
      </c>
      <c r="AB241" s="145">
        <v>637</v>
      </c>
      <c r="AC241" s="145">
        <v>1253</v>
      </c>
    </row>
    <row r="242" spans="2:29">
      <c r="B242" s="149">
        <v>44408</v>
      </c>
      <c r="C242" s="145">
        <v>75.190909090909088</v>
      </c>
      <c r="D242" s="145">
        <v>72.771502551615825</v>
      </c>
      <c r="I242" s="146">
        <v>39021</v>
      </c>
      <c r="J242" s="147">
        <v>59.341818181818184</v>
      </c>
      <c r="K242" s="147">
        <v>-4.4503088575407617</v>
      </c>
      <c r="X242" s="144">
        <v>45792</v>
      </c>
      <c r="Y242" s="145">
        <v>1304</v>
      </c>
      <c r="Z242" s="145">
        <v>668</v>
      </c>
      <c r="AA242" s="150">
        <v>45855</v>
      </c>
      <c r="AB242" s="145">
        <v>637</v>
      </c>
      <c r="AC242" s="145">
        <v>1252</v>
      </c>
    </row>
    <row r="243" spans="2:29">
      <c r="B243" s="149">
        <v>44439</v>
      </c>
      <c r="C243" s="145">
        <v>70.960476190476186</v>
      </c>
      <c r="D243" s="145">
        <v>57.739021452176651</v>
      </c>
      <c r="I243" s="146">
        <v>38990</v>
      </c>
      <c r="J243" s="147">
        <v>64.160476190476189</v>
      </c>
      <c r="K243" s="147">
        <v>-2.266856184060023</v>
      </c>
      <c r="X243" s="144">
        <v>45791</v>
      </c>
      <c r="Y243" s="145">
        <v>1306</v>
      </c>
      <c r="Z243" s="145">
        <v>675</v>
      </c>
      <c r="AA243" s="150">
        <v>45854</v>
      </c>
      <c r="AB243" s="145">
        <v>636</v>
      </c>
      <c r="AC243" s="145">
        <v>1248</v>
      </c>
    </row>
    <row r="244" spans="2:29">
      <c r="B244" s="149">
        <v>44469</v>
      </c>
      <c r="C244" s="145">
        <v>74.767272727272726</v>
      </c>
      <c r="D244" s="145">
        <v>82.581862581862595</v>
      </c>
      <c r="I244" s="146">
        <v>38960</v>
      </c>
      <c r="J244" s="147">
        <v>73.140869565217386</v>
      </c>
      <c r="K244" s="147">
        <v>12.487545887969818</v>
      </c>
      <c r="X244" s="144">
        <v>45790</v>
      </c>
      <c r="Y244" s="145">
        <v>1311</v>
      </c>
      <c r="Z244" s="145">
        <v>676</v>
      </c>
      <c r="AA244" s="150">
        <v>45853</v>
      </c>
      <c r="AB244" s="145">
        <v>636</v>
      </c>
      <c r="AC244" s="145">
        <v>1221</v>
      </c>
    </row>
    <row r="245" spans="2:29">
      <c r="B245" s="149">
        <v>44500</v>
      </c>
      <c r="C245" s="145">
        <v>83.808095238095234</v>
      </c>
      <c r="D245" s="145">
        <v>107.8808143998574</v>
      </c>
      <c r="I245" s="146">
        <v>38929</v>
      </c>
      <c r="J245" s="147">
        <v>74.569523809523815</v>
      </c>
      <c r="K245" s="147">
        <v>26.104042518924153</v>
      </c>
      <c r="X245" s="144">
        <v>45789</v>
      </c>
      <c r="Y245" s="145">
        <v>1314</v>
      </c>
      <c r="Z245" s="145">
        <v>676</v>
      </c>
      <c r="AA245" s="150">
        <v>45852</v>
      </c>
      <c r="AB245" s="145">
        <v>636</v>
      </c>
      <c r="AC245" s="145">
        <v>1217</v>
      </c>
    </row>
    <row r="246" spans="2:29">
      <c r="B246" s="149">
        <v>44530</v>
      </c>
      <c r="C246" s="145">
        <v>81.599090909090904</v>
      </c>
      <c r="D246" s="145">
        <v>90.632992812347354</v>
      </c>
      <c r="I246" s="146">
        <v>38898</v>
      </c>
      <c r="J246" s="147">
        <v>70.98772727272727</v>
      </c>
      <c r="K246" s="147">
        <v>25.683451500494936</v>
      </c>
      <c r="X246" s="144">
        <v>45786</v>
      </c>
      <c r="Y246" s="145">
        <v>1315</v>
      </c>
      <c r="Z246" s="145">
        <v>677</v>
      </c>
      <c r="AA246" s="150">
        <v>45849</v>
      </c>
      <c r="AB246" s="145">
        <v>636</v>
      </c>
      <c r="AC246" s="145">
        <v>1217</v>
      </c>
    </row>
    <row r="247" spans="2:29">
      <c r="B247" s="149">
        <v>44561</v>
      </c>
      <c r="C247" s="145">
        <v>74.08047619047619</v>
      </c>
      <c r="D247" s="145">
        <v>48.084794486644952</v>
      </c>
      <c r="I247" s="146">
        <v>38868</v>
      </c>
      <c r="J247" s="147">
        <v>71.043478260869563</v>
      </c>
      <c r="K247" s="147">
        <v>41.483721382390556</v>
      </c>
      <c r="X247" s="144">
        <v>45785</v>
      </c>
      <c r="Y247" s="145">
        <v>1318</v>
      </c>
      <c r="Z247" s="145">
        <v>678</v>
      </c>
      <c r="AA247" s="150">
        <v>45848</v>
      </c>
      <c r="AB247" s="145">
        <v>636</v>
      </c>
      <c r="AC247" s="145">
        <v>1202</v>
      </c>
    </row>
    <row r="248" spans="2:29">
      <c r="B248" s="149">
        <v>44592</v>
      </c>
      <c r="C248" s="145">
        <v>87.369</v>
      </c>
      <c r="D248" s="145">
        <v>59.266821007346373</v>
      </c>
      <c r="I248" s="146">
        <v>38837</v>
      </c>
      <c r="J248" s="147">
        <v>70.382500000000007</v>
      </c>
      <c r="K248" s="147">
        <v>31.91536360715434</v>
      </c>
      <c r="X248" s="144">
        <v>45784</v>
      </c>
      <c r="Y248" s="145">
        <v>1319</v>
      </c>
      <c r="Z248" s="145">
        <v>678</v>
      </c>
      <c r="AA248" s="150">
        <v>45847</v>
      </c>
      <c r="AB248" s="145">
        <v>635</v>
      </c>
      <c r="AC248" s="145">
        <v>1202</v>
      </c>
    </row>
    <row r="249" spans="2:29">
      <c r="B249" s="149">
        <v>44620</v>
      </c>
      <c r="C249" s="145">
        <v>98.334500000000006</v>
      </c>
      <c r="D249" s="145">
        <v>57.66566723853196</v>
      </c>
      <c r="I249" s="146">
        <v>38807</v>
      </c>
      <c r="J249" s="147">
        <v>63.226956521739133</v>
      </c>
      <c r="K249" s="147">
        <v>15.593179921306799</v>
      </c>
      <c r="X249" s="144">
        <v>45783</v>
      </c>
      <c r="Y249" s="145">
        <v>1319</v>
      </c>
      <c r="Z249" s="145">
        <v>679</v>
      </c>
      <c r="AA249" s="150">
        <v>45846</v>
      </c>
      <c r="AB249" s="145">
        <v>635</v>
      </c>
      <c r="AC249" s="145">
        <v>1197</v>
      </c>
    </row>
    <row r="250" spans="2:29">
      <c r="B250" s="149">
        <v>44651</v>
      </c>
      <c r="C250" s="145">
        <v>118.97565217391305</v>
      </c>
      <c r="D250" s="145">
        <v>80.876209613452488</v>
      </c>
      <c r="I250" s="146">
        <v>38776</v>
      </c>
      <c r="J250" s="147">
        <v>62.046500000000002</v>
      </c>
      <c r="K250" s="147">
        <v>28.776605128524441</v>
      </c>
      <c r="X250" s="144">
        <v>45778</v>
      </c>
      <c r="Y250" s="145">
        <v>1321</v>
      </c>
      <c r="Z250" s="145">
        <v>679</v>
      </c>
      <c r="AA250" s="150">
        <v>45845</v>
      </c>
      <c r="AB250" s="145">
        <v>635</v>
      </c>
      <c r="AC250" s="145">
        <v>1197</v>
      </c>
    </row>
    <row r="251" spans="2:29">
      <c r="B251" s="149">
        <v>44681</v>
      </c>
      <c r="C251" s="145">
        <v>104.54315789473684</v>
      </c>
      <c r="D251" s="145">
        <v>61.221318530849707</v>
      </c>
      <c r="I251" s="146">
        <v>38748</v>
      </c>
      <c r="J251" s="147">
        <v>65.281818181818181</v>
      </c>
      <c r="K251" s="147">
        <v>39.021435709465557</v>
      </c>
      <c r="X251" s="144">
        <v>45777</v>
      </c>
      <c r="Y251" s="145">
        <v>1321</v>
      </c>
      <c r="Z251" s="145">
        <v>679</v>
      </c>
      <c r="AA251" s="150">
        <v>45842</v>
      </c>
      <c r="AB251" s="145">
        <v>635</v>
      </c>
      <c r="AC251" s="145">
        <v>1192</v>
      </c>
    </row>
    <row r="252" spans="2:29">
      <c r="B252" s="149">
        <v>44712</v>
      </c>
      <c r="C252" s="145">
        <v>113.41571428571429</v>
      </c>
      <c r="D252" s="145">
        <v>64.542548004289131</v>
      </c>
      <c r="I252" s="146">
        <v>38717</v>
      </c>
      <c r="J252" s="147">
        <v>59.43863636363637</v>
      </c>
      <c r="K252" s="147">
        <v>37.237226960160278</v>
      </c>
      <c r="X252" s="144">
        <v>45776</v>
      </c>
      <c r="Y252" s="145">
        <v>1321</v>
      </c>
      <c r="Z252" s="145">
        <v>679</v>
      </c>
      <c r="AA252" s="150">
        <v>45841</v>
      </c>
      <c r="AB252" s="145">
        <v>635</v>
      </c>
      <c r="AC252" s="145">
        <v>1186</v>
      </c>
    </row>
    <row r="253" spans="2:29">
      <c r="B253" s="149">
        <v>44742</v>
      </c>
      <c r="C253" s="145">
        <v>123.8365</v>
      </c>
      <c r="D253" s="145">
        <v>69.233344721557913</v>
      </c>
      <c r="I253" s="146">
        <v>38686</v>
      </c>
      <c r="J253" s="147">
        <v>58.339090909090913</v>
      </c>
      <c r="K253" s="147">
        <v>20.06173994387278</v>
      </c>
      <c r="X253" s="144">
        <v>45775</v>
      </c>
      <c r="Y253" s="145">
        <v>1322</v>
      </c>
      <c r="Z253" s="145">
        <v>679</v>
      </c>
      <c r="AA253" s="150">
        <v>45840</v>
      </c>
      <c r="AB253" s="145">
        <v>635</v>
      </c>
      <c r="AC253" s="145">
        <v>1184</v>
      </c>
    </row>
    <row r="254" spans="2:29">
      <c r="B254" s="149">
        <v>44773</v>
      </c>
      <c r="C254" s="145">
        <v>112.82619047619048</v>
      </c>
      <c r="D254" s="145">
        <v>50.052967626417029</v>
      </c>
      <c r="I254" s="146">
        <v>38656</v>
      </c>
      <c r="J254" s="147">
        <v>62.105714285714285</v>
      </c>
      <c r="K254" s="147">
        <v>17.095375333315388</v>
      </c>
      <c r="X254" s="144">
        <v>45774</v>
      </c>
      <c r="Y254" s="145">
        <v>1323</v>
      </c>
      <c r="Z254" s="145">
        <v>679</v>
      </c>
      <c r="AA254" s="150">
        <v>45839</v>
      </c>
      <c r="AB254" s="145">
        <v>635</v>
      </c>
      <c r="AC254" s="145">
        <v>1184</v>
      </c>
    </row>
    <row r="255" spans="2:29">
      <c r="B255" s="149">
        <v>44804</v>
      </c>
      <c r="C255" s="145">
        <v>100.1659090909091</v>
      </c>
      <c r="D255" s="145">
        <v>41.157323722064667</v>
      </c>
      <c r="I255" s="146">
        <v>38625</v>
      </c>
      <c r="J255" s="147">
        <v>65.648636363636356</v>
      </c>
      <c r="K255" s="147">
        <v>43.255172687416909</v>
      </c>
      <c r="X255" s="144">
        <v>45772</v>
      </c>
      <c r="Y255" s="145">
        <v>1323</v>
      </c>
      <c r="Z255" s="145">
        <v>679</v>
      </c>
      <c r="AA255" s="150">
        <v>45838</v>
      </c>
      <c r="AB255" s="145">
        <v>635</v>
      </c>
      <c r="AC255" s="145">
        <v>1184</v>
      </c>
    </row>
    <row r="256" spans="2:29">
      <c r="B256" s="149">
        <v>44834</v>
      </c>
      <c r="C256" s="145">
        <v>90.104761904761901</v>
      </c>
      <c r="D256" s="145">
        <v>20.513640016582471</v>
      </c>
      <c r="I256" s="146">
        <v>38595</v>
      </c>
      <c r="J256" s="147">
        <v>65.021304347826089</v>
      </c>
      <c r="K256" s="147">
        <v>45.18987207707503</v>
      </c>
      <c r="X256" s="144">
        <v>45771</v>
      </c>
      <c r="Y256" s="145">
        <v>1322</v>
      </c>
      <c r="Z256" s="145">
        <v>679</v>
      </c>
      <c r="AA256" s="150">
        <v>45835</v>
      </c>
      <c r="AB256" s="145">
        <v>635</v>
      </c>
      <c r="AC256" s="145">
        <v>1180</v>
      </c>
    </row>
    <row r="257" spans="2:29">
      <c r="B257" s="149">
        <v>44865</v>
      </c>
      <c r="C257" s="145">
        <v>93.484285714285718</v>
      </c>
      <c r="D257" s="145">
        <v>11.54565134632978</v>
      </c>
      <c r="I257" s="146">
        <v>38564</v>
      </c>
      <c r="J257" s="147">
        <v>59.133333333333333</v>
      </c>
      <c r="K257" s="147">
        <v>45.391418374721532</v>
      </c>
      <c r="X257" s="144">
        <v>45770</v>
      </c>
      <c r="Y257" s="145">
        <v>1322</v>
      </c>
      <c r="Z257" s="145">
        <v>679</v>
      </c>
      <c r="AA257" s="150">
        <v>45834</v>
      </c>
      <c r="AB257" s="145">
        <v>635</v>
      </c>
      <c r="AC257" s="145">
        <v>1180</v>
      </c>
    </row>
    <row r="258" spans="2:29">
      <c r="B258" s="149">
        <v>44895</v>
      </c>
      <c r="C258" s="145">
        <v>91.815909090909088</v>
      </c>
      <c r="D258" s="145">
        <v>12.520750008355719</v>
      </c>
      <c r="I258" s="146">
        <v>38533</v>
      </c>
      <c r="J258" s="147">
        <v>56.481363636363632</v>
      </c>
      <c r="K258" s="147">
        <v>48.156671038511959</v>
      </c>
      <c r="X258" s="144">
        <v>45769</v>
      </c>
      <c r="Y258" s="145">
        <v>1328</v>
      </c>
      <c r="Z258" s="145">
        <v>680</v>
      </c>
      <c r="AA258" s="150">
        <v>45833</v>
      </c>
      <c r="AB258" s="145">
        <v>635</v>
      </c>
      <c r="AC258" s="145">
        <v>1180</v>
      </c>
    </row>
    <row r="259" spans="2:29">
      <c r="B259" s="149">
        <v>44926</v>
      </c>
      <c r="C259" s="145">
        <v>81.230999999999995</v>
      </c>
      <c r="D259" s="145">
        <v>9.6523729020563227</v>
      </c>
      <c r="I259" s="146">
        <v>38503</v>
      </c>
      <c r="J259" s="147">
        <v>50.213181818181823</v>
      </c>
      <c r="K259" s="147">
        <v>24.744391783111332</v>
      </c>
      <c r="X259" s="144">
        <v>45768</v>
      </c>
      <c r="Y259" s="145">
        <v>1328</v>
      </c>
      <c r="Z259" s="145">
        <v>680</v>
      </c>
      <c r="AA259" s="150">
        <v>45832</v>
      </c>
      <c r="AB259" s="145">
        <v>635</v>
      </c>
      <c r="AC259" s="145">
        <v>1183</v>
      </c>
    </row>
    <row r="260" spans="2:29">
      <c r="B260" s="149">
        <v>44957</v>
      </c>
      <c r="C260" s="145">
        <v>82.934761904761899</v>
      </c>
      <c r="D260" s="145">
        <v>-5.0752991281096271</v>
      </c>
      <c r="I260" s="146">
        <v>38472</v>
      </c>
      <c r="J260" s="147">
        <v>53.354285714285716</v>
      </c>
      <c r="K260" s="147">
        <v>46.072437462111026</v>
      </c>
      <c r="X260" s="144">
        <v>45765</v>
      </c>
      <c r="Y260" s="145">
        <v>1330</v>
      </c>
      <c r="Z260" s="145">
        <v>680</v>
      </c>
      <c r="AA260" s="150">
        <v>45831</v>
      </c>
      <c r="AB260" s="145">
        <v>635</v>
      </c>
      <c r="AC260" s="145">
        <v>1183</v>
      </c>
    </row>
    <row r="261" spans="2:29">
      <c r="B261" s="149">
        <v>44985</v>
      </c>
      <c r="C261" s="145">
        <v>82.662000000000006</v>
      </c>
      <c r="D261" s="145">
        <v>-15.937946498939841</v>
      </c>
      <c r="I261" s="146">
        <v>38442</v>
      </c>
      <c r="J261" s="147">
        <v>54.697826086956518</v>
      </c>
      <c r="K261" s="147">
        <v>49.153486828065333</v>
      </c>
      <c r="X261" s="144">
        <v>45764</v>
      </c>
      <c r="Y261" s="145">
        <v>1330</v>
      </c>
      <c r="Z261" s="145">
        <v>680</v>
      </c>
      <c r="AA261" s="150">
        <v>45828</v>
      </c>
      <c r="AB261" s="145">
        <v>635</v>
      </c>
      <c r="AC261" s="145">
        <v>1188</v>
      </c>
    </row>
    <row r="262" spans="2:29">
      <c r="B262" s="149">
        <v>45016</v>
      </c>
      <c r="C262" s="145">
        <v>78.736086956521746</v>
      </c>
      <c r="D262" s="145">
        <v>-33.82168072386019</v>
      </c>
      <c r="I262" s="146">
        <v>38411</v>
      </c>
      <c r="J262" s="147">
        <v>48.1815</v>
      </c>
      <c r="K262" s="147">
        <v>40.579456431353677</v>
      </c>
      <c r="X262" s="144">
        <v>45763</v>
      </c>
      <c r="Y262" s="145">
        <v>1334</v>
      </c>
      <c r="Z262" s="145">
        <v>680</v>
      </c>
      <c r="AA262" s="150">
        <v>45827</v>
      </c>
      <c r="AB262" s="145">
        <v>635</v>
      </c>
      <c r="AC262" s="145">
        <v>1193</v>
      </c>
    </row>
    <row r="263" spans="2:29">
      <c r="B263" s="149">
        <v>45046</v>
      </c>
      <c r="C263" s="145">
        <v>85.077222222222218</v>
      </c>
      <c r="D263" s="145">
        <v>-18.61999968674623</v>
      </c>
      <c r="I263" s="146">
        <v>38383</v>
      </c>
      <c r="J263" s="147">
        <v>46.95809523809524</v>
      </c>
      <c r="K263" s="147">
        <v>38.036646649589173</v>
      </c>
      <c r="X263" s="144">
        <v>45762</v>
      </c>
      <c r="Y263" s="145">
        <v>1332</v>
      </c>
      <c r="Z263" s="145">
        <v>680</v>
      </c>
      <c r="AA263" s="150">
        <v>45826</v>
      </c>
      <c r="AB263" s="145">
        <v>635</v>
      </c>
      <c r="AC263" s="145">
        <v>1194</v>
      </c>
    </row>
    <row r="264" spans="2:29">
      <c r="B264" s="149">
        <v>45077</v>
      </c>
      <c r="C264" s="145">
        <v>75.706999999999994</v>
      </c>
      <c r="D264" s="145">
        <v>-33.248227129019661</v>
      </c>
      <c r="I264" s="146">
        <v>38352</v>
      </c>
      <c r="J264" s="147">
        <v>43.310869565217388</v>
      </c>
      <c r="K264" s="147">
        <v>34.583698983711997</v>
      </c>
      <c r="X264" s="144">
        <v>45761</v>
      </c>
      <c r="Y264" s="145">
        <v>1331</v>
      </c>
      <c r="Z264" s="145">
        <v>680</v>
      </c>
      <c r="AA264" s="150">
        <v>45825</v>
      </c>
      <c r="AB264" s="145">
        <v>635</v>
      </c>
      <c r="AC264" s="145">
        <v>1199</v>
      </c>
    </row>
    <row r="265" spans="2:29">
      <c r="B265" s="149">
        <v>45107</v>
      </c>
      <c r="C265" s="145">
        <v>74.854545454545459</v>
      </c>
      <c r="D265" s="145">
        <v>-39.553729752903664</v>
      </c>
      <c r="I265" s="146">
        <v>38321</v>
      </c>
      <c r="J265" s="147">
        <v>48.590909090909093</v>
      </c>
      <c r="K265" s="147">
        <v>57.52231688951629</v>
      </c>
      <c r="X265" s="144">
        <v>45758</v>
      </c>
      <c r="Y265" s="145">
        <v>1331</v>
      </c>
      <c r="Z265" s="145">
        <v>680</v>
      </c>
      <c r="AA265" s="150">
        <v>45824</v>
      </c>
      <c r="AB265" s="145">
        <v>650</v>
      </c>
      <c r="AC265" s="145">
        <v>1214</v>
      </c>
    </row>
    <row r="266" spans="2:29">
      <c r="B266" s="149">
        <v>45138</v>
      </c>
      <c r="C266" s="145">
        <v>80.222380952380945</v>
      </c>
      <c r="D266" s="145">
        <v>-28.897376917720049</v>
      </c>
      <c r="I266" s="146">
        <v>38291</v>
      </c>
      <c r="J266" s="147">
        <v>53.038571428571423</v>
      </c>
      <c r="K266" s="147">
        <v>74.61632997769037</v>
      </c>
      <c r="X266" s="144">
        <v>45757</v>
      </c>
      <c r="Y266" s="145">
        <v>1330</v>
      </c>
      <c r="Z266" s="145">
        <v>680</v>
      </c>
      <c r="AA266" s="150">
        <v>45821</v>
      </c>
      <c r="AB266" s="145">
        <v>650</v>
      </c>
      <c r="AC266" s="145">
        <v>1215</v>
      </c>
    </row>
    <row r="267" spans="2:29">
      <c r="B267" s="149">
        <v>45169</v>
      </c>
      <c r="C267" s="145">
        <v>86.38727272727273</v>
      </c>
      <c r="D267" s="145">
        <v>-13.755814217321269</v>
      </c>
      <c r="I267" s="146">
        <v>38260</v>
      </c>
      <c r="J267" s="147">
        <v>45.826363636363638</v>
      </c>
      <c r="K267" s="147">
        <v>60.902039643780512</v>
      </c>
      <c r="X267" s="144">
        <v>45756</v>
      </c>
      <c r="Y267" s="145">
        <v>1331</v>
      </c>
      <c r="Z267" s="145">
        <v>680</v>
      </c>
      <c r="AA267" s="150">
        <v>45820</v>
      </c>
      <c r="AB267" s="145">
        <v>650</v>
      </c>
      <c r="AC267" s="145">
        <v>1225</v>
      </c>
    </row>
    <row r="268" spans="2:29">
      <c r="B268" s="149">
        <v>45199</v>
      </c>
      <c r="C268" s="145">
        <v>94.188095238095244</v>
      </c>
      <c r="D268" s="145">
        <v>4.5317619701934326</v>
      </c>
      <c r="I268" s="146">
        <v>38230</v>
      </c>
      <c r="J268" s="147">
        <v>44.783636363636361</v>
      </c>
      <c r="K268" s="147">
        <v>41.713961640728058</v>
      </c>
      <c r="X268" s="144">
        <v>45755</v>
      </c>
      <c r="Y268" s="145">
        <v>1330</v>
      </c>
      <c r="Z268" s="145">
        <v>680</v>
      </c>
      <c r="AA268" s="150">
        <v>45819</v>
      </c>
      <c r="AB268" s="145">
        <v>650</v>
      </c>
      <c r="AC268" s="145">
        <v>1225</v>
      </c>
    </row>
    <row r="269" spans="2:29">
      <c r="B269" s="149">
        <v>45230</v>
      </c>
      <c r="C269" s="145">
        <v>91.21</v>
      </c>
      <c r="D269" s="145">
        <v>-2.4328000122251319</v>
      </c>
      <c r="I269" s="146">
        <v>38199</v>
      </c>
      <c r="J269" s="147">
        <v>40.671818181818182</v>
      </c>
      <c r="K269" s="147">
        <v>33.242993715936507</v>
      </c>
      <c r="X269" s="144">
        <v>45754</v>
      </c>
      <c r="Y269" s="145">
        <v>1324</v>
      </c>
      <c r="Z269" s="145">
        <v>680</v>
      </c>
      <c r="AA269" s="150">
        <v>45818</v>
      </c>
      <c r="AB269" s="145">
        <v>650</v>
      </c>
      <c r="AC269" s="145">
        <v>1229</v>
      </c>
    </row>
    <row r="270" spans="2:29">
      <c r="B270" s="149">
        <v>45260</v>
      </c>
      <c r="C270" s="145">
        <v>83.325909090909093</v>
      </c>
      <c r="D270" s="145">
        <v>-9.2467635337508245</v>
      </c>
      <c r="I270" s="146">
        <v>38168</v>
      </c>
      <c r="J270" s="147">
        <v>38.122727272727275</v>
      </c>
      <c r="K270" s="147">
        <v>25.458733894451317</v>
      </c>
      <c r="X270" s="144">
        <v>45750</v>
      </c>
      <c r="Y270" s="145">
        <v>1323</v>
      </c>
      <c r="Z270" s="145">
        <v>680</v>
      </c>
      <c r="AA270" s="150">
        <v>45817</v>
      </c>
      <c r="AB270" s="145">
        <v>650</v>
      </c>
      <c r="AC270" s="145">
        <v>1232</v>
      </c>
    </row>
    <row r="271" spans="2:29">
      <c r="B271" s="149">
        <v>45291</v>
      </c>
      <c r="C271" s="145">
        <v>78.069473684210521</v>
      </c>
      <c r="D271" s="145">
        <v>-3.8920194455189279</v>
      </c>
      <c r="I271" s="146">
        <v>38138</v>
      </c>
      <c r="J271" s="147">
        <v>40.252857142857138</v>
      </c>
      <c r="K271" s="147">
        <v>43.473722460485874</v>
      </c>
      <c r="X271" s="144">
        <v>45749</v>
      </c>
      <c r="Y271" s="145">
        <v>1321</v>
      </c>
      <c r="Z271" s="145">
        <v>680</v>
      </c>
      <c r="AA271" s="150">
        <v>45815</v>
      </c>
      <c r="AB271" s="145">
        <v>650</v>
      </c>
      <c r="AC271" s="145">
        <v>1232</v>
      </c>
    </row>
    <row r="272" spans="2:29">
      <c r="B272" s="149">
        <v>45322</v>
      </c>
      <c r="C272" s="145">
        <v>80.685909090909092</v>
      </c>
      <c r="D272" s="145">
        <v>-2.7115925363543929</v>
      </c>
      <c r="I272" s="146">
        <v>38107</v>
      </c>
      <c r="J272" s="147">
        <v>36.525909090909096</v>
      </c>
      <c r="K272" s="147">
        <v>30.14543923296192</v>
      </c>
      <c r="X272" s="144">
        <v>45748</v>
      </c>
      <c r="Y272" s="145">
        <v>1317</v>
      </c>
      <c r="Z272" s="145">
        <v>680</v>
      </c>
      <c r="AA272" s="150">
        <v>45814</v>
      </c>
      <c r="AB272" s="145">
        <v>650</v>
      </c>
      <c r="AC272" s="145">
        <v>1234</v>
      </c>
    </row>
    <row r="273" spans="2:29">
      <c r="B273" s="149">
        <v>45351</v>
      </c>
      <c r="C273" s="145">
        <v>84.153000000000006</v>
      </c>
      <c r="D273" s="145">
        <v>1.8037308557741161</v>
      </c>
      <c r="I273" s="146">
        <v>38077</v>
      </c>
      <c r="J273" s="147">
        <v>36.67217391304348</v>
      </c>
      <c r="K273" s="147">
        <v>10.764976508969619</v>
      </c>
      <c r="X273" s="144">
        <v>45747</v>
      </c>
      <c r="Y273" s="145">
        <v>1317</v>
      </c>
      <c r="Z273" s="145">
        <v>680</v>
      </c>
      <c r="AA273" s="150">
        <v>45813</v>
      </c>
      <c r="AB273" s="145">
        <v>651</v>
      </c>
      <c r="AC273" s="145">
        <v>1238</v>
      </c>
    </row>
    <row r="274" spans="2:29">
      <c r="B274" s="149">
        <v>45382</v>
      </c>
      <c r="C274" s="145">
        <v>85.606999999999999</v>
      </c>
      <c r="D274" s="145">
        <v>8.726510687878589</v>
      </c>
      <c r="I274" s="146">
        <v>38046</v>
      </c>
      <c r="J274" s="147">
        <v>34.273499999999999</v>
      </c>
      <c r="K274" s="147">
        <v>-3.5807249252272753</v>
      </c>
      <c r="X274" s="144">
        <v>45744</v>
      </c>
      <c r="Y274" s="145">
        <v>1317</v>
      </c>
      <c r="Z274" s="145">
        <v>680</v>
      </c>
      <c r="AA274" s="150">
        <v>45812</v>
      </c>
      <c r="AB274" s="145">
        <v>651</v>
      </c>
      <c r="AC274" s="145">
        <v>1241</v>
      </c>
    </row>
    <row r="275" spans="2:29">
      <c r="B275" s="149">
        <v>45412</v>
      </c>
      <c r="C275" s="145">
        <v>90.346666666666664</v>
      </c>
      <c r="D275" s="145">
        <v>6.1937194313662696</v>
      </c>
      <c r="I275" s="146">
        <v>38017</v>
      </c>
      <c r="J275" s="147">
        <v>34.018571428571427</v>
      </c>
      <c r="K275" s="147">
        <v>4.3412622065012378</v>
      </c>
      <c r="X275" s="144">
        <v>45743</v>
      </c>
      <c r="Y275" s="145">
        <v>1317</v>
      </c>
      <c r="Z275" s="145">
        <v>680</v>
      </c>
      <c r="AA275" s="150">
        <v>45811</v>
      </c>
      <c r="AB275" s="145">
        <v>651</v>
      </c>
      <c r="AC275" s="145">
        <v>1248</v>
      </c>
    </row>
    <row r="276" spans="2:29">
      <c r="B276" s="149">
        <v>45443</v>
      </c>
      <c r="C276" s="145">
        <v>82.204761904761909</v>
      </c>
      <c r="D276" s="145">
        <v>8.582775575259765</v>
      </c>
      <c r="I276" s="146">
        <v>37986</v>
      </c>
      <c r="J276" s="147">
        <v>32.181363636363635</v>
      </c>
      <c r="K276" s="147">
        <v>9.1415005626724497</v>
      </c>
      <c r="X276" s="144">
        <v>45742</v>
      </c>
      <c r="Y276" s="145">
        <v>1316</v>
      </c>
      <c r="Z276" s="145">
        <v>680</v>
      </c>
      <c r="AA276" s="150">
        <v>45809</v>
      </c>
      <c r="AB276" s="145">
        <v>655</v>
      </c>
      <c r="AC276" s="145">
        <v>1249</v>
      </c>
    </row>
    <row r="277" spans="2:29">
      <c r="B277" s="149">
        <v>45473</v>
      </c>
      <c r="C277" s="145">
        <v>82.8005</v>
      </c>
      <c r="D277" s="145">
        <v>10.61519310177313</v>
      </c>
      <c r="I277" s="146">
        <v>37955</v>
      </c>
      <c r="J277" s="147">
        <v>30.847000000000001</v>
      </c>
      <c r="K277" s="147">
        <v>18.239837476282659</v>
      </c>
      <c r="X277" s="144">
        <v>45741</v>
      </c>
      <c r="Y277" s="145">
        <v>1315</v>
      </c>
      <c r="Z277" s="145">
        <v>658</v>
      </c>
      <c r="AA277" s="150">
        <v>45807</v>
      </c>
      <c r="AB277" s="145">
        <v>655</v>
      </c>
      <c r="AC277" s="145">
        <v>1249</v>
      </c>
    </row>
    <row r="278" spans="2:29">
      <c r="B278" s="149">
        <v>45504</v>
      </c>
      <c r="C278" s="145">
        <v>85.444782608695647</v>
      </c>
      <c r="D278" s="145">
        <v>6.5099060814645417</v>
      </c>
      <c r="I278" s="146">
        <v>37925</v>
      </c>
      <c r="J278" s="147">
        <v>30.374347826086957</v>
      </c>
      <c r="K278" s="147">
        <v>5.2044273774565317</v>
      </c>
      <c r="X278" s="144">
        <v>45740</v>
      </c>
      <c r="Y278" s="145">
        <v>1315</v>
      </c>
      <c r="Z278" s="145">
        <v>681</v>
      </c>
      <c r="AA278" s="150">
        <v>45806</v>
      </c>
      <c r="AB278" s="145">
        <v>659</v>
      </c>
      <c r="AC278" s="145">
        <v>1254</v>
      </c>
    </row>
    <row r="279" spans="2:29">
      <c r="B279" s="149">
        <v>45535</v>
      </c>
      <c r="C279" s="145">
        <v>81.077619047619052</v>
      </c>
      <c r="D279" s="145">
        <v>-6.1463378944910323</v>
      </c>
      <c r="I279" s="146">
        <v>37894</v>
      </c>
      <c r="J279" s="147">
        <v>28.480909090909094</v>
      </c>
      <c r="K279" s="147">
        <v>-4.0030991735536992</v>
      </c>
      <c r="X279" s="144">
        <v>45737</v>
      </c>
      <c r="Y279" s="145">
        <v>1317</v>
      </c>
      <c r="Z279" s="145">
        <v>685</v>
      </c>
      <c r="AA279" s="150">
        <v>45805</v>
      </c>
      <c r="AB279" s="145">
        <v>659</v>
      </c>
      <c r="AC279" s="145">
        <v>1265</v>
      </c>
    </row>
    <row r="280" spans="2:29">
      <c r="B280" s="149">
        <v>45565</v>
      </c>
      <c r="C280" s="145">
        <v>74.5</v>
      </c>
      <c r="D280" s="145">
        <v>-20.902955079754289</v>
      </c>
      <c r="I280" s="146">
        <v>37864</v>
      </c>
      <c r="J280" s="147">
        <v>31.601428571428571</v>
      </c>
      <c r="K280" s="147">
        <v>12.767051932042522</v>
      </c>
      <c r="X280" s="144">
        <v>45736</v>
      </c>
      <c r="Y280" s="145">
        <v>1321</v>
      </c>
      <c r="Z280" s="145">
        <v>689</v>
      </c>
      <c r="AA280" s="150">
        <v>45804</v>
      </c>
      <c r="AB280" s="145">
        <v>659</v>
      </c>
      <c r="AC280" s="145">
        <v>1272</v>
      </c>
    </row>
    <row r="281" spans="2:29">
      <c r="B281" s="149">
        <v>45596</v>
      </c>
      <c r="C281" s="145">
        <v>75.817391304347822</v>
      </c>
      <c r="D281" s="145">
        <v>-16.876009972209381</v>
      </c>
      <c r="I281" s="146">
        <v>37833</v>
      </c>
      <c r="J281" s="147">
        <v>30.524545454545454</v>
      </c>
      <c r="K281" s="147">
        <v>13.320293355480754</v>
      </c>
      <c r="X281" s="144">
        <v>45735</v>
      </c>
      <c r="Y281" s="145">
        <v>1326</v>
      </c>
      <c r="Z281" s="145">
        <v>693</v>
      </c>
      <c r="AA281" s="150">
        <v>45803</v>
      </c>
      <c r="AB281" s="145">
        <v>659</v>
      </c>
      <c r="AC281" s="145">
        <v>1273</v>
      </c>
    </row>
    <row r="282" spans="2:29">
      <c r="B282" s="149">
        <v>45626</v>
      </c>
      <c r="C282" s="145">
        <v>74.611904761904768</v>
      </c>
      <c r="D282" s="145">
        <v>-10.457736884091229</v>
      </c>
      <c r="I282" s="146">
        <v>37802</v>
      </c>
      <c r="J282" s="147">
        <v>30.386666666666667</v>
      </c>
      <c r="K282" s="147">
        <v>18.737341174478505</v>
      </c>
      <c r="X282" s="144">
        <v>45734</v>
      </c>
      <c r="Y282" s="145">
        <v>1326</v>
      </c>
      <c r="Z282" s="145">
        <v>693</v>
      </c>
      <c r="AA282" s="150">
        <v>45801</v>
      </c>
      <c r="AB282" s="145">
        <v>659</v>
      </c>
      <c r="AC282" s="145">
        <v>1274</v>
      </c>
    </row>
    <row r="283" spans="2:29">
      <c r="B283" s="149">
        <v>45657</v>
      </c>
      <c r="C283" s="145">
        <v>74.058000000000007</v>
      </c>
      <c r="D283" s="145">
        <v>-5.1383383221422143</v>
      </c>
      <c r="I283" s="146">
        <v>37772</v>
      </c>
      <c r="J283" s="147">
        <v>28.055909090909093</v>
      </c>
      <c r="K283" s="147">
        <v>4.784824963610995</v>
      </c>
      <c r="X283" s="144">
        <v>45733</v>
      </c>
      <c r="Y283" s="145">
        <v>1331</v>
      </c>
      <c r="Z283" s="145">
        <v>697</v>
      </c>
      <c r="AA283" s="150">
        <v>45800</v>
      </c>
      <c r="AB283" s="145">
        <v>659</v>
      </c>
      <c r="AC283" s="145">
        <v>1274</v>
      </c>
    </row>
    <row r="284" spans="2:29">
      <c r="B284" s="149">
        <v>45688</v>
      </c>
      <c r="C284" s="145">
        <v>79.528499999999994</v>
      </c>
      <c r="D284" s="145">
        <v>-1.4344624779588631</v>
      </c>
      <c r="I284" s="146">
        <v>37741</v>
      </c>
      <c r="J284" s="147">
        <v>28.065454545454546</v>
      </c>
      <c r="K284" s="147">
        <v>6.7718060455142881</v>
      </c>
      <c r="X284" s="144">
        <v>45730</v>
      </c>
      <c r="Y284" s="145">
        <v>1332</v>
      </c>
      <c r="Z284" s="145">
        <v>698</v>
      </c>
      <c r="AA284" s="150">
        <v>45799</v>
      </c>
      <c r="AB284" s="145">
        <v>659</v>
      </c>
      <c r="AC284" s="145">
        <v>1285</v>
      </c>
    </row>
    <row r="285" spans="2:29">
      <c r="B285" s="149">
        <v>45716</v>
      </c>
      <c r="C285" s="145">
        <v>75.31</v>
      </c>
      <c r="D285" s="145">
        <v>-10.50824094209357</v>
      </c>
      <c r="I285" s="146">
        <v>37711</v>
      </c>
      <c r="J285" s="147">
        <v>33.108095238095238</v>
      </c>
      <c r="K285" s="147">
        <v>34.757917587316378</v>
      </c>
      <c r="X285" s="144">
        <v>45729</v>
      </c>
      <c r="Y285" s="145">
        <v>1333</v>
      </c>
      <c r="Z285" s="145">
        <v>697</v>
      </c>
      <c r="AA285" s="150">
        <v>45798</v>
      </c>
      <c r="AB285" s="145">
        <v>659</v>
      </c>
      <c r="AC285" s="145">
        <v>1287</v>
      </c>
    </row>
    <row r="286" spans="2:29">
      <c r="B286" s="149">
        <v>45747</v>
      </c>
      <c r="C286" s="145">
        <v>72.73571428571428</v>
      </c>
      <c r="D286" s="145">
        <v>-15.035319207875199</v>
      </c>
      <c r="I286" s="146">
        <v>37680</v>
      </c>
      <c r="J286" s="147">
        <v>35.546315789473681</v>
      </c>
      <c r="K286" s="147">
        <v>70.895748987854233</v>
      </c>
      <c r="X286" s="144">
        <v>45728</v>
      </c>
      <c r="Y286" s="145">
        <v>1335</v>
      </c>
      <c r="Z286" s="145">
        <v>697</v>
      </c>
      <c r="AA286" s="150">
        <v>45797</v>
      </c>
      <c r="AB286" s="145">
        <v>661</v>
      </c>
      <c r="AC286" s="145">
        <v>1293</v>
      </c>
    </row>
    <row r="287" spans="2:29">
      <c r="B287" s="149">
        <v>45777</v>
      </c>
      <c r="C287" s="145">
        <v>67.939499999999995</v>
      </c>
      <c r="D287" s="145">
        <v>-24.80132083825265</v>
      </c>
      <c r="I287" s="146">
        <v>37652</v>
      </c>
      <c r="J287" s="147">
        <v>32.603181818181817</v>
      </c>
      <c r="K287" s="147">
        <v>65.130294822439879</v>
      </c>
      <c r="X287" s="144">
        <v>45727</v>
      </c>
      <c r="Y287" s="145">
        <v>1340</v>
      </c>
      <c r="Z287" s="145">
        <v>697</v>
      </c>
      <c r="AA287" s="150">
        <v>45796</v>
      </c>
      <c r="AB287" s="145">
        <v>665</v>
      </c>
      <c r="AC287" s="145">
        <v>1300</v>
      </c>
    </row>
    <row r="288" spans="2:29">
      <c r="B288" s="149">
        <v>45808</v>
      </c>
      <c r="C288" s="145">
        <v>64.358500000000006</v>
      </c>
      <c r="D288" s="145">
        <v>-21.709523257834679</v>
      </c>
      <c r="I288" s="146">
        <v>37621</v>
      </c>
      <c r="J288" s="147">
        <v>29.485909090909093</v>
      </c>
      <c r="K288" s="147">
        <v>51.875706770244371</v>
      </c>
      <c r="X288" s="144">
        <v>45726</v>
      </c>
      <c r="Y288" s="145">
        <v>1344</v>
      </c>
      <c r="Z288" s="145">
        <v>697</v>
      </c>
      <c r="AA288" s="150">
        <v>45794</v>
      </c>
      <c r="AB288" s="145">
        <v>668</v>
      </c>
      <c r="AC288" s="145">
        <v>1301</v>
      </c>
    </row>
    <row r="289" spans="2:29">
      <c r="B289" s="149">
        <v>45838</v>
      </c>
      <c r="C289" s="145">
        <v>71.614285714285714</v>
      </c>
      <c r="D289" s="145">
        <v>-13.50983905376693</v>
      </c>
      <c r="I289" s="146">
        <v>37590</v>
      </c>
      <c r="J289" s="147">
        <v>26.0885</v>
      </c>
      <c r="K289" s="147">
        <v>32.747478952724585</v>
      </c>
      <c r="X289" s="144">
        <v>45723</v>
      </c>
      <c r="Y289" s="145">
        <v>1347</v>
      </c>
      <c r="Z289" s="145">
        <v>697</v>
      </c>
      <c r="AA289" s="150">
        <v>45793</v>
      </c>
      <c r="AB289" s="145">
        <v>668</v>
      </c>
      <c r="AC289" s="145">
        <v>1301</v>
      </c>
    </row>
    <row r="290" spans="2:29">
      <c r="B290" s="149">
        <v>45869</v>
      </c>
      <c r="C290" s="145">
        <v>71.138695652173908</v>
      </c>
      <c r="D290" s="145">
        <v>-16.743078418302179</v>
      </c>
      <c r="I290" s="146">
        <v>37560</v>
      </c>
      <c r="J290" s="147">
        <v>28.871739130434779</v>
      </c>
      <c r="K290" s="147">
        <v>29.709932610606494</v>
      </c>
      <c r="X290" s="144">
        <v>45722</v>
      </c>
      <c r="Y290" s="145">
        <v>1349</v>
      </c>
      <c r="Z290" s="145">
        <v>697</v>
      </c>
      <c r="AA290" s="150">
        <v>45792</v>
      </c>
      <c r="AB290" s="145">
        <v>668</v>
      </c>
      <c r="AC290" s="145">
        <v>1304</v>
      </c>
    </row>
    <row r="291" spans="2:29">
      <c r="B291" s="149">
        <v>45900</v>
      </c>
      <c r="C291" s="145">
        <v>68.373000000000005</v>
      </c>
      <c r="D291" s="145">
        <v>-15.669699230014739</v>
      </c>
      <c r="I291" s="146">
        <v>37529</v>
      </c>
      <c r="J291" s="147">
        <v>29.668571428571425</v>
      </c>
      <c r="K291" s="147">
        <v>13.34048260298905</v>
      </c>
      <c r="X291" s="144">
        <v>45721</v>
      </c>
      <c r="Y291" s="145">
        <v>1350</v>
      </c>
      <c r="Z291" s="145">
        <v>697</v>
      </c>
      <c r="AA291" s="150">
        <v>45791</v>
      </c>
      <c r="AB291" s="145">
        <v>675</v>
      </c>
      <c r="AC291" s="145">
        <v>1306</v>
      </c>
    </row>
    <row r="292" spans="2:29">
      <c r="B292" s="149">
        <v>45930</v>
      </c>
      <c r="C292" s="145">
        <v>68.177727272727267</v>
      </c>
      <c r="D292" s="145">
        <v>-8.4862721171446047</v>
      </c>
      <c r="I292" s="146">
        <v>37499</v>
      </c>
      <c r="J292" s="147">
        <v>28.023636363636363</v>
      </c>
      <c r="K292" s="147">
        <v>2.9737568679623005</v>
      </c>
      <c r="X292" s="144">
        <v>45720</v>
      </c>
      <c r="Y292" s="145">
        <v>1358</v>
      </c>
      <c r="Z292" s="145">
        <v>697</v>
      </c>
      <c r="AA292" s="150">
        <v>45790</v>
      </c>
      <c r="AB292" s="145">
        <v>676</v>
      </c>
      <c r="AC292" s="145">
        <v>1311</v>
      </c>
    </row>
    <row r="293" spans="2:29">
      <c r="B293" s="149">
        <v>45961</v>
      </c>
      <c r="C293" s="145">
        <v>65.005217391304342</v>
      </c>
      <c r="D293" s="145">
        <v>-14.260809725886</v>
      </c>
      <c r="I293" s="146">
        <v>37468</v>
      </c>
      <c r="J293" s="147">
        <v>26.936521739130434</v>
      </c>
      <c r="K293" s="147">
        <v>1.6947642243885901</v>
      </c>
      <c r="X293" s="144">
        <v>45719</v>
      </c>
      <c r="Y293" s="145">
        <v>1370</v>
      </c>
      <c r="Z293" s="145">
        <v>698</v>
      </c>
      <c r="AA293" s="150">
        <v>45789</v>
      </c>
      <c r="AB293" s="145">
        <v>676</v>
      </c>
      <c r="AC293" s="145">
        <v>1314</v>
      </c>
    </row>
    <row r="294" spans="2:29">
      <c r="B294" s="149">
        <v>45991</v>
      </c>
      <c r="C294" s="145">
        <v>63.874499999999998</v>
      </c>
      <c r="D294" s="145">
        <v>-14.39100743530013</v>
      </c>
      <c r="I294" s="146">
        <v>37437</v>
      </c>
      <c r="J294" s="147">
        <v>25.5915</v>
      </c>
      <c r="K294" s="147">
        <v>-7.2995653223858943</v>
      </c>
      <c r="X294" s="144">
        <v>45717</v>
      </c>
      <c r="Y294" s="145">
        <v>1378</v>
      </c>
      <c r="Z294" s="145">
        <v>699</v>
      </c>
      <c r="AA294" s="150">
        <v>45786</v>
      </c>
      <c r="AB294" s="145">
        <v>677</v>
      </c>
      <c r="AC294" s="145">
        <v>1315</v>
      </c>
    </row>
    <row r="295" spans="2:29">
      <c r="B295" s="149">
        <v>46022</v>
      </c>
      <c r="C295" s="145">
        <v>62.944285714285712</v>
      </c>
      <c r="D295" s="145">
        <v>-15.00677075496812</v>
      </c>
      <c r="I295" s="146">
        <v>37407</v>
      </c>
      <c r="J295" s="147">
        <v>26.774782608695649</v>
      </c>
      <c r="K295" s="147">
        <v>-7.1316741200567062</v>
      </c>
      <c r="X295" s="144">
        <v>45716</v>
      </c>
      <c r="Y295" s="145">
        <v>1378</v>
      </c>
      <c r="Z295" s="145">
        <v>699</v>
      </c>
      <c r="AA295" s="150">
        <v>45785</v>
      </c>
      <c r="AB295" s="145">
        <v>678</v>
      </c>
      <c r="AC295" s="145">
        <v>1318</v>
      </c>
    </row>
    <row r="296" spans="2:29">
      <c r="B296" s="149">
        <v>46053</v>
      </c>
      <c r="C296" s="145">
        <v>67.129047619047626</v>
      </c>
      <c r="D296" s="145">
        <v>-15.591206147421831</v>
      </c>
      <c r="I296" s="146">
        <v>37376</v>
      </c>
      <c r="J296" s="147">
        <v>26.285454545454545</v>
      </c>
      <c r="K296" s="147">
        <v>-5.1409074505429526</v>
      </c>
      <c r="X296" s="144">
        <v>45715</v>
      </c>
      <c r="Y296" s="145">
        <v>1379</v>
      </c>
      <c r="Z296" s="145">
        <v>699</v>
      </c>
      <c r="AA296" s="150">
        <v>45784</v>
      </c>
      <c r="AB296" s="145">
        <v>678</v>
      </c>
      <c r="AC296" s="145">
        <v>1319</v>
      </c>
    </row>
    <row r="297" spans="2:29">
      <c r="B297" s="149">
        <v>46081</v>
      </c>
      <c r="C297" s="145">
        <v>71.4285</v>
      </c>
      <c r="D297" s="145">
        <v>-5.1540300092949138</v>
      </c>
      <c r="I297" s="146">
        <v>37346</v>
      </c>
      <c r="J297" s="147">
        <v>24.568571428571424</v>
      </c>
      <c r="K297" s="147">
        <v>-10.008229591327074</v>
      </c>
      <c r="X297" s="144">
        <v>45714</v>
      </c>
      <c r="Y297" s="145">
        <v>1389</v>
      </c>
      <c r="Z297" s="145">
        <v>699</v>
      </c>
      <c r="AA297" s="150">
        <v>45783</v>
      </c>
      <c r="AB297" s="145">
        <v>679</v>
      </c>
      <c r="AC297" s="145">
        <v>1319</v>
      </c>
    </row>
    <row r="298" spans="2:29">
      <c r="B298" s="149">
        <v>46112</v>
      </c>
      <c r="C298" s="145">
        <v>104.17136363636364</v>
      </c>
      <c r="D298" s="145">
        <v>43.219001365912902</v>
      </c>
      <c r="I298" s="146">
        <v>37315</v>
      </c>
      <c r="J298" s="147">
        <v>20.8</v>
      </c>
      <c r="K298" s="147">
        <v>-29.748716563091048</v>
      </c>
      <c r="X298" s="144">
        <v>45713</v>
      </c>
      <c r="Y298" s="145">
        <v>1393</v>
      </c>
      <c r="Z298" s="145">
        <v>700</v>
      </c>
      <c r="AA298" s="150">
        <v>45778</v>
      </c>
      <c r="AB298" s="145">
        <v>679</v>
      </c>
      <c r="AC298" s="145">
        <v>1321</v>
      </c>
    </row>
    <row r="299" spans="2:29">
      <c r="B299" s="149">
        <v>46142</v>
      </c>
      <c r="C299" s="145">
        <v>120.84650000000001</v>
      </c>
      <c r="D299" s="145">
        <v>77.87369645051848</v>
      </c>
      <c r="I299" s="146">
        <v>37287</v>
      </c>
      <c r="J299" s="147">
        <v>19.743913043478262</v>
      </c>
      <c r="K299" s="147">
        <v>-32.141962013322441</v>
      </c>
      <c r="X299" s="144">
        <v>45712</v>
      </c>
      <c r="Y299" s="145">
        <v>1395</v>
      </c>
      <c r="Z299" s="145">
        <v>700</v>
      </c>
      <c r="AA299" s="150">
        <v>45777</v>
      </c>
      <c r="AB299" s="145">
        <v>679</v>
      </c>
      <c r="AC299" s="145">
        <v>1321</v>
      </c>
    </row>
    <row r="300" spans="2:29">
      <c r="B300" s="149">
        <v>46173</v>
      </c>
      <c r="C300" s="145">
        <v>108.3215</v>
      </c>
      <c r="D300" s="145">
        <v>68.309547301444255</v>
      </c>
      <c r="I300" s="146">
        <v>37256</v>
      </c>
      <c r="J300" s="147">
        <v>19.4145</v>
      </c>
      <c r="K300" s="147">
        <v>-31.221616788690575</v>
      </c>
      <c r="X300" s="144">
        <v>45709</v>
      </c>
      <c r="Y300" s="145">
        <v>1396</v>
      </c>
      <c r="Z300" s="145">
        <v>701</v>
      </c>
      <c r="AA300" s="150">
        <v>45776</v>
      </c>
      <c r="AB300" s="145">
        <v>679</v>
      </c>
      <c r="AC300" s="145">
        <v>1321</v>
      </c>
    </row>
    <row r="301" spans="2:29">
      <c r="B301" s="149">
        <v>46203</v>
      </c>
      <c r="C301" s="145">
        <v>98.621428571428567</v>
      </c>
      <c r="D301" s="145">
        <v>37.711948932774789</v>
      </c>
      <c r="I301" s="146">
        <v>37225</v>
      </c>
      <c r="J301" s="147">
        <v>19.652727272727272</v>
      </c>
      <c r="K301" s="147">
        <v>-42.732257808153861</v>
      </c>
      <c r="X301" s="144">
        <v>45708</v>
      </c>
      <c r="Y301" s="145">
        <v>1401</v>
      </c>
      <c r="Z301" s="145">
        <v>701</v>
      </c>
      <c r="AA301" s="150">
        <v>45775</v>
      </c>
      <c r="AB301" s="145">
        <v>679</v>
      </c>
      <c r="AC301" s="145">
        <v>1322</v>
      </c>
    </row>
    <row r="302" spans="2:29">
      <c r="I302" s="146">
        <v>37195</v>
      </c>
      <c r="J302" s="147">
        <v>22.258695652173913</v>
      </c>
      <c r="K302" s="147">
        <v>-32.01187010970677</v>
      </c>
      <c r="X302" s="144">
        <v>45707</v>
      </c>
      <c r="Y302" s="145">
        <v>1415</v>
      </c>
      <c r="Z302" s="145">
        <v>702</v>
      </c>
      <c r="AA302" s="150">
        <v>45774</v>
      </c>
      <c r="AB302" s="145">
        <v>679</v>
      </c>
      <c r="AC302" s="145">
        <v>1323</v>
      </c>
    </row>
    <row r="303" spans="2:29">
      <c r="I303" s="146">
        <v>37164</v>
      </c>
      <c r="J303" s="147">
        <v>26.176499999999997</v>
      </c>
      <c r="K303" s="147">
        <v>-22.27660266380115</v>
      </c>
      <c r="X303" s="144">
        <v>45706</v>
      </c>
      <c r="Y303" s="145">
        <v>1417</v>
      </c>
      <c r="Z303" s="145">
        <v>702</v>
      </c>
      <c r="AA303" s="150">
        <v>45772</v>
      </c>
      <c r="AB303" s="145">
        <v>679</v>
      </c>
      <c r="AC303" s="145">
        <v>1323</v>
      </c>
    </row>
    <row r="304" spans="2:29">
      <c r="I304" s="146">
        <v>37134</v>
      </c>
      <c r="J304" s="147">
        <v>27.214347826086954</v>
      </c>
      <c r="K304" s="147">
        <v>-12.540520903196976</v>
      </c>
      <c r="X304" s="144">
        <v>45705</v>
      </c>
      <c r="Y304" s="145">
        <v>1421</v>
      </c>
      <c r="Z304" s="145">
        <v>703</v>
      </c>
      <c r="AA304" s="150">
        <v>45771</v>
      </c>
      <c r="AB304" s="145">
        <v>679</v>
      </c>
      <c r="AC304" s="145">
        <v>1322</v>
      </c>
    </row>
    <row r="305" spans="9:29">
      <c r="I305" s="146">
        <v>37103</v>
      </c>
      <c r="J305" s="147">
        <v>26.487619047619049</v>
      </c>
      <c r="K305" s="147">
        <v>-11.339220249290699</v>
      </c>
      <c r="X305" s="144">
        <v>45703</v>
      </c>
      <c r="Y305" s="145">
        <v>1436</v>
      </c>
      <c r="Z305" s="145">
        <v>703</v>
      </c>
      <c r="AA305" s="150">
        <v>45770</v>
      </c>
      <c r="AB305" s="145">
        <v>679</v>
      </c>
      <c r="AC305" s="145">
        <v>1322</v>
      </c>
    </row>
    <row r="306" spans="9:29">
      <c r="I306" s="146">
        <v>37072</v>
      </c>
      <c r="J306" s="147">
        <v>27.606666666666666</v>
      </c>
      <c r="K306" s="147">
        <v>-11.877850485821936</v>
      </c>
      <c r="X306" s="144">
        <v>45702</v>
      </c>
      <c r="Y306" s="145">
        <v>1439</v>
      </c>
      <c r="Z306" s="145">
        <v>703</v>
      </c>
      <c r="AA306" s="150">
        <v>45769</v>
      </c>
      <c r="AB306" s="145">
        <v>680</v>
      </c>
      <c r="AC306" s="145">
        <v>1328</v>
      </c>
    </row>
    <row r="307" spans="9:29">
      <c r="I307" s="146">
        <v>37042</v>
      </c>
      <c r="J307" s="147">
        <v>28.830909090909088</v>
      </c>
      <c r="K307" s="147">
        <v>-0.10531491075624073</v>
      </c>
      <c r="X307" s="144">
        <v>45701</v>
      </c>
      <c r="Y307" s="145">
        <v>1440</v>
      </c>
      <c r="Z307" s="145">
        <v>703</v>
      </c>
      <c r="AA307" s="150">
        <v>45768</v>
      </c>
      <c r="AB307" s="145">
        <v>680</v>
      </c>
      <c r="AC307" s="145">
        <v>1328</v>
      </c>
    </row>
    <row r="308" spans="9:29">
      <c r="I308" s="146">
        <v>37011</v>
      </c>
      <c r="J308" s="147">
        <v>27.709999999999997</v>
      </c>
      <c r="K308" s="147">
        <v>9.040826364977848</v>
      </c>
      <c r="X308" s="144">
        <v>45700</v>
      </c>
      <c r="Y308" s="145">
        <v>1442</v>
      </c>
      <c r="Z308" s="145">
        <v>703</v>
      </c>
      <c r="AA308" s="150">
        <v>45765</v>
      </c>
      <c r="AB308" s="145">
        <v>680</v>
      </c>
      <c r="AC308" s="145">
        <v>1330</v>
      </c>
    </row>
    <row r="309" spans="9:29">
      <c r="I309" s="146">
        <v>36981</v>
      </c>
      <c r="J309" s="147">
        <v>27.300909090909091</v>
      </c>
      <c r="K309" s="147">
        <v>-8.39957562495856</v>
      </c>
      <c r="X309" s="144">
        <v>45699</v>
      </c>
      <c r="Y309" s="145">
        <v>1442</v>
      </c>
      <c r="Z309" s="145">
        <v>703</v>
      </c>
      <c r="AA309" s="150">
        <v>45764</v>
      </c>
      <c r="AB309" s="145">
        <v>680</v>
      </c>
      <c r="AC309" s="145">
        <v>1330</v>
      </c>
    </row>
    <row r="310" spans="9:29">
      <c r="I310" s="146">
        <v>36950</v>
      </c>
      <c r="J310" s="147">
        <v>29.607999999999997</v>
      </c>
      <c r="K310" s="147">
        <v>1.6093607007451942</v>
      </c>
      <c r="X310" s="144">
        <v>45698</v>
      </c>
      <c r="Y310" s="145">
        <v>1444</v>
      </c>
      <c r="Z310" s="145">
        <v>704</v>
      </c>
      <c r="AA310" s="150">
        <v>45763</v>
      </c>
      <c r="AB310" s="145">
        <v>680</v>
      </c>
      <c r="AC310" s="145">
        <v>1334</v>
      </c>
    </row>
    <row r="311" spans="9:29">
      <c r="I311" s="146">
        <v>36922</v>
      </c>
      <c r="J311" s="147">
        <v>29.095909090909092</v>
      </c>
      <c r="K311" s="147">
        <v>8.4242628578434502</v>
      </c>
      <c r="X311" s="144">
        <v>45696</v>
      </c>
      <c r="Y311" s="145">
        <v>1445</v>
      </c>
      <c r="Z311" s="145">
        <v>704</v>
      </c>
      <c r="AA311" s="150">
        <v>45762</v>
      </c>
      <c r="AB311" s="145">
        <v>680</v>
      </c>
      <c r="AC311" s="145">
        <v>1332</v>
      </c>
    </row>
    <row r="312" spans="9:29">
      <c r="I312" s="146">
        <v>36891</v>
      </c>
      <c r="J312" s="147">
        <v>28.227619047619047</v>
      </c>
      <c r="K312" s="147">
        <v>8.2649266122069402</v>
      </c>
      <c r="X312" s="144">
        <v>45695</v>
      </c>
      <c r="Y312" s="145">
        <v>1447</v>
      </c>
      <c r="Z312" s="145">
        <v>704</v>
      </c>
      <c r="AA312" s="150">
        <v>45761</v>
      </c>
      <c r="AB312" s="145">
        <v>680</v>
      </c>
      <c r="AC312" s="145">
        <v>1331</v>
      </c>
    </row>
    <row r="313" spans="9:29">
      <c r="I313" s="146">
        <v>36860</v>
      </c>
      <c r="J313" s="147">
        <v>34.31727272727273</v>
      </c>
      <c r="K313" s="147">
        <v>37.175028032725621</v>
      </c>
      <c r="X313" s="144">
        <v>45694</v>
      </c>
      <c r="Y313" s="145">
        <v>1449</v>
      </c>
      <c r="Z313" s="145">
        <v>704</v>
      </c>
      <c r="AA313" s="150">
        <v>45758</v>
      </c>
      <c r="AB313" s="145">
        <v>680</v>
      </c>
      <c r="AC313" s="145">
        <v>1331</v>
      </c>
    </row>
    <row r="314" spans="9:29">
      <c r="I314" s="146">
        <v>36830</v>
      </c>
      <c r="J314" s="147">
        <v>32.739090909090912</v>
      </c>
      <c r="K314" s="147">
        <v>44.264412172589367</v>
      </c>
      <c r="X314" s="144">
        <v>45693</v>
      </c>
      <c r="Y314" s="145">
        <v>1458</v>
      </c>
      <c r="Z314" s="145">
        <v>704</v>
      </c>
      <c r="AA314" s="150">
        <v>45757</v>
      </c>
      <c r="AB314" s="145">
        <v>680</v>
      </c>
      <c r="AC314" s="145">
        <v>1330</v>
      </c>
    </row>
    <row r="315" spans="9:29">
      <c r="I315" s="146">
        <v>36799</v>
      </c>
      <c r="J315" s="147">
        <v>33.679047619047616</v>
      </c>
      <c r="K315" s="147">
        <v>41.846332805198443</v>
      </c>
      <c r="X315" s="144">
        <v>45684</v>
      </c>
      <c r="Y315" s="145">
        <v>1458</v>
      </c>
      <c r="Z315" s="145">
        <v>704</v>
      </c>
      <c r="AA315" s="150">
        <v>45756</v>
      </c>
      <c r="AB315" s="145">
        <v>680</v>
      </c>
      <c r="AC315" s="145">
        <v>1331</v>
      </c>
    </row>
    <row r="316" spans="9:29">
      <c r="I316" s="146">
        <v>36769</v>
      </c>
      <c r="J316" s="147">
        <v>31.116521739130437</v>
      </c>
      <c r="K316" s="147">
        <v>44.15808079282111</v>
      </c>
      <c r="X316" s="144">
        <v>45683</v>
      </c>
      <c r="Y316" s="145">
        <v>1458</v>
      </c>
      <c r="Z316" s="145">
        <v>704</v>
      </c>
      <c r="AA316" s="150">
        <v>45755</v>
      </c>
      <c r="AB316" s="145">
        <v>680</v>
      </c>
      <c r="AC316" s="145">
        <v>1330</v>
      </c>
    </row>
    <row r="317" spans="9:29">
      <c r="I317" s="146">
        <v>36738</v>
      </c>
      <c r="J317" s="147">
        <v>29.875238095238096</v>
      </c>
      <c r="K317" s="147" t="e">
        <v>#N/A</v>
      </c>
      <c r="X317" s="144">
        <v>45681</v>
      </c>
      <c r="Y317" s="145">
        <v>1458</v>
      </c>
      <c r="Z317" s="145">
        <v>704</v>
      </c>
      <c r="AA317" s="150">
        <v>45754</v>
      </c>
      <c r="AB317" s="145">
        <v>680</v>
      </c>
      <c r="AC317" s="145">
        <v>1324</v>
      </c>
    </row>
    <row r="318" spans="9:29">
      <c r="I318" s="146">
        <v>36707</v>
      </c>
      <c r="J318" s="147">
        <v>31.327727272727273</v>
      </c>
      <c r="K318" s="147" t="e">
        <v>#N/A</v>
      </c>
      <c r="X318" s="144">
        <v>45680</v>
      </c>
      <c r="Y318" s="145">
        <v>1458</v>
      </c>
      <c r="Z318" s="145">
        <v>704</v>
      </c>
      <c r="AA318" s="150">
        <v>45750</v>
      </c>
      <c r="AB318" s="145">
        <v>680</v>
      </c>
      <c r="AC318" s="145">
        <v>1323</v>
      </c>
    </row>
    <row r="319" spans="9:29">
      <c r="I319" s="146">
        <v>36677</v>
      </c>
      <c r="J319" s="147">
        <v>28.861304347826088</v>
      </c>
      <c r="K319" s="147" t="e">
        <v>#N/A</v>
      </c>
      <c r="X319" s="144">
        <v>45679</v>
      </c>
      <c r="Y319" s="145">
        <v>1459</v>
      </c>
      <c r="Z319" s="145">
        <v>704</v>
      </c>
      <c r="AA319" s="150">
        <v>45749</v>
      </c>
      <c r="AB319" s="145">
        <v>680</v>
      </c>
      <c r="AC319" s="145">
        <v>1321</v>
      </c>
    </row>
    <row r="320" spans="9:29">
      <c r="I320" s="146">
        <v>36646</v>
      </c>
      <c r="J320" s="147">
        <v>25.412500000000001</v>
      </c>
      <c r="K320" s="147" t="e">
        <v>#N/A</v>
      </c>
      <c r="X320" s="144">
        <v>45678</v>
      </c>
      <c r="Y320" s="145">
        <v>1460</v>
      </c>
      <c r="Z320" s="145">
        <v>704</v>
      </c>
      <c r="AA320" s="150">
        <v>45748</v>
      </c>
      <c r="AB320" s="145">
        <v>680</v>
      </c>
      <c r="AC320" s="145">
        <v>1317</v>
      </c>
    </row>
    <row r="321" spans="9:29">
      <c r="I321" s="146">
        <v>36616</v>
      </c>
      <c r="J321" s="147">
        <v>29.804347826086957</v>
      </c>
      <c r="K321" s="147" t="e">
        <v>#N/A</v>
      </c>
      <c r="X321" s="144">
        <v>45677</v>
      </c>
      <c r="Y321" s="145">
        <v>1460</v>
      </c>
      <c r="Z321" s="145">
        <v>704</v>
      </c>
      <c r="AA321" s="150">
        <v>45747</v>
      </c>
      <c r="AB321" s="145">
        <v>680</v>
      </c>
      <c r="AC321" s="145">
        <v>1317</v>
      </c>
    </row>
    <row r="322" spans="9:29">
      <c r="I322" s="146">
        <v>36585</v>
      </c>
      <c r="J322" s="147">
        <v>29.139047619047616</v>
      </c>
      <c r="K322" s="147" t="e">
        <v>#N/A</v>
      </c>
      <c r="X322" s="144">
        <v>45674</v>
      </c>
      <c r="Y322" s="145">
        <v>1460</v>
      </c>
      <c r="Z322" s="145">
        <v>704</v>
      </c>
      <c r="AA322" s="150">
        <v>45744</v>
      </c>
      <c r="AB322" s="145">
        <v>680</v>
      </c>
      <c r="AC322" s="145">
        <v>1317</v>
      </c>
    </row>
    <row r="323" spans="9:29">
      <c r="I323" s="146">
        <v>36556</v>
      </c>
      <c r="J323" s="147">
        <v>26.835238095238093</v>
      </c>
      <c r="K323" s="147" t="e">
        <v>#N/A</v>
      </c>
      <c r="X323" s="144">
        <v>45673</v>
      </c>
      <c r="Y323" s="145">
        <v>1461</v>
      </c>
      <c r="Z323" s="145">
        <v>705</v>
      </c>
      <c r="AA323" s="150">
        <v>45743</v>
      </c>
      <c r="AB323" s="145">
        <v>680</v>
      </c>
      <c r="AC323" s="145">
        <v>1317</v>
      </c>
    </row>
    <row r="324" spans="9:29">
      <c r="I324" s="146">
        <v>36525</v>
      </c>
      <c r="J324" s="147">
        <v>26.072727272727274</v>
      </c>
      <c r="K324" s="147" t="e">
        <v>#N/A</v>
      </c>
      <c r="X324" s="144">
        <v>45672</v>
      </c>
      <c r="Y324" s="145">
        <v>1465</v>
      </c>
      <c r="Z324" s="145">
        <v>705</v>
      </c>
      <c r="AA324" s="150">
        <v>45742</v>
      </c>
      <c r="AB324" s="145">
        <v>680</v>
      </c>
      <c r="AC324" s="145">
        <v>1316</v>
      </c>
    </row>
    <row r="325" spans="9:29">
      <c r="I325" s="146">
        <v>36494</v>
      </c>
      <c r="J325" s="147">
        <v>25.017142857142858</v>
      </c>
      <c r="K325" s="147" t="e">
        <v>#N/A</v>
      </c>
      <c r="X325" s="144">
        <v>45671</v>
      </c>
      <c r="Y325" s="145">
        <v>1466</v>
      </c>
      <c r="Z325" s="145">
        <v>705</v>
      </c>
      <c r="AA325" s="150">
        <v>45741</v>
      </c>
      <c r="AB325" s="145">
        <v>658</v>
      </c>
      <c r="AC325" s="145">
        <v>1315</v>
      </c>
    </row>
    <row r="326" spans="9:29">
      <c r="I326" s="146">
        <v>36464</v>
      </c>
      <c r="J326" s="147">
        <v>22.693809523809524</v>
      </c>
      <c r="K326" s="147" t="e">
        <v>#N/A</v>
      </c>
      <c r="X326" s="144">
        <v>45670</v>
      </c>
      <c r="Y326" s="145">
        <v>1473</v>
      </c>
      <c r="Z326" s="145">
        <v>705</v>
      </c>
      <c r="AA326" s="150">
        <v>45740</v>
      </c>
      <c r="AB326" s="145">
        <v>681</v>
      </c>
      <c r="AC326" s="145">
        <v>1315</v>
      </c>
    </row>
    <row r="327" spans="9:29">
      <c r="I327" s="146">
        <v>36433</v>
      </c>
      <c r="J327" s="147">
        <v>23.743333333333332</v>
      </c>
      <c r="K327" s="147" t="e">
        <v>#N/A</v>
      </c>
      <c r="X327" s="144">
        <v>45667</v>
      </c>
      <c r="Y327" s="145">
        <v>1476</v>
      </c>
      <c r="Z327" s="145">
        <v>705</v>
      </c>
      <c r="AA327" s="150">
        <v>45737</v>
      </c>
      <c r="AB327" s="145">
        <v>685</v>
      </c>
      <c r="AC327" s="145">
        <v>1317</v>
      </c>
    </row>
    <row r="328" spans="9:29">
      <c r="I328" s="146">
        <v>36403</v>
      </c>
      <c r="J328" s="147">
        <v>21.585000000000001</v>
      </c>
      <c r="K328" s="147" t="e">
        <v>#N/A</v>
      </c>
      <c r="X328" s="144">
        <v>45666</v>
      </c>
      <c r="Y328" s="145">
        <v>1478</v>
      </c>
      <c r="Z328" s="145">
        <v>705</v>
      </c>
      <c r="AA328" s="150">
        <v>45736</v>
      </c>
      <c r="AB328" s="145">
        <v>689</v>
      </c>
      <c r="AC328" s="145">
        <v>1321</v>
      </c>
    </row>
    <row r="329" spans="9:29">
      <c r="X329" s="144">
        <v>45665</v>
      </c>
      <c r="Y329" s="145">
        <v>1488</v>
      </c>
      <c r="Z329" s="145">
        <v>705</v>
      </c>
      <c r="AA329" s="150">
        <v>45735</v>
      </c>
      <c r="AB329" s="145">
        <v>693</v>
      </c>
      <c r="AC329" s="145">
        <v>1326</v>
      </c>
    </row>
    <row r="330" spans="9:29">
      <c r="X330" s="144">
        <v>45664</v>
      </c>
      <c r="Y330" s="145">
        <v>1491</v>
      </c>
      <c r="Z330" s="145">
        <v>705</v>
      </c>
      <c r="AA330" s="150">
        <v>45734</v>
      </c>
      <c r="AB330" s="145">
        <v>693</v>
      </c>
      <c r="AC330" s="145">
        <v>1326</v>
      </c>
    </row>
    <row r="331" spans="9:29">
      <c r="X331" s="144">
        <v>45663</v>
      </c>
      <c r="Y331" s="145">
        <v>1496</v>
      </c>
      <c r="Z331" s="145">
        <v>705</v>
      </c>
      <c r="AA331" s="150">
        <v>45733</v>
      </c>
      <c r="AB331" s="145">
        <v>697</v>
      </c>
      <c r="AC331" s="145">
        <v>1331</v>
      </c>
    </row>
    <row r="332" spans="9:29">
      <c r="X332" s="144">
        <v>45660</v>
      </c>
      <c r="Y332" s="145">
        <v>1502</v>
      </c>
      <c r="Z332" s="145">
        <v>705</v>
      </c>
      <c r="AA332" s="150">
        <v>45730</v>
      </c>
      <c r="AB332" s="145">
        <v>698</v>
      </c>
      <c r="AC332" s="145">
        <v>1332</v>
      </c>
    </row>
    <row r="333" spans="9:29">
      <c r="X333" s="144">
        <v>45659</v>
      </c>
      <c r="Y333" s="145">
        <v>1511</v>
      </c>
      <c r="Z333" s="145">
        <v>705</v>
      </c>
      <c r="AA333" s="150">
        <v>45729</v>
      </c>
      <c r="AB333" s="145">
        <v>697</v>
      </c>
      <c r="AC333" s="145">
        <v>1333</v>
      </c>
    </row>
    <row r="334" spans="9:29">
      <c r="X334" s="144">
        <v>45658</v>
      </c>
      <c r="Y334" s="145">
        <v>1517</v>
      </c>
      <c r="Z334" s="145">
        <v>705</v>
      </c>
      <c r="AA334" s="150">
        <v>45728</v>
      </c>
      <c r="AB334" s="145">
        <v>697</v>
      </c>
      <c r="AC334" s="145">
        <v>1335</v>
      </c>
    </row>
    <row r="335" spans="9:29">
      <c r="X335" s="144">
        <v>45657</v>
      </c>
      <c r="Y335" s="145">
        <v>1522</v>
      </c>
      <c r="Z335" s="145">
        <v>705</v>
      </c>
      <c r="AA335" s="150">
        <v>45727</v>
      </c>
      <c r="AB335" s="145">
        <v>697</v>
      </c>
      <c r="AC335" s="145">
        <v>1340</v>
      </c>
    </row>
    <row r="336" spans="9:29">
      <c r="X336" s="144">
        <v>45656</v>
      </c>
      <c r="Y336" s="145">
        <v>1528</v>
      </c>
      <c r="Z336" s="145">
        <v>704</v>
      </c>
      <c r="AA336" s="150">
        <v>45726</v>
      </c>
      <c r="AB336" s="145">
        <v>697</v>
      </c>
      <c r="AC336" s="145">
        <v>1344</v>
      </c>
    </row>
    <row r="337" spans="24:29">
      <c r="X337" s="144">
        <v>45653</v>
      </c>
      <c r="Y337" s="145">
        <v>1534</v>
      </c>
      <c r="Z337" s="145">
        <v>704</v>
      </c>
      <c r="AA337" s="150">
        <v>45723</v>
      </c>
      <c r="AB337" s="145">
        <v>697</v>
      </c>
      <c r="AC337" s="145">
        <v>1347</v>
      </c>
    </row>
    <row r="338" spans="24:29">
      <c r="X338" s="144">
        <v>45652</v>
      </c>
      <c r="Y338" s="145">
        <v>1541</v>
      </c>
      <c r="Z338" s="145">
        <v>704</v>
      </c>
      <c r="AA338" s="150">
        <v>45722</v>
      </c>
      <c r="AB338" s="145">
        <v>697</v>
      </c>
      <c r="AC338" s="145">
        <v>1349</v>
      </c>
    </row>
    <row r="339" spans="24:29">
      <c r="X339" s="144">
        <v>45651</v>
      </c>
      <c r="Y339" s="145">
        <v>1559</v>
      </c>
      <c r="Z339" s="145">
        <v>704</v>
      </c>
      <c r="AA339" s="150">
        <v>45721</v>
      </c>
      <c r="AB339" s="145">
        <v>697</v>
      </c>
      <c r="AC339" s="145">
        <v>1350</v>
      </c>
    </row>
    <row r="340" spans="24:29">
      <c r="X340" s="144">
        <v>45650</v>
      </c>
      <c r="Y340" s="145">
        <v>1559</v>
      </c>
      <c r="Z340" s="145">
        <v>704</v>
      </c>
      <c r="AA340" s="150">
        <v>45720</v>
      </c>
      <c r="AB340" s="145">
        <v>697</v>
      </c>
      <c r="AC340" s="145">
        <v>1358</v>
      </c>
    </row>
    <row r="341" spans="24:29">
      <c r="X341" s="144">
        <v>45649</v>
      </c>
      <c r="Y341" s="145">
        <v>1567</v>
      </c>
      <c r="Z341" s="145">
        <v>705</v>
      </c>
      <c r="AA341" s="150">
        <v>45719</v>
      </c>
      <c r="AB341" s="145">
        <v>698</v>
      </c>
      <c r="AC341" s="145">
        <v>1370</v>
      </c>
    </row>
    <row r="342" spans="24:29">
      <c r="X342" s="144">
        <v>45646</v>
      </c>
      <c r="Y342" s="145">
        <v>1575</v>
      </c>
      <c r="Z342" s="145">
        <v>705</v>
      </c>
      <c r="AA342" s="150">
        <v>45717</v>
      </c>
      <c r="AB342" s="145">
        <v>699</v>
      </c>
      <c r="AC342" s="145">
        <v>1378</v>
      </c>
    </row>
    <row r="343" spans="24:29">
      <c r="X343" s="144">
        <v>45645</v>
      </c>
      <c r="Y343" s="145">
        <v>1583</v>
      </c>
      <c r="Z343" s="145">
        <v>706</v>
      </c>
      <c r="AA343" s="150">
        <v>45716</v>
      </c>
      <c r="AB343" s="145">
        <v>699</v>
      </c>
      <c r="AC343" s="145">
        <v>1378</v>
      </c>
    </row>
    <row r="344" spans="24:29">
      <c r="X344" s="144">
        <v>45644</v>
      </c>
      <c r="Y344" s="145">
        <v>1586</v>
      </c>
      <c r="Z344" s="145">
        <v>706</v>
      </c>
      <c r="AA344" s="150">
        <v>45715</v>
      </c>
      <c r="AB344" s="145">
        <v>699</v>
      </c>
      <c r="AC344" s="145">
        <v>1379</v>
      </c>
    </row>
    <row r="345" spans="24:29">
      <c r="X345" s="144">
        <v>45643</v>
      </c>
      <c r="Y345" s="145">
        <v>1594</v>
      </c>
      <c r="Z345" s="145">
        <v>707</v>
      </c>
      <c r="AA345" s="150">
        <v>45714</v>
      </c>
      <c r="AB345" s="145">
        <v>699</v>
      </c>
      <c r="AC345" s="145">
        <v>1389</v>
      </c>
    </row>
    <row r="346" spans="24:29">
      <c r="X346" s="144">
        <v>45642</v>
      </c>
      <c r="Y346" s="145">
        <v>1601</v>
      </c>
      <c r="Z346" s="145">
        <v>707</v>
      </c>
      <c r="AA346" s="150">
        <v>45713</v>
      </c>
      <c r="AB346" s="145">
        <v>700</v>
      </c>
      <c r="AC346" s="145">
        <v>1393</v>
      </c>
    </row>
    <row r="347" spans="24:29">
      <c r="X347" s="144">
        <v>45639</v>
      </c>
      <c r="Y347" s="145">
        <v>1604</v>
      </c>
      <c r="Z347" s="145">
        <v>707</v>
      </c>
      <c r="AA347" s="150">
        <v>45712</v>
      </c>
      <c r="AB347" s="145">
        <v>700</v>
      </c>
      <c r="AC347" s="145">
        <v>1395</v>
      </c>
    </row>
    <row r="348" spans="24:29">
      <c r="X348" s="144">
        <v>45638</v>
      </c>
      <c r="Y348" s="145">
        <v>1603</v>
      </c>
      <c r="Z348" s="145">
        <v>708</v>
      </c>
      <c r="AA348" s="150">
        <v>45709</v>
      </c>
      <c r="AB348" s="145">
        <v>701</v>
      </c>
      <c r="AC348" s="145">
        <v>1396</v>
      </c>
    </row>
    <row r="349" spans="24:29">
      <c r="X349" s="144">
        <v>45637</v>
      </c>
      <c r="Y349" s="145">
        <v>1606</v>
      </c>
      <c r="Z349" s="145">
        <v>708</v>
      </c>
      <c r="AA349" s="150">
        <v>45708</v>
      </c>
      <c r="AB349" s="145">
        <v>701</v>
      </c>
      <c r="AC349" s="145">
        <v>1401</v>
      </c>
    </row>
    <row r="350" spans="24:29">
      <c r="X350" s="144">
        <v>45636</v>
      </c>
      <c r="Y350" s="145">
        <v>1608</v>
      </c>
      <c r="Z350" s="145">
        <v>709</v>
      </c>
      <c r="AA350" s="150">
        <v>45707</v>
      </c>
      <c r="AB350" s="145">
        <v>702</v>
      </c>
      <c r="AC350" s="145">
        <v>1415</v>
      </c>
    </row>
    <row r="351" spans="24:29">
      <c r="X351" s="144">
        <v>45635</v>
      </c>
      <c r="Y351" s="145">
        <v>1615</v>
      </c>
      <c r="Z351" s="145">
        <v>709</v>
      </c>
      <c r="AA351" s="150">
        <v>45706</v>
      </c>
      <c r="AB351" s="145">
        <v>702</v>
      </c>
      <c r="AC351" s="145">
        <v>1417</v>
      </c>
    </row>
    <row r="352" spans="24:29">
      <c r="X352" s="144">
        <v>45632</v>
      </c>
      <c r="Y352" s="145">
        <v>1627</v>
      </c>
      <c r="Z352" s="145">
        <v>709</v>
      </c>
      <c r="AA352" s="150">
        <v>45705</v>
      </c>
      <c r="AB352" s="145">
        <v>703</v>
      </c>
      <c r="AC352" s="145">
        <v>1421</v>
      </c>
    </row>
    <row r="353" spans="24:29">
      <c r="X353" s="144">
        <v>45631</v>
      </c>
      <c r="Y353" s="145">
        <v>1630</v>
      </c>
      <c r="Z353" s="145">
        <v>709</v>
      </c>
      <c r="AA353" s="150">
        <v>45703</v>
      </c>
      <c r="AB353" s="145">
        <v>703</v>
      </c>
      <c r="AC353" s="145">
        <v>1436</v>
      </c>
    </row>
    <row r="354" spans="24:29">
      <c r="X354" s="144">
        <v>45630</v>
      </c>
      <c r="Y354" s="145">
        <v>1633</v>
      </c>
      <c r="Z354" s="145">
        <v>710</v>
      </c>
      <c r="AA354" s="150">
        <v>45702</v>
      </c>
      <c r="AB354" s="145">
        <v>703</v>
      </c>
      <c r="AC354" s="145">
        <v>1439</v>
      </c>
    </row>
    <row r="355" spans="24:29">
      <c r="X355" s="144">
        <v>45629</v>
      </c>
      <c r="Y355" s="145">
        <v>1636</v>
      </c>
      <c r="Z355" s="145">
        <v>710</v>
      </c>
      <c r="AA355" s="150">
        <v>45701</v>
      </c>
      <c r="AB355" s="145">
        <v>703</v>
      </c>
      <c r="AC355" s="145">
        <v>1440</v>
      </c>
    </row>
    <row r="356" spans="24:29">
      <c r="X356" s="144">
        <v>45628</v>
      </c>
      <c r="Y356" s="145">
        <v>1639</v>
      </c>
      <c r="Z356" s="145">
        <v>710</v>
      </c>
      <c r="AA356" s="150">
        <v>45700</v>
      </c>
      <c r="AB356" s="145">
        <v>703</v>
      </c>
      <c r="AC356" s="145">
        <v>1442</v>
      </c>
    </row>
    <row r="357" spans="24:29">
      <c r="X357" s="144">
        <v>45627</v>
      </c>
      <c r="Y357" s="145">
        <v>1643</v>
      </c>
      <c r="Z357" s="145">
        <v>710</v>
      </c>
      <c r="AA357" s="150">
        <v>45699</v>
      </c>
      <c r="AB357" s="145">
        <v>703</v>
      </c>
      <c r="AC357" s="145">
        <v>1442</v>
      </c>
    </row>
    <row r="358" spans="24:29">
      <c r="X358" s="144">
        <v>45625</v>
      </c>
      <c r="Y358" s="145">
        <v>1643</v>
      </c>
      <c r="Z358" s="145">
        <v>710</v>
      </c>
      <c r="AA358" s="150">
        <v>45698</v>
      </c>
      <c r="AB358" s="145">
        <v>704</v>
      </c>
      <c r="AC358" s="145">
        <v>1444</v>
      </c>
    </row>
    <row r="359" spans="24:29">
      <c r="X359" s="144">
        <v>45624</v>
      </c>
      <c r="Y359" s="145">
        <v>1647</v>
      </c>
      <c r="Z359" s="145">
        <v>710</v>
      </c>
      <c r="AA359" s="150">
        <v>45696</v>
      </c>
      <c r="AB359" s="145">
        <v>704</v>
      </c>
      <c r="AC359" s="145">
        <v>1445</v>
      </c>
    </row>
    <row r="360" spans="24:29">
      <c r="X360" s="144">
        <v>45623</v>
      </c>
      <c r="Y360" s="145">
        <v>1648</v>
      </c>
      <c r="Z360" s="145">
        <v>710</v>
      </c>
      <c r="AA360" s="150">
        <v>45695</v>
      </c>
      <c r="AB360" s="145">
        <v>704</v>
      </c>
      <c r="AC360" s="145">
        <v>1447</v>
      </c>
    </row>
    <row r="361" spans="24:29">
      <c r="X361" s="144">
        <v>45622</v>
      </c>
      <c r="Y361" s="145">
        <v>1658</v>
      </c>
      <c r="Z361" s="145">
        <v>710</v>
      </c>
      <c r="AA361" s="150">
        <v>45694</v>
      </c>
      <c r="AB361" s="145">
        <v>704</v>
      </c>
      <c r="AC361" s="145">
        <v>1449</v>
      </c>
    </row>
    <row r="362" spans="24:29">
      <c r="X362" s="144">
        <v>45621</v>
      </c>
      <c r="Y362" s="145">
        <v>1658</v>
      </c>
      <c r="Z362" s="145">
        <v>711</v>
      </c>
      <c r="AA362" s="150">
        <v>45693</v>
      </c>
      <c r="AB362" s="145">
        <v>704</v>
      </c>
      <c r="AC362" s="145">
        <v>1458</v>
      </c>
    </row>
    <row r="363" spans="24:29">
      <c r="X363" s="144">
        <v>45618</v>
      </c>
      <c r="Y363" s="145">
        <v>1660</v>
      </c>
      <c r="Z363" s="145">
        <v>711</v>
      </c>
      <c r="AA363" s="150">
        <v>45684</v>
      </c>
      <c r="AB363" s="145">
        <v>704</v>
      </c>
      <c r="AC363" s="145">
        <v>1458</v>
      </c>
    </row>
    <row r="364" spans="24:29">
      <c r="X364" s="144">
        <v>45617</v>
      </c>
      <c r="Y364" s="145">
        <v>1665</v>
      </c>
      <c r="Z364" s="145">
        <v>712</v>
      </c>
      <c r="AA364" s="150">
        <v>45683</v>
      </c>
      <c r="AB364" s="145">
        <v>704</v>
      </c>
      <c r="AC364" s="145">
        <v>1458</v>
      </c>
    </row>
    <row r="365" spans="24:29">
      <c r="X365" s="144">
        <v>45616</v>
      </c>
      <c r="Y365" s="145">
        <v>1667</v>
      </c>
      <c r="Z365" s="145">
        <v>712</v>
      </c>
      <c r="AA365" s="150">
        <v>45681</v>
      </c>
      <c r="AB365" s="145">
        <v>704</v>
      </c>
      <c r="AC365" s="145">
        <v>1458</v>
      </c>
    </row>
    <row r="366" spans="24:29">
      <c r="X366" s="144">
        <v>45615</v>
      </c>
      <c r="Y366" s="145">
        <v>1667</v>
      </c>
      <c r="Z366" s="145">
        <v>712</v>
      </c>
      <c r="AA366" s="150">
        <v>45680</v>
      </c>
      <c r="AB366" s="145">
        <v>704</v>
      </c>
      <c r="AC366" s="145">
        <v>1458</v>
      </c>
    </row>
    <row r="367" spans="24:29">
      <c r="X367" s="144">
        <v>45614</v>
      </c>
      <c r="Y367" s="145">
        <v>1681</v>
      </c>
      <c r="Z367" s="145">
        <v>712</v>
      </c>
      <c r="AA367" s="150">
        <v>45679</v>
      </c>
      <c r="AB367" s="145">
        <v>704</v>
      </c>
      <c r="AC367" s="145">
        <v>1459</v>
      </c>
    </row>
    <row r="368" spans="24:29">
      <c r="X368" s="144">
        <v>45611</v>
      </c>
      <c r="Y368" s="145">
        <v>1688</v>
      </c>
      <c r="Z368" s="145">
        <v>712</v>
      </c>
      <c r="AA368" s="150">
        <v>45678</v>
      </c>
      <c r="AB368" s="145">
        <v>704</v>
      </c>
      <c r="AC368" s="145">
        <v>1460</v>
      </c>
    </row>
    <row r="369" spans="24:29">
      <c r="X369" s="144">
        <v>45610</v>
      </c>
      <c r="Y369" s="145">
        <v>1688</v>
      </c>
      <c r="Z369" s="145">
        <v>712</v>
      </c>
      <c r="AA369" s="150">
        <v>45677</v>
      </c>
      <c r="AB369" s="145">
        <v>704</v>
      </c>
      <c r="AC369" s="145">
        <v>1460</v>
      </c>
    </row>
    <row r="370" spans="24:29">
      <c r="X370" s="144">
        <v>45609</v>
      </c>
      <c r="Y370" s="145">
        <v>1697</v>
      </c>
      <c r="Z370" s="145">
        <v>713</v>
      </c>
      <c r="AA370" s="150">
        <v>45674</v>
      </c>
      <c r="AB370" s="145">
        <v>704</v>
      </c>
      <c r="AC370" s="145">
        <v>1460</v>
      </c>
    </row>
    <row r="371" spans="24:29">
      <c r="X371" s="144">
        <v>45608</v>
      </c>
      <c r="Y371" s="145">
        <v>1698</v>
      </c>
      <c r="Z371" s="145">
        <v>713</v>
      </c>
      <c r="AA371" s="150">
        <v>45673</v>
      </c>
      <c r="AB371" s="145">
        <v>705</v>
      </c>
      <c r="AC371" s="145">
        <v>1461</v>
      </c>
    </row>
    <row r="372" spans="24:29">
      <c r="X372" s="144">
        <v>45607</v>
      </c>
      <c r="Y372" s="145">
        <v>1707</v>
      </c>
      <c r="Z372" s="145">
        <v>713</v>
      </c>
      <c r="AA372" s="150">
        <v>45672</v>
      </c>
      <c r="AB372" s="145">
        <v>705</v>
      </c>
      <c r="AC372" s="145">
        <v>1465</v>
      </c>
    </row>
    <row r="373" spans="24:29">
      <c r="X373" s="144">
        <v>45604</v>
      </c>
      <c r="Y373" s="145">
        <v>1712</v>
      </c>
      <c r="Z373" s="145">
        <v>713</v>
      </c>
      <c r="AA373" s="150">
        <v>45671</v>
      </c>
      <c r="AB373" s="145">
        <v>705</v>
      </c>
      <c r="AC373" s="145">
        <v>1466</v>
      </c>
    </row>
    <row r="374" spans="24:29">
      <c r="X374" s="144">
        <v>45603</v>
      </c>
      <c r="Y374" s="145">
        <v>1716</v>
      </c>
      <c r="Z374" s="145">
        <v>713</v>
      </c>
      <c r="AA374" s="150">
        <v>45670</v>
      </c>
      <c r="AB374" s="145">
        <v>705</v>
      </c>
      <c r="AC374" s="145">
        <v>1473</v>
      </c>
    </row>
    <row r="375" spans="24:29">
      <c r="X375" s="144">
        <v>45602</v>
      </c>
      <c r="Y375" s="145">
        <v>1716</v>
      </c>
      <c r="Z375" s="145">
        <v>713</v>
      </c>
      <c r="AA375" s="150">
        <v>45667</v>
      </c>
      <c r="AB375" s="145">
        <v>705</v>
      </c>
      <c r="AC375" s="145">
        <v>1476</v>
      </c>
    </row>
    <row r="376" spans="24:29">
      <c r="X376" s="144">
        <v>45601</v>
      </c>
      <c r="Y376" s="145">
        <v>1716</v>
      </c>
      <c r="Z376" s="145">
        <v>713</v>
      </c>
      <c r="AA376" s="150">
        <v>45666</v>
      </c>
      <c r="AB376" s="145">
        <v>705</v>
      </c>
      <c r="AC376" s="145">
        <v>1478</v>
      </c>
    </row>
    <row r="377" spans="24:29">
      <c r="X377" s="144">
        <v>45600</v>
      </c>
      <c r="Y377" s="145">
        <v>1722</v>
      </c>
      <c r="Z377" s="145">
        <v>713</v>
      </c>
      <c r="AA377" s="150">
        <v>45665</v>
      </c>
      <c r="AB377" s="145">
        <v>705</v>
      </c>
      <c r="AC377" s="145">
        <v>1488</v>
      </c>
    </row>
    <row r="378" spans="24:29">
      <c r="X378" s="144">
        <v>45597</v>
      </c>
      <c r="Y378" s="145">
        <v>1725</v>
      </c>
      <c r="Z378" s="145">
        <v>713</v>
      </c>
      <c r="AA378" s="150">
        <v>45664</v>
      </c>
      <c r="AB378" s="145">
        <v>705</v>
      </c>
      <c r="AC378" s="145">
        <v>1491</v>
      </c>
    </row>
    <row r="379" spans="24:29">
      <c r="X379" s="144">
        <v>45596</v>
      </c>
      <c r="Y379" s="145">
        <v>1729</v>
      </c>
      <c r="Z379" s="145">
        <v>714</v>
      </c>
      <c r="AA379" s="150">
        <v>45663</v>
      </c>
      <c r="AB379" s="145">
        <v>705</v>
      </c>
      <c r="AC379" s="145">
        <v>1496</v>
      </c>
    </row>
    <row r="380" spans="24:29">
      <c r="X380" s="144">
        <v>45595</v>
      </c>
      <c r="Y380" s="145">
        <v>1731</v>
      </c>
      <c r="Z380" s="145">
        <v>714</v>
      </c>
      <c r="AA380" s="150">
        <v>45660</v>
      </c>
      <c r="AB380" s="145">
        <v>705</v>
      </c>
      <c r="AC380" s="145">
        <v>1502</v>
      </c>
    </row>
    <row r="381" spans="24:29">
      <c r="X381" s="144">
        <v>45594</v>
      </c>
      <c r="Y381" s="145">
        <v>1729</v>
      </c>
      <c r="Z381" s="145">
        <v>714</v>
      </c>
      <c r="AA381" s="150">
        <v>45659</v>
      </c>
      <c r="AB381" s="145">
        <v>705</v>
      </c>
      <c r="AC381" s="145">
        <v>1511</v>
      </c>
    </row>
    <row r="382" spans="24:29">
      <c r="X382" s="144">
        <v>45593</v>
      </c>
      <c r="Y382" s="145">
        <v>1740</v>
      </c>
      <c r="Z382" s="145">
        <v>714</v>
      </c>
      <c r="AA382" s="150">
        <v>45658</v>
      </c>
      <c r="AB382" s="145">
        <v>705</v>
      </c>
      <c r="AC382" s="145">
        <v>1517</v>
      </c>
    </row>
    <row r="383" spans="24:29">
      <c r="X383" s="144">
        <v>45590</v>
      </c>
      <c r="Y383" s="145">
        <v>1740</v>
      </c>
      <c r="Z383" s="145">
        <v>714</v>
      </c>
      <c r="AA383" s="150">
        <v>45657</v>
      </c>
      <c r="AB383" s="145">
        <v>705</v>
      </c>
      <c r="AC383" s="145">
        <v>1522</v>
      </c>
    </row>
    <row r="384" spans="24:29">
      <c r="X384" s="144">
        <v>45589</v>
      </c>
      <c r="Y384" s="145">
        <v>1745</v>
      </c>
      <c r="Z384" s="145">
        <v>714</v>
      </c>
      <c r="AA384" s="150">
        <v>45656</v>
      </c>
      <c r="AB384" s="145">
        <v>704</v>
      </c>
      <c r="AC384" s="145">
        <v>1528</v>
      </c>
    </row>
    <row r="385" spans="24:29">
      <c r="X385" s="144">
        <v>45588</v>
      </c>
      <c r="Y385" s="145">
        <v>1760</v>
      </c>
      <c r="Z385" s="145">
        <v>714</v>
      </c>
      <c r="AA385" s="150">
        <v>45653</v>
      </c>
      <c r="AB385" s="145">
        <v>704</v>
      </c>
      <c r="AC385" s="145">
        <v>1534</v>
      </c>
    </row>
    <row r="386" spans="24:29">
      <c r="X386" s="144">
        <v>45587</v>
      </c>
      <c r="Y386" s="145">
        <v>1773</v>
      </c>
      <c r="Z386" s="145">
        <v>714</v>
      </c>
      <c r="AA386" s="150">
        <v>45652</v>
      </c>
      <c r="AB386" s="145">
        <v>704</v>
      </c>
      <c r="AC386" s="145">
        <v>1541</v>
      </c>
    </row>
    <row r="387" spans="24:29">
      <c r="X387" s="144">
        <v>45586</v>
      </c>
      <c r="Y387" s="145">
        <v>1786</v>
      </c>
      <c r="Z387" s="145">
        <v>714</v>
      </c>
      <c r="AA387" s="150">
        <v>45651</v>
      </c>
      <c r="AB387" s="145">
        <v>704</v>
      </c>
      <c r="AC387" s="145">
        <v>1559</v>
      </c>
    </row>
    <row r="388" spans="24:29">
      <c r="X388" s="144">
        <v>45583</v>
      </c>
      <c r="Y388" s="145">
        <v>1796</v>
      </c>
      <c r="Z388" s="145">
        <v>714</v>
      </c>
      <c r="AA388" s="150">
        <v>45650</v>
      </c>
      <c r="AB388" s="145">
        <v>704</v>
      </c>
      <c r="AC388" s="145">
        <v>1559</v>
      </c>
    </row>
    <row r="389" spans="24:29">
      <c r="X389" s="144">
        <v>45582</v>
      </c>
      <c r="Y389" s="145">
        <v>1813</v>
      </c>
      <c r="Z389" s="145">
        <v>714</v>
      </c>
      <c r="AA389" s="150">
        <v>45649</v>
      </c>
      <c r="AB389" s="145">
        <v>705</v>
      </c>
      <c r="AC389" s="145">
        <v>1567</v>
      </c>
    </row>
    <row r="390" spans="24:29">
      <c r="X390" s="144">
        <v>45581</v>
      </c>
      <c r="Y390" s="145">
        <v>1820</v>
      </c>
      <c r="Z390" s="145">
        <v>714</v>
      </c>
      <c r="AA390" s="150">
        <v>45646</v>
      </c>
      <c r="AB390" s="145">
        <v>705</v>
      </c>
      <c r="AC390" s="145">
        <v>1575</v>
      </c>
    </row>
    <row r="391" spans="24:29">
      <c r="X391" s="144">
        <v>45580</v>
      </c>
      <c r="Y391" s="145">
        <v>1822</v>
      </c>
      <c r="Z391" s="145">
        <v>715</v>
      </c>
      <c r="AA391" s="150">
        <v>45645</v>
      </c>
      <c r="AB391" s="145">
        <v>706</v>
      </c>
      <c r="AC391" s="145">
        <v>1583</v>
      </c>
    </row>
    <row r="392" spans="24:29">
      <c r="X392" s="144">
        <v>45579</v>
      </c>
      <c r="Y392" s="145">
        <v>1822</v>
      </c>
      <c r="Z392" s="145">
        <v>715</v>
      </c>
      <c r="AA392" s="150">
        <v>45644</v>
      </c>
      <c r="AB392" s="145">
        <v>706</v>
      </c>
      <c r="AC392" s="145">
        <v>1586</v>
      </c>
    </row>
    <row r="393" spans="24:29">
      <c r="X393" s="144">
        <v>45577</v>
      </c>
      <c r="Y393" s="145">
        <v>1813</v>
      </c>
      <c r="Z393" s="145">
        <v>715</v>
      </c>
      <c r="AA393" s="150">
        <v>45643</v>
      </c>
      <c r="AB393" s="145">
        <v>707</v>
      </c>
      <c r="AC393" s="145">
        <v>1594</v>
      </c>
    </row>
    <row r="394" spans="24:29">
      <c r="X394" s="144">
        <v>45576</v>
      </c>
      <c r="Y394" s="145">
        <v>1808</v>
      </c>
      <c r="Z394" s="145">
        <v>715</v>
      </c>
      <c r="AA394" s="150">
        <v>45642</v>
      </c>
      <c r="AB394" s="145">
        <v>707</v>
      </c>
      <c r="AC394" s="145">
        <v>1601</v>
      </c>
    </row>
    <row r="395" spans="24:29">
      <c r="X395" s="144">
        <v>45575</v>
      </c>
      <c r="Y395" s="145">
        <v>1803</v>
      </c>
      <c r="Z395" s="145">
        <v>716</v>
      </c>
      <c r="AA395" s="150">
        <v>45639</v>
      </c>
      <c r="AB395" s="145">
        <v>707</v>
      </c>
      <c r="AC395" s="145">
        <v>1604</v>
      </c>
    </row>
    <row r="396" spans="24:29">
      <c r="X396" s="144">
        <v>45574</v>
      </c>
      <c r="Y396" s="145">
        <v>1791</v>
      </c>
      <c r="Z396" s="145">
        <v>716</v>
      </c>
      <c r="AA396" s="150">
        <v>45638</v>
      </c>
      <c r="AB396" s="145">
        <v>708</v>
      </c>
      <c r="AC396" s="145">
        <v>1603</v>
      </c>
    </row>
    <row r="397" spans="24:29">
      <c r="X397" s="144">
        <v>45573</v>
      </c>
      <c r="Y397" s="145">
        <v>1767</v>
      </c>
      <c r="Z397" s="145">
        <v>716</v>
      </c>
      <c r="AA397" s="150">
        <v>45637</v>
      </c>
      <c r="AB397" s="145">
        <v>708</v>
      </c>
      <c r="AC397" s="145">
        <v>1606</v>
      </c>
    </row>
    <row r="398" spans="24:29">
      <c r="X398" s="144">
        <v>45565</v>
      </c>
      <c r="Y398" s="145">
        <v>1727</v>
      </c>
      <c r="Z398" s="145">
        <v>716</v>
      </c>
      <c r="AA398" s="150">
        <v>45636</v>
      </c>
      <c r="AB398" s="145">
        <v>709</v>
      </c>
      <c r="AC398" s="145">
        <v>1608</v>
      </c>
    </row>
    <row r="399" spans="24:29">
      <c r="X399" s="144">
        <v>45564</v>
      </c>
      <c r="Y399" s="145">
        <v>1705</v>
      </c>
      <c r="Z399" s="145">
        <v>716</v>
      </c>
      <c r="AA399" s="150">
        <v>45635</v>
      </c>
      <c r="AB399" s="145">
        <v>709</v>
      </c>
      <c r="AC399" s="145">
        <v>1615</v>
      </c>
    </row>
    <row r="400" spans="24:29">
      <c r="X400" s="144">
        <v>45562</v>
      </c>
      <c r="Y400" s="145">
        <v>1698</v>
      </c>
      <c r="Z400" s="145">
        <v>716</v>
      </c>
      <c r="AA400" s="150">
        <v>45632</v>
      </c>
      <c r="AB400" s="145">
        <v>709</v>
      </c>
      <c r="AC400" s="145">
        <v>1627</v>
      </c>
    </row>
    <row r="401" spans="24:29">
      <c r="X401" s="144">
        <v>45561</v>
      </c>
      <c r="Y401" s="145">
        <v>1695</v>
      </c>
      <c r="Z401" s="145">
        <v>716</v>
      </c>
      <c r="AA401" s="150">
        <v>45631</v>
      </c>
      <c r="AB401" s="145">
        <v>709</v>
      </c>
      <c r="AC401" s="145">
        <v>1630</v>
      </c>
    </row>
    <row r="402" spans="24:29">
      <c r="X402" s="144">
        <v>45560</v>
      </c>
      <c r="Y402" s="145">
        <v>1691</v>
      </c>
      <c r="Z402" s="145">
        <v>716</v>
      </c>
      <c r="AA402" s="150">
        <v>45630</v>
      </c>
      <c r="AB402" s="145">
        <v>710</v>
      </c>
      <c r="AC402" s="145">
        <v>1633</v>
      </c>
    </row>
    <row r="403" spans="24:29">
      <c r="X403" s="144">
        <v>45559</v>
      </c>
      <c r="Y403" s="145">
        <v>1690</v>
      </c>
      <c r="Z403" s="145">
        <v>716</v>
      </c>
      <c r="AA403" s="150">
        <v>45629</v>
      </c>
      <c r="AB403" s="145">
        <v>710</v>
      </c>
      <c r="AC403" s="145">
        <v>1636</v>
      </c>
    </row>
    <row r="404" spans="24:29">
      <c r="X404" s="144">
        <v>45558</v>
      </c>
      <c r="Y404" s="145">
        <v>1694</v>
      </c>
      <c r="Z404" s="145">
        <v>715</v>
      </c>
      <c r="AA404" s="150">
        <v>45628</v>
      </c>
      <c r="AB404" s="145">
        <v>710</v>
      </c>
      <c r="AC404" s="145">
        <v>1639</v>
      </c>
    </row>
    <row r="405" spans="24:29">
      <c r="X405" s="144">
        <v>45555</v>
      </c>
      <c r="Y405" s="145">
        <v>1694</v>
      </c>
      <c r="Z405" s="145">
        <v>714</v>
      </c>
      <c r="AA405" s="150">
        <v>45627</v>
      </c>
      <c r="AB405" s="145">
        <v>710</v>
      </c>
      <c r="AC405" s="145">
        <v>1643</v>
      </c>
    </row>
    <row r="406" spans="24:29">
      <c r="X406" s="144">
        <v>45554</v>
      </c>
      <c r="Y406" s="145">
        <v>1685</v>
      </c>
      <c r="Z406" s="145">
        <v>714</v>
      </c>
      <c r="AA406" s="150">
        <v>45625</v>
      </c>
      <c r="AB406" s="145">
        <v>710</v>
      </c>
      <c r="AC406" s="145">
        <v>1643</v>
      </c>
    </row>
    <row r="407" spans="24:29">
      <c r="X407" s="144">
        <v>45553</v>
      </c>
      <c r="Y407" s="145">
        <v>1685</v>
      </c>
      <c r="Z407" s="145">
        <v>714</v>
      </c>
      <c r="AA407" s="150">
        <v>45624</v>
      </c>
      <c r="AB407" s="145">
        <v>710</v>
      </c>
      <c r="AC407" s="145">
        <v>1647</v>
      </c>
    </row>
    <row r="408" spans="24:29">
      <c r="X408" s="144">
        <v>45549</v>
      </c>
      <c r="Y408" s="145">
        <v>1687</v>
      </c>
      <c r="Z408" s="145">
        <v>714</v>
      </c>
      <c r="AA408" s="150">
        <v>45623</v>
      </c>
      <c r="AB408" s="145">
        <v>710</v>
      </c>
      <c r="AC408" s="145">
        <v>1648</v>
      </c>
    </row>
    <row r="409" spans="24:29">
      <c r="X409" s="144">
        <v>45548</v>
      </c>
      <c r="Y409" s="145">
        <v>1686</v>
      </c>
      <c r="Z409" s="145">
        <v>714</v>
      </c>
      <c r="AA409" s="150">
        <v>45622</v>
      </c>
      <c r="AB409" s="145">
        <v>710</v>
      </c>
      <c r="AC409" s="145">
        <v>1658</v>
      </c>
    </row>
    <row r="410" spans="24:29">
      <c r="X410" s="144">
        <v>45547</v>
      </c>
      <c r="Y410" s="145">
        <v>1688</v>
      </c>
      <c r="Z410" s="145">
        <v>714</v>
      </c>
      <c r="AA410" s="150">
        <v>45621</v>
      </c>
      <c r="AB410" s="145">
        <v>711</v>
      </c>
      <c r="AC410" s="145">
        <v>1658</v>
      </c>
    </row>
    <row r="411" spans="24:29">
      <c r="X411" s="144">
        <v>45546</v>
      </c>
      <c r="Y411" s="145">
        <v>1688</v>
      </c>
      <c r="Z411" s="145">
        <v>713</v>
      </c>
      <c r="AA411" s="150">
        <v>45618</v>
      </c>
      <c r="AB411" s="145">
        <v>711</v>
      </c>
      <c r="AC411" s="145">
        <v>1660</v>
      </c>
    </row>
    <row r="412" spans="24:29">
      <c r="X412" s="144">
        <v>45545</v>
      </c>
      <c r="Y412" s="145">
        <v>1695</v>
      </c>
      <c r="Z412" s="145">
        <v>713</v>
      </c>
      <c r="AA412" s="150">
        <v>45617</v>
      </c>
      <c r="AB412" s="145">
        <v>712</v>
      </c>
      <c r="AC412" s="145">
        <v>1665</v>
      </c>
    </row>
    <row r="413" spans="24:29">
      <c r="X413" s="144">
        <v>45544</v>
      </c>
      <c r="Y413" s="145">
        <v>1698</v>
      </c>
      <c r="Z413" s="145">
        <v>713</v>
      </c>
      <c r="AA413" s="150">
        <v>45616</v>
      </c>
      <c r="AB413" s="145">
        <v>712</v>
      </c>
      <c r="AC413" s="145">
        <v>1667</v>
      </c>
    </row>
    <row r="414" spans="24:29">
      <c r="X414" s="144">
        <v>45541</v>
      </c>
      <c r="Y414" s="145">
        <v>1701</v>
      </c>
      <c r="Z414" s="145">
        <v>712</v>
      </c>
      <c r="AA414" s="150">
        <v>45615</v>
      </c>
      <c r="AB414" s="145">
        <v>712</v>
      </c>
      <c r="AC414" s="145">
        <v>1667</v>
      </c>
    </row>
    <row r="415" spans="24:29">
      <c r="X415" s="144">
        <v>45540</v>
      </c>
      <c r="Y415" s="145">
        <v>1706</v>
      </c>
      <c r="Z415" s="145">
        <v>712</v>
      </c>
      <c r="AA415" s="150">
        <v>45614</v>
      </c>
      <c r="AB415" s="145">
        <v>712</v>
      </c>
      <c r="AC415" s="145">
        <v>1681</v>
      </c>
    </row>
    <row r="416" spans="24:29">
      <c r="X416" s="144">
        <v>45539</v>
      </c>
      <c r="Y416" s="145">
        <v>1707</v>
      </c>
      <c r="Z416" s="145">
        <v>712</v>
      </c>
      <c r="AA416" s="150">
        <v>45611</v>
      </c>
      <c r="AB416" s="145">
        <v>712</v>
      </c>
      <c r="AC416" s="145">
        <v>1688</v>
      </c>
    </row>
    <row r="417" spans="24:29">
      <c r="X417" s="144">
        <v>45538</v>
      </c>
      <c r="Y417" s="145">
        <v>1704</v>
      </c>
      <c r="Z417" s="145">
        <v>712</v>
      </c>
      <c r="AA417" s="150">
        <v>45610</v>
      </c>
      <c r="AB417" s="145">
        <v>712</v>
      </c>
      <c r="AC417" s="145">
        <v>1688</v>
      </c>
    </row>
    <row r="418" spans="24:29">
      <c r="X418" s="144">
        <v>45537</v>
      </c>
      <c r="Y418" s="145">
        <v>1704</v>
      </c>
      <c r="Z418" s="145">
        <v>712</v>
      </c>
      <c r="AA418" s="150">
        <v>45609</v>
      </c>
      <c r="AB418" s="145">
        <v>713</v>
      </c>
      <c r="AC418" s="145">
        <v>1697</v>
      </c>
    </row>
    <row r="419" spans="24:29">
      <c r="X419" s="144">
        <v>45534</v>
      </c>
      <c r="Y419" s="145">
        <v>1734</v>
      </c>
      <c r="Z419" s="145">
        <v>712</v>
      </c>
      <c r="AA419" s="150">
        <v>45608</v>
      </c>
      <c r="AB419" s="145">
        <v>713</v>
      </c>
      <c r="AC419" s="145">
        <v>1698</v>
      </c>
    </row>
    <row r="420" spans="24:29">
      <c r="X420" s="144">
        <v>45533</v>
      </c>
      <c r="Y420" s="145">
        <v>1734</v>
      </c>
      <c r="Z420" s="145">
        <v>712</v>
      </c>
      <c r="AA420" s="150">
        <v>45607</v>
      </c>
      <c r="AB420" s="145">
        <v>713</v>
      </c>
      <c r="AC420" s="145">
        <v>1707</v>
      </c>
    </row>
    <row r="421" spans="24:29">
      <c r="X421" s="144">
        <v>45532</v>
      </c>
      <c r="Y421" s="145">
        <v>1729</v>
      </c>
      <c r="Z421" s="145">
        <v>711</v>
      </c>
      <c r="AA421" s="150">
        <v>45604</v>
      </c>
      <c r="AB421" s="145">
        <v>713</v>
      </c>
      <c r="AC421" s="145">
        <v>1712</v>
      </c>
    </row>
    <row r="422" spans="24:29">
      <c r="X422" s="144">
        <v>45531</v>
      </c>
      <c r="Y422" s="145">
        <v>1729</v>
      </c>
      <c r="Z422" s="145">
        <v>711</v>
      </c>
      <c r="AA422" s="150">
        <v>45603</v>
      </c>
      <c r="AB422" s="145">
        <v>713</v>
      </c>
      <c r="AC422" s="145">
        <v>1716</v>
      </c>
    </row>
    <row r="423" spans="24:29">
      <c r="X423" s="144">
        <v>45530</v>
      </c>
      <c r="Y423" s="145">
        <v>1731</v>
      </c>
      <c r="Z423" s="145">
        <v>711</v>
      </c>
      <c r="AA423" s="150">
        <v>45602</v>
      </c>
      <c r="AB423" s="145">
        <v>713</v>
      </c>
      <c r="AC423" s="145">
        <v>1716</v>
      </c>
    </row>
    <row r="424" spans="24:29">
      <c r="X424" s="144">
        <v>45527</v>
      </c>
      <c r="Y424" s="145">
        <v>1738</v>
      </c>
      <c r="Z424" s="145">
        <v>711</v>
      </c>
      <c r="AA424" s="150">
        <v>45601</v>
      </c>
      <c r="AB424" s="145">
        <v>713</v>
      </c>
      <c r="AC424" s="145">
        <v>1716</v>
      </c>
    </row>
    <row r="425" spans="24:29">
      <c r="X425" s="144">
        <v>45526</v>
      </c>
      <c r="Y425" s="145">
        <v>1744</v>
      </c>
      <c r="Z425" s="145">
        <v>712</v>
      </c>
      <c r="AA425" s="150">
        <v>45600</v>
      </c>
      <c r="AB425" s="145">
        <v>713</v>
      </c>
      <c r="AC425" s="145">
        <v>1722</v>
      </c>
    </row>
    <row r="426" spans="24:29">
      <c r="X426" s="144">
        <v>45525</v>
      </c>
      <c r="Y426" s="145">
        <v>1761</v>
      </c>
      <c r="Z426" s="145">
        <v>712</v>
      </c>
      <c r="AA426" s="150">
        <v>45597</v>
      </c>
      <c r="AB426" s="145">
        <v>713</v>
      </c>
      <c r="AC426" s="145">
        <v>1725</v>
      </c>
    </row>
    <row r="427" spans="24:29">
      <c r="X427" s="144">
        <v>45524</v>
      </c>
      <c r="Y427" s="145">
        <v>1769</v>
      </c>
      <c r="Z427" s="145">
        <v>712</v>
      </c>
      <c r="AA427" s="150">
        <v>45596</v>
      </c>
      <c r="AB427" s="145">
        <v>714</v>
      </c>
      <c r="AC427" s="145">
        <v>1729</v>
      </c>
    </row>
    <row r="428" spans="24:29">
      <c r="X428" s="144">
        <v>45523</v>
      </c>
      <c r="Y428" s="145">
        <v>1776</v>
      </c>
      <c r="Z428" s="145">
        <v>712</v>
      </c>
      <c r="AA428" s="150">
        <v>45595</v>
      </c>
      <c r="AB428" s="145">
        <v>714</v>
      </c>
      <c r="AC428" s="145">
        <v>1731</v>
      </c>
    </row>
    <row r="429" spans="24:29">
      <c r="X429" s="144">
        <v>45520</v>
      </c>
      <c r="Y429" s="145">
        <v>1790</v>
      </c>
      <c r="Z429" s="145">
        <v>712</v>
      </c>
      <c r="AA429" s="150">
        <v>45594</v>
      </c>
      <c r="AB429" s="145">
        <v>714</v>
      </c>
      <c r="AC429" s="145">
        <v>1729</v>
      </c>
    </row>
    <row r="430" spans="24:29">
      <c r="X430" s="144">
        <v>45519</v>
      </c>
      <c r="Y430" s="145">
        <v>1794</v>
      </c>
      <c r="Z430" s="145">
        <v>713</v>
      </c>
      <c r="AA430" s="150">
        <v>45593</v>
      </c>
      <c r="AB430" s="145">
        <v>714</v>
      </c>
      <c r="AC430" s="145">
        <v>1740</v>
      </c>
    </row>
    <row r="431" spans="24:29">
      <c r="X431" s="144">
        <v>45518</v>
      </c>
      <c r="Y431" s="145">
        <v>1803</v>
      </c>
      <c r="Z431" s="145">
        <v>713</v>
      </c>
      <c r="AA431" s="150">
        <v>45590</v>
      </c>
      <c r="AB431" s="145">
        <v>714</v>
      </c>
      <c r="AC431" s="145">
        <v>1740</v>
      </c>
    </row>
    <row r="432" spans="24:29">
      <c r="X432" s="144">
        <v>45517</v>
      </c>
      <c r="Y432" s="145">
        <v>1817</v>
      </c>
      <c r="Z432" s="145">
        <v>713</v>
      </c>
      <c r="AA432" s="150">
        <v>45589</v>
      </c>
      <c r="AB432" s="145">
        <v>714</v>
      </c>
      <c r="AC432" s="145">
        <v>1745</v>
      </c>
    </row>
    <row r="433" spans="24:29">
      <c r="X433" s="144">
        <v>45516</v>
      </c>
      <c r="Y433" s="145">
        <v>1823</v>
      </c>
      <c r="Z433" s="145">
        <v>713</v>
      </c>
      <c r="AA433" s="150">
        <v>45588</v>
      </c>
      <c r="AB433" s="145">
        <v>714</v>
      </c>
      <c r="AC433" s="145">
        <v>1760</v>
      </c>
    </row>
    <row r="434" spans="24:29">
      <c r="X434" s="144">
        <v>45513</v>
      </c>
      <c r="Y434" s="145">
        <v>1846</v>
      </c>
      <c r="Z434" s="145">
        <v>713</v>
      </c>
      <c r="AA434" s="150">
        <v>45587</v>
      </c>
      <c r="AB434" s="145">
        <v>714</v>
      </c>
      <c r="AC434" s="145">
        <v>1773</v>
      </c>
    </row>
    <row r="435" spans="24:29">
      <c r="X435" s="144">
        <v>45512</v>
      </c>
      <c r="Y435" s="145">
        <v>1858</v>
      </c>
      <c r="Z435" s="145">
        <v>714</v>
      </c>
      <c r="AA435" s="150">
        <v>45586</v>
      </c>
      <c r="AB435" s="145">
        <v>714</v>
      </c>
      <c r="AC435" s="145">
        <v>1786</v>
      </c>
    </row>
    <row r="436" spans="24:29">
      <c r="X436" s="144">
        <v>45511</v>
      </c>
      <c r="Y436" s="145">
        <v>1861</v>
      </c>
      <c r="Z436" s="145">
        <v>714</v>
      </c>
      <c r="AA436" s="150">
        <v>45583</v>
      </c>
      <c r="AB436" s="145">
        <v>714</v>
      </c>
      <c r="AC436" s="145">
        <v>1796</v>
      </c>
    </row>
    <row r="437" spans="24:29">
      <c r="X437" s="144">
        <v>45510</v>
      </c>
      <c r="Y437" s="145">
        <v>1868</v>
      </c>
      <c r="Z437" s="145">
        <v>714</v>
      </c>
      <c r="AA437" s="150">
        <v>45582</v>
      </c>
      <c r="AB437" s="145">
        <v>714</v>
      </c>
      <c r="AC437" s="145">
        <v>1813</v>
      </c>
    </row>
    <row r="438" spans="24:29">
      <c r="X438" s="144">
        <v>45509</v>
      </c>
      <c r="Y438" s="145">
        <v>1875</v>
      </c>
      <c r="Z438" s="145">
        <v>714</v>
      </c>
      <c r="AA438" s="150">
        <v>45581</v>
      </c>
      <c r="AB438" s="145">
        <v>714</v>
      </c>
      <c r="AC438" s="145">
        <v>1820</v>
      </c>
    </row>
    <row r="439" spans="24:29">
      <c r="X439" s="144">
        <v>45506</v>
      </c>
      <c r="Y439" s="145">
        <v>1884</v>
      </c>
      <c r="Z439" s="145">
        <v>714</v>
      </c>
      <c r="AA439" s="150">
        <v>45580</v>
      </c>
      <c r="AB439" s="145">
        <v>715</v>
      </c>
      <c r="AC439" s="145">
        <v>1822</v>
      </c>
    </row>
    <row r="440" spans="24:29">
      <c r="X440" s="144">
        <v>45505</v>
      </c>
      <c r="Y440" s="145">
        <v>1888</v>
      </c>
      <c r="Z440" s="145">
        <v>714</v>
      </c>
      <c r="AA440" s="150">
        <v>45579</v>
      </c>
      <c r="AB440" s="145">
        <v>715</v>
      </c>
      <c r="AC440" s="145">
        <v>1822</v>
      </c>
    </row>
    <row r="441" spans="24:29">
      <c r="X441" s="144">
        <v>45504</v>
      </c>
      <c r="Y441" s="145">
        <v>1903</v>
      </c>
      <c r="Z441" s="145">
        <v>714</v>
      </c>
      <c r="AA441" s="150">
        <v>45577</v>
      </c>
      <c r="AB441" s="145">
        <v>715</v>
      </c>
      <c r="AC441" s="145">
        <v>1813</v>
      </c>
    </row>
    <row r="442" spans="24:29">
      <c r="X442" s="144">
        <v>45503</v>
      </c>
      <c r="Y442" s="145">
        <v>1910</v>
      </c>
      <c r="Z442" s="145">
        <v>714</v>
      </c>
      <c r="AA442" s="150">
        <v>45576</v>
      </c>
      <c r="AB442" s="145">
        <v>715</v>
      </c>
      <c r="AC442" s="145">
        <v>1808</v>
      </c>
    </row>
    <row r="443" spans="24:29">
      <c r="X443" s="144">
        <v>45502</v>
      </c>
      <c r="Y443" s="145">
        <v>1917</v>
      </c>
      <c r="Z443" s="145">
        <v>714</v>
      </c>
      <c r="AA443" s="150">
        <v>45575</v>
      </c>
      <c r="AB443" s="145">
        <v>716</v>
      </c>
      <c r="AC443" s="145">
        <v>1803</v>
      </c>
    </row>
    <row r="444" spans="24:29">
      <c r="X444" s="144">
        <v>45499</v>
      </c>
      <c r="Y444" s="145">
        <v>1923</v>
      </c>
      <c r="Z444" s="145">
        <v>714</v>
      </c>
      <c r="AA444" s="150">
        <v>45574</v>
      </c>
      <c r="AB444" s="145">
        <v>716</v>
      </c>
      <c r="AC444" s="145">
        <v>1791</v>
      </c>
    </row>
    <row r="445" spans="24:29">
      <c r="X445" s="144">
        <v>45498</v>
      </c>
      <c r="Y445" s="145">
        <v>1927</v>
      </c>
      <c r="Z445" s="145">
        <v>714</v>
      </c>
      <c r="AA445" s="150">
        <v>45573</v>
      </c>
      <c r="AB445" s="145">
        <v>716</v>
      </c>
      <c r="AC445" s="145">
        <v>1767</v>
      </c>
    </row>
    <row r="446" spans="24:29">
      <c r="X446" s="144">
        <v>45497</v>
      </c>
      <c r="Y446" s="145">
        <v>1929</v>
      </c>
      <c r="Z446" s="145">
        <v>714</v>
      </c>
      <c r="AA446" s="150">
        <v>45565</v>
      </c>
      <c r="AB446" s="145">
        <v>716</v>
      </c>
      <c r="AC446" s="145">
        <v>1727</v>
      </c>
    </row>
    <row r="447" spans="24:29">
      <c r="X447" s="144">
        <v>45496</v>
      </c>
      <c r="Y447" s="145">
        <v>1940</v>
      </c>
      <c r="Z447" s="145">
        <v>714</v>
      </c>
      <c r="AA447" s="150">
        <v>45564</v>
      </c>
      <c r="AB447" s="145">
        <v>716</v>
      </c>
      <c r="AC447" s="145">
        <v>1705</v>
      </c>
    </row>
    <row r="448" spans="24:29">
      <c r="X448" s="144">
        <v>45495</v>
      </c>
      <c r="Y448" s="145">
        <v>1941</v>
      </c>
      <c r="Z448" s="145">
        <v>713</v>
      </c>
      <c r="AA448" s="150">
        <v>45562</v>
      </c>
      <c r="AB448" s="145">
        <v>716</v>
      </c>
      <c r="AC448" s="145">
        <v>1698</v>
      </c>
    </row>
    <row r="449" spans="24:29">
      <c r="X449" s="144">
        <v>45492</v>
      </c>
      <c r="Y449" s="145">
        <v>1954</v>
      </c>
      <c r="Z449" s="145">
        <v>713</v>
      </c>
      <c r="AA449" s="150">
        <v>45561</v>
      </c>
      <c r="AB449" s="145">
        <v>716</v>
      </c>
      <c r="AC449" s="145">
        <v>1695</v>
      </c>
    </row>
    <row r="450" spans="24:29">
      <c r="X450" s="144">
        <v>45491</v>
      </c>
      <c r="Y450" s="145">
        <v>1956</v>
      </c>
      <c r="Z450" s="145">
        <v>713</v>
      </c>
      <c r="AA450" s="150">
        <v>45560</v>
      </c>
      <c r="AB450" s="145">
        <v>716</v>
      </c>
      <c r="AC450" s="145">
        <v>1691</v>
      </c>
    </row>
    <row r="451" spans="24:29">
      <c r="X451" s="144">
        <v>45490</v>
      </c>
      <c r="Y451" s="145">
        <v>1955</v>
      </c>
      <c r="Z451" s="145">
        <v>713</v>
      </c>
      <c r="AA451" s="150">
        <v>45559</v>
      </c>
      <c r="AB451" s="145">
        <v>716</v>
      </c>
      <c r="AC451" s="145">
        <v>1690</v>
      </c>
    </row>
    <row r="452" spans="24:29">
      <c r="X452" s="144">
        <v>45489</v>
      </c>
      <c r="Y452" s="145">
        <v>1955</v>
      </c>
      <c r="Z452" s="145">
        <v>714</v>
      </c>
      <c r="AA452" s="150">
        <v>45558</v>
      </c>
      <c r="AB452" s="145">
        <v>715</v>
      </c>
      <c r="AC452" s="145">
        <v>1694</v>
      </c>
    </row>
    <row r="453" spans="24:29">
      <c r="X453" s="144">
        <v>45488</v>
      </c>
      <c r="Y453" s="145">
        <v>1957</v>
      </c>
      <c r="Z453" s="145">
        <v>714</v>
      </c>
      <c r="AA453" s="150">
        <v>45555</v>
      </c>
      <c r="AB453" s="145">
        <v>714</v>
      </c>
      <c r="AC453" s="145">
        <v>1694</v>
      </c>
    </row>
    <row r="454" spans="24:29">
      <c r="X454" s="144">
        <v>45485</v>
      </c>
      <c r="Y454" s="145">
        <v>1957</v>
      </c>
      <c r="Z454" s="145">
        <v>714</v>
      </c>
      <c r="AA454" s="150">
        <v>45554</v>
      </c>
      <c r="AB454" s="145">
        <v>714</v>
      </c>
      <c r="AC454" s="145">
        <v>1685</v>
      </c>
    </row>
    <row r="455" spans="24:29">
      <c r="X455" s="144">
        <v>45484</v>
      </c>
      <c r="Y455" s="145">
        <v>1958</v>
      </c>
      <c r="Z455" s="145">
        <v>714</v>
      </c>
      <c r="AA455" s="150">
        <v>45553</v>
      </c>
      <c r="AB455" s="145">
        <v>714</v>
      </c>
      <c r="AC455" s="145">
        <v>1685</v>
      </c>
    </row>
    <row r="456" spans="24:29">
      <c r="X456" s="144">
        <v>45483</v>
      </c>
      <c r="Y456" s="145">
        <v>1958</v>
      </c>
      <c r="Z456" s="145">
        <v>714</v>
      </c>
      <c r="AA456" s="150">
        <v>45549</v>
      </c>
      <c r="AB456" s="145">
        <v>714</v>
      </c>
      <c r="AC456" s="145">
        <v>1687</v>
      </c>
    </row>
    <row r="457" spans="24:29">
      <c r="X457" s="144">
        <v>45482</v>
      </c>
      <c r="Y457" s="145">
        <v>1958</v>
      </c>
      <c r="Z457" s="145">
        <v>714</v>
      </c>
      <c r="AA457" s="150">
        <v>45548</v>
      </c>
      <c r="AB457" s="145">
        <v>714</v>
      </c>
      <c r="AC457" s="145">
        <v>1686</v>
      </c>
    </row>
    <row r="458" spans="24:29">
      <c r="X458" s="144">
        <v>45481</v>
      </c>
      <c r="Y458" s="145">
        <v>1958</v>
      </c>
      <c r="Z458" s="145">
        <v>712</v>
      </c>
      <c r="AA458" s="150">
        <v>45547</v>
      </c>
      <c r="AB458" s="145">
        <v>714</v>
      </c>
      <c r="AC458" s="145">
        <v>1688</v>
      </c>
    </row>
    <row r="459" spans="24:29">
      <c r="X459" s="144">
        <v>45478</v>
      </c>
      <c r="Y459" s="145">
        <v>1958</v>
      </c>
      <c r="Z459" s="145">
        <v>712</v>
      </c>
      <c r="AA459" s="150">
        <v>45546</v>
      </c>
      <c r="AB459" s="145">
        <v>713</v>
      </c>
      <c r="AC459" s="145">
        <v>1688</v>
      </c>
    </row>
    <row r="460" spans="24:29">
      <c r="X460" s="144">
        <v>45477</v>
      </c>
      <c r="Y460" s="145">
        <v>1958</v>
      </c>
      <c r="Z460" s="145">
        <v>712</v>
      </c>
      <c r="AA460" s="150">
        <v>45545</v>
      </c>
      <c r="AB460" s="145">
        <v>713</v>
      </c>
      <c r="AC460" s="145">
        <v>1695</v>
      </c>
    </row>
    <row r="461" spans="24:29">
      <c r="X461" s="144">
        <v>45476</v>
      </c>
      <c r="Y461" s="145">
        <v>1957</v>
      </c>
      <c r="Z461" s="145">
        <v>713</v>
      </c>
      <c r="AA461" s="150">
        <v>45544</v>
      </c>
      <c r="AB461" s="145">
        <v>713</v>
      </c>
      <c r="AC461" s="145">
        <v>1698</v>
      </c>
    </row>
    <row r="462" spans="24:29">
      <c r="X462" s="144">
        <v>45475</v>
      </c>
      <c r="Y462" s="145">
        <v>1956</v>
      </c>
      <c r="Z462" s="145">
        <v>713</v>
      </c>
      <c r="AA462" s="150">
        <v>45541</v>
      </c>
      <c r="AB462" s="145">
        <v>712</v>
      </c>
      <c r="AC462" s="145">
        <v>1701</v>
      </c>
    </row>
    <row r="463" spans="24:29">
      <c r="X463" s="144">
        <v>45474</v>
      </c>
      <c r="Y463" s="145">
        <v>1953</v>
      </c>
      <c r="Z463" s="145">
        <v>713</v>
      </c>
      <c r="AA463" s="150">
        <v>45540</v>
      </c>
      <c r="AB463" s="145">
        <v>712</v>
      </c>
      <c r="AC463" s="145">
        <v>1706</v>
      </c>
    </row>
    <row r="464" spans="24:29">
      <c r="X464" s="144">
        <v>45471</v>
      </c>
      <c r="Y464" s="145">
        <v>1958</v>
      </c>
      <c r="Z464" s="145">
        <v>714</v>
      </c>
      <c r="AA464" s="150">
        <v>45539</v>
      </c>
      <c r="AB464" s="145">
        <v>712</v>
      </c>
      <c r="AC464" s="145">
        <v>1707</v>
      </c>
    </row>
    <row r="465" spans="24:29">
      <c r="X465" s="144">
        <v>45470</v>
      </c>
      <c r="Y465" s="145">
        <v>1958</v>
      </c>
      <c r="Z465" s="145">
        <v>715</v>
      </c>
      <c r="AA465" s="150">
        <v>45538</v>
      </c>
      <c r="AB465" s="145">
        <v>712</v>
      </c>
      <c r="AC465" s="145">
        <v>1704</v>
      </c>
    </row>
    <row r="466" spans="24:29">
      <c r="X466" s="144">
        <v>45469</v>
      </c>
      <c r="Y466" s="145">
        <v>1959</v>
      </c>
      <c r="Z466" s="145">
        <v>715</v>
      </c>
      <c r="AA466" s="150">
        <v>45537</v>
      </c>
      <c r="AB466" s="145">
        <v>712</v>
      </c>
      <c r="AC466" s="145">
        <v>1704</v>
      </c>
    </row>
    <row r="467" spans="24:29">
      <c r="X467" s="144">
        <v>45468</v>
      </c>
      <c r="Y467" s="145">
        <v>1958</v>
      </c>
      <c r="Z467" s="145">
        <v>715</v>
      </c>
      <c r="AA467" s="150">
        <v>45534</v>
      </c>
      <c r="AB467" s="145">
        <v>712</v>
      </c>
      <c r="AC467" s="145">
        <v>1734</v>
      </c>
    </row>
    <row r="468" spans="24:29">
      <c r="X468" s="144">
        <v>45467</v>
      </c>
      <c r="Y468" s="145">
        <v>1960</v>
      </c>
      <c r="Z468" s="145">
        <v>715</v>
      </c>
      <c r="AA468" s="150">
        <v>45533</v>
      </c>
      <c r="AB468" s="145">
        <v>712</v>
      </c>
      <c r="AC468" s="145">
        <v>1734</v>
      </c>
    </row>
    <row r="469" spans="24:29">
      <c r="X469" s="144">
        <v>45464</v>
      </c>
      <c r="Y469" s="145">
        <v>1965</v>
      </c>
      <c r="Z469" s="145">
        <v>715</v>
      </c>
      <c r="AA469" s="150">
        <v>45532</v>
      </c>
      <c r="AB469" s="145">
        <v>711</v>
      </c>
      <c r="AC469" s="145">
        <v>1729</v>
      </c>
    </row>
    <row r="470" spans="24:29">
      <c r="X470" s="144">
        <v>45463</v>
      </c>
      <c r="Y470" s="145">
        <v>1965</v>
      </c>
      <c r="Z470" s="145">
        <v>716</v>
      </c>
      <c r="AA470" s="150">
        <v>45531</v>
      </c>
      <c r="AB470" s="145">
        <v>711</v>
      </c>
      <c r="AC470" s="145">
        <v>1729</v>
      </c>
    </row>
    <row r="471" spans="24:29">
      <c r="X471" s="144">
        <v>45462</v>
      </c>
      <c r="Y471" s="145">
        <v>1965</v>
      </c>
      <c r="Z471" s="145">
        <v>716</v>
      </c>
      <c r="AA471" s="150">
        <v>45530</v>
      </c>
      <c r="AB471" s="145">
        <v>711</v>
      </c>
      <c r="AC471" s="145">
        <v>1731</v>
      </c>
    </row>
    <row r="472" spans="24:29">
      <c r="X472" s="144">
        <v>45461</v>
      </c>
      <c r="Y472" s="145">
        <v>1963</v>
      </c>
      <c r="Z472" s="145">
        <v>716</v>
      </c>
      <c r="AA472" s="150">
        <v>45527</v>
      </c>
      <c r="AB472" s="145">
        <v>711</v>
      </c>
      <c r="AC472" s="145">
        <v>1738</v>
      </c>
    </row>
    <row r="473" spans="24:29">
      <c r="X473" s="144">
        <v>45460</v>
      </c>
      <c r="Y473" s="145">
        <v>1960</v>
      </c>
      <c r="Z473" s="145">
        <v>716</v>
      </c>
      <c r="AA473" s="150">
        <v>45526</v>
      </c>
      <c r="AB473" s="145">
        <v>712</v>
      </c>
      <c r="AC473" s="145">
        <v>1744</v>
      </c>
    </row>
    <row r="474" spans="24:29">
      <c r="X474" s="144">
        <v>45457</v>
      </c>
      <c r="Y474" s="145">
        <v>1960</v>
      </c>
      <c r="Z474" s="145">
        <v>716</v>
      </c>
      <c r="AA474" s="150">
        <v>45525</v>
      </c>
      <c r="AB474" s="145">
        <v>712</v>
      </c>
      <c r="AC474" s="145">
        <v>1761</v>
      </c>
    </row>
    <row r="475" spans="24:29">
      <c r="X475" s="144">
        <v>45456</v>
      </c>
      <c r="Y475" s="145">
        <v>1970</v>
      </c>
      <c r="Z475" s="145">
        <v>716</v>
      </c>
      <c r="AA475" s="150">
        <v>45524</v>
      </c>
      <c r="AB475" s="145">
        <v>712</v>
      </c>
      <c r="AC475" s="145">
        <v>1769</v>
      </c>
    </row>
    <row r="476" spans="24:29">
      <c r="X476" s="144">
        <v>45455</v>
      </c>
      <c r="Y476" s="145">
        <v>1974</v>
      </c>
      <c r="Z476" s="145">
        <v>716</v>
      </c>
      <c r="AA476" s="150">
        <v>45523</v>
      </c>
      <c r="AB476" s="145">
        <v>712</v>
      </c>
      <c r="AC476" s="145">
        <v>1776</v>
      </c>
    </row>
    <row r="477" spans="24:29">
      <c r="X477" s="144">
        <v>45454</v>
      </c>
      <c r="Y477" s="145">
        <v>1976</v>
      </c>
      <c r="Z477" s="145">
        <v>716</v>
      </c>
      <c r="AA477" s="150">
        <v>45520</v>
      </c>
      <c r="AB477" s="145">
        <v>712</v>
      </c>
      <c r="AC477" s="145">
        <v>1790</v>
      </c>
    </row>
    <row r="478" spans="24:29">
      <c r="X478" s="144">
        <v>45450</v>
      </c>
      <c r="Y478" s="145">
        <v>1980</v>
      </c>
      <c r="Z478" s="145">
        <v>716</v>
      </c>
      <c r="AA478" s="150">
        <v>45519</v>
      </c>
      <c r="AB478" s="145">
        <v>713</v>
      </c>
      <c r="AC478" s="145">
        <v>1794</v>
      </c>
    </row>
    <row r="479" spans="24:29">
      <c r="X479" s="144">
        <v>45449</v>
      </c>
      <c r="Y479" s="145">
        <v>1980</v>
      </c>
      <c r="Z479" s="145">
        <v>716</v>
      </c>
      <c r="AA479" s="150">
        <v>45518</v>
      </c>
      <c r="AB479" s="145">
        <v>713</v>
      </c>
      <c r="AC479" s="145">
        <v>1803</v>
      </c>
    </row>
    <row r="480" spans="24:29">
      <c r="X480" s="144">
        <v>45448</v>
      </c>
      <c r="Y480" s="145">
        <v>1991</v>
      </c>
      <c r="Z480" s="145">
        <v>716</v>
      </c>
      <c r="AA480" s="150">
        <v>45517</v>
      </c>
      <c r="AB480" s="145">
        <v>713</v>
      </c>
      <c r="AC480" s="145">
        <v>1817</v>
      </c>
    </row>
    <row r="481" spans="24:29">
      <c r="X481" s="144">
        <v>45447</v>
      </c>
      <c r="Y481" s="145">
        <v>1997</v>
      </c>
      <c r="Z481" s="145">
        <v>716</v>
      </c>
      <c r="AA481" s="150">
        <v>45516</v>
      </c>
      <c r="AB481" s="145">
        <v>713</v>
      </c>
      <c r="AC481" s="145">
        <v>1823</v>
      </c>
    </row>
    <row r="482" spans="24:29">
      <c r="X482" s="144">
        <v>45446</v>
      </c>
      <c r="Y482" s="145">
        <v>1996</v>
      </c>
      <c r="Z482" s="145">
        <v>716</v>
      </c>
      <c r="AA482" s="150">
        <v>45513</v>
      </c>
      <c r="AB482" s="145">
        <v>713</v>
      </c>
      <c r="AC482" s="145">
        <v>1846</v>
      </c>
    </row>
    <row r="483" spans="24:29">
      <c r="X483" s="144">
        <v>45443</v>
      </c>
      <c r="Y483" s="145">
        <v>1986</v>
      </c>
      <c r="Z483" s="145">
        <v>716</v>
      </c>
      <c r="AA483" s="150">
        <v>45512</v>
      </c>
      <c r="AB483" s="145">
        <v>714</v>
      </c>
      <c r="AC483" s="145">
        <v>1858</v>
      </c>
    </row>
    <row r="484" spans="24:29">
      <c r="X484" s="144">
        <v>45442</v>
      </c>
      <c r="Y484" s="145">
        <v>1986</v>
      </c>
      <c r="Z484" s="145">
        <v>716</v>
      </c>
      <c r="AA484" s="150">
        <v>45511</v>
      </c>
      <c r="AB484" s="145">
        <v>714</v>
      </c>
      <c r="AC484" s="145">
        <v>1861</v>
      </c>
    </row>
    <row r="485" spans="24:29">
      <c r="X485" s="144">
        <v>45441</v>
      </c>
      <c r="Y485" s="145">
        <v>1981</v>
      </c>
      <c r="Z485" s="145">
        <v>717</v>
      </c>
      <c r="AA485" s="150">
        <v>45510</v>
      </c>
      <c r="AB485" s="145">
        <v>714</v>
      </c>
      <c r="AC485" s="145">
        <v>1868</v>
      </c>
    </row>
    <row r="486" spans="24:29">
      <c r="X486" s="144">
        <v>45440</v>
      </c>
      <c r="Y486" s="145">
        <v>1981</v>
      </c>
      <c r="Z486" s="145">
        <v>717</v>
      </c>
      <c r="AA486" s="150">
        <v>45509</v>
      </c>
      <c r="AB486" s="145">
        <v>714</v>
      </c>
      <c r="AC486" s="145">
        <v>1875</v>
      </c>
    </row>
    <row r="487" spans="24:29">
      <c r="X487" s="144">
        <v>45439</v>
      </c>
      <c r="Y487" s="145">
        <v>1987</v>
      </c>
      <c r="Z487" s="145">
        <v>717</v>
      </c>
      <c r="AA487" s="150">
        <v>45506</v>
      </c>
      <c r="AB487" s="145">
        <v>714</v>
      </c>
      <c r="AC487" s="145">
        <v>1884</v>
      </c>
    </row>
    <row r="488" spans="24:29">
      <c r="X488" s="144">
        <v>45436</v>
      </c>
      <c r="Y488" s="145">
        <v>1987</v>
      </c>
      <c r="Z488" s="145">
        <v>717</v>
      </c>
      <c r="AA488" s="150">
        <v>45505</v>
      </c>
      <c r="AB488" s="145">
        <v>714</v>
      </c>
      <c r="AC488" s="145">
        <v>1888</v>
      </c>
    </row>
    <row r="489" spans="24:29">
      <c r="X489" s="144">
        <v>45435</v>
      </c>
      <c r="Y489" s="145">
        <v>1982</v>
      </c>
      <c r="Z489" s="145">
        <v>716</v>
      </c>
      <c r="AA489" s="150">
        <v>45504</v>
      </c>
      <c r="AB489" s="145">
        <v>714</v>
      </c>
      <c r="AC489" s="145">
        <v>1903</v>
      </c>
    </row>
    <row r="490" spans="24:29">
      <c r="X490" s="144">
        <v>45434</v>
      </c>
      <c r="Y490" s="145">
        <v>1982</v>
      </c>
      <c r="Z490" s="145">
        <v>715</v>
      </c>
      <c r="AA490" s="150">
        <v>45503</v>
      </c>
      <c r="AB490" s="145">
        <v>714</v>
      </c>
      <c r="AC490" s="145">
        <v>1910</v>
      </c>
    </row>
    <row r="491" spans="24:29">
      <c r="X491" s="144">
        <v>45433</v>
      </c>
      <c r="Y491" s="145">
        <v>1986</v>
      </c>
      <c r="Z491" s="145">
        <v>715</v>
      </c>
      <c r="AA491" s="150">
        <v>45502</v>
      </c>
      <c r="AB491" s="145">
        <v>714</v>
      </c>
      <c r="AC491" s="145">
        <v>1917</v>
      </c>
    </row>
    <row r="492" spans="24:29">
      <c r="X492" s="144">
        <v>45432</v>
      </c>
      <c r="Y492" s="145">
        <v>1983</v>
      </c>
      <c r="Z492" s="145">
        <v>715</v>
      </c>
      <c r="AA492" s="150">
        <v>45499</v>
      </c>
      <c r="AB492" s="145">
        <v>714</v>
      </c>
      <c r="AC492" s="145">
        <v>1923</v>
      </c>
    </row>
    <row r="493" spans="24:29">
      <c r="X493" s="144">
        <v>45429</v>
      </c>
      <c r="Y493" s="145">
        <v>1988</v>
      </c>
      <c r="Z493" s="145">
        <v>714</v>
      </c>
      <c r="AA493" s="150">
        <v>45498</v>
      </c>
      <c r="AB493" s="145">
        <v>714</v>
      </c>
      <c r="AC493" s="145">
        <v>1927</v>
      </c>
    </row>
    <row r="494" spans="24:29">
      <c r="X494" s="144">
        <v>45428</v>
      </c>
      <c r="Y494" s="145">
        <v>1999</v>
      </c>
      <c r="Z494" s="145">
        <v>714</v>
      </c>
      <c r="AA494" s="150">
        <v>45497</v>
      </c>
      <c r="AB494" s="145">
        <v>714</v>
      </c>
      <c r="AC494" s="145">
        <v>1929</v>
      </c>
    </row>
    <row r="495" spans="24:29">
      <c r="X495" s="144">
        <v>45427</v>
      </c>
      <c r="Y495" s="145">
        <v>2013</v>
      </c>
      <c r="Z495" s="145">
        <v>714</v>
      </c>
      <c r="AA495" s="150">
        <v>45496</v>
      </c>
      <c r="AB495" s="145">
        <v>714</v>
      </c>
      <c r="AC495" s="145">
        <v>1940</v>
      </c>
    </row>
    <row r="496" spans="24:29">
      <c r="X496" s="144">
        <v>45426</v>
      </c>
      <c r="Y496" s="145">
        <v>2020</v>
      </c>
      <c r="Z496" s="145">
        <v>714</v>
      </c>
      <c r="AA496" s="150">
        <v>45495</v>
      </c>
      <c r="AB496" s="145">
        <v>713</v>
      </c>
      <c r="AC496" s="145">
        <v>1941</v>
      </c>
    </row>
    <row r="497" spans="24:29">
      <c r="X497" s="144">
        <v>45425</v>
      </c>
      <c r="Y497" s="145">
        <v>2020</v>
      </c>
      <c r="Z497" s="145">
        <v>714</v>
      </c>
      <c r="AA497" s="150">
        <v>45492</v>
      </c>
      <c r="AB497" s="145">
        <v>713</v>
      </c>
      <c r="AC497" s="145">
        <v>1954</v>
      </c>
    </row>
    <row r="498" spans="24:29">
      <c r="X498" s="144">
        <v>45423</v>
      </c>
      <c r="Y498" s="145">
        <v>2013</v>
      </c>
      <c r="Z498" s="145">
        <v>715</v>
      </c>
      <c r="AA498" s="150">
        <v>45491</v>
      </c>
      <c r="AB498" s="145">
        <v>713</v>
      </c>
      <c r="AC498" s="145">
        <v>1956</v>
      </c>
    </row>
    <row r="499" spans="24:29">
      <c r="X499" s="144">
        <v>45422</v>
      </c>
      <c r="Y499" s="145">
        <v>2013</v>
      </c>
      <c r="Z499" s="145">
        <v>715</v>
      </c>
      <c r="AA499" s="150">
        <v>45490</v>
      </c>
      <c r="AB499" s="145">
        <v>713</v>
      </c>
      <c r="AC499" s="145">
        <v>1955</v>
      </c>
    </row>
    <row r="500" spans="24:29">
      <c r="X500" s="144">
        <v>45421</v>
      </c>
      <c r="Y500" s="145">
        <v>2010</v>
      </c>
      <c r="Z500" s="145">
        <v>715</v>
      </c>
      <c r="AA500" s="150">
        <v>45489</v>
      </c>
      <c r="AB500" s="145">
        <v>714</v>
      </c>
      <c r="AC500" s="145">
        <v>1955</v>
      </c>
    </row>
    <row r="501" spans="24:29">
      <c r="X501" s="144">
        <v>45420</v>
      </c>
      <c r="Y501" s="145">
        <v>1996</v>
      </c>
      <c r="Z501" s="145">
        <v>715</v>
      </c>
      <c r="AA501" s="150">
        <v>45488</v>
      </c>
      <c r="AB501" s="145">
        <v>714</v>
      </c>
      <c r="AC501" s="145">
        <v>1957</v>
      </c>
    </row>
    <row r="502" spans="24:29">
      <c r="X502" s="144">
        <v>45419</v>
      </c>
      <c r="Y502" s="145">
        <v>1996</v>
      </c>
      <c r="Z502" s="145">
        <v>714</v>
      </c>
      <c r="AA502" s="150">
        <v>45485</v>
      </c>
      <c r="AB502" s="145">
        <v>714</v>
      </c>
      <c r="AC502" s="145">
        <v>1957</v>
      </c>
    </row>
    <row r="503" spans="24:29">
      <c r="X503" s="144">
        <v>45418</v>
      </c>
      <c r="Y503" s="145">
        <v>1985</v>
      </c>
      <c r="Z503" s="145">
        <v>712</v>
      </c>
      <c r="AA503" s="150">
        <v>45484</v>
      </c>
      <c r="AB503" s="145">
        <v>714</v>
      </c>
      <c r="AC503" s="145">
        <v>1958</v>
      </c>
    </row>
    <row r="504" spans="24:29">
      <c r="X504" s="144">
        <v>45412</v>
      </c>
      <c r="Y504" s="145">
        <v>1977</v>
      </c>
      <c r="Z504" s="145">
        <v>712</v>
      </c>
      <c r="AA504" s="150">
        <v>45483</v>
      </c>
      <c r="AB504" s="145">
        <v>714</v>
      </c>
      <c r="AC504" s="145">
        <v>1958</v>
      </c>
    </row>
    <row r="505" spans="24:29">
      <c r="X505" s="144">
        <v>45411</v>
      </c>
      <c r="Y505" s="145">
        <v>1982</v>
      </c>
      <c r="Z505" s="145">
        <v>712</v>
      </c>
      <c r="AA505" s="150">
        <v>45482</v>
      </c>
      <c r="AB505" s="145">
        <v>714</v>
      </c>
      <c r="AC505" s="145">
        <v>1958</v>
      </c>
    </row>
    <row r="506" spans="24:29">
      <c r="X506" s="144">
        <v>45410</v>
      </c>
      <c r="Y506" s="145">
        <v>1982</v>
      </c>
      <c r="Z506" s="145">
        <v>712</v>
      </c>
      <c r="AA506" s="150">
        <v>45481</v>
      </c>
      <c r="AB506" s="145">
        <v>712</v>
      </c>
      <c r="AC506" s="145">
        <v>1958</v>
      </c>
    </row>
    <row r="507" spans="24:29">
      <c r="X507" s="144">
        <v>45408</v>
      </c>
      <c r="Y507" s="145">
        <v>1969</v>
      </c>
      <c r="Z507" s="145">
        <v>712</v>
      </c>
      <c r="AA507" s="150">
        <v>45478</v>
      </c>
      <c r="AB507" s="145">
        <v>712</v>
      </c>
      <c r="AC507" s="145">
        <v>1958</v>
      </c>
    </row>
    <row r="508" spans="24:29">
      <c r="X508" s="144">
        <v>45407</v>
      </c>
      <c r="Y508" s="145">
        <v>1963</v>
      </c>
      <c r="Z508" s="145">
        <v>711</v>
      </c>
      <c r="AA508" s="150">
        <v>45477</v>
      </c>
      <c r="AB508" s="145">
        <v>712</v>
      </c>
      <c r="AC508" s="145">
        <v>1958</v>
      </c>
    </row>
    <row r="509" spans="24:29">
      <c r="X509" s="144">
        <v>45406</v>
      </c>
      <c r="Y509" s="145">
        <v>1963</v>
      </c>
      <c r="Z509" s="145">
        <v>711</v>
      </c>
      <c r="AA509" s="150">
        <v>45476</v>
      </c>
      <c r="AB509" s="145">
        <v>713</v>
      </c>
      <c r="AC509" s="145">
        <v>1957</v>
      </c>
    </row>
    <row r="510" spans="24:29">
      <c r="X510" s="144">
        <v>45405</v>
      </c>
      <c r="Y510" s="145">
        <v>1964</v>
      </c>
      <c r="Z510" s="145">
        <v>712</v>
      </c>
      <c r="AA510" s="150">
        <v>45475</v>
      </c>
      <c r="AB510" s="145">
        <v>713</v>
      </c>
      <c r="AC510" s="145">
        <v>1956</v>
      </c>
    </row>
    <row r="511" spans="24:29">
      <c r="X511" s="144">
        <v>45404</v>
      </c>
      <c r="Y511" s="145">
        <v>1941</v>
      </c>
      <c r="Z511" s="145">
        <v>712</v>
      </c>
      <c r="AA511" s="150">
        <v>45474</v>
      </c>
      <c r="AB511" s="145">
        <v>713</v>
      </c>
      <c r="AC511" s="145">
        <v>1953</v>
      </c>
    </row>
    <row r="512" spans="24:29">
      <c r="X512" s="144">
        <v>45401</v>
      </c>
      <c r="Y512" s="145">
        <v>1893</v>
      </c>
      <c r="Z512" s="145">
        <v>712</v>
      </c>
      <c r="AA512" s="150">
        <v>45471</v>
      </c>
      <c r="AB512" s="145">
        <v>714</v>
      </c>
      <c r="AC512" s="145">
        <v>1958</v>
      </c>
    </row>
    <row r="513" spans="24:29">
      <c r="X513" s="144">
        <v>45400</v>
      </c>
      <c r="Y513" s="145">
        <v>1891</v>
      </c>
      <c r="Z513" s="145">
        <v>712</v>
      </c>
      <c r="AA513" s="150">
        <v>45470</v>
      </c>
      <c r="AB513" s="145">
        <v>715</v>
      </c>
      <c r="AC513" s="145">
        <v>1958</v>
      </c>
    </row>
    <row r="514" spans="24:29">
      <c r="X514" s="144">
        <v>45399</v>
      </c>
      <c r="Y514" s="145">
        <v>1875</v>
      </c>
      <c r="Z514" s="145">
        <v>711</v>
      </c>
      <c r="AA514" s="150">
        <v>45469</v>
      </c>
      <c r="AB514" s="145">
        <v>715</v>
      </c>
      <c r="AC514" s="145">
        <v>1959</v>
      </c>
    </row>
    <row r="515" spans="24:29">
      <c r="X515" s="144">
        <v>45398</v>
      </c>
      <c r="Y515" s="145">
        <v>1843</v>
      </c>
      <c r="Z515" s="145">
        <v>711</v>
      </c>
      <c r="AA515" s="150">
        <v>45468</v>
      </c>
      <c r="AB515" s="145">
        <v>715</v>
      </c>
      <c r="AC515" s="145">
        <v>1958</v>
      </c>
    </row>
    <row r="516" spans="24:29">
      <c r="X516" s="144">
        <v>45397</v>
      </c>
      <c r="Y516" s="145">
        <v>1792</v>
      </c>
      <c r="Z516" s="145">
        <v>710</v>
      </c>
      <c r="AA516" s="150">
        <v>45467</v>
      </c>
      <c r="AB516" s="145">
        <v>715</v>
      </c>
      <c r="AC516" s="145">
        <v>1960</v>
      </c>
    </row>
    <row r="517" spans="24:29">
      <c r="X517" s="144">
        <v>45394</v>
      </c>
      <c r="Y517" s="145">
        <v>1797</v>
      </c>
      <c r="Z517" s="145">
        <v>710</v>
      </c>
      <c r="AA517" s="150">
        <v>45464</v>
      </c>
      <c r="AB517" s="145">
        <v>715</v>
      </c>
      <c r="AC517" s="145">
        <v>1965</v>
      </c>
    </row>
    <row r="518" spans="24:29">
      <c r="X518" s="144">
        <v>45393</v>
      </c>
      <c r="Y518" s="145">
        <v>1799</v>
      </c>
      <c r="Z518" s="145">
        <v>710</v>
      </c>
      <c r="AA518" s="150">
        <v>45463</v>
      </c>
      <c r="AB518" s="145">
        <v>716</v>
      </c>
      <c r="AC518" s="145">
        <v>1965</v>
      </c>
    </row>
    <row r="519" spans="24:29">
      <c r="X519" s="144">
        <v>45392</v>
      </c>
      <c r="Y519" s="145">
        <v>1800</v>
      </c>
      <c r="Z519" s="145">
        <v>710</v>
      </c>
      <c r="AA519" s="150">
        <v>45462</v>
      </c>
      <c r="AB519" s="145">
        <v>716</v>
      </c>
      <c r="AC519" s="145">
        <v>1965</v>
      </c>
    </row>
    <row r="520" spans="24:29">
      <c r="X520" s="144">
        <v>45391</v>
      </c>
      <c r="Y520" s="145">
        <v>1821</v>
      </c>
      <c r="Z520" s="145">
        <v>710</v>
      </c>
      <c r="AA520" s="150">
        <v>45461</v>
      </c>
      <c r="AB520" s="145">
        <v>716</v>
      </c>
      <c r="AC520" s="145">
        <v>1963</v>
      </c>
    </row>
    <row r="521" spans="24:29">
      <c r="X521" s="144">
        <v>45390</v>
      </c>
      <c r="Y521" s="145">
        <v>1844</v>
      </c>
      <c r="Z521" s="145">
        <v>710</v>
      </c>
      <c r="AA521" s="150">
        <v>45460</v>
      </c>
      <c r="AB521" s="145">
        <v>716</v>
      </c>
      <c r="AC521" s="145">
        <v>1960</v>
      </c>
    </row>
    <row r="522" spans="24:29">
      <c r="X522" s="144">
        <v>45389</v>
      </c>
      <c r="Y522" s="145">
        <v>1844</v>
      </c>
      <c r="Z522" s="145">
        <v>710</v>
      </c>
      <c r="AA522" s="150">
        <v>45457</v>
      </c>
      <c r="AB522" s="145">
        <v>716</v>
      </c>
      <c r="AC522" s="145">
        <v>1960</v>
      </c>
    </row>
    <row r="523" spans="24:29">
      <c r="X523" s="144">
        <v>45385</v>
      </c>
      <c r="Y523" s="145">
        <v>1867</v>
      </c>
      <c r="Z523" s="145">
        <v>711</v>
      </c>
      <c r="AA523" s="150">
        <v>45456</v>
      </c>
      <c r="AB523" s="145">
        <v>716</v>
      </c>
      <c r="AC523" s="145">
        <v>1970</v>
      </c>
    </row>
    <row r="524" spans="24:29">
      <c r="X524" s="144">
        <v>45384</v>
      </c>
      <c r="Y524" s="145">
        <v>1880</v>
      </c>
      <c r="Z524" s="145">
        <v>711</v>
      </c>
      <c r="AA524" s="150">
        <v>45455</v>
      </c>
      <c r="AB524" s="145">
        <v>716</v>
      </c>
      <c r="AC524" s="145">
        <v>1974</v>
      </c>
    </row>
    <row r="525" spans="24:29">
      <c r="X525" s="144">
        <v>45383</v>
      </c>
      <c r="Y525" s="145">
        <v>1891</v>
      </c>
      <c r="Z525" s="145">
        <v>711</v>
      </c>
      <c r="AA525" s="150">
        <v>45454</v>
      </c>
      <c r="AB525" s="145">
        <v>716</v>
      </c>
      <c r="AC525" s="145">
        <v>1976</v>
      </c>
    </row>
    <row r="526" spans="24:29">
      <c r="X526" s="144">
        <v>45380</v>
      </c>
      <c r="Y526" s="145">
        <v>1904</v>
      </c>
      <c r="Z526" s="145">
        <v>712</v>
      </c>
      <c r="AA526" s="150">
        <v>45450</v>
      </c>
      <c r="AB526" s="145">
        <v>716</v>
      </c>
      <c r="AC526" s="145">
        <v>1980</v>
      </c>
    </row>
    <row r="527" spans="24:29">
      <c r="X527" s="144">
        <v>45379</v>
      </c>
      <c r="Y527" s="145">
        <v>1914</v>
      </c>
      <c r="Z527" s="145">
        <v>713</v>
      </c>
      <c r="AA527" s="150">
        <v>45449</v>
      </c>
      <c r="AB527" s="145">
        <v>716</v>
      </c>
      <c r="AC527" s="145">
        <v>1980</v>
      </c>
    </row>
    <row r="528" spans="24:29">
      <c r="X528" s="144">
        <v>45378</v>
      </c>
      <c r="Y528" s="145">
        <v>1919</v>
      </c>
      <c r="Z528" s="145">
        <v>713</v>
      </c>
      <c r="AA528" s="150">
        <v>45448</v>
      </c>
      <c r="AB528" s="145">
        <v>716</v>
      </c>
      <c r="AC528" s="145">
        <v>1991</v>
      </c>
    </row>
    <row r="529" spans="24:29">
      <c r="X529" s="144">
        <v>45377</v>
      </c>
      <c r="Y529" s="145">
        <v>1919</v>
      </c>
      <c r="Z529" s="145">
        <v>713</v>
      </c>
      <c r="AA529" s="150">
        <v>45447</v>
      </c>
      <c r="AB529" s="145">
        <v>716</v>
      </c>
      <c r="AC529" s="145">
        <v>1997</v>
      </c>
    </row>
    <row r="530" spans="24:29">
      <c r="X530" s="144">
        <v>45376</v>
      </c>
      <c r="Y530" s="145">
        <v>1916</v>
      </c>
      <c r="Z530" s="145">
        <v>713</v>
      </c>
      <c r="AA530" s="150">
        <v>45446</v>
      </c>
      <c r="AB530" s="145">
        <v>716</v>
      </c>
      <c r="AC530" s="145">
        <v>1996</v>
      </c>
    </row>
    <row r="531" spans="24:29">
      <c r="X531" s="144">
        <v>45373</v>
      </c>
      <c r="Y531" s="145">
        <v>1915</v>
      </c>
      <c r="Z531" s="145">
        <v>713</v>
      </c>
      <c r="AA531" s="150">
        <v>45443</v>
      </c>
      <c r="AB531" s="145">
        <v>716</v>
      </c>
      <c r="AC531" s="145">
        <v>1986</v>
      </c>
    </row>
    <row r="532" spans="24:29">
      <c r="X532" s="144">
        <v>45372</v>
      </c>
      <c r="Y532" s="145">
        <v>1921</v>
      </c>
      <c r="Z532" s="145">
        <v>713</v>
      </c>
      <c r="AA532" s="150">
        <v>45442</v>
      </c>
      <c r="AB532" s="145">
        <v>716</v>
      </c>
      <c r="AC532" s="145">
        <v>1986</v>
      </c>
    </row>
    <row r="533" spans="24:29">
      <c r="X533" s="144">
        <v>45371</v>
      </c>
      <c r="Y533" s="145">
        <v>1923</v>
      </c>
      <c r="Z533" s="145">
        <v>714</v>
      </c>
      <c r="AA533" s="150">
        <v>45441</v>
      </c>
      <c r="AB533" s="145">
        <v>717</v>
      </c>
      <c r="AC533" s="145">
        <v>1981</v>
      </c>
    </row>
    <row r="534" spans="24:29">
      <c r="X534" s="144">
        <v>45370</v>
      </c>
      <c r="Y534" s="145">
        <v>1939</v>
      </c>
      <c r="Z534" s="145">
        <v>716</v>
      </c>
      <c r="AA534" s="150">
        <v>45440</v>
      </c>
      <c r="AB534" s="145">
        <v>717</v>
      </c>
      <c r="AC534" s="145">
        <v>1981</v>
      </c>
    </row>
    <row r="535" spans="24:29">
      <c r="X535" s="144">
        <v>45369</v>
      </c>
      <c r="Y535" s="145">
        <v>1989</v>
      </c>
      <c r="Z535" s="145">
        <v>716</v>
      </c>
      <c r="AA535" s="150">
        <v>45439</v>
      </c>
      <c r="AB535" s="145">
        <v>717</v>
      </c>
      <c r="AC535" s="145">
        <v>1987</v>
      </c>
    </row>
    <row r="536" spans="24:29">
      <c r="X536" s="144">
        <v>45366</v>
      </c>
      <c r="Y536" s="145">
        <v>2023</v>
      </c>
      <c r="Z536" s="145">
        <v>716</v>
      </c>
      <c r="AA536" s="150">
        <v>45436</v>
      </c>
      <c r="AB536" s="145">
        <v>717</v>
      </c>
      <c r="AC536" s="145">
        <v>1987</v>
      </c>
    </row>
    <row r="537" spans="24:29">
      <c r="X537" s="144">
        <v>45365</v>
      </c>
      <c r="Y537" s="145">
        <v>2035</v>
      </c>
      <c r="Z537" s="145">
        <v>716</v>
      </c>
      <c r="AA537" s="150">
        <v>45435</v>
      </c>
      <c r="AB537" s="145">
        <v>716</v>
      </c>
      <c r="AC537" s="145">
        <v>1982</v>
      </c>
    </row>
    <row r="538" spans="24:29">
      <c r="X538" s="144">
        <v>45364</v>
      </c>
      <c r="Y538" s="145">
        <v>2073</v>
      </c>
      <c r="Z538" s="145">
        <v>718</v>
      </c>
      <c r="AA538" s="150">
        <v>45434</v>
      </c>
      <c r="AB538" s="145">
        <v>715</v>
      </c>
      <c r="AC538" s="145">
        <v>1982</v>
      </c>
    </row>
    <row r="539" spans="24:29">
      <c r="X539" s="144">
        <v>45363</v>
      </c>
      <c r="Y539" s="145">
        <v>2087</v>
      </c>
      <c r="Z539" s="145">
        <v>718</v>
      </c>
      <c r="AA539" s="150">
        <v>45433</v>
      </c>
      <c r="AB539" s="145">
        <v>715</v>
      </c>
      <c r="AC539" s="145">
        <v>1986</v>
      </c>
    </row>
    <row r="540" spans="24:29">
      <c r="X540" s="144">
        <v>45362</v>
      </c>
      <c r="Y540" s="145">
        <v>2126</v>
      </c>
      <c r="Z540" s="145">
        <v>718</v>
      </c>
      <c r="AA540" s="150">
        <v>45432</v>
      </c>
      <c r="AB540" s="145">
        <v>715</v>
      </c>
      <c r="AC540" s="145">
        <v>1983</v>
      </c>
    </row>
    <row r="541" spans="24:29">
      <c r="X541" s="144">
        <v>45359</v>
      </c>
      <c r="Y541" s="145">
        <v>2167</v>
      </c>
      <c r="Z541" s="145">
        <v>719</v>
      </c>
      <c r="AA541" s="150">
        <v>45429</v>
      </c>
      <c r="AB541" s="145">
        <v>714</v>
      </c>
      <c r="AC541" s="145">
        <v>1988</v>
      </c>
    </row>
    <row r="542" spans="24:29">
      <c r="X542" s="144">
        <v>45358</v>
      </c>
      <c r="Y542" s="145">
        <v>2180</v>
      </c>
      <c r="Z542" s="145">
        <v>719</v>
      </c>
      <c r="AA542" s="150">
        <v>45428</v>
      </c>
      <c r="AB542" s="145">
        <v>714</v>
      </c>
      <c r="AC542" s="145">
        <v>1999</v>
      </c>
    </row>
    <row r="543" spans="24:29">
      <c r="X543" s="144">
        <v>45357</v>
      </c>
      <c r="Y543" s="145">
        <v>2235</v>
      </c>
      <c r="Z543" s="145">
        <v>720</v>
      </c>
      <c r="AA543" s="150">
        <v>45427</v>
      </c>
      <c r="AB543" s="145">
        <v>714</v>
      </c>
      <c r="AC543" s="145">
        <v>2013</v>
      </c>
    </row>
    <row r="544" spans="24:29">
      <c r="X544" s="144">
        <v>45356</v>
      </c>
      <c r="Y544" s="145">
        <v>2237</v>
      </c>
      <c r="Z544" s="145">
        <v>720</v>
      </c>
      <c r="AA544" s="150">
        <v>45426</v>
      </c>
      <c r="AB544" s="145">
        <v>714</v>
      </c>
      <c r="AC544" s="145">
        <v>2020</v>
      </c>
    </row>
    <row r="545" spans="24:29">
      <c r="X545" s="144">
        <v>45355</v>
      </c>
      <c r="Y545" s="145">
        <v>2264</v>
      </c>
      <c r="Z545" s="145">
        <v>720</v>
      </c>
      <c r="AA545" s="150">
        <v>45425</v>
      </c>
      <c r="AB545" s="145">
        <v>714</v>
      </c>
      <c r="AC545" s="145">
        <v>2020</v>
      </c>
    </row>
    <row r="546" spans="24:29">
      <c r="X546" s="144">
        <v>45352</v>
      </c>
      <c r="Y546" s="145">
        <v>2293</v>
      </c>
      <c r="Z546" s="145">
        <v>720</v>
      </c>
      <c r="AA546" s="150">
        <v>45423</v>
      </c>
      <c r="AB546" s="145">
        <v>715</v>
      </c>
      <c r="AC546" s="145">
        <v>2013</v>
      </c>
    </row>
    <row r="547" spans="24:29">
      <c r="X547" s="144">
        <v>45351</v>
      </c>
      <c r="Y547" s="145">
        <v>2299</v>
      </c>
      <c r="Z547" s="145">
        <v>721</v>
      </c>
      <c r="AA547" s="150">
        <v>45422</v>
      </c>
      <c r="AB547" s="145">
        <v>715</v>
      </c>
      <c r="AC547" s="145">
        <v>2013</v>
      </c>
    </row>
    <row r="548" spans="24:29">
      <c r="X548" s="144">
        <v>45350</v>
      </c>
      <c r="Y548" s="145">
        <v>2301</v>
      </c>
      <c r="Z548" s="145">
        <v>722</v>
      </c>
      <c r="AA548" s="150">
        <v>45421</v>
      </c>
      <c r="AB548" s="145">
        <v>715</v>
      </c>
      <c r="AC548" s="145">
        <v>2010</v>
      </c>
    </row>
    <row r="549" spans="24:29">
      <c r="X549" s="144">
        <v>45349</v>
      </c>
      <c r="Y549" s="145">
        <v>2327</v>
      </c>
      <c r="Z549" s="145">
        <v>722</v>
      </c>
      <c r="AA549" s="150">
        <v>45420</v>
      </c>
      <c r="AB549" s="145">
        <v>715</v>
      </c>
      <c r="AC549" s="145">
        <v>1996</v>
      </c>
    </row>
    <row r="550" spans="24:29">
      <c r="X550" s="144">
        <v>45348</v>
      </c>
      <c r="Y550" s="145">
        <v>2334</v>
      </c>
      <c r="Z550" s="145">
        <v>722</v>
      </c>
      <c r="AA550" s="150">
        <v>45419</v>
      </c>
      <c r="AB550" s="145">
        <v>714</v>
      </c>
      <c r="AC550" s="145">
        <v>1996</v>
      </c>
    </row>
    <row r="551" spans="24:29">
      <c r="X551" s="144">
        <v>45345</v>
      </c>
      <c r="Y551" s="145">
        <v>2337</v>
      </c>
      <c r="Z551" s="145">
        <v>722</v>
      </c>
      <c r="AA551" s="150">
        <v>45418</v>
      </c>
      <c r="AB551" s="145">
        <v>712</v>
      </c>
      <c r="AC551" s="145">
        <v>1985</v>
      </c>
    </row>
    <row r="552" spans="24:29">
      <c r="X552" s="144">
        <v>45344</v>
      </c>
      <c r="Y552" s="145">
        <v>2337</v>
      </c>
      <c r="Z552" s="145">
        <v>722</v>
      </c>
      <c r="AA552" s="150">
        <v>45412</v>
      </c>
      <c r="AB552" s="145">
        <v>712</v>
      </c>
      <c r="AC552" s="145">
        <v>1977</v>
      </c>
    </row>
    <row r="553" spans="24:29">
      <c r="X553" s="144">
        <v>45343</v>
      </c>
      <c r="Y553" s="145">
        <v>2337</v>
      </c>
      <c r="Z553" s="145">
        <v>722</v>
      </c>
      <c r="AA553" s="150">
        <v>45411</v>
      </c>
      <c r="AB553" s="145">
        <v>712</v>
      </c>
      <c r="AC553" s="145">
        <v>1982</v>
      </c>
    </row>
    <row r="554" spans="24:29">
      <c r="X554" s="144">
        <v>45342</v>
      </c>
      <c r="Y554" s="145">
        <v>2337</v>
      </c>
      <c r="Z554" s="145">
        <v>722</v>
      </c>
      <c r="AA554" s="150">
        <v>45410</v>
      </c>
      <c r="AB554" s="145">
        <v>712</v>
      </c>
      <c r="AC554" s="145">
        <v>1982</v>
      </c>
    </row>
    <row r="555" spans="24:29">
      <c r="X555" s="144">
        <v>45341</v>
      </c>
      <c r="Y555" s="145">
        <v>2345</v>
      </c>
      <c r="Z555" s="145">
        <v>721</v>
      </c>
      <c r="AA555" s="150">
        <v>45408</v>
      </c>
      <c r="AB555" s="145">
        <v>712</v>
      </c>
      <c r="AC555" s="145">
        <v>1969</v>
      </c>
    </row>
    <row r="556" spans="24:29">
      <c r="X556" s="144">
        <v>45340</v>
      </c>
      <c r="Y556" s="145">
        <v>2351</v>
      </c>
      <c r="Z556" s="145">
        <v>718</v>
      </c>
      <c r="AA556" s="150">
        <v>45407</v>
      </c>
      <c r="AB556" s="145">
        <v>711</v>
      </c>
      <c r="AC556" s="145">
        <v>1963</v>
      </c>
    </row>
    <row r="557" spans="24:29">
      <c r="X557" s="144">
        <v>45331</v>
      </c>
      <c r="Y557" s="145">
        <v>2358</v>
      </c>
      <c r="Z557" s="145">
        <v>718</v>
      </c>
      <c r="AA557" s="150">
        <v>45406</v>
      </c>
      <c r="AB557" s="145">
        <v>711</v>
      </c>
      <c r="AC557" s="145">
        <v>1963</v>
      </c>
    </row>
    <row r="558" spans="24:29">
      <c r="X558" s="144">
        <v>45330</v>
      </c>
      <c r="Y558" s="145">
        <v>2358</v>
      </c>
      <c r="Z558" s="145">
        <v>718</v>
      </c>
      <c r="AA558" s="150">
        <v>45405</v>
      </c>
      <c r="AB558" s="145">
        <v>712</v>
      </c>
      <c r="AC558" s="145">
        <v>1964</v>
      </c>
    </row>
    <row r="559" spans="24:29">
      <c r="X559" s="144">
        <v>45329</v>
      </c>
      <c r="Y559" s="145">
        <v>2358</v>
      </c>
      <c r="Z559" s="145">
        <v>718</v>
      </c>
      <c r="AA559" s="150">
        <v>45404</v>
      </c>
      <c r="AB559" s="145">
        <v>712</v>
      </c>
      <c r="AC559" s="145">
        <v>1941</v>
      </c>
    </row>
    <row r="560" spans="24:29">
      <c r="X560" s="144">
        <v>45328</v>
      </c>
      <c r="Y560" s="145">
        <v>2358</v>
      </c>
      <c r="Z560" s="145">
        <v>718</v>
      </c>
      <c r="AA560" s="150">
        <v>45401</v>
      </c>
      <c r="AB560" s="145">
        <v>712</v>
      </c>
      <c r="AC560" s="145">
        <v>1893</v>
      </c>
    </row>
    <row r="561" spans="24:29">
      <c r="X561" s="144">
        <v>45327</v>
      </c>
      <c r="Y561" s="145">
        <v>2359</v>
      </c>
      <c r="Z561" s="145">
        <v>718</v>
      </c>
      <c r="AA561" s="150">
        <v>45400</v>
      </c>
      <c r="AB561" s="145">
        <v>712</v>
      </c>
      <c r="AC561" s="145">
        <v>1891</v>
      </c>
    </row>
    <row r="562" spans="24:29">
      <c r="X562" s="144">
        <v>45326</v>
      </c>
      <c r="Y562" s="145">
        <v>2359</v>
      </c>
      <c r="Z562" s="145">
        <v>718</v>
      </c>
      <c r="AA562" s="150">
        <v>45399</v>
      </c>
      <c r="AB562" s="145">
        <v>711</v>
      </c>
      <c r="AC562" s="145">
        <v>1875</v>
      </c>
    </row>
    <row r="563" spans="24:29">
      <c r="X563" s="144">
        <v>45324</v>
      </c>
      <c r="Y563" s="145">
        <v>2359</v>
      </c>
      <c r="Z563" s="145">
        <v>718</v>
      </c>
      <c r="AA563" s="150">
        <v>45398</v>
      </c>
      <c r="AB563" s="145">
        <v>711</v>
      </c>
      <c r="AC563" s="145">
        <v>1843</v>
      </c>
    </row>
    <row r="564" spans="24:29">
      <c r="X564" s="144">
        <v>45323</v>
      </c>
      <c r="Y564" s="145">
        <v>2360</v>
      </c>
      <c r="Z564" s="145">
        <v>718</v>
      </c>
      <c r="AA564" s="150">
        <v>45397</v>
      </c>
      <c r="AB564" s="145">
        <v>710</v>
      </c>
      <c r="AC564" s="145">
        <v>1792</v>
      </c>
    </row>
    <row r="565" spans="24:29">
      <c r="X565" s="144">
        <v>45322</v>
      </c>
      <c r="Y565" s="145">
        <v>2360</v>
      </c>
      <c r="Z565" s="145">
        <v>718</v>
      </c>
      <c r="AA565" s="150">
        <v>45394</v>
      </c>
      <c r="AB565" s="145">
        <v>710</v>
      </c>
      <c r="AC565" s="145">
        <v>1797</v>
      </c>
    </row>
    <row r="566" spans="24:29">
      <c r="X566" s="144">
        <v>45321</v>
      </c>
      <c r="Y566" s="145">
        <v>2360</v>
      </c>
      <c r="Z566" s="145">
        <v>718</v>
      </c>
      <c r="AA566" s="150">
        <v>45393</v>
      </c>
      <c r="AB566" s="145">
        <v>710</v>
      </c>
      <c r="AC566" s="145">
        <v>1799</v>
      </c>
    </row>
    <row r="567" spans="24:29">
      <c r="X567" s="144">
        <v>45320</v>
      </c>
      <c r="Y567" s="145">
        <v>2360</v>
      </c>
      <c r="Z567" s="145">
        <v>719</v>
      </c>
      <c r="AA567" s="150">
        <v>45392</v>
      </c>
      <c r="AB567" s="145">
        <v>710</v>
      </c>
      <c r="AC567" s="145">
        <v>1800</v>
      </c>
    </row>
    <row r="568" spans="24:29">
      <c r="X568" s="144">
        <v>45317</v>
      </c>
      <c r="Y568" s="145">
        <v>2360</v>
      </c>
      <c r="Z568" s="145">
        <v>719</v>
      </c>
      <c r="AA568" s="150">
        <v>45391</v>
      </c>
      <c r="AB568" s="145">
        <v>710</v>
      </c>
      <c r="AC568" s="145">
        <v>1821</v>
      </c>
    </row>
    <row r="569" spans="24:29">
      <c r="X569" s="144">
        <v>45316</v>
      </c>
      <c r="Y569" s="145">
        <v>2360</v>
      </c>
      <c r="Z569" s="145">
        <v>719</v>
      </c>
      <c r="AA569" s="150">
        <v>45390</v>
      </c>
      <c r="AB569" s="145">
        <v>710</v>
      </c>
      <c r="AC569" s="145">
        <v>1844</v>
      </c>
    </row>
    <row r="570" spans="24:29">
      <c r="X570" s="144">
        <v>45315</v>
      </c>
      <c r="Y570" s="145">
        <v>2369</v>
      </c>
      <c r="Z570" s="145">
        <v>719</v>
      </c>
      <c r="AA570" s="150">
        <v>45389</v>
      </c>
      <c r="AB570" s="145">
        <v>710</v>
      </c>
      <c r="AC570" s="145">
        <v>1844</v>
      </c>
    </row>
    <row r="571" spans="24:29">
      <c r="X571" s="144">
        <v>45314</v>
      </c>
      <c r="Y571" s="145">
        <v>2369</v>
      </c>
      <c r="Z571" s="145">
        <v>719</v>
      </c>
      <c r="AA571" s="150">
        <v>45385</v>
      </c>
      <c r="AB571" s="145">
        <v>711</v>
      </c>
      <c r="AC571" s="145">
        <v>1867</v>
      </c>
    </row>
    <row r="572" spans="24:29">
      <c r="X572" s="144">
        <v>45313</v>
      </c>
      <c r="Y572" s="145">
        <v>2369</v>
      </c>
      <c r="Z572" s="145">
        <v>719</v>
      </c>
      <c r="AA572" s="150">
        <v>45384</v>
      </c>
      <c r="AB572" s="145">
        <v>711</v>
      </c>
      <c r="AC572" s="145">
        <v>1880</v>
      </c>
    </row>
    <row r="573" spans="24:29">
      <c r="X573" s="144">
        <v>45310</v>
      </c>
      <c r="Y573" s="145">
        <v>2369</v>
      </c>
      <c r="Z573" s="145">
        <v>719</v>
      </c>
      <c r="AA573" s="150">
        <v>45383</v>
      </c>
      <c r="AB573" s="145">
        <v>711</v>
      </c>
      <c r="AC573" s="145">
        <v>1891</v>
      </c>
    </row>
    <row r="574" spans="24:29">
      <c r="X574" s="144">
        <v>45309</v>
      </c>
      <c r="Y574" s="145">
        <v>2369</v>
      </c>
      <c r="Z574" s="145">
        <v>719</v>
      </c>
      <c r="AA574" s="150">
        <v>45380</v>
      </c>
      <c r="AB574" s="145">
        <v>712</v>
      </c>
      <c r="AC574" s="145">
        <v>1904</v>
      </c>
    </row>
    <row r="575" spans="24:29">
      <c r="X575" s="144">
        <v>45308</v>
      </c>
      <c r="Y575" s="145">
        <v>2370</v>
      </c>
      <c r="Z575" s="145">
        <v>719</v>
      </c>
      <c r="AA575" s="150">
        <v>45379</v>
      </c>
      <c r="AB575" s="145">
        <v>713</v>
      </c>
      <c r="AC575" s="145">
        <v>1914</v>
      </c>
    </row>
    <row r="576" spans="24:29">
      <c r="X576" s="144">
        <v>45307</v>
      </c>
      <c r="Y576" s="145">
        <v>2372</v>
      </c>
      <c r="Z576" s="145">
        <v>719</v>
      </c>
      <c r="AA576" s="150">
        <v>45378</v>
      </c>
      <c r="AB576" s="145">
        <v>713</v>
      </c>
      <c r="AC576" s="145">
        <v>1919</v>
      </c>
    </row>
    <row r="577" spans="24:29">
      <c r="X577" s="144">
        <v>45306</v>
      </c>
      <c r="Y577" s="145">
        <v>2384</v>
      </c>
      <c r="Z577" s="145">
        <v>719</v>
      </c>
      <c r="AA577" s="150">
        <v>45377</v>
      </c>
      <c r="AB577" s="145">
        <v>713</v>
      </c>
      <c r="AC577" s="145">
        <v>1919</v>
      </c>
    </row>
    <row r="578" spans="24:29">
      <c r="X578" s="144">
        <v>45303</v>
      </c>
      <c r="Y578" s="145">
        <v>2392</v>
      </c>
      <c r="Z578" s="145">
        <v>719</v>
      </c>
      <c r="AA578" s="150">
        <v>45376</v>
      </c>
      <c r="AB578" s="145">
        <v>713</v>
      </c>
      <c r="AC578" s="145">
        <v>1916</v>
      </c>
    </row>
    <row r="579" spans="24:29">
      <c r="X579" s="144">
        <v>45302</v>
      </c>
      <c r="Y579" s="145">
        <v>2394</v>
      </c>
      <c r="Z579" s="145">
        <v>719</v>
      </c>
      <c r="AA579" s="150">
        <v>45373</v>
      </c>
      <c r="AB579" s="145">
        <v>713</v>
      </c>
      <c r="AC579" s="145">
        <v>1915</v>
      </c>
    </row>
    <row r="580" spans="24:29">
      <c r="X580" s="144">
        <v>45301</v>
      </c>
      <c r="Y580" s="145">
        <v>2401</v>
      </c>
      <c r="Z580" s="145">
        <v>720</v>
      </c>
      <c r="AA580" s="150">
        <v>45372</v>
      </c>
      <c r="AB580" s="145">
        <v>713</v>
      </c>
      <c r="AC580" s="145">
        <v>1921</v>
      </c>
    </row>
    <row r="581" spans="24:29">
      <c r="X581" s="144">
        <v>45300</v>
      </c>
      <c r="Y581" s="145">
        <v>2413</v>
      </c>
      <c r="Z581" s="145">
        <v>720</v>
      </c>
      <c r="AA581" s="150">
        <v>45371</v>
      </c>
      <c r="AB581" s="145">
        <v>714</v>
      </c>
      <c r="AC581" s="145">
        <v>1923</v>
      </c>
    </row>
    <row r="582" spans="24:29">
      <c r="X582" s="144">
        <v>45299</v>
      </c>
      <c r="Y582" s="145">
        <v>2414</v>
      </c>
      <c r="Z582" s="145">
        <v>721</v>
      </c>
      <c r="AA582" s="150">
        <v>45370</v>
      </c>
      <c r="AB582" s="145">
        <v>716</v>
      </c>
      <c r="AC582" s="145">
        <v>1939</v>
      </c>
    </row>
    <row r="583" spans="24:29">
      <c r="X583" s="144">
        <v>45296</v>
      </c>
      <c r="Y583" s="145">
        <v>2425</v>
      </c>
      <c r="Z583" s="145">
        <v>722</v>
      </c>
      <c r="AA583" s="150">
        <v>45369</v>
      </c>
      <c r="AB583" s="145">
        <v>716</v>
      </c>
      <c r="AC583" s="145">
        <v>1989</v>
      </c>
    </row>
    <row r="584" spans="24:29">
      <c r="X584" s="144">
        <v>45295</v>
      </c>
      <c r="Y584" s="145">
        <v>2441</v>
      </c>
      <c r="Z584" s="145">
        <v>722</v>
      </c>
      <c r="AA584" s="150">
        <v>45366</v>
      </c>
      <c r="AB584" s="145">
        <v>716</v>
      </c>
      <c r="AC584" s="145">
        <v>2023</v>
      </c>
    </row>
    <row r="585" spans="24:29">
      <c r="X585" s="144">
        <v>45294</v>
      </c>
      <c r="Y585" s="145">
        <v>2447</v>
      </c>
      <c r="Z585" s="145">
        <v>722</v>
      </c>
      <c r="AA585" s="150">
        <v>45365</v>
      </c>
      <c r="AB585" s="145">
        <v>716</v>
      </c>
      <c r="AC585" s="145">
        <v>2035</v>
      </c>
    </row>
    <row r="586" spans="24:29">
      <c r="X586" s="144">
        <v>45293</v>
      </c>
      <c r="Y586" s="145">
        <v>2449</v>
      </c>
      <c r="Z586" s="145">
        <v>721</v>
      </c>
      <c r="AA586" s="150">
        <v>45364</v>
      </c>
      <c r="AB586" s="145">
        <v>718</v>
      </c>
      <c r="AC586" s="145">
        <v>2073</v>
      </c>
    </row>
    <row r="587" spans="24:29">
      <c r="X587" s="144">
        <v>45289</v>
      </c>
      <c r="Y587" s="145">
        <v>2462</v>
      </c>
      <c r="Z587" s="145">
        <v>721</v>
      </c>
      <c r="AA587" s="150">
        <v>45363</v>
      </c>
      <c r="AB587" s="145">
        <v>718</v>
      </c>
      <c r="AC587" s="145">
        <v>2087</v>
      </c>
    </row>
    <row r="588" spans="24:29">
      <c r="X588" s="144">
        <v>45288</v>
      </c>
      <c r="Y588" s="145">
        <v>2462</v>
      </c>
      <c r="Z588" s="145">
        <v>721</v>
      </c>
      <c r="AA588" s="150">
        <v>45362</v>
      </c>
      <c r="AB588" s="145">
        <v>718</v>
      </c>
      <c r="AC588" s="145">
        <v>2126</v>
      </c>
    </row>
    <row r="589" spans="24:29">
      <c r="X589" s="144">
        <v>45287</v>
      </c>
      <c r="Y589" s="145">
        <v>2462</v>
      </c>
      <c r="Z589" s="145">
        <v>721</v>
      </c>
      <c r="AA589" s="150">
        <v>45359</v>
      </c>
      <c r="AB589" s="145">
        <v>719</v>
      </c>
      <c r="AC589" s="145">
        <v>2167</v>
      </c>
    </row>
    <row r="590" spans="24:29">
      <c r="X590" s="144">
        <v>45286</v>
      </c>
      <c r="Y590" s="145">
        <v>2462</v>
      </c>
      <c r="Z590" s="145">
        <v>722</v>
      </c>
      <c r="AA590" s="150">
        <v>45358</v>
      </c>
      <c r="AB590" s="145">
        <v>719</v>
      </c>
      <c r="AC590" s="145">
        <v>2180</v>
      </c>
    </row>
    <row r="591" spans="24:29">
      <c r="X591" s="144">
        <v>45285</v>
      </c>
      <c r="Y591" s="145">
        <v>2459</v>
      </c>
      <c r="Z591" s="145">
        <v>723</v>
      </c>
      <c r="AA591" s="150">
        <v>45357</v>
      </c>
      <c r="AB591" s="145">
        <v>720</v>
      </c>
      <c r="AC591" s="145">
        <v>2235</v>
      </c>
    </row>
    <row r="592" spans="24:29">
      <c r="X592" s="144">
        <v>45282</v>
      </c>
      <c r="Y592" s="145">
        <v>2458</v>
      </c>
      <c r="Z592" s="145">
        <v>723</v>
      </c>
      <c r="AA592" s="150">
        <v>45356</v>
      </c>
      <c r="AB592" s="145">
        <v>720</v>
      </c>
      <c r="AC592" s="145">
        <v>2237</v>
      </c>
    </row>
    <row r="593" spans="24:29">
      <c r="X593" s="144">
        <v>45281</v>
      </c>
      <c r="Y593" s="145">
        <v>2457</v>
      </c>
      <c r="Z593" s="145">
        <v>724</v>
      </c>
      <c r="AA593" s="150">
        <v>45355</v>
      </c>
      <c r="AB593" s="145">
        <v>720</v>
      </c>
      <c r="AC593" s="145">
        <v>2264</v>
      </c>
    </row>
    <row r="594" spans="24:29">
      <c r="X594" s="144">
        <v>45280</v>
      </c>
      <c r="Y594" s="145">
        <v>2456</v>
      </c>
      <c r="Z594" s="145">
        <v>726</v>
      </c>
      <c r="AA594" s="150">
        <v>45352</v>
      </c>
      <c r="AB594" s="145">
        <v>720</v>
      </c>
      <c r="AC594" s="145">
        <v>2293</v>
      </c>
    </row>
    <row r="595" spans="24:29">
      <c r="X595" s="144">
        <v>45279</v>
      </c>
      <c r="Y595" s="145">
        <v>2453</v>
      </c>
      <c r="Z595" s="145">
        <v>726</v>
      </c>
      <c r="AA595" s="150">
        <v>45351</v>
      </c>
      <c r="AB595" s="145">
        <v>721</v>
      </c>
      <c r="AC595" s="145">
        <v>2299</v>
      </c>
    </row>
    <row r="596" spans="24:29">
      <c r="X596" s="144">
        <v>45278</v>
      </c>
      <c r="Y596" s="145">
        <v>2443</v>
      </c>
      <c r="Z596" s="145">
        <v>724</v>
      </c>
      <c r="AA596" s="150">
        <v>45350</v>
      </c>
      <c r="AB596" s="145">
        <v>722</v>
      </c>
      <c r="AC596" s="145">
        <v>2301</v>
      </c>
    </row>
    <row r="597" spans="24:29">
      <c r="X597" s="144">
        <v>45275</v>
      </c>
      <c r="Y597" s="145">
        <v>2438</v>
      </c>
      <c r="Z597" s="145">
        <v>724</v>
      </c>
      <c r="AA597" s="150">
        <v>45349</v>
      </c>
      <c r="AB597" s="145">
        <v>722</v>
      </c>
      <c r="AC597" s="145">
        <v>2327</v>
      </c>
    </row>
    <row r="598" spans="24:29">
      <c r="X598" s="144">
        <v>45274</v>
      </c>
      <c r="Y598" s="145">
        <v>2438</v>
      </c>
      <c r="Z598" s="145">
        <v>724</v>
      </c>
      <c r="AA598" s="150">
        <v>45348</v>
      </c>
      <c r="AB598" s="145">
        <v>722</v>
      </c>
      <c r="AC598" s="145">
        <v>2334</v>
      </c>
    </row>
    <row r="599" spans="24:29">
      <c r="X599" s="144">
        <v>45273</v>
      </c>
      <c r="Y599" s="145">
        <v>2438</v>
      </c>
      <c r="Z599" s="145">
        <v>724</v>
      </c>
      <c r="AA599" s="150">
        <v>45345</v>
      </c>
      <c r="AB599" s="145">
        <v>722</v>
      </c>
      <c r="AC599" s="145">
        <v>2337</v>
      </c>
    </row>
    <row r="600" spans="24:29">
      <c r="X600" s="144">
        <v>45272</v>
      </c>
      <c r="Y600" s="145">
        <v>2430</v>
      </c>
      <c r="Z600" s="145">
        <v>722</v>
      </c>
      <c r="AA600" s="150">
        <v>45344</v>
      </c>
      <c r="AB600" s="145">
        <v>722</v>
      </c>
      <c r="AC600" s="145">
        <v>2337</v>
      </c>
    </row>
    <row r="601" spans="24:29">
      <c r="X601" s="144">
        <v>45271</v>
      </c>
      <c r="Y601" s="145">
        <v>2401</v>
      </c>
      <c r="Z601" s="145">
        <v>721</v>
      </c>
      <c r="AA601" s="150">
        <v>45343</v>
      </c>
      <c r="AB601" s="145">
        <v>722</v>
      </c>
      <c r="AC601" s="145">
        <v>2337</v>
      </c>
    </row>
    <row r="602" spans="24:29">
      <c r="X602" s="144">
        <v>45268</v>
      </c>
      <c r="Y602" s="145">
        <v>2401</v>
      </c>
      <c r="Z602" s="145">
        <v>721</v>
      </c>
      <c r="AA602" s="150">
        <v>45342</v>
      </c>
      <c r="AB602" s="145">
        <v>722</v>
      </c>
      <c r="AC602" s="145">
        <v>2337</v>
      </c>
    </row>
    <row r="603" spans="24:29">
      <c r="X603" s="144">
        <v>45267</v>
      </c>
      <c r="Y603" s="145">
        <v>2401</v>
      </c>
      <c r="Z603" s="145">
        <v>721</v>
      </c>
      <c r="AA603" s="150">
        <v>45341</v>
      </c>
      <c r="AB603" s="145">
        <v>721</v>
      </c>
      <c r="AC603" s="145">
        <v>2345</v>
      </c>
    </row>
    <row r="604" spans="24:29">
      <c r="X604" s="144">
        <v>45266</v>
      </c>
      <c r="Y604" s="145">
        <v>2395</v>
      </c>
      <c r="Z604" s="145">
        <v>721</v>
      </c>
      <c r="AA604" s="150">
        <v>45340</v>
      </c>
      <c r="AB604" s="145">
        <v>718</v>
      </c>
      <c r="AC604" s="145">
        <v>2351</v>
      </c>
    </row>
    <row r="605" spans="24:29">
      <c r="X605" s="144">
        <v>45265</v>
      </c>
      <c r="Y605" s="145">
        <v>2395</v>
      </c>
      <c r="Z605" s="145">
        <v>721</v>
      </c>
      <c r="AA605" s="150">
        <v>45331</v>
      </c>
      <c r="AB605" s="145">
        <v>718</v>
      </c>
      <c r="AC605" s="145">
        <v>2358</v>
      </c>
    </row>
    <row r="606" spans="24:29">
      <c r="X606" s="144">
        <v>45264</v>
      </c>
      <c r="Y606" s="145">
        <v>2395</v>
      </c>
      <c r="Z606" s="145">
        <v>721</v>
      </c>
      <c r="AA606" s="150">
        <v>45330</v>
      </c>
      <c r="AB606" s="145">
        <v>718</v>
      </c>
      <c r="AC606" s="145">
        <v>2358</v>
      </c>
    </row>
    <row r="607" spans="24:29">
      <c r="X607" s="144">
        <v>45261</v>
      </c>
      <c r="Y607" s="145">
        <v>2395</v>
      </c>
      <c r="Z607" s="145">
        <v>720</v>
      </c>
      <c r="AA607" s="150">
        <v>45329</v>
      </c>
      <c r="AB607" s="145">
        <v>718</v>
      </c>
      <c r="AC607" s="145">
        <v>2358</v>
      </c>
    </row>
    <row r="608" spans="24:29">
      <c r="X608" s="144">
        <v>45260</v>
      </c>
      <c r="Y608" s="145">
        <v>2369</v>
      </c>
      <c r="Z608" s="145">
        <v>720</v>
      </c>
      <c r="AA608" s="150">
        <v>45328</v>
      </c>
      <c r="AB608" s="145">
        <v>718</v>
      </c>
      <c r="AC608" s="145">
        <v>2358</v>
      </c>
    </row>
    <row r="609" spans="24:29">
      <c r="X609" s="144">
        <v>45259</v>
      </c>
      <c r="Y609" s="145">
        <v>2360</v>
      </c>
      <c r="Z609" s="145">
        <v>720</v>
      </c>
      <c r="AA609" s="150">
        <v>45327</v>
      </c>
      <c r="AB609" s="145">
        <v>718</v>
      </c>
      <c r="AC609" s="145">
        <v>2359</v>
      </c>
    </row>
    <row r="610" spans="24:29">
      <c r="X610" s="144">
        <v>45258</v>
      </c>
      <c r="Y610" s="145">
        <v>2358</v>
      </c>
      <c r="Z610" s="145">
        <v>721</v>
      </c>
      <c r="AA610" s="150">
        <v>45326</v>
      </c>
      <c r="AB610" s="145">
        <v>718</v>
      </c>
      <c r="AC610" s="145">
        <v>2359</v>
      </c>
    </row>
    <row r="611" spans="24:29">
      <c r="X611" s="144">
        <v>45257</v>
      </c>
      <c r="Y611" s="145">
        <v>2341</v>
      </c>
      <c r="Z611" s="145">
        <v>721</v>
      </c>
      <c r="AA611" s="150">
        <v>45324</v>
      </c>
      <c r="AB611" s="145">
        <v>718</v>
      </c>
      <c r="AC611" s="145">
        <v>2359</v>
      </c>
    </row>
    <row r="612" spans="24:29">
      <c r="X612" s="144">
        <v>45254</v>
      </c>
      <c r="Y612" s="145">
        <v>2336</v>
      </c>
      <c r="Z612" s="145">
        <v>722</v>
      </c>
      <c r="AA612" s="150">
        <v>45323</v>
      </c>
      <c r="AB612" s="145">
        <v>718</v>
      </c>
      <c r="AC612" s="145">
        <v>2360</v>
      </c>
    </row>
    <row r="613" spans="24:29">
      <c r="X613" s="144">
        <v>45253</v>
      </c>
      <c r="Y613" s="145">
        <v>2326</v>
      </c>
      <c r="Z613" s="145">
        <v>721</v>
      </c>
      <c r="AA613" s="150">
        <v>45322</v>
      </c>
      <c r="AB613" s="145">
        <v>718</v>
      </c>
      <c r="AC613" s="145">
        <v>2360</v>
      </c>
    </row>
    <row r="614" spans="24:29">
      <c r="X614" s="144">
        <v>45252</v>
      </c>
      <c r="Y614" s="145">
        <v>2311</v>
      </c>
      <c r="Z614" s="145">
        <v>721</v>
      </c>
      <c r="AA614" s="150">
        <v>45321</v>
      </c>
      <c r="AB614" s="145">
        <v>718</v>
      </c>
      <c r="AC614" s="145">
        <v>2360</v>
      </c>
    </row>
    <row r="615" spans="24:29">
      <c r="X615" s="144">
        <v>45251</v>
      </c>
      <c r="Y615" s="145">
        <v>2309</v>
      </c>
      <c r="Z615" s="145">
        <v>720</v>
      </c>
      <c r="AA615" s="150">
        <v>45320</v>
      </c>
      <c r="AB615" s="145">
        <v>719</v>
      </c>
      <c r="AC615" s="145">
        <v>2360</v>
      </c>
    </row>
    <row r="616" spans="24:29">
      <c r="X616" s="144">
        <v>45250</v>
      </c>
      <c r="Y616" s="145">
        <v>2300</v>
      </c>
      <c r="Z616" s="145">
        <v>720</v>
      </c>
      <c r="AA616" s="150">
        <v>45317</v>
      </c>
      <c r="AB616" s="145">
        <v>719</v>
      </c>
      <c r="AC616" s="145">
        <v>2360</v>
      </c>
    </row>
    <row r="617" spans="24:29">
      <c r="X617" s="144">
        <v>45247</v>
      </c>
      <c r="Y617" s="145">
        <v>2255</v>
      </c>
      <c r="Z617" s="145">
        <v>721</v>
      </c>
      <c r="AA617" s="150">
        <v>45316</v>
      </c>
      <c r="AB617" s="145">
        <v>719</v>
      </c>
      <c r="AC617" s="145">
        <v>2360</v>
      </c>
    </row>
    <row r="618" spans="24:29">
      <c r="X618" s="144">
        <v>45246</v>
      </c>
      <c r="Y618" s="145">
        <v>2237</v>
      </c>
      <c r="Z618" s="145">
        <v>722</v>
      </c>
      <c r="AA618" s="150">
        <v>45315</v>
      </c>
      <c r="AB618" s="145">
        <v>719</v>
      </c>
      <c r="AC618" s="145">
        <v>2369</v>
      </c>
    </row>
    <row r="619" spans="24:29">
      <c r="X619" s="144">
        <v>45245</v>
      </c>
      <c r="Y619" s="145">
        <v>2237</v>
      </c>
      <c r="Z619" s="145">
        <v>723</v>
      </c>
      <c r="AA619" s="150">
        <v>45314</v>
      </c>
      <c r="AB619" s="145">
        <v>719</v>
      </c>
      <c r="AC619" s="145">
        <v>2369</v>
      </c>
    </row>
    <row r="620" spans="24:29">
      <c r="X620" s="144">
        <v>45244</v>
      </c>
      <c r="Y620" s="145">
        <v>2237</v>
      </c>
      <c r="Z620" s="145">
        <v>724</v>
      </c>
      <c r="AA620" s="150">
        <v>45313</v>
      </c>
      <c r="AB620" s="145">
        <v>719</v>
      </c>
      <c r="AC620" s="145">
        <v>2369</v>
      </c>
    </row>
    <row r="621" spans="24:29">
      <c r="X621" s="144">
        <v>45243</v>
      </c>
      <c r="Y621" s="145">
        <v>2219</v>
      </c>
      <c r="Z621" s="145">
        <v>724</v>
      </c>
      <c r="AA621" s="150">
        <v>45310</v>
      </c>
      <c r="AB621" s="145">
        <v>719</v>
      </c>
      <c r="AC621" s="145">
        <v>2369</v>
      </c>
    </row>
    <row r="622" spans="24:29">
      <c r="X622" s="144">
        <v>45240</v>
      </c>
      <c r="Y622" s="145">
        <v>2204</v>
      </c>
      <c r="Z622" s="145">
        <v>724</v>
      </c>
      <c r="AA622" s="150">
        <v>45309</v>
      </c>
      <c r="AB622" s="145">
        <v>719</v>
      </c>
      <c r="AC622" s="145">
        <v>2369</v>
      </c>
    </row>
    <row r="623" spans="24:29">
      <c r="X623" s="144">
        <v>45239</v>
      </c>
      <c r="Y623" s="145">
        <v>2191</v>
      </c>
      <c r="Z623" s="145">
        <v>723</v>
      </c>
      <c r="AA623" s="150">
        <v>45308</v>
      </c>
      <c r="AB623" s="145">
        <v>719</v>
      </c>
      <c r="AC623" s="145">
        <v>2370</v>
      </c>
    </row>
    <row r="624" spans="24:29">
      <c r="X624" s="144">
        <v>45238</v>
      </c>
      <c r="Y624" s="145">
        <v>2171</v>
      </c>
      <c r="Z624" s="145">
        <v>721</v>
      </c>
      <c r="AA624" s="150">
        <v>45307</v>
      </c>
      <c r="AB624" s="145">
        <v>719</v>
      </c>
      <c r="AC624" s="145">
        <v>2372</v>
      </c>
    </row>
    <row r="625" spans="24:29">
      <c r="X625" s="144">
        <v>45237</v>
      </c>
      <c r="Y625" s="145">
        <v>2162</v>
      </c>
      <c r="Z625" s="145">
        <v>721</v>
      </c>
      <c r="AA625" s="150">
        <v>45306</v>
      </c>
      <c r="AB625" s="145">
        <v>719</v>
      </c>
      <c r="AC625" s="145">
        <v>2384</v>
      </c>
    </row>
    <row r="626" spans="24:29">
      <c r="X626" s="144">
        <v>45236</v>
      </c>
      <c r="Y626" s="145">
        <v>2161</v>
      </c>
      <c r="Z626" s="145">
        <v>721</v>
      </c>
      <c r="AA626" s="150">
        <v>45303</v>
      </c>
      <c r="AB626" s="145">
        <v>719</v>
      </c>
      <c r="AC626" s="145">
        <v>2392</v>
      </c>
    </row>
    <row r="627" spans="24:29">
      <c r="X627" s="144">
        <v>45233</v>
      </c>
      <c r="Y627" s="145">
        <v>2167</v>
      </c>
      <c r="Z627" s="145">
        <v>721</v>
      </c>
      <c r="AA627" s="150">
        <v>45302</v>
      </c>
      <c r="AB627" s="145">
        <v>719</v>
      </c>
      <c r="AC627" s="145">
        <v>2394</v>
      </c>
    </row>
    <row r="628" spans="24:29">
      <c r="X628" s="144">
        <v>45232</v>
      </c>
      <c r="Y628" s="145">
        <v>2168</v>
      </c>
      <c r="Z628" s="145">
        <v>723</v>
      </c>
      <c r="AA628" s="150">
        <v>45301</v>
      </c>
      <c r="AB628" s="145">
        <v>720</v>
      </c>
      <c r="AC628" s="145">
        <v>2401</v>
      </c>
    </row>
    <row r="629" spans="24:29">
      <c r="X629" s="144">
        <v>45231</v>
      </c>
      <c r="Y629" s="145">
        <v>2187</v>
      </c>
      <c r="Z629" s="145">
        <v>724</v>
      </c>
      <c r="AA629" s="150">
        <v>45300</v>
      </c>
      <c r="AB629" s="145">
        <v>720</v>
      </c>
      <c r="AC629" s="145">
        <v>2413</v>
      </c>
    </row>
    <row r="630" spans="24:29">
      <c r="X630" s="144">
        <v>45230</v>
      </c>
      <c r="Y630" s="145">
        <v>2187</v>
      </c>
      <c r="Z630" s="145">
        <v>727</v>
      </c>
      <c r="AA630" s="150">
        <v>45299</v>
      </c>
      <c r="AB630" s="145">
        <v>721</v>
      </c>
      <c r="AC630" s="145">
        <v>2414</v>
      </c>
    </row>
    <row r="631" spans="24:29">
      <c r="X631" s="144">
        <v>45229</v>
      </c>
      <c r="Y631" s="145">
        <v>2190</v>
      </c>
      <c r="Z631" s="145">
        <v>728</v>
      </c>
      <c r="AA631" s="150">
        <v>45296</v>
      </c>
      <c r="AB631" s="145">
        <v>722</v>
      </c>
      <c r="AC631" s="145">
        <v>2425</v>
      </c>
    </row>
    <row r="632" spans="24:29">
      <c r="X632" s="144">
        <v>45226</v>
      </c>
      <c r="Y632" s="145">
        <v>2190</v>
      </c>
      <c r="Z632" s="145">
        <v>728</v>
      </c>
      <c r="AA632" s="150">
        <v>45295</v>
      </c>
      <c r="AB632" s="145">
        <v>722</v>
      </c>
      <c r="AC632" s="145">
        <v>2441</v>
      </c>
    </row>
    <row r="633" spans="24:29">
      <c r="X633" s="144">
        <v>45225</v>
      </c>
      <c r="Y633" s="145">
        <v>2201</v>
      </c>
      <c r="Z633" s="145">
        <v>729</v>
      </c>
      <c r="AA633" s="150">
        <v>45294</v>
      </c>
      <c r="AB633" s="145">
        <v>722</v>
      </c>
      <c r="AC633" s="145">
        <v>2447</v>
      </c>
    </row>
    <row r="634" spans="24:29">
      <c r="X634" s="144">
        <v>45224</v>
      </c>
      <c r="Y634" s="145">
        <v>2202</v>
      </c>
      <c r="Z634" s="145">
        <v>729</v>
      </c>
      <c r="AA634" s="150">
        <v>45293</v>
      </c>
      <c r="AB634" s="145">
        <v>721</v>
      </c>
      <c r="AC634" s="145">
        <v>2449</v>
      </c>
    </row>
    <row r="635" spans="24:29">
      <c r="X635" s="144">
        <v>45223</v>
      </c>
      <c r="Y635" s="145">
        <v>2213</v>
      </c>
      <c r="Z635" s="145">
        <v>730</v>
      </c>
      <c r="AA635" s="150">
        <v>45289</v>
      </c>
      <c r="AB635" s="145">
        <v>721</v>
      </c>
      <c r="AC635" s="145">
        <v>2462</v>
      </c>
    </row>
    <row r="636" spans="24:29">
      <c r="X636" s="144">
        <v>45222</v>
      </c>
      <c r="Y636" s="145">
        <v>2214</v>
      </c>
      <c r="Z636" s="145">
        <v>730</v>
      </c>
      <c r="AA636" s="150">
        <v>45288</v>
      </c>
      <c r="AB636" s="145">
        <v>721</v>
      </c>
      <c r="AC636" s="145">
        <v>2462</v>
      </c>
    </row>
    <row r="637" spans="24:29">
      <c r="X637" s="144">
        <v>45219</v>
      </c>
      <c r="Y637" s="145">
        <v>2221</v>
      </c>
      <c r="Z637" s="145">
        <v>730</v>
      </c>
      <c r="AA637" s="150">
        <v>45287</v>
      </c>
      <c r="AB637" s="145">
        <v>721</v>
      </c>
      <c r="AC637" s="145">
        <v>2462</v>
      </c>
    </row>
    <row r="638" spans="24:29">
      <c r="X638" s="144">
        <v>45218</v>
      </c>
      <c r="Y638" s="145">
        <v>2225</v>
      </c>
      <c r="Z638" s="145">
        <v>731</v>
      </c>
      <c r="AA638" s="150">
        <v>45286</v>
      </c>
      <c r="AB638" s="145">
        <v>722</v>
      </c>
      <c r="AC638" s="145">
        <v>2462</v>
      </c>
    </row>
    <row r="639" spans="24:29">
      <c r="X639" s="144">
        <v>45217</v>
      </c>
      <c r="Y639" s="145">
        <v>2226</v>
      </c>
      <c r="Z639" s="145">
        <v>732</v>
      </c>
      <c r="AA639" s="150">
        <v>45285</v>
      </c>
      <c r="AB639" s="145">
        <v>723</v>
      </c>
      <c r="AC639" s="145">
        <v>2459</v>
      </c>
    </row>
    <row r="640" spans="24:29">
      <c r="X640" s="144">
        <v>45216</v>
      </c>
      <c r="Y640" s="145">
        <v>2229</v>
      </c>
      <c r="Z640" s="145">
        <v>733</v>
      </c>
      <c r="AA640" s="150">
        <v>45282</v>
      </c>
      <c r="AB640" s="145">
        <v>723</v>
      </c>
      <c r="AC640" s="145">
        <v>2458</v>
      </c>
    </row>
    <row r="641" spans="24:29">
      <c r="X641" s="144">
        <v>45215</v>
      </c>
      <c r="Y641" s="145">
        <v>2244</v>
      </c>
      <c r="Z641" s="145">
        <v>733</v>
      </c>
      <c r="AA641" s="150">
        <v>45281</v>
      </c>
      <c r="AB641" s="145">
        <v>724</v>
      </c>
      <c r="AC641" s="145">
        <v>2457</v>
      </c>
    </row>
    <row r="642" spans="24:29">
      <c r="X642" s="144">
        <v>45212</v>
      </c>
      <c r="Y642" s="145">
        <v>2244</v>
      </c>
      <c r="Z642" s="145">
        <v>734</v>
      </c>
      <c r="AA642" s="150">
        <v>45280</v>
      </c>
      <c r="AB642" s="145">
        <v>726</v>
      </c>
      <c r="AC642" s="145">
        <v>2456</v>
      </c>
    </row>
    <row r="643" spans="24:29">
      <c r="X643" s="144">
        <v>45211</v>
      </c>
      <c r="Y643" s="145">
        <v>2244</v>
      </c>
      <c r="Z643" s="145">
        <v>734</v>
      </c>
      <c r="AA643" s="150">
        <v>45279</v>
      </c>
      <c r="AB643" s="145">
        <v>726</v>
      </c>
      <c r="AC643" s="145">
        <v>2453</v>
      </c>
    </row>
    <row r="644" spans="24:29">
      <c r="X644" s="144">
        <v>45210</v>
      </c>
      <c r="Y644" s="145">
        <v>2242</v>
      </c>
      <c r="Z644" s="145">
        <v>736</v>
      </c>
      <c r="AA644" s="150">
        <v>45278</v>
      </c>
      <c r="AB644" s="145">
        <v>724</v>
      </c>
      <c r="AC644" s="145">
        <v>2443</v>
      </c>
    </row>
    <row r="645" spans="24:29">
      <c r="X645" s="144">
        <v>45209</v>
      </c>
      <c r="Y645" s="145">
        <v>2228</v>
      </c>
      <c r="Z645" s="145">
        <v>736</v>
      </c>
      <c r="AA645" s="150">
        <v>45275</v>
      </c>
      <c r="AB645" s="145">
        <v>724</v>
      </c>
      <c r="AC645" s="145">
        <v>2438</v>
      </c>
    </row>
    <row r="646" spans="24:29">
      <c r="X646" s="144">
        <v>45208</v>
      </c>
      <c r="Y646" s="145">
        <v>2226</v>
      </c>
      <c r="Z646" s="145">
        <v>733</v>
      </c>
      <c r="AA646" s="150">
        <v>45274</v>
      </c>
      <c r="AB646" s="145">
        <v>724</v>
      </c>
      <c r="AC646" s="145">
        <v>2438</v>
      </c>
    </row>
    <row r="647" spans="24:29">
      <c r="X647" s="144">
        <v>45207</v>
      </c>
      <c r="Y647" s="145">
        <v>2209</v>
      </c>
      <c r="Z647" s="145">
        <v>730</v>
      </c>
      <c r="AA647" s="150">
        <v>45273</v>
      </c>
      <c r="AB647" s="145">
        <v>724</v>
      </c>
      <c r="AC647" s="145">
        <v>2438</v>
      </c>
    </row>
    <row r="648" spans="24:29">
      <c r="X648" s="144">
        <v>45206</v>
      </c>
      <c r="Y648" s="145">
        <v>2193</v>
      </c>
      <c r="Z648" s="145">
        <v>730</v>
      </c>
      <c r="AA648" s="150">
        <v>45272</v>
      </c>
      <c r="AB648" s="145">
        <v>722</v>
      </c>
      <c r="AC648" s="145">
        <v>2430</v>
      </c>
    </row>
    <row r="649" spans="24:29">
      <c r="X649" s="144">
        <v>45197</v>
      </c>
      <c r="Y649" s="145">
        <v>2180</v>
      </c>
      <c r="Z649" s="145">
        <v>719</v>
      </c>
      <c r="AA649" s="150">
        <v>45271</v>
      </c>
      <c r="AB649" s="145">
        <v>721</v>
      </c>
      <c r="AC649" s="145">
        <v>2401</v>
      </c>
    </row>
    <row r="650" spans="24:29">
      <c r="X650" s="144">
        <v>45196</v>
      </c>
      <c r="Y650" s="145">
        <v>2180</v>
      </c>
      <c r="Z650" s="145">
        <v>719</v>
      </c>
      <c r="AA650" s="150">
        <v>45268</v>
      </c>
      <c r="AB650" s="145">
        <v>721</v>
      </c>
      <c r="AC650" s="145">
        <v>2401</v>
      </c>
    </row>
    <row r="651" spans="24:29">
      <c r="X651" s="144">
        <v>45195</v>
      </c>
      <c r="Y651" s="145">
        <v>2180</v>
      </c>
      <c r="Z651" s="145">
        <v>719</v>
      </c>
      <c r="AA651" s="150">
        <v>45267</v>
      </c>
      <c r="AB651" s="145">
        <v>721</v>
      </c>
      <c r="AC651" s="145">
        <v>2401</v>
      </c>
    </row>
    <row r="652" spans="24:29">
      <c r="X652" s="144">
        <v>45194</v>
      </c>
      <c r="Y652" s="145">
        <v>2173</v>
      </c>
      <c r="Z652" s="145">
        <v>721</v>
      </c>
      <c r="AA652" s="150">
        <v>45266</v>
      </c>
      <c r="AB652" s="145">
        <v>721</v>
      </c>
      <c r="AC652" s="145">
        <v>2395</v>
      </c>
    </row>
    <row r="653" spans="24:29">
      <c r="X653" s="144">
        <v>45191</v>
      </c>
      <c r="Y653" s="145">
        <v>2130</v>
      </c>
      <c r="Z653" s="145">
        <v>721</v>
      </c>
      <c r="AA653" s="150">
        <v>45265</v>
      </c>
      <c r="AB653" s="145">
        <v>721</v>
      </c>
      <c r="AC653" s="145">
        <v>2395</v>
      </c>
    </row>
    <row r="654" spans="24:29">
      <c r="X654" s="144">
        <v>45190</v>
      </c>
      <c r="Y654" s="145">
        <v>2102</v>
      </c>
      <c r="Z654" s="145">
        <v>721</v>
      </c>
      <c r="AA654" s="150">
        <v>45264</v>
      </c>
      <c r="AB654" s="145">
        <v>721</v>
      </c>
      <c r="AC654" s="145">
        <v>2395</v>
      </c>
    </row>
    <row r="655" spans="24:29">
      <c r="X655" s="144">
        <v>45189</v>
      </c>
      <c r="Y655" s="145">
        <v>2073</v>
      </c>
      <c r="Z655" s="145">
        <v>714</v>
      </c>
      <c r="AA655" s="150">
        <v>45261</v>
      </c>
      <c r="AB655" s="145">
        <v>720</v>
      </c>
      <c r="AC655" s="145">
        <v>2395</v>
      </c>
    </row>
    <row r="656" spans="24:29">
      <c r="X656" s="144">
        <v>45188</v>
      </c>
      <c r="Y656" s="145">
        <v>2048</v>
      </c>
      <c r="Z656" s="145">
        <v>710</v>
      </c>
      <c r="AA656" s="150">
        <v>45260</v>
      </c>
      <c r="AB656" s="145">
        <v>720</v>
      </c>
      <c r="AC656" s="145">
        <v>2369</v>
      </c>
    </row>
    <row r="657" spans="24:29">
      <c r="X657" s="144">
        <v>45187</v>
      </c>
      <c r="Y657" s="145">
        <v>2026</v>
      </c>
      <c r="Z657" s="145">
        <v>708</v>
      </c>
      <c r="AA657" s="150">
        <v>45259</v>
      </c>
      <c r="AB657" s="145">
        <v>720</v>
      </c>
      <c r="AC657" s="145">
        <v>2360</v>
      </c>
    </row>
    <row r="658" spans="24:29">
      <c r="X658" s="144">
        <v>45184</v>
      </c>
      <c r="Y658" s="145">
        <v>2017</v>
      </c>
      <c r="Z658" s="145">
        <v>706</v>
      </c>
      <c r="AA658" s="150">
        <v>45258</v>
      </c>
      <c r="AB658" s="145">
        <v>721</v>
      </c>
      <c r="AC658" s="145">
        <v>2358</v>
      </c>
    </row>
    <row r="659" spans="24:29">
      <c r="X659" s="144">
        <v>45183</v>
      </c>
      <c r="Y659" s="145">
        <v>2009</v>
      </c>
      <c r="Z659" s="145">
        <v>704</v>
      </c>
      <c r="AA659" s="150">
        <v>45257</v>
      </c>
      <c r="AB659" s="145">
        <v>721</v>
      </c>
      <c r="AC659" s="145">
        <v>2341</v>
      </c>
    </row>
    <row r="660" spans="24:29">
      <c r="X660" s="144">
        <v>45182</v>
      </c>
      <c r="Y660" s="145">
        <v>2008</v>
      </c>
      <c r="Z660" s="145">
        <v>703</v>
      </c>
      <c r="AA660" s="150">
        <v>45254</v>
      </c>
      <c r="AB660" s="145">
        <v>722</v>
      </c>
      <c r="AC660" s="145">
        <v>2336</v>
      </c>
    </row>
    <row r="661" spans="24:29">
      <c r="X661" s="144">
        <v>45181</v>
      </c>
      <c r="Y661" s="145">
        <v>2002</v>
      </c>
      <c r="Z661" s="145">
        <v>703</v>
      </c>
      <c r="AA661" s="150">
        <v>45253</v>
      </c>
      <c r="AB661" s="145">
        <v>721</v>
      </c>
      <c r="AC661" s="145">
        <v>2326</v>
      </c>
    </row>
    <row r="662" spans="24:29">
      <c r="X662" s="144">
        <v>45180</v>
      </c>
      <c r="Y662" s="145">
        <v>1986</v>
      </c>
      <c r="Z662" s="145">
        <v>704</v>
      </c>
      <c r="AA662" s="150">
        <v>45252</v>
      </c>
      <c r="AB662" s="145">
        <v>721</v>
      </c>
      <c r="AC662" s="145">
        <v>2311</v>
      </c>
    </row>
    <row r="663" spans="24:29">
      <c r="X663" s="144">
        <v>45177</v>
      </c>
      <c r="Y663" s="145">
        <v>1961</v>
      </c>
      <c r="Z663" s="145">
        <v>704</v>
      </c>
      <c r="AA663" s="150">
        <v>45251</v>
      </c>
      <c r="AB663" s="145">
        <v>720</v>
      </c>
      <c r="AC663" s="145">
        <v>2309</v>
      </c>
    </row>
    <row r="664" spans="24:29">
      <c r="X664" s="144">
        <v>45176</v>
      </c>
      <c r="Y664" s="145">
        <v>1955</v>
      </c>
      <c r="Z664" s="145">
        <v>704</v>
      </c>
      <c r="AA664" s="150">
        <v>45250</v>
      </c>
      <c r="AB664" s="145">
        <v>720</v>
      </c>
      <c r="AC664" s="145">
        <v>2300</v>
      </c>
    </row>
    <row r="665" spans="24:29">
      <c r="X665" s="144">
        <v>45175</v>
      </c>
      <c r="Y665" s="145">
        <v>1946</v>
      </c>
      <c r="Z665" s="145">
        <v>704</v>
      </c>
      <c r="AA665" s="150">
        <v>45247</v>
      </c>
      <c r="AB665" s="145">
        <v>721</v>
      </c>
      <c r="AC665" s="145">
        <v>2255</v>
      </c>
    </row>
    <row r="666" spans="24:29">
      <c r="X666" s="144">
        <v>45174</v>
      </c>
      <c r="Y666" s="145">
        <v>1930</v>
      </c>
      <c r="Z666" s="145">
        <v>702</v>
      </c>
      <c r="AA666" s="150">
        <v>45246</v>
      </c>
      <c r="AB666" s="145">
        <v>722</v>
      </c>
      <c r="AC666" s="145">
        <v>2237</v>
      </c>
    </row>
    <row r="667" spans="24:29">
      <c r="X667" s="144">
        <v>45173</v>
      </c>
      <c r="Y667" s="145">
        <v>1922</v>
      </c>
      <c r="Z667" s="145">
        <v>701</v>
      </c>
      <c r="AA667" s="150">
        <v>45245</v>
      </c>
      <c r="AB667" s="145">
        <v>723</v>
      </c>
      <c r="AC667" s="145">
        <v>2237</v>
      </c>
    </row>
    <row r="668" spans="24:29">
      <c r="X668" s="144">
        <v>45170</v>
      </c>
      <c r="Y668" s="145">
        <v>1931</v>
      </c>
      <c r="Z668" s="145">
        <v>699</v>
      </c>
      <c r="AA668" s="150">
        <v>45244</v>
      </c>
      <c r="AB668" s="145">
        <v>724</v>
      </c>
      <c r="AC668" s="145">
        <v>2237</v>
      </c>
    </row>
    <row r="669" spans="24:29">
      <c r="X669" s="144">
        <v>45169</v>
      </c>
      <c r="Y669" s="145">
        <v>1932</v>
      </c>
      <c r="Z669" s="145">
        <v>697</v>
      </c>
      <c r="AA669" s="150">
        <v>45243</v>
      </c>
      <c r="AB669" s="145">
        <v>724</v>
      </c>
      <c r="AC669" s="145">
        <v>2219</v>
      </c>
    </row>
    <row r="670" spans="24:29">
      <c r="X670" s="144">
        <v>45168</v>
      </c>
      <c r="Y670" s="145">
        <v>1932</v>
      </c>
      <c r="Z670" s="145">
        <v>697</v>
      </c>
      <c r="AA670" s="150">
        <v>45240</v>
      </c>
      <c r="AB670" s="145">
        <v>724</v>
      </c>
      <c r="AC670" s="145">
        <v>2204</v>
      </c>
    </row>
    <row r="671" spans="24:29">
      <c r="X671" s="144">
        <v>45167</v>
      </c>
      <c r="Y671" s="145">
        <v>1932</v>
      </c>
      <c r="Z671" s="145">
        <v>697</v>
      </c>
      <c r="AA671" s="150">
        <v>45239</v>
      </c>
      <c r="AB671" s="145">
        <v>723</v>
      </c>
      <c r="AC671" s="145">
        <v>2191</v>
      </c>
    </row>
    <row r="672" spans="24:29">
      <c r="X672" s="144">
        <v>45166</v>
      </c>
      <c r="Y672" s="145">
        <v>1932</v>
      </c>
      <c r="Z672" s="145">
        <v>697</v>
      </c>
      <c r="AA672" s="150">
        <v>45238</v>
      </c>
      <c r="AB672" s="145">
        <v>721</v>
      </c>
      <c r="AC672" s="145">
        <v>2171</v>
      </c>
    </row>
    <row r="673" spans="24:29">
      <c r="X673" s="144">
        <v>45163</v>
      </c>
      <c r="Y673" s="145">
        <v>1935</v>
      </c>
      <c r="Z673" s="145">
        <v>697</v>
      </c>
      <c r="AA673" s="150">
        <v>45237</v>
      </c>
      <c r="AB673" s="145">
        <v>721</v>
      </c>
      <c r="AC673" s="145">
        <v>2162</v>
      </c>
    </row>
    <row r="674" spans="24:29">
      <c r="X674" s="144">
        <v>45162</v>
      </c>
      <c r="Y674" s="145">
        <v>1937</v>
      </c>
      <c r="Z674" s="145">
        <v>697</v>
      </c>
      <c r="AA674" s="150">
        <v>45236</v>
      </c>
      <c r="AB674" s="145">
        <v>721</v>
      </c>
      <c r="AC674" s="145">
        <v>2161</v>
      </c>
    </row>
    <row r="675" spans="24:29">
      <c r="X675" s="144">
        <v>45161</v>
      </c>
      <c r="Y675" s="145">
        <v>1938</v>
      </c>
      <c r="Z675" s="145">
        <v>696</v>
      </c>
      <c r="AA675" s="150">
        <v>45233</v>
      </c>
      <c r="AB675" s="145">
        <v>721</v>
      </c>
      <c r="AC675" s="145">
        <v>2167</v>
      </c>
    </row>
    <row r="676" spans="24:29">
      <c r="X676" s="144">
        <v>45160</v>
      </c>
      <c r="Y676" s="145">
        <v>1941</v>
      </c>
      <c r="Z676" s="145">
        <v>696</v>
      </c>
      <c r="AA676" s="150">
        <v>45232</v>
      </c>
      <c r="AB676" s="145">
        <v>723</v>
      </c>
      <c r="AC676" s="145">
        <v>2168</v>
      </c>
    </row>
    <row r="677" spans="24:29">
      <c r="X677" s="144">
        <v>45159</v>
      </c>
      <c r="Y677" s="145">
        <v>1948</v>
      </c>
      <c r="Z677" s="145">
        <v>696</v>
      </c>
      <c r="AA677" s="150">
        <v>45231</v>
      </c>
      <c r="AB677" s="145">
        <v>724</v>
      </c>
      <c r="AC677" s="145">
        <v>2187</v>
      </c>
    </row>
    <row r="678" spans="24:29">
      <c r="X678" s="144">
        <v>45156</v>
      </c>
      <c r="Y678" s="145">
        <v>1951</v>
      </c>
      <c r="Z678" s="145">
        <v>696</v>
      </c>
      <c r="AA678" s="150">
        <v>45230</v>
      </c>
      <c r="AB678" s="145">
        <v>727</v>
      </c>
      <c r="AC678" s="145">
        <v>2187</v>
      </c>
    </row>
    <row r="679" spans="24:29">
      <c r="X679" s="144">
        <v>45155</v>
      </c>
      <c r="Y679" s="145">
        <v>1966</v>
      </c>
      <c r="Z679" s="145">
        <v>696</v>
      </c>
      <c r="AA679" s="150">
        <v>45229</v>
      </c>
      <c r="AB679" s="145">
        <v>728</v>
      </c>
      <c r="AC679" s="145">
        <v>2190</v>
      </c>
    </row>
    <row r="680" spans="24:29">
      <c r="X680" s="144">
        <v>45154</v>
      </c>
      <c r="Y680" s="145">
        <v>1966</v>
      </c>
      <c r="Z680" s="145">
        <v>697</v>
      </c>
      <c r="AA680" s="150">
        <v>45226</v>
      </c>
      <c r="AB680" s="145">
        <v>728</v>
      </c>
      <c r="AC680" s="145">
        <v>2190</v>
      </c>
    </row>
    <row r="681" spans="24:29">
      <c r="X681" s="144">
        <v>45153</v>
      </c>
      <c r="Y681" s="145">
        <v>1974</v>
      </c>
      <c r="Z681" s="145">
        <v>698</v>
      </c>
      <c r="AA681" s="150">
        <v>45225</v>
      </c>
      <c r="AB681" s="145">
        <v>729</v>
      </c>
      <c r="AC681" s="145">
        <v>2201</v>
      </c>
    </row>
    <row r="682" spans="24:29">
      <c r="X682" s="144">
        <v>45152</v>
      </c>
      <c r="Y682" s="145">
        <v>1976</v>
      </c>
      <c r="Z682" s="145">
        <v>698</v>
      </c>
      <c r="AA682" s="150">
        <v>45224</v>
      </c>
      <c r="AB682" s="145">
        <v>729</v>
      </c>
      <c r="AC682" s="145">
        <v>2202</v>
      </c>
    </row>
    <row r="683" spans="24:29">
      <c r="X683" s="144">
        <v>45149</v>
      </c>
      <c r="Y683" s="145">
        <v>1976</v>
      </c>
      <c r="Z683" s="145">
        <v>698</v>
      </c>
      <c r="AA683" s="150">
        <v>45223</v>
      </c>
      <c r="AB683" s="145">
        <v>730</v>
      </c>
      <c r="AC683" s="145">
        <v>2213</v>
      </c>
    </row>
    <row r="684" spans="24:29">
      <c r="X684" s="144">
        <v>45148</v>
      </c>
      <c r="Y684" s="145">
        <v>1964</v>
      </c>
      <c r="Z684" s="145">
        <v>698</v>
      </c>
      <c r="AA684" s="150">
        <v>45222</v>
      </c>
      <c r="AB684" s="145">
        <v>730</v>
      </c>
      <c r="AC684" s="145">
        <v>2214</v>
      </c>
    </row>
    <row r="685" spans="24:29">
      <c r="X685" s="144">
        <v>45147</v>
      </c>
      <c r="Y685" s="145">
        <v>1964</v>
      </c>
      <c r="Z685" s="145">
        <v>699</v>
      </c>
      <c r="AA685" s="150">
        <v>45219</v>
      </c>
      <c r="AB685" s="145">
        <v>730</v>
      </c>
      <c r="AC685" s="145">
        <v>2221</v>
      </c>
    </row>
    <row r="686" spans="24:29">
      <c r="X686" s="144">
        <v>45146</v>
      </c>
      <c r="Y686" s="145">
        <v>1964</v>
      </c>
      <c r="Z686" s="145">
        <v>699</v>
      </c>
      <c r="AA686" s="150">
        <v>45218</v>
      </c>
      <c r="AB686" s="145">
        <v>731</v>
      </c>
      <c r="AC686" s="145">
        <v>2225</v>
      </c>
    </row>
    <row r="687" spans="24:29">
      <c r="X687" s="144">
        <v>45145</v>
      </c>
      <c r="Y687" s="145">
        <v>1955</v>
      </c>
      <c r="Z687" s="145">
        <v>699</v>
      </c>
      <c r="AA687" s="150">
        <v>45217</v>
      </c>
      <c r="AB687" s="145">
        <v>732</v>
      </c>
      <c r="AC687" s="145">
        <v>2226</v>
      </c>
    </row>
    <row r="688" spans="24:29">
      <c r="X688" s="144">
        <v>45142</v>
      </c>
      <c r="Y688" s="145">
        <v>1954</v>
      </c>
      <c r="Z688" s="145">
        <v>699</v>
      </c>
      <c r="AA688" s="150">
        <v>45216</v>
      </c>
      <c r="AB688" s="145">
        <v>733</v>
      </c>
      <c r="AC688" s="145">
        <v>2229</v>
      </c>
    </row>
    <row r="689" spans="24:29">
      <c r="X689" s="144">
        <v>45141</v>
      </c>
      <c r="Y689" s="145">
        <v>1953</v>
      </c>
      <c r="Z689" s="145">
        <v>700</v>
      </c>
      <c r="AA689" s="150">
        <v>45215</v>
      </c>
      <c r="AB689" s="145">
        <v>733</v>
      </c>
      <c r="AC689" s="145">
        <v>2244</v>
      </c>
    </row>
    <row r="690" spans="24:29">
      <c r="X690" s="144">
        <v>45140</v>
      </c>
      <c r="Y690" s="145">
        <v>1953</v>
      </c>
      <c r="Z690" s="145">
        <v>700</v>
      </c>
      <c r="AA690" s="150">
        <v>45212</v>
      </c>
      <c r="AB690" s="145">
        <v>734</v>
      </c>
      <c r="AC690" s="145">
        <v>2244</v>
      </c>
    </row>
    <row r="691" spans="24:29">
      <c r="X691" s="144">
        <v>45139</v>
      </c>
      <c r="Y691" s="145">
        <v>1952</v>
      </c>
      <c r="Z691" s="145">
        <v>700</v>
      </c>
      <c r="AA691" s="150">
        <v>45211</v>
      </c>
      <c r="AB691" s="145">
        <v>734</v>
      </c>
      <c r="AC691" s="145">
        <v>2244</v>
      </c>
    </row>
    <row r="692" spans="24:29">
      <c r="X692" s="144">
        <v>45138</v>
      </c>
      <c r="Y692" s="145">
        <v>1952</v>
      </c>
      <c r="Z692" s="145">
        <v>688</v>
      </c>
      <c r="AA692" s="150">
        <v>45210</v>
      </c>
      <c r="AB692" s="145">
        <v>736</v>
      </c>
      <c r="AC692" s="145">
        <v>2242</v>
      </c>
    </row>
    <row r="693" spans="24:29">
      <c r="X693" s="144">
        <v>45135</v>
      </c>
      <c r="Y693" s="145">
        <v>1943</v>
      </c>
      <c r="Z693" s="145">
        <v>689</v>
      </c>
      <c r="AA693" s="150">
        <v>45209</v>
      </c>
      <c r="AB693" s="145">
        <v>736</v>
      </c>
      <c r="AC693" s="145">
        <v>2228</v>
      </c>
    </row>
    <row r="694" spans="24:29">
      <c r="X694" s="144">
        <v>45134</v>
      </c>
      <c r="Y694" s="145">
        <v>1938</v>
      </c>
      <c r="Z694" s="145">
        <v>689</v>
      </c>
      <c r="AA694" s="150">
        <v>45208</v>
      </c>
      <c r="AB694" s="145">
        <v>733</v>
      </c>
      <c r="AC694" s="145">
        <v>2226</v>
      </c>
    </row>
    <row r="695" spans="24:29">
      <c r="X695" s="144">
        <v>45133</v>
      </c>
      <c r="Y695" s="145">
        <v>1921</v>
      </c>
      <c r="Z695" s="145">
        <v>690</v>
      </c>
      <c r="AA695" s="150">
        <v>45207</v>
      </c>
      <c r="AB695" s="145">
        <v>730</v>
      </c>
      <c r="AC695" s="145">
        <v>2209</v>
      </c>
    </row>
    <row r="696" spans="24:29">
      <c r="X696" s="144">
        <v>45132</v>
      </c>
      <c r="Y696" s="145">
        <v>1905</v>
      </c>
      <c r="Z696" s="145">
        <v>690</v>
      </c>
      <c r="AA696" s="150">
        <v>45206</v>
      </c>
      <c r="AB696" s="145">
        <v>730</v>
      </c>
      <c r="AC696" s="145">
        <v>2193</v>
      </c>
    </row>
    <row r="697" spans="24:29">
      <c r="X697" s="144">
        <v>45131</v>
      </c>
      <c r="Y697" s="145">
        <v>1878</v>
      </c>
      <c r="Z697" s="145">
        <v>691</v>
      </c>
      <c r="AA697" s="150">
        <v>45197</v>
      </c>
      <c r="AB697" s="145">
        <v>719</v>
      </c>
      <c r="AC697" s="145">
        <v>2180</v>
      </c>
    </row>
    <row r="698" spans="24:29">
      <c r="X698" s="144">
        <v>45128</v>
      </c>
      <c r="Y698" s="145">
        <v>1849</v>
      </c>
      <c r="Z698" s="145">
        <v>691</v>
      </c>
      <c r="AA698" s="150">
        <v>45196</v>
      </c>
      <c r="AB698" s="145">
        <v>719</v>
      </c>
      <c r="AC698" s="145">
        <v>2180</v>
      </c>
    </row>
    <row r="699" spans="24:29">
      <c r="X699" s="144">
        <v>45127</v>
      </c>
      <c r="Y699" s="145">
        <v>1827</v>
      </c>
      <c r="Z699" s="145">
        <v>692</v>
      </c>
      <c r="AA699" s="150">
        <v>45195</v>
      </c>
      <c r="AB699" s="145">
        <v>719</v>
      </c>
      <c r="AC699" s="145">
        <v>2180</v>
      </c>
    </row>
    <row r="700" spans="24:29">
      <c r="X700" s="144">
        <v>45126</v>
      </c>
      <c r="Y700" s="145">
        <v>1808</v>
      </c>
      <c r="Z700" s="145">
        <v>691</v>
      </c>
      <c r="AA700" s="150">
        <v>45194</v>
      </c>
      <c r="AB700" s="145">
        <v>721</v>
      </c>
      <c r="AC700" s="145">
        <v>2173</v>
      </c>
    </row>
    <row r="701" spans="24:29">
      <c r="X701" s="144">
        <v>45125</v>
      </c>
      <c r="Y701" s="145">
        <v>1784</v>
      </c>
      <c r="Z701" s="145">
        <v>691</v>
      </c>
      <c r="AA701" s="150">
        <v>45191</v>
      </c>
      <c r="AB701" s="145">
        <v>721</v>
      </c>
      <c r="AC701" s="145">
        <v>2130</v>
      </c>
    </row>
    <row r="702" spans="24:29">
      <c r="X702" s="144">
        <v>45124</v>
      </c>
      <c r="Y702" s="145">
        <v>1784</v>
      </c>
      <c r="Z702" s="145">
        <v>687</v>
      </c>
      <c r="AA702" s="150">
        <v>45190</v>
      </c>
      <c r="AB702" s="145">
        <v>721</v>
      </c>
      <c r="AC702" s="145">
        <v>2102</v>
      </c>
    </row>
    <row r="703" spans="24:29">
      <c r="X703" s="144">
        <v>45121</v>
      </c>
      <c r="Y703" s="145">
        <v>1768</v>
      </c>
      <c r="Z703" s="145">
        <v>681</v>
      </c>
      <c r="AA703" s="150">
        <v>45189</v>
      </c>
      <c r="AB703" s="145">
        <v>714</v>
      </c>
      <c r="AC703" s="145">
        <v>2073</v>
      </c>
    </row>
    <row r="704" spans="24:29">
      <c r="X704" s="144">
        <v>45120</v>
      </c>
      <c r="Y704" s="145">
        <v>1757</v>
      </c>
      <c r="Z704" s="145">
        <v>681</v>
      </c>
      <c r="AA704" s="150">
        <v>45188</v>
      </c>
      <c r="AB704" s="145">
        <v>710</v>
      </c>
      <c r="AC704" s="145">
        <v>2048</v>
      </c>
    </row>
    <row r="705" spans="24:29">
      <c r="X705" s="144">
        <v>45119</v>
      </c>
      <c r="Y705" s="145">
        <v>1735</v>
      </c>
      <c r="Z705" s="145">
        <v>681</v>
      </c>
      <c r="AA705" s="150">
        <v>45187</v>
      </c>
      <c r="AB705" s="145">
        <v>708</v>
      </c>
      <c r="AC705" s="145">
        <v>2026</v>
      </c>
    </row>
    <row r="706" spans="24:29">
      <c r="X706" s="144">
        <v>45118</v>
      </c>
      <c r="Y706" s="145">
        <v>1726</v>
      </c>
      <c r="Z706" s="145">
        <v>682</v>
      </c>
      <c r="AA706" s="150">
        <v>45184</v>
      </c>
      <c r="AB706" s="145">
        <v>706</v>
      </c>
      <c r="AC706" s="145">
        <v>2017</v>
      </c>
    </row>
    <row r="707" spans="24:29">
      <c r="X707" s="144">
        <v>45117</v>
      </c>
      <c r="Y707" s="145">
        <v>1715</v>
      </c>
      <c r="Z707" s="145">
        <v>682</v>
      </c>
      <c r="AA707" s="150">
        <v>45183</v>
      </c>
      <c r="AB707" s="145">
        <v>704</v>
      </c>
      <c r="AC707" s="145">
        <v>2009</v>
      </c>
    </row>
    <row r="708" spans="24:29">
      <c r="X708" s="144">
        <v>45114</v>
      </c>
      <c r="Y708" s="145">
        <v>1704</v>
      </c>
      <c r="Z708" s="145">
        <v>682</v>
      </c>
      <c r="AA708" s="150">
        <v>45182</v>
      </c>
      <c r="AB708" s="145">
        <v>703</v>
      </c>
      <c r="AC708" s="145">
        <v>2008</v>
      </c>
    </row>
    <row r="709" spans="24:29">
      <c r="X709" s="144">
        <v>45113</v>
      </c>
      <c r="Y709" s="145">
        <v>1701</v>
      </c>
      <c r="Z709" s="145">
        <v>682</v>
      </c>
      <c r="AA709" s="150">
        <v>45181</v>
      </c>
      <c r="AB709" s="145">
        <v>703</v>
      </c>
      <c r="AC709" s="145">
        <v>2002</v>
      </c>
    </row>
    <row r="710" spans="24:29">
      <c r="X710" s="144">
        <v>45112</v>
      </c>
      <c r="Y710" s="145">
        <v>1696</v>
      </c>
      <c r="Z710" s="145">
        <v>681</v>
      </c>
      <c r="AA710" s="150">
        <v>45180</v>
      </c>
      <c r="AB710" s="145">
        <v>704</v>
      </c>
      <c r="AC710" s="145">
        <v>1986</v>
      </c>
    </row>
    <row r="711" spans="24:29">
      <c r="X711" s="144">
        <v>45111</v>
      </c>
      <c r="Y711" s="145">
        <v>1700</v>
      </c>
      <c r="Z711" s="145">
        <v>680</v>
      </c>
      <c r="AA711" s="150">
        <v>45177</v>
      </c>
      <c r="AB711" s="145">
        <v>704</v>
      </c>
      <c r="AC711" s="145">
        <v>1961</v>
      </c>
    </row>
    <row r="712" spans="24:29">
      <c r="X712" s="144">
        <v>45110</v>
      </c>
      <c r="Y712" s="145">
        <v>1700</v>
      </c>
      <c r="Z712" s="145">
        <v>680</v>
      </c>
      <c r="AA712" s="150">
        <v>45176</v>
      </c>
      <c r="AB712" s="145">
        <v>704</v>
      </c>
      <c r="AC712" s="145">
        <v>1955</v>
      </c>
    </row>
    <row r="713" spans="24:29">
      <c r="X713" s="144">
        <v>45107</v>
      </c>
      <c r="Y713" s="145">
        <v>1694</v>
      </c>
      <c r="Z713" s="145">
        <v>679</v>
      </c>
      <c r="AA713" s="150">
        <v>45175</v>
      </c>
      <c r="AB713" s="145">
        <v>704</v>
      </c>
      <c r="AC713" s="145">
        <v>1946</v>
      </c>
    </row>
    <row r="714" spans="24:29">
      <c r="X714" s="144">
        <v>45106</v>
      </c>
      <c r="Y714" s="145">
        <v>1703</v>
      </c>
      <c r="Z714" s="145">
        <v>678</v>
      </c>
      <c r="AA714" s="150">
        <v>45174</v>
      </c>
      <c r="AB714" s="145">
        <v>702</v>
      </c>
      <c r="AC714" s="145">
        <v>1930</v>
      </c>
    </row>
    <row r="715" spans="24:29">
      <c r="X715" s="144">
        <v>45105</v>
      </c>
      <c r="Y715" s="145">
        <v>1702</v>
      </c>
      <c r="Z715" s="145">
        <v>677</v>
      </c>
      <c r="AA715" s="150">
        <v>45173</v>
      </c>
      <c r="AB715" s="145">
        <v>701</v>
      </c>
      <c r="AC715" s="145">
        <v>1922</v>
      </c>
    </row>
    <row r="716" spans="24:29">
      <c r="X716" s="144">
        <v>45104</v>
      </c>
      <c r="Y716" s="145">
        <v>1702</v>
      </c>
      <c r="Z716" s="145">
        <v>677</v>
      </c>
      <c r="AA716" s="150">
        <v>45170</v>
      </c>
      <c r="AB716" s="145">
        <v>699</v>
      </c>
      <c r="AC716" s="145">
        <v>1931</v>
      </c>
    </row>
    <row r="717" spans="24:29">
      <c r="X717" s="144">
        <v>45103</v>
      </c>
      <c r="Y717" s="145">
        <v>1703</v>
      </c>
      <c r="Z717" s="145">
        <v>679</v>
      </c>
      <c r="AA717" s="150">
        <v>45169</v>
      </c>
      <c r="AB717" s="145">
        <v>697</v>
      </c>
      <c r="AC717" s="145">
        <v>1932</v>
      </c>
    </row>
    <row r="718" spans="24:29">
      <c r="X718" s="144">
        <v>45100</v>
      </c>
      <c r="Y718" s="145">
        <v>1684</v>
      </c>
      <c r="Z718" s="145">
        <v>681</v>
      </c>
      <c r="AA718" s="150">
        <v>45168</v>
      </c>
      <c r="AB718" s="145">
        <v>697</v>
      </c>
      <c r="AC718" s="145">
        <v>1932</v>
      </c>
    </row>
    <row r="719" spans="24:29">
      <c r="X719" s="144">
        <v>45099</v>
      </c>
      <c r="Y719" s="145">
        <v>1684</v>
      </c>
      <c r="Z719" s="145">
        <v>681</v>
      </c>
      <c r="AA719" s="150">
        <v>45167</v>
      </c>
      <c r="AB719" s="145">
        <v>697</v>
      </c>
      <c r="AC719" s="145">
        <v>1932</v>
      </c>
    </row>
    <row r="720" spans="24:29">
      <c r="X720" s="144">
        <v>45098</v>
      </c>
      <c r="Y720" s="145">
        <v>1684</v>
      </c>
      <c r="Z720" s="145">
        <v>681</v>
      </c>
      <c r="AA720" s="150">
        <v>45166</v>
      </c>
      <c r="AB720" s="145">
        <v>697</v>
      </c>
      <c r="AC720" s="145">
        <v>1932</v>
      </c>
    </row>
    <row r="721" spans="24:29">
      <c r="X721" s="144">
        <v>45097</v>
      </c>
      <c r="Y721" s="145">
        <v>1660</v>
      </c>
      <c r="Z721" s="145">
        <v>679</v>
      </c>
      <c r="AA721" s="150">
        <v>45163</v>
      </c>
      <c r="AB721" s="145">
        <v>697</v>
      </c>
      <c r="AC721" s="145">
        <v>1935</v>
      </c>
    </row>
    <row r="722" spans="24:29">
      <c r="X722" s="144">
        <v>45096</v>
      </c>
      <c r="Y722" s="145">
        <v>1635</v>
      </c>
      <c r="Z722" s="145">
        <v>677</v>
      </c>
      <c r="AA722" s="150">
        <v>45162</v>
      </c>
      <c r="AB722" s="145">
        <v>697</v>
      </c>
      <c r="AC722" s="145">
        <v>1937</v>
      </c>
    </row>
    <row r="723" spans="24:29">
      <c r="X723" s="144">
        <v>45093</v>
      </c>
      <c r="Y723" s="145">
        <v>1624</v>
      </c>
      <c r="Z723" s="145">
        <v>675</v>
      </c>
      <c r="AA723" s="150">
        <v>45161</v>
      </c>
      <c r="AB723" s="145">
        <v>696</v>
      </c>
      <c r="AC723" s="145">
        <v>1938</v>
      </c>
    </row>
    <row r="724" spans="24:29">
      <c r="X724" s="144">
        <v>45092</v>
      </c>
      <c r="Y724" s="145">
        <v>1624</v>
      </c>
      <c r="Z724" s="145">
        <v>673</v>
      </c>
      <c r="AA724" s="150">
        <v>45160</v>
      </c>
      <c r="AB724" s="145">
        <v>696</v>
      </c>
      <c r="AC724" s="145">
        <v>1941</v>
      </c>
    </row>
    <row r="725" spans="24:29">
      <c r="X725" s="144">
        <v>45091</v>
      </c>
      <c r="Y725" s="145">
        <v>1611</v>
      </c>
      <c r="Z725" s="145">
        <v>673</v>
      </c>
      <c r="AA725" s="150">
        <v>45159</v>
      </c>
      <c r="AB725" s="145">
        <v>696</v>
      </c>
      <c r="AC725" s="145">
        <v>1948</v>
      </c>
    </row>
    <row r="726" spans="24:29">
      <c r="X726" s="144">
        <v>45090</v>
      </c>
      <c r="Y726" s="145">
        <v>1611</v>
      </c>
      <c r="Z726" s="145">
        <v>673</v>
      </c>
      <c r="AA726" s="150">
        <v>45156</v>
      </c>
      <c r="AB726" s="145">
        <v>696</v>
      </c>
      <c r="AC726" s="145">
        <v>1951</v>
      </c>
    </row>
    <row r="727" spans="24:29">
      <c r="X727" s="144">
        <v>45089</v>
      </c>
      <c r="Y727" s="145">
        <v>1611</v>
      </c>
      <c r="Z727" s="145">
        <v>673</v>
      </c>
      <c r="AA727" s="150">
        <v>45155</v>
      </c>
      <c r="AB727" s="145">
        <v>696</v>
      </c>
      <c r="AC727" s="145">
        <v>1966</v>
      </c>
    </row>
    <row r="728" spans="24:29">
      <c r="X728" s="144">
        <v>45086</v>
      </c>
      <c r="Y728" s="145">
        <v>1613</v>
      </c>
      <c r="Z728" s="145">
        <v>683</v>
      </c>
      <c r="AA728" s="150">
        <v>45154</v>
      </c>
      <c r="AB728" s="145">
        <v>697</v>
      </c>
      <c r="AC728" s="145">
        <v>1966</v>
      </c>
    </row>
    <row r="729" spans="24:29">
      <c r="X729" s="144">
        <v>45085</v>
      </c>
      <c r="Y729" s="145">
        <v>1619</v>
      </c>
      <c r="Z729" s="145">
        <v>685</v>
      </c>
      <c r="AA729" s="150">
        <v>45153</v>
      </c>
      <c r="AB729" s="145">
        <v>698</v>
      </c>
      <c r="AC729" s="145">
        <v>1974</v>
      </c>
    </row>
    <row r="730" spans="24:29">
      <c r="X730" s="144">
        <v>45084</v>
      </c>
      <c r="Y730" s="145">
        <v>1619</v>
      </c>
      <c r="Z730" s="145">
        <v>684</v>
      </c>
      <c r="AA730" s="150">
        <v>45152</v>
      </c>
      <c r="AB730" s="145">
        <v>698</v>
      </c>
      <c r="AC730" s="145">
        <v>1976</v>
      </c>
    </row>
    <row r="731" spans="24:29">
      <c r="X731" s="144">
        <v>45083</v>
      </c>
      <c r="Y731" s="145">
        <v>1624</v>
      </c>
      <c r="Z731" s="145">
        <v>684</v>
      </c>
      <c r="AA731" s="150">
        <v>45149</v>
      </c>
      <c r="AB731" s="145">
        <v>698</v>
      </c>
      <c r="AC731" s="145">
        <v>1976</v>
      </c>
    </row>
    <row r="732" spans="24:29">
      <c r="X732" s="144">
        <v>45082</v>
      </c>
      <c r="Y732" s="145">
        <v>1627</v>
      </c>
      <c r="Z732" s="145">
        <v>681</v>
      </c>
      <c r="AA732" s="150">
        <v>45148</v>
      </c>
      <c r="AB732" s="145">
        <v>698</v>
      </c>
      <c r="AC732" s="145">
        <v>1964</v>
      </c>
    </row>
    <row r="733" spans="24:29">
      <c r="X733" s="144">
        <v>45079</v>
      </c>
      <c r="Y733" s="145">
        <v>1645</v>
      </c>
      <c r="Z733" s="145">
        <v>683</v>
      </c>
      <c r="AA733" s="150">
        <v>45147</v>
      </c>
      <c r="AB733" s="145">
        <v>699</v>
      </c>
      <c r="AC733" s="145">
        <v>1964</v>
      </c>
    </row>
    <row r="734" spans="24:29">
      <c r="X734" s="144">
        <v>45078</v>
      </c>
      <c r="Y734" s="145">
        <v>1669</v>
      </c>
      <c r="Z734" s="145">
        <v>684</v>
      </c>
      <c r="AA734" s="150">
        <v>45146</v>
      </c>
      <c r="AB734" s="145">
        <v>699</v>
      </c>
      <c r="AC734" s="145">
        <v>1964</v>
      </c>
    </row>
    <row r="735" spans="24:29">
      <c r="X735" s="144">
        <v>45077</v>
      </c>
      <c r="Y735" s="145">
        <v>1681</v>
      </c>
      <c r="Z735" s="145">
        <v>689</v>
      </c>
      <c r="AA735" s="150">
        <v>45145</v>
      </c>
      <c r="AB735" s="145">
        <v>699</v>
      </c>
      <c r="AC735" s="145">
        <v>1955</v>
      </c>
    </row>
    <row r="736" spans="24:29">
      <c r="X736" s="144">
        <v>45076</v>
      </c>
      <c r="Y736" s="145">
        <v>1686</v>
      </c>
      <c r="Z736" s="145">
        <v>691</v>
      </c>
      <c r="AA736" s="150">
        <v>45142</v>
      </c>
      <c r="AB736" s="145">
        <v>699</v>
      </c>
      <c r="AC736" s="145">
        <v>1954</v>
      </c>
    </row>
    <row r="737" spans="24:29">
      <c r="X737" s="144">
        <v>45075</v>
      </c>
      <c r="Y737" s="145">
        <v>1688</v>
      </c>
      <c r="Z737" s="145">
        <v>693</v>
      </c>
      <c r="AA737" s="150">
        <v>45141</v>
      </c>
      <c r="AB737" s="145">
        <v>700</v>
      </c>
      <c r="AC737" s="145">
        <v>1953</v>
      </c>
    </row>
    <row r="738" spans="24:29">
      <c r="X738" s="144">
        <v>45072</v>
      </c>
      <c r="Y738" s="145">
        <v>1688</v>
      </c>
      <c r="Z738" s="145">
        <v>696</v>
      </c>
      <c r="AA738" s="150">
        <v>45140</v>
      </c>
      <c r="AB738" s="145">
        <v>700</v>
      </c>
      <c r="AC738" s="145">
        <v>1953</v>
      </c>
    </row>
    <row r="739" spans="24:29">
      <c r="X739" s="144">
        <v>45071</v>
      </c>
      <c r="Y739" s="145">
        <v>1688</v>
      </c>
      <c r="Z739" s="145">
        <v>699</v>
      </c>
      <c r="AA739" s="150">
        <v>45139</v>
      </c>
      <c r="AB739" s="145">
        <v>700</v>
      </c>
      <c r="AC739" s="145">
        <v>1952</v>
      </c>
    </row>
    <row r="740" spans="24:29">
      <c r="X740" s="144">
        <v>45070</v>
      </c>
      <c r="Y740" s="145">
        <v>1688</v>
      </c>
      <c r="Z740" s="145">
        <v>700</v>
      </c>
      <c r="AA740" s="150">
        <v>45138</v>
      </c>
      <c r="AB740" s="145">
        <v>688</v>
      </c>
      <c r="AC740" s="145">
        <v>1952</v>
      </c>
    </row>
    <row r="741" spans="24:29">
      <c r="X741" s="144">
        <v>45069</v>
      </c>
      <c r="Y741" s="145">
        <v>1677</v>
      </c>
      <c r="Z741" s="145">
        <v>701</v>
      </c>
      <c r="AA741" s="150">
        <v>45135</v>
      </c>
      <c r="AB741" s="145">
        <v>689</v>
      </c>
      <c r="AC741" s="145">
        <v>1943</v>
      </c>
    </row>
    <row r="742" spans="24:29">
      <c r="X742" s="144">
        <v>45068</v>
      </c>
      <c r="Y742" s="145">
        <v>1677</v>
      </c>
      <c r="Z742" s="145">
        <v>702</v>
      </c>
      <c r="AA742" s="150">
        <v>45134</v>
      </c>
      <c r="AB742" s="145">
        <v>689</v>
      </c>
      <c r="AC742" s="145">
        <v>1938</v>
      </c>
    </row>
    <row r="743" spans="24:29">
      <c r="X743" s="144">
        <v>45065</v>
      </c>
      <c r="Y743" s="145">
        <v>1681</v>
      </c>
      <c r="Z743" s="145">
        <v>702</v>
      </c>
      <c r="AA743" s="150">
        <v>45133</v>
      </c>
      <c r="AB743" s="145">
        <v>690</v>
      </c>
      <c r="AC743" s="145">
        <v>1921</v>
      </c>
    </row>
    <row r="744" spans="24:29">
      <c r="X744" s="144">
        <v>45064</v>
      </c>
      <c r="Y744" s="145">
        <v>1682</v>
      </c>
      <c r="Z744" s="145">
        <v>702</v>
      </c>
      <c r="AA744" s="150">
        <v>45132</v>
      </c>
      <c r="AB744" s="145">
        <v>690</v>
      </c>
      <c r="AC744" s="145">
        <v>1905</v>
      </c>
    </row>
    <row r="745" spans="24:29">
      <c r="X745" s="144">
        <v>45063</v>
      </c>
      <c r="Y745" s="145">
        <v>1689</v>
      </c>
      <c r="Z745" s="145">
        <v>702</v>
      </c>
      <c r="AA745" s="150">
        <v>45131</v>
      </c>
      <c r="AB745" s="145">
        <v>691</v>
      </c>
      <c r="AC745" s="145">
        <v>1878</v>
      </c>
    </row>
    <row r="746" spans="24:29">
      <c r="X746" s="144">
        <v>45062</v>
      </c>
      <c r="Y746" s="145">
        <v>1686</v>
      </c>
      <c r="Z746" s="145">
        <v>702</v>
      </c>
      <c r="AA746" s="150">
        <v>45128</v>
      </c>
      <c r="AB746" s="145">
        <v>691</v>
      </c>
      <c r="AC746" s="145">
        <v>1849</v>
      </c>
    </row>
    <row r="747" spans="24:29">
      <c r="X747" s="144">
        <v>45061</v>
      </c>
      <c r="Y747" s="145">
        <v>1686</v>
      </c>
      <c r="Z747" s="145">
        <v>702</v>
      </c>
      <c r="AA747" s="150">
        <v>45127</v>
      </c>
      <c r="AB747" s="145">
        <v>692</v>
      </c>
      <c r="AC747" s="145">
        <v>1827</v>
      </c>
    </row>
    <row r="748" spans="24:29">
      <c r="X748" s="144">
        <v>45058</v>
      </c>
      <c r="Y748" s="145">
        <v>1689</v>
      </c>
      <c r="Z748" s="145">
        <v>702</v>
      </c>
      <c r="AA748" s="150">
        <v>45126</v>
      </c>
      <c r="AB748" s="145">
        <v>691</v>
      </c>
      <c r="AC748" s="145">
        <v>1808</v>
      </c>
    </row>
    <row r="749" spans="24:29">
      <c r="X749" s="144">
        <v>45057</v>
      </c>
      <c r="Y749" s="145">
        <v>1689</v>
      </c>
      <c r="Z749" s="145">
        <v>703</v>
      </c>
      <c r="AA749" s="150">
        <v>45125</v>
      </c>
      <c r="AB749" s="145">
        <v>691</v>
      </c>
      <c r="AC749" s="145">
        <v>1784</v>
      </c>
    </row>
    <row r="750" spans="24:29">
      <c r="X750" s="144">
        <v>45056</v>
      </c>
      <c r="Y750" s="145">
        <v>1712</v>
      </c>
      <c r="Z750" s="145">
        <v>703</v>
      </c>
      <c r="AA750" s="150">
        <v>45124</v>
      </c>
      <c r="AB750" s="145">
        <v>687</v>
      </c>
      <c r="AC750" s="145">
        <v>1784</v>
      </c>
    </row>
    <row r="751" spans="24:29">
      <c r="X751" s="144">
        <v>45055</v>
      </c>
      <c r="Y751" s="145">
        <v>1726</v>
      </c>
      <c r="Z751" s="145">
        <v>704</v>
      </c>
      <c r="AA751" s="150">
        <v>45121</v>
      </c>
      <c r="AB751" s="145">
        <v>681</v>
      </c>
      <c r="AC751" s="145">
        <v>1768</v>
      </c>
    </row>
    <row r="752" spans="24:29">
      <c r="X752" s="144">
        <v>45054</v>
      </c>
      <c r="Y752" s="145">
        <v>1727</v>
      </c>
      <c r="Z752" s="145">
        <v>704</v>
      </c>
      <c r="AA752" s="150">
        <v>45120</v>
      </c>
      <c r="AB752" s="145">
        <v>681</v>
      </c>
      <c r="AC752" s="145">
        <v>1757</v>
      </c>
    </row>
    <row r="753" spans="24:29">
      <c r="X753" s="144">
        <v>45051</v>
      </c>
      <c r="Y753" s="145">
        <v>1754</v>
      </c>
      <c r="Z753" s="145">
        <v>709</v>
      </c>
      <c r="AA753" s="150">
        <v>45119</v>
      </c>
      <c r="AB753" s="145">
        <v>681</v>
      </c>
      <c r="AC753" s="145">
        <v>1735</v>
      </c>
    </row>
    <row r="754" spans="24:29">
      <c r="X754" s="144">
        <v>45050</v>
      </c>
      <c r="Y754" s="145">
        <v>1791</v>
      </c>
      <c r="Z754" s="145">
        <v>709</v>
      </c>
      <c r="AA754" s="150">
        <v>45118</v>
      </c>
      <c r="AB754" s="145">
        <v>682</v>
      </c>
      <c r="AC754" s="145">
        <v>1726</v>
      </c>
    </row>
    <row r="755" spans="24:29">
      <c r="X755" s="144">
        <v>45049</v>
      </c>
      <c r="Y755" s="145">
        <v>1857</v>
      </c>
      <c r="Z755" s="145">
        <v>729</v>
      </c>
      <c r="AA755" s="150">
        <v>45117</v>
      </c>
      <c r="AB755" s="145">
        <v>682</v>
      </c>
      <c r="AC755" s="145">
        <v>1715</v>
      </c>
    </row>
    <row r="756" spans="24:29">
      <c r="X756" s="144">
        <v>45048</v>
      </c>
      <c r="Y756" s="145">
        <v>1857</v>
      </c>
      <c r="Z756" s="145">
        <v>729</v>
      </c>
      <c r="AA756" s="150">
        <v>45114</v>
      </c>
      <c r="AB756" s="145">
        <v>682</v>
      </c>
      <c r="AC756" s="145">
        <v>1704</v>
      </c>
    </row>
    <row r="757" spans="24:29">
      <c r="X757" s="144">
        <v>45047</v>
      </c>
      <c r="Y757" s="145">
        <v>1857</v>
      </c>
      <c r="Z757" s="145">
        <v>729</v>
      </c>
      <c r="AA757" s="150">
        <v>45113</v>
      </c>
      <c r="AB757" s="145">
        <v>682</v>
      </c>
      <c r="AC757" s="145">
        <v>1701</v>
      </c>
    </row>
    <row r="758" spans="24:29">
      <c r="X758" s="144">
        <v>45044</v>
      </c>
      <c r="Y758" s="145">
        <v>1857</v>
      </c>
      <c r="Z758" s="145">
        <v>729</v>
      </c>
      <c r="AA758" s="150">
        <v>45112</v>
      </c>
      <c r="AB758" s="145">
        <v>681</v>
      </c>
      <c r="AC758" s="145">
        <v>1696</v>
      </c>
    </row>
    <row r="759" spans="24:29">
      <c r="X759" s="144">
        <v>45043</v>
      </c>
      <c r="Y759" s="145">
        <v>1877</v>
      </c>
      <c r="Z759" s="145">
        <v>728</v>
      </c>
      <c r="AA759" s="150">
        <v>45111</v>
      </c>
      <c r="AB759" s="145">
        <v>680</v>
      </c>
      <c r="AC759" s="145">
        <v>1700</v>
      </c>
    </row>
    <row r="760" spans="24:29">
      <c r="X760" s="144">
        <v>45042</v>
      </c>
      <c r="Y760" s="145">
        <v>1895</v>
      </c>
      <c r="Z760" s="145">
        <v>727</v>
      </c>
      <c r="AA760" s="150">
        <v>45110</v>
      </c>
      <c r="AB760" s="145">
        <v>680</v>
      </c>
      <c r="AC760" s="145">
        <v>1700</v>
      </c>
    </row>
    <row r="761" spans="24:29">
      <c r="X761" s="144">
        <v>45041</v>
      </c>
      <c r="Y761" s="145">
        <v>1919</v>
      </c>
      <c r="Z761" s="145">
        <v>727</v>
      </c>
      <c r="AA761" s="150">
        <v>45107</v>
      </c>
      <c r="AB761" s="145">
        <v>679</v>
      </c>
      <c r="AC761" s="145">
        <v>1694</v>
      </c>
    </row>
    <row r="762" spans="24:29">
      <c r="X762" s="144">
        <v>45040</v>
      </c>
      <c r="Y762" s="145">
        <v>1955</v>
      </c>
      <c r="Z762" s="145">
        <v>728</v>
      </c>
      <c r="AA762" s="150">
        <v>45106</v>
      </c>
      <c r="AB762" s="145">
        <v>678</v>
      </c>
      <c r="AC762" s="145">
        <v>1703</v>
      </c>
    </row>
    <row r="763" spans="24:29">
      <c r="X763" s="144">
        <v>45037</v>
      </c>
      <c r="Y763" s="145">
        <v>2023</v>
      </c>
      <c r="Z763" s="145">
        <v>730</v>
      </c>
      <c r="AA763" s="150">
        <v>45105</v>
      </c>
      <c r="AB763" s="145">
        <v>677</v>
      </c>
      <c r="AC763" s="145">
        <v>1702</v>
      </c>
    </row>
    <row r="764" spans="24:29">
      <c r="X764" s="144">
        <v>45036</v>
      </c>
      <c r="Y764" s="145">
        <v>2046</v>
      </c>
      <c r="Z764" s="145">
        <v>731</v>
      </c>
      <c r="AA764" s="150">
        <v>45104</v>
      </c>
      <c r="AB764" s="145">
        <v>677</v>
      </c>
      <c r="AC764" s="145">
        <v>1702</v>
      </c>
    </row>
    <row r="765" spans="24:29">
      <c r="X765" s="144">
        <v>45035</v>
      </c>
      <c r="Y765" s="145">
        <v>2047</v>
      </c>
      <c r="Z765" s="145">
        <v>737</v>
      </c>
      <c r="AA765" s="150">
        <v>45103</v>
      </c>
      <c r="AB765" s="145">
        <v>679</v>
      </c>
      <c r="AC765" s="145">
        <v>1703</v>
      </c>
    </row>
    <row r="766" spans="24:29">
      <c r="X766" s="144">
        <v>45034</v>
      </c>
      <c r="Y766" s="145">
        <v>2051</v>
      </c>
      <c r="Z766" s="145">
        <v>735</v>
      </c>
      <c r="AA766" s="150">
        <v>45100</v>
      </c>
      <c r="AB766" s="145">
        <v>681</v>
      </c>
      <c r="AC766" s="145">
        <v>1684</v>
      </c>
    </row>
    <row r="767" spans="24:29">
      <c r="X767" s="144">
        <v>45033</v>
      </c>
      <c r="Y767" s="145">
        <v>2078</v>
      </c>
      <c r="Z767" s="145">
        <v>735</v>
      </c>
      <c r="AA767" s="150">
        <v>45099</v>
      </c>
      <c r="AB767" s="145">
        <v>681</v>
      </c>
      <c r="AC767" s="145">
        <v>1684</v>
      </c>
    </row>
    <row r="768" spans="24:29">
      <c r="X768" s="144">
        <v>45030</v>
      </c>
      <c r="Y768" s="145">
        <v>2100</v>
      </c>
      <c r="Z768" s="145">
        <v>734</v>
      </c>
      <c r="AA768" s="150">
        <v>45098</v>
      </c>
      <c r="AB768" s="145">
        <v>681</v>
      </c>
      <c r="AC768" s="145">
        <v>1684</v>
      </c>
    </row>
    <row r="769" spans="24:29">
      <c r="X769" s="144">
        <v>45029</v>
      </c>
      <c r="Y769" s="145">
        <v>2118</v>
      </c>
      <c r="Z769" s="145">
        <v>735</v>
      </c>
      <c r="AA769" s="150">
        <v>45097</v>
      </c>
      <c r="AB769" s="145">
        <v>679</v>
      </c>
      <c r="AC769" s="145">
        <v>1660</v>
      </c>
    </row>
    <row r="770" spans="24:29">
      <c r="X770" s="144">
        <v>45028</v>
      </c>
      <c r="Y770" s="145">
        <v>2122</v>
      </c>
      <c r="Z770" s="145">
        <v>736</v>
      </c>
      <c r="AA770" s="150">
        <v>45096</v>
      </c>
      <c r="AB770" s="145">
        <v>677</v>
      </c>
      <c r="AC770" s="145">
        <v>1635</v>
      </c>
    </row>
    <row r="771" spans="24:29">
      <c r="X771" s="144">
        <v>45027</v>
      </c>
      <c r="Y771" s="145">
        <v>2150</v>
      </c>
      <c r="Z771" s="145">
        <v>737</v>
      </c>
      <c r="AA771" s="150">
        <v>45093</v>
      </c>
      <c r="AB771" s="145">
        <v>675</v>
      </c>
      <c r="AC771" s="145">
        <v>1624</v>
      </c>
    </row>
    <row r="772" spans="24:29">
      <c r="X772" s="144">
        <v>45026</v>
      </c>
      <c r="Y772" s="145">
        <v>2180</v>
      </c>
      <c r="Z772" s="145">
        <v>739</v>
      </c>
      <c r="AA772" s="150">
        <v>45092</v>
      </c>
      <c r="AB772" s="145">
        <v>673</v>
      </c>
      <c r="AC772" s="145">
        <v>1624</v>
      </c>
    </row>
    <row r="773" spans="24:29">
      <c r="X773" s="144">
        <v>45023</v>
      </c>
      <c r="Y773" s="145">
        <v>2188</v>
      </c>
      <c r="Z773" s="145">
        <v>740</v>
      </c>
      <c r="AA773" s="150">
        <v>45091</v>
      </c>
      <c r="AB773" s="145">
        <v>673</v>
      </c>
      <c r="AC773" s="145">
        <v>1611</v>
      </c>
    </row>
    <row r="774" spans="24:29">
      <c r="X774" s="144">
        <v>45022</v>
      </c>
      <c r="Y774" s="145">
        <v>2188</v>
      </c>
      <c r="Z774" s="145">
        <v>741</v>
      </c>
      <c r="AA774" s="150">
        <v>45090</v>
      </c>
      <c r="AB774" s="145">
        <v>673</v>
      </c>
      <c r="AC774" s="145">
        <v>1611</v>
      </c>
    </row>
    <row r="775" spans="24:29">
      <c r="X775" s="144">
        <v>45021</v>
      </c>
      <c r="Y775" s="145">
        <v>2214</v>
      </c>
      <c r="Z775" s="145">
        <v>742</v>
      </c>
      <c r="AA775" s="150">
        <v>45089</v>
      </c>
      <c r="AB775" s="145">
        <v>673</v>
      </c>
      <c r="AC775" s="145">
        <v>1611</v>
      </c>
    </row>
    <row r="776" spans="24:29">
      <c r="X776" s="144">
        <v>45020</v>
      </c>
      <c r="Y776" s="145">
        <v>2214</v>
      </c>
      <c r="Z776" s="145">
        <v>742</v>
      </c>
      <c r="AA776" s="150">
        <v>45086</v>
      </c>
      <c r="AB776" s="145">
        <v>683</v>
      </c>
      <c r="AC776" s="145">
        <v>1613</v>
      </c>
    </row>
    <row r="777" spans="24:29">
      <c r="X777" s="144">
        <v>45019</v>
      </c>
      <c r="Y777" s="145">
        <v>2250</v>
      </c>
      <c r="Z777" s="145">
        <v>743</v>
      </c>
      <c r="AA777" s="150">
        <v>45085</v>
      </c>
      <c r="AB777" s="145">
        <v>685</v>
      </c>
      <c r="AC777" s="145">
        <v>1619</v>
      </c>
    </row>
    <row r="778" spans="24:29">
      <c r="X778" s="144">
        <v>45016</v>
      </c>
      <c r="Y778" s="145">
        <v>2288</v>
      </c>
      <c r="Z778" s="145">
        <v>743</v>
      </c>
      <c r="AA778" s="150">
        <v>45084</v>
      </c>
      <c r="AB778" s="145">
        <v>684</v>
      </c>
      <c r="AC778" s="145">
        <v>1619</v>
      </c>
    </row>
    <row r="779" spans="24:29">
      <c r="X779" s="144">
        <v>45015</v>
      </c>
      <c r="Y779" s="145">
        <v>2293</v>
      </c>
      <c r="Z779" s="145">
        <v>743</v>
      </c>
      <c r="AA779" s="150">
        <v>45083</v>
      </c>
      <c r="AB779" s="145">
        <v>684</v>
      </c>
      <c r="AC779" s="145">
        <v>1624</v>
      </c>
    </row>
    <row r="780" spans="24:29">
      <c r="X780" s="144">
        <v>45014</v>
      </c>
      <c r="Y780" s="145">
        <v>2305</v>
      </c>
      <c r="Z780" s="145">
        <v>743</v>
      </c>
      <c r="AA780" s="150">
        <v>45082</v>
      </c>
      <c r="AB780" s="145">
        <v>681</v>
      </c>
      <c r="AC780" s="145">
        <v>1627</v>
      </c>
    </row>
    <row r="781" spans="24:29">
      <c r="X781" s="144">
        <v>45013</v>
      </c>
      <c r="Y781" s="145">
        <v>2321</v>
      </c>
      <c r="Z781" s="145">
        <v>744</v>
      </c>
      <c r="AA781" s="150">
        <v>45079</v>
      </c>
      <c r="AB781" s="145">
        <v>683</v>
      </c>
      <c r="AC781" s="145">
        <v>1645</v>
      </c>
    </row>
    <row r="782" spans="24:29">
      <c r="X782" s="144">
        <v>45012</v>
      </c>
      <c r="Y782" s="145">
        <v>2348</v>
      </c>
      <c r="Z782" s="145">
        <v>745</v>
      </c>
      <c r="AA782" s="150">
        <v>45078</v>
      </c>
      <c r="AB782" s="145">
        <v>684</v>
      </c>
      <c r="AC782" s="145">
        <v>1669</v>
      </c>
    </row>
    <row r="783" spans="24:29">
      <c r="X783" s="144">
        <v>45009</v>
      </c>
      <c r="Y783" s="145">
        <v>2361</v>
      </c>
      <c r="Z783" s="145">
        <v>745</v>
      </c>
      <c r="AA783" s="150">
        <v>45077</v>
      </c>
      <c r="AB783" s="145">
        <v>689</v>
      </c>
      <c r="AC783" s="145">
        <v>1681</v>
      </c>
    </row>
    <row r="784" spans="24:29">
      <c r="X784" s="144">
        <v>45008</v>
      </c>
      <c r="Y784" s="145">
        <v>2362</v>
      </c>
      <c r="Z784" s="145">
        <v>747</v>
      </c>
      <c r="AA784" s="150">
        <v>45076</v>
      </c>
      <c r="AB784" s="145">
        <v>691</v>
      </c>
      <c r="AC784" s="145">
        <v>1686</v>
      </c>
    </row>
    <row r="785" spans="24:29">
      <c r="X785" s="144">
        <v>45007</v>
      </c>
      <c r="Y785" s="145">
        <v>2370</v>
      </c>
      <c r="Z785" s="145">
        <v>747</v>
      </c>
      <c r="AA785" s="150">
        <v>45075</v>
      </c>
      <c r="AB785" s="145">
        <v>693</v>
      </c>
      <c r="AC785" s="145">
        <v>1688</v>
      </c>
    </row>
    <row r="786" spans="24:29">
      <c r="X786" s="144">
        <v>45006</v>
      </c>
      <c r="Y786" s="145">
        <v>2381</v>
      </c>
      <c r="Z786" s="145">
        <v>747</v>
      </c>
      <c r="AA786" s="150">
        <v>45072</v>
      </c>
      <c r="AB786" s="145">
        <v>696</v>
      </c>
      <c r="AC786" s="145">
        <v>1688</v>
      </c>
    </row>
    <row r="787" spans="24:29">
      <c r="X787" s="144">
        <v>45005</v>
      </c>
      <c r="Y787" s="145">
        <v>2387</v>
      </c>
      <c r="Z787" s="145">
        <v>747</v>
      </c>
      <c r="AA787" s="150">
        <v>45071</v>
      </c>
      <c r="AB787" s="145">
        <v>699</v>
      </c>
      <c r="AC787" s="145">
        <v>1688</v>
      </c>
    </row>
    <row r="788" spans="24:29">
      <c r="X788" s="144">
        <v>45002</v>
      </c>
      <c r="Y788" s="145">
        <v>2409</v>
      </c>
      <c r="Z788" s="145">
        <v>747</v>
      </c>
      <c r="AA788" s="150">
        <v>45070</v>
      </c>
      <c r="AB788" s="145">
        <v>700</v>
      </c>
      <c r="AC788" s="145">
        <v>1688</v>
      </c>
    </row>
    <row r="789" spans="24:29">
      <c r="X789" s="144">
        <v>45001</v>
      </c>
      <c r="Y789" s="145">
        <v>2415</v>
      </c>
      <c r="Z789" s="145">
        <v>747</v>
      </c>
      <c r="AA789" s="150">
        <v>45069</v>
      </c>
      <c r="AB789" s="145">
        <v>701</v>
      </c>
      <c r="AC789" s="145">
        <v>1677</v>
      </c>
    </row>
    <row r="790" spans="24:29">
      <c r="X790" s="144">
        <v>45000</v>
      </c>
      <c r="Y790" s="145">
        <v>2418</v>
      </c>
      <c r="Z790" s="145">
        <v>747</v>
      </c>
      <c r="AA790" s="150">
        <v>45068</v>
      </c>
      <c r="AB790" s="145">
        <v>702</v>
      </c>
      <c r="AC790" s="145">
        <v>1677</v>
      </c>
    </row>
    <row r="791" spans="24:29">
      <c r="X791" s="144">
        <v>44999</v>
      </c>
      <c r="Y791" s="145">
        <v>2419</v>
      </c>
      <c r="Z791" s="145">
        <v>747</v>
      </c>
      <c r="AA791" s="150">
        <v>45065</v>
      </c>
      <c r="AB791" s="145">
        <v>702</v>
      </c>
      <c r="AC791" s="145">
        <v>1681</v>
      </c>
    </row>
    <row r="792" spans="24:29">
      <c r="X792" s="144">
        <v>44998</v>
      </c>
      <c r="Y792" s="145">
        <v>2420</v>
      </c>
      <c r="Z792" s="145">
        <v>747</v>
      </c>
      <c r="AA792" s="150">
        <v>45064</v>
      </c>
      <c r="AB792" s="145">
        <v>702</v>
      </c>
      <c r="AC792" s="145">
        <v>1682</v>
      </c>
    </row>
    <row r="793" spans="24:29">
      <c r="X793" s="144">
        <v>44995</v>
      </c>
      <c r="Y793" s="145">
        <v>2429</v>
      </c>
      <c r="Z793" s="145">
        <v>747</v>
      </c>
      <c r="AA793" s="150">
        <v>45063</v>
      </c>
      <c r="AB793" s="145">
        <v>702</v>
      </c>
      <c r="AC793" s="145">
        <v>1689</v>
      </c>
    </row>
    <row r="794" spans="24:29">
      <c r="X794" s="144">
        <v>44994</v>
      </c>
      <c r="Y794" s="145">
        <v>2429</v>
      </c>
      <c r="Z794" s="145">
        <v>751</v>
      </c>
      <c r="AA794" s="150">
        <v>45062</v>
      </c>
      <c r="AB794" s="145">
        <v>702</v>
      </c>
      <c r="AC794" s="145">
        <v>1686</v>
      </c>
    </row>
    <row r="795" spans="24:29">
      <c r="X795" s="144">
        <v>44993</v>
      </c>
      <c r="Y795" s="145">
        <v>2429</v>
      </c>
      <c r="Z795" s="145">
        <v>751</v>
      </c>
      <c r="AA795" s="150">
        <v>45061</v>
      </c>
      <c r="AB795" s="145">
        <v>702</v>
      </c>
      <c r="AC795" s="145">
        <v>1686</v>
      </c>
    </row>
    <row r="796" spans="24:29">
      <c r="X796" s="144">
        <v>44992</v>
      </c>
      <c r="Y796" s="145">
        <v>2429</v>
      </c>
      <c r="Z796" s="145">
        <v>751</v>
      </c>
      <c r="AA796" s="150">
        <v>45058</v>
      </c>
      <c r="AB796" s="145">
        <v>702</v>
      </c>
      <c r="AC796" s="145">
        <v>1689</v>
      </c>
    </row>
    <row r="797" spans="24:29">
      <c r="X797" s="144">
        <v>44991</v>
      </c>
      <c r="Y797" s="145">
        <v>2425</v>
      </c>
      <c r="Z797" s="145">
        <v>751</v>
      </c>
      <c r="AA797" s="150">
        <v>45057</v>
      </c>
      <c r="AB797" s="145">
        <v>703</v>
      </c>
      <c r="AC797" s="145">
        <v>1689</v>
      </c>
    </row>
    <row r="798" spans="24:29">
      <c r="X798" s="144">
        <v>44988</v>
      </c>
      <c r="Y798" s="145">
        <v>2425</v>
      </c>
      <c r="Z798" s="145">
        <v>751</v>
      </c>
      <c r="AA798" s="150">
        <v>45056</v>
      </c>
      <c r="AB798" s="145">
        <v>703</v>
      </c>
      <c r="AC798" s="145">
        <v>1712</v>
      </c>
    </row>
    <row r="799" spans="24:29">
      <c r="X799" s="144">
        <v>44987</v>
      </c>
      <c r="Y799" s="145">
        <v>2425</v>
      </c>
      <c r="Z799" s="145">
        <v>751</v>
      </c>
      <c r="AA799" s="150">
        <v>45055</v>
      </c>
      <c r="AB799" s="145">
        <v>704</v>
      </c>
      <c r="AC799" s="145">
        <v>1726</v>
      </c>
    </row>
    <row r="800" spans="24:29">
      <c r="X800" s="144">
        <v>44986</v>
      </c>
      <c r="Y800" s="145">
        <v>2399</v>
      </c>
      <c r="Z800" s="145">
        <v>751</v>
      </c>
      <c r="AA800" s="150">
        <v>45054</v>
      </c>
      <c r="AB800" s="145">
        <v>704</v>
      </c>
      <c r="AC800" s="145">
        <v>1727</v>
      </c>
    </row>
    <row r="801" spans="24:29">
      <c r="X801" s="144">
        <v>44985</v>
      </c>
      <c r="Y801" s="145">
        <v>2391</v>
      </c>
      <c r="Z801" s="145">
        <v>751</v>
      </c>
      <c r="AA801" s="150">
        <v>45051</v>
      </c>
      <c r="AB801" s="145">
        <v>709</v>
      </c>
      <c r="AC801" s="145">
        <v>1754</v>
      </c>
    </row>
    <row r="802" spans="24:29">
      <c r="X802" s="144">
        <v>44984</v>
      </c>
      <c r="Y802" s="145">
        <v>2380</v>
      </c>
      <c r="Z802" s="145">
        <v>751</v>
      </c>
      <c r="AA802" s="150">
        <v>45050</v>
      </c>
      <c r="AB802" s="145">
        <v>709</v>
      </c>
      <c r="AC802" s="145">
        <v>1791</v>
      </c>
    </row>
    <row r="803" spans="24:29">
      <c r="X803" s="144">
        <v>44981</v>
      </c>
      <c r="Y803" s="145">
        <v>2367</v>
      </c>
      <c r="Z803" s="145">
        <v>747</v>
      </c>
      <c r="AA803" s="150">
        <v>45049</v>
      </c>
      <c r="AB803" s="145">
        <v>729</v>
      </c>
      <c r="AC803" s="145">
        <v>1857</v>
      </c>
    </row>
    <row r="804" spans="24:29">
      <c r="X804" s="144">
        <v>44980</v>
      </c>
      <c r="Y804" s="145">
        <v>2361</v>
      </c>
      <c r="Z804" s="145">
        <v>736</v>
      </c>
      <c r="AA804" s="150">
        <v>45048</v>
      </c>
      <c r="AB804" s="145">
        <v>729</v>
      </c>
      <c r="AC804" s="145">
        <v>1857</v>
      </c>
    </row>
    <row r="805" spans="24:29">
      <c r="X805" s="144">
        <v>44979</v>
      </c>
      <c r="Y805" s="145">
        <v>2354</v>
      </c>
      <c r="Z805" s="145">
        <v>736</v>
      </c>
      <c r="AA805" s="150">
        <v>45047</v>
      </c>
      <c r="AB805" s="145">
        <v>729</v>
      </c>
      <c r="AC805" s="145">
        <v>1857</v>
      </c>
    </row>
    <row r="806" spans="24:29">
      <c r="X806" s="144">
        <v>44978</v>
      </c>
      <c r="Y806" s="145">
        <v>2350</v>
      </c>
      <c r="Z806" s="145">
        <v>736</v>
      </c>
      <c r="AA806" s="150">
        <v>45044</v>
      </c>
      <c r="AB806" s="145">
        <v>729</v>
      </c>
      <c r="AC806" s="145">
        <v>1857</v>
      </c>
    </row>
    <row r="807" spans="24:29">
      <c r="X807" s="144">
        <v>44977</v>
      </c>
      <c r="Y807" s="145">
        <v>2341</v>
      </c>
      <c r="Z807" s="145">
        <v>736</v>
      </c>
      <c r="AA807" s="150">
        <v>45043</v>
      </c>
      <c r="AB807" s="145">
        <v>728</v>
      </c>
      <c r="AC807" s="145">
        <v>1877</v>
      </c>
    </row>
    <row r="808" spans="24:29">
      <c r="X808" s="144">
        <v>44974</v>
      </c>
      <c r="Y808" s="145">
        <v>2341</v>
      </c>
      <c r="Z808" s="145">
        <v>736</v>
      </c>
      <c r="AA808" s="150">
        <v>45042</v>
      </c>
      <c r="AB808" s="145">
        <v>727</v>
      </c>
      <c r="AC808" s="145">
        <v>1895</v>
      </c>
    </row>
    <row r="809" spans="24:29">
      <c r="X809" s="144">
        <v>44973</v>
      </c>
      <c r="Y809" s="145">
        <v>2335</v>
      </c>
      <c r="Z809" s="145">
        <v>736</v>
      </c>
      <c r="AA809" s="150">
        <v>45041</v>
      </c>
      <c r="AB809" s="145">
        <v>727</v>
      </c>
      <c r="AC809" s="145">
        <v>1919</v>
      </c>
    </row>
    <row r="810" spans="24:29">
      <c r="X810" s="144">
        <v>44972</v>
      </c>
      <c r="Y810" s="145">
        <v>2335</v>
      </c>
      <c r="Z810" s="145">
        <v>736</v>
      </c>
      <c r="AA810" s="150">
        <v>45040</v>
      </c>
      <c r="AB810" s="145">
        <v>728</v>
      </c>
      <c r="AC810" s="145">
        <v>1955</v>
      </c>
    </row>
    <row r="811" spans="24:29">
      <c r="X811" s="144">
        <v>44971</v>
      </c>
      <c r="Y811" s="145">
        <v>2334</v>
      </c>
      <c r="Z811" s="145">
        <v>736</v>
      </c>
      <c r="AA811" s="150">
        <v>45037</v>
      </c>
      <c r="AB811" s="145">
        <v>730</v>
      </c>
      <c r="AC811" s="145">
        <v>2023</v>
      </c>
    </row>
    <row r="812" spans="24:29">
      <c r="X812" s="144">
        <v>44970</v>
      </c>
      <c r="Y812" s="145">
        <v>2334</v>
      </c>
      <c r="Z812" s="145">
        <v>736</v>
      </c>
      <c r="AA812" s="150">
        <v>45036</v>
      </c>
      <c r="AB812" s="145">
        <v>731</v>
      </c>
      <c r="AC812" s="145">
        <v>2046</v>
      </c>
    </row>
    <row r="813" spans="24:29">
      <c r="X813" s="144">
        <v>44967</v>
      </c>
      <c r="Y813" s="145">
        <v>2338</v>
      </c>
      <c r="Z813" s="145">
        <v>736</v>
      </c>
      <c r="AA813" s="150">
        <v>45035</v>
      </c>
      <c r="AB813" s="145">
        <v>737</v>
      </c>
      <c r="AC813" s="145">
        <v>2047</v>
      </c>
    </row>
    <row r="814" spans="24:29">
      <c r="X814" s="144">
        <v>44966</v>
      </c>
      <c r="Y814" s="145">
        <v>2342</v>
      </c>
      <c r="Z814" s="145">
        <v>736</v>
      </c>
      <c r="AA814" s="150">
        <v>45034</v>
      </c>
      <c r="AB814" s="145">
        <v>735</v>
      </c>
      <c r="AC814" s="145">
        <v>2051</v>
      </c>
    </row>
    <row r="815" spans="24:29">
      <c r="X815" s="144">
        <v>44965</v>
      </c>
      <c r="Y815" s="145">
        <v>2341</v>
      </c>
      <c r="Z815" s="145">
        <v>736</v>
      </c>
      <c r="AA815" s="150">
        <v>45033</v>
      </c>
      <c r="AB815" s="145">
        <v>735</v>
      </c>
      <c r="AC815" s="145">
        <v>2078</v>
      </c>
    </row>
    <row r="816" spans="24:29">
      <c r="X816" s="144">
        <v>44964</v>
      </c>
      <c r="Y816" s="145">
        <v>2342</v>
      </c>
      <c r="Z816" s="145">
        <v>736</v>
      </c>
      <c r="AA816" s="150">
        <v>45030</v>
      </c>
      <c r="AB816" s="145">
        <v>734</v>
      </c>
      <c r="AC816" s="145">
        <v>2100</v>
      </c>
    </row>
    <row r="817" spans="24:29">
      <c r="X817" s="144">
        <v>44963</v>
      </c>
      <c r="Y817" s="145">
        <v>2341</v>
      </c>
      <c r="Z817" s="145">
        <v>736</v>
      </c>
      <c r="AA817" s="150">
        <v>45029</v>
      </c>
      <c r="AB817" s="145">
        <v>735</v>
      </c>
      <c r="AC817" s="145">
        <v>2118</v>
      </c>
    </row>
    <row r="818" spans="24:29">
      <c r="X818" s="144">
        <v>44960</v>
      </c>
      <c r="Y818" s="145">
        <v>2356</v>
      </c>
      <c r="Z818" s="145">
        <v>736</v>
      </c>
      <c r="AA818" s="150">
        <v>45028</v>
      </c>
      <c r="AB818" s="145">
        <v>736</v>
      </c>
      <c r="AC818" s="145">
        <v>2122</v>
      </c>
    </row>
    <row r="819" spans="24:29">
      <c r="X819" s="144">
        <v>44959</v>
      </c>
      <c r="Y819" s="145">
        <v>2356</v>
      </c>
      <c r="Z819" s="145">
        <v>736</v>
      </c>
      <c r="AA819" s="150">
        <v>45027</v>
      </c>
      <c r="AB819" s="145">
        <v>737</v>
      </c>
      <c r="AC819" s="145">
        <v>2150</v>
      </c>
    </row>
    <row r="820" spans="24:29">
      <c r="X820" s="144">
        <v>44958</v>
      </c>
      <c r="Y820" s="145">
        <v>2355</v>
      </c>
      <c r="Z820" s="145">
        <v>736</v>
      </c>
      <c r="AA820" s="150">
        <v>45026</v>
      </c>
      <c r="AB820" s="145">
        <v>739</v>
      </c>
      <c r="AC820" s="145">
        <v>2180</v>
      </c>
    </row>
    <row r="821" spans="24:29">
      <c r="X821" s="144">
        <v>44957</v>
      </c>
      <c r="Y821" s="145">
        <v>2355</v>
      </c>
      <c r="Z821" s="145">
        <v>736</v>
      </c>
      <c r="AA821" s="150">
        <v>45023</v>
      </c>
      <c r="AB821" s="145">
        <v>740</v>
      </c>
      <c r="AC821" s="145">
        <v>2188</v>
      </c>
    </row>
    <row r="822" spans="24:29">
      <c r="X822" s="144">
        <v>44956</v>
      </c>
      <c r="Y822" s="145">
        <v>2361</v>
      </c>
      <c r="Z822" s="145">
        <v>736</v>
      </c>
      <c r="AA822" s="150">
        <v>45022</v>
      </c>
      <c r="AB822" s="145">
        <v>741</v>
      </c>
      <c r="AC822" s="145">
        <v>2188</v>
      </c>
    </row>
    <row r="823" spans="24:29">
      <c r="X823" s="144">
        <v>44953</v>
      </c>
      <c r="Y823" s="145">
        <v>2396</v>
      </c>
      <c r="Z823" s="145">
        <v>736</v>
      </c>
      <c r="AA823" s="150">
        <v>45021</v>
      </c>
      <c r="AB823" s="145">
        <v>742</v>
      </c>
      <c r="AC823" s="145">
        <v>2214</v>
      </c>
    </row>
    <row r="824" spans="24:29">
      <c r="X824" s="144">
        <v>44952</v>
      </c>
      <c r="Y824" s="145">
        <v>2396</v>
      </c>
      <c r="Z824" s="145">
        <v>736</v>
      </c>
      <c r="AA824" s="150">
        <v>45020</v>
      </c>
      <c r="AB824" s="145">
        <v>742</v>
      </c>
      <c r="AC824" s="145">
        <v>2214</v>
      </c>
    </row>
    <row r="825" spans="24:29">
      <c r="X825" s="144">
        <v>44951</v>
      </c>
      <c r="Y825" s="145">
        <v>2396</v>
      </c>
      <c r="Z825" s="145">
        <v>736</v>
      </c>
      <c r="AA825" s="150">
        <v>45019</v>
      </c>
      <c r="AB825" s="145">
        <v>743</v>
      </c>
      <c r="AC825" s="145">
        <v>2250</v>
      </c>
    </row>
    <row r="826" spans="24:29">
      <c r="X826" s="144">
        <v>44950</v>
      </c>
      <c r="Y826" s="145">
        <v>2396</v>
      </c>
      <c r="Z826" s="145">
        <v>736</v>
      </c>
      <c r="AA826" s="150">
        <v>45016</v>
      </c>
      <c r="AB826" s="145">
        <v>743</v>
      </c>
      <c r="AC826" s="145">
        <v>2288</v>
      </c>
    </row>
    <row r="827" spans="24:29">
      <c r="X827" s="144">
        <v>44949</v>
      </c>
      <c r="Y827" s="145">
        <v>2396</v>
      </c>
      <c r="Z827" s="145">
        <v>736</v>
      </c>
      <c r="AA827" s="150">
        <v>45015</v>
      </c>
      <c r="AB827" s="145">
        <v>743</v>
      </c>
      <c r="AC827" s="145">
        <v>2293</v>
      </c>
    </row>
    <row r="828" spans="24:29">
      <c r="X828" s="144">
        <v>44946</v>
      </c>
      <c r="Y828" s="145">
        <v>2396</v>
      </c>
      <c r="Z828" s="145">
        <v>736</v>
      </c>
      <c r="AA828" s="150">
        <v>45014</v>
      </c>
      <c r="AB828" s="145">
        <v>743</v>
      </c>
      <c r="AC828" s="145">
        <v>2305</v>
      </c>
    </row>
    <row r="829" spans="24:29">
      <c r="X829" s="144">
        <v>44945</v>
      </c>
      <c r="Y829" s="145">
        <v>2396</v>
      </c>
      <c r="Z829" s="145">
        <v>736</v>
      </c>
      <c r="AA829" s="150">
        <v>45013</v>
      </c>
      <c r="AB829" s="145">
        <v>744</v>
      </c>
      <c r="AC829" s="145">
        <v>2321</v>
      </c>
    </row>
    <row r="830" spans="24:29">
      <c r="X830" s="144">
        <v>44944</v>
      </c>
      <c r="Y830" s="145">
        <v>2393</v>
      </c>
      <c r="Z830" s="145">
        <v>736</v>
      </c>
      <c r="AA830" s="150">
        <v>45012</v>
      </c>
      <c r="AB830" s="145">
        <v>745</v>
      </c>
      <c r="AC830" s="145">
        <v>2348</v>
      </c>
    </row>
    <row r="831" spans="24:29">
      <c r="X831" s="144">
        <v>44943</v>
      </c>
      <c r="Y831" s="145">
        <v>2393</v>
      </c>
      <c r="Z831" s="145">
        <v>736</v>
      </c>
      <c r="AA831" s="150">
        <v>45009</v>
      </c>
      <c r="AB831" s="145">
        <v>745</v>
      </c>
      <c r="AC831" s="145">
        <v>2361</v>
      </c>
    </row>
    <row r="832" spans="24:29">
      <c r="X832" s="144">
        <v>44942</v>
      </c>
      <c r="Y832" s="145">
        <v>2406</v>
      </c>
      <c r="Z832" s="145">
        <v>736</v>
      </c>
      <c r="AA832" s="150">
        <v>45008</v>
      </c>
      <c r="AB832" s="145">
        <v>747</v>
      </c>
      <c r="AC832" s="145">
        <v>2362</v>
      </c>
    </row>
    <row r="833" spans="24:29">
      <c r="X833" s="144">
        <v>44939</v>
      </c>
      <c r="Y833" s="145">
        <v>2406</v>
      </c>
      <c r="Z833" s="145">
        <v>736</v>
      </c>
      <c r="AA833" s="150">
        <v>45007</v>
      </c>
      <c r="AB833" s="145">
        <v>747</v>
      </c>
      <c r="AC833" s="145">
        <v>2370</v>
      </c>
    </row>
    <row r="834" spans="24:29">
      <c r="X834" s="144">
        <v>44938</v>
      </c>
      <c r="Y834" s="145">
        <v>2419</v>
      </c>
      <c r="Z834" s="145">
        <v>736</v>
      </c>
      <c r="AA834" s="150">
        <v>45006</v>
      </c>
      <c r="AB834" s="145">
        <v>747</v>
      </c>
      <c r="AC834" s="145">
        <v>2381</v>
      </c>
    </row>
    <row r="835" spans="24:29">
      <c r="X835" s="144">
        <v>44937</v>
      </c>
      <c r="Y835" s="145">
        <v>2424</v>
      </c>
      <c r="Z835" s="145">
        <v>736</v>
      </c>
      <c r="AA835" s="150">
        <v>45005</v>
      </c>
      <c r="AB835" s="145">
        <v>747</v>
      </c>
      <c r="AC835" s="145">
        <v>2387</v>
      </c>
    </row>
    <row r="836" spans="24:29">
      <c r="X836" s="144">
        <v>44936</v>
      </c>
      <c r="Y836" s="145">
        <v>2424</v>
      </c>
      <c r="Z836" s="145">
        <v>736</v>
      </c>
      <c r="AA836" s="150">
        <v>45002</v>
      </c>
      <c r="AB836" s="145">
        <v>747</v>
      </c>
      <c r="AC836" s="145">
        <v>2409</v>
      </c>
    </row>
    <row r="837" spans="24:29">
      <c r="X837" s="144">
        <v>44935</v>
      </c>
      <c r="Y837" s="145">
        <v>2425</v>
      </c>
      <c r="Z837" s="145">
        <v>736</v>
      </c>
      <c r="AA837" s="150">
        <v>45001</v>
      </c>
      <c r="AB837" s="145">
        <v>747</v>
      </c>
      <c r="AC837" s="145">
        <v>2415</v>
      </c>
    </row>
    <row r="838" spans="24:29">
      <c r="X838" s="144">
        <v>44932</v>
      </c>
      <c r="Y838" s="145">
        <v>2437</v>
      </c>
      <c r="Z838" s="145">
        <v>736</v>
      </c>
      <c r="AA838" s="150">
        <v>45000</v>
      </c>
      <c r="AB838" s="145">
        <v>747</v>
      </c>
      <c r="AC838" s="145">
        <v>2418</v>
      </c>
    </row>
    <row r="839" spans="24:29">
      <c r="X839" s="144">
        <v>44931</v>
      </c>
      <c r="Y839" s="145">
        <v>2437</v>
      </c>
      <c r="Z839" s="145">
        <v>736</v>
      </c>
      <c r="AA839" s="150">
        <v>44999</v>
      </c>
      <c r="AB839" s="145">
        <v>747</v>
      </c>
      <c r="AC839" s="145">
        <v>2419</v>
      </c>
    </row>
    <row r="840" spans="24:29">
      <c r="X840" s="144">
        <v>44930</v>
      </c>
      <c r="Y840" s="145">
        <v>2445</v>
      </c>
      <c r="Z840" s="145">
        <v>736</v>
      </c>
      <c r="AA840" s="150">
        <v>44998</v>
      </c>
      <c r="AB840" s="145">
        <v>747</v>
      </c>
      <c r="AC840" s="145">
        <v>2420</v>
      </c>
    </row>
    <row r="841" spans="24:29">
      <c r="X841" s="144">
        <v>44929</v>
      </c>
      <c r="Y841" s="145">
        <v>2462</v>
      </c>
      <c r="Z841" s="145">
        <v>736</v>
      </c>
      <c r="AA841" s="150">
        <v>44995</v>
      </c>
      <c r="AB841" s="145">
        <v>747</v>
      </c>
      <c r="AC841" s="145">
        <v>2429</v>
      </c>
    </row>
    <row r="842" spans="24:29">
      <c r="X842" s="144">
        <v>44928</v>
      </c>
      <c r="Y842" s="145">
        <v>2462</v>
      </c>
      <c r="Z842" s="145">
        <v>736</v>
      </c>
      <c r="AA842" s="150">
        <v>44994</v>
      </c>
      <c r="AB842" s="145">
        <v>751</v>
      </c>
      <c r="AC842" s="145">
        <v>2429</v>
      </c>
    </row>
    <row r="843" spans="24:29">
      <c r="X843" s="144">
        <v>44925</v>
      </c>
      <c r="Y843" s="145">
        <v>2462</v>
      </c>
      <c r="Z843" s="145">
        <v>736</v>
      </c>
      <c r="AA843" s="150">
        <v>44993</v>
      </c>
      <c r="AB843" s="145">
        <v>751</v>
      </c>
      <c r="AC843" s="145">
        <v>2429</v>
      </c>
    </row>
    <row r="844" spans="24:29">
      <c r="X844" s="144">
        <v>44924</v>
      </c>
      <c r="Y844" s="145">
        <v>2469</v>
      </c>
      <c r="Z844" s="145">
        <v>736</v>
      </c>
      <c r="AA844" s="150">
        <v>44992</v>
      </c>
      <c r="AB844" s="145">
        <v>751</v>
      </c>
      <c r="AC844" s="145">
        <v>2429</v>
      </c>
    </row>
    <row r="845" spans="24:29">
      <c r="X845" s="144">
        <v>44923</v>
      </c>
      <c r="Y845" s="145">
        <v>2471</v>
      </c>
      <c r="Z845" s="145">
        <v>736</v>
      </c>
      <c r="AA845" s="150">
        <v>44991</v>
      </c>
      <c r="AB845" s="145">
        <v>751</v>
      </c>
      <c r="AC845" s="145">
        <v>2425</v>
      </c>
    </row>
    <row r="846" spans="24:29">
      <c r="X846" s="144">
        <v>44922</v>
      </c>
      <c r="Y846" s="145">
        <v>2471</v>
      </c>
      <c r="Z846" s="145">
        <v>736</v>
      </c>
      <c r="AA846" s="150">
        <v>44988</v>
      </c>
      <c r="AB846" s="145">
        <v>751</v>
      </c>
      <c r="AC846" s="145">
        <v>2425</v>
      </c>
    </row>
    <row r="847" spans="24:29">
      <c r="X847" s="144">
        <v>44921</v>
      </c>
      <c r="Y847" s="145">
        <v>2459</v>
      </c>
      <c r="Z847" s="145">
        <v>736</v>
      </c>
      <c r="AA847" s="150">
        <v>44987</v>
      </c>
      <c r="AB847" s="145">
        <v>751</v>
      </c>
      <c r="AC847" s="145">
        <v>2425</v>
      </c>
    </row>
    <row r="848" spans="24:29">
      <c r="X848" s="144">
        <v>44918</v>
      </c>
      <c r="Y848" s="145">
        <v>2457</v>
      </c>
      <c r="Z848" s="145">
        <v>736</v>
      </c>
      <c r="AA848" s="150">
        <v>44986</v>
      </c>
      <c r="AB848" s="145">
        <v>751</v>
      </c>
      <c r="AC848" s="145">
        <v>2399</v>
      </c>
    </row>
    <row r="849" spans="24:29">
      <c r="X849" s="144">
        <v>44917</v>
      </c>
      <c r="Y849" s="145">
        <v>2457</v>
      </c>
      <c r="Z849" s="145">
        <v>736</v>
      </c>
      <c r="AA849" s="150">
        <v>44985</v>
      </c>
      <c r="AB849" s="145">
        <v>751</v>
      </c>
      <c r="AC849" s="145">
        <v>2391</v>
      </c>
    </row>
    <row r="850" spans="24:29">
      <c r="X850" s="144">
        <v>44916</v>
      </c>
      <c r="Y850" s="145">
        <v>2456</v>
      </c>
      <c r="Z850" s="145">
        <v>736</v>
      </c>
      <c r="AA850" s="150">
        <v>44984</v>
      </c>
      <c r="AB850" s="145">
        <v>751</v>
      </c>
      <c r="AC850" s="145">
        <v>2380</v>
      </c>
    </row>
    <row r="851" spans="24:29">
      <c r="X851" s="144">
        <v>44915</v>
      </c>
      <c r="Y851" s="145">
        <v>2457</v>
      </c>
      <c r="Z851" s="145">
        <v>736</v>
      </c>
      <c r="AA851" s="150">
        <v>44981</v>
      </c>
      <c r="AB851" s="145">
        <v>747</v>
      </c>
      <c r="AC851" s="145">
        <v>2367</v>
      </c>
    </row>
    <row r="852" spans="24:29">
      <c r="X852" s="144">
        <v>44914</v>
      </c>
      <c r="Y852" s="145">
        <v>2457</v>
      </c>
      <c r="Z852" s="145">
        <v>736</v>
      </c>
      <c r="AA852" s="150">
        <v>44980</v>
      </c>
      <c r="AB852" s="145">
        <v>736</v>
      </c>
      <c r="AC852" s="145">
        <v>2361</v>
      </c>
    </row>
    <row r="853" spans="24:29">
      <c r="X853" s="144">
        <v>44911</v>
      </c>
      <c r="Y853" s="145">
        <v>2457</v>
      </c>
      <c r="Z853" s="145">
        <v>736</v>
      </c>
      <c r="AA853" s="150">
        <v>44979</v>
      </c>
      <c r="AB853" s="145">
        <v>736</v>
      </c>
      <c r="AC853" s="145">
        <v>2354</v>
      </c>
    </row>
    <row r="854" spans="24:29">
      <c r="X854" s="144">
        <v>44910</v>
      </c>
      <c r="Y854" s="145">
        <v>2456</v>
      </c>
      <c r="Z854" s="145">
        <v>736</v>
      </c>
      <c r="AA854" s="150">
        <v>44978</v>
      </c>
      <c r="AB854" s="145">
        <v>736</v>
      </c>
      <c r="AC854" s="145">
        <v>2350</v>
      </c>
    </row>
    <row r="855" spans="24:29">
      <c r="X855" s="144">
        <v>44909</v>
      </c>
      <c r="Y855" s="145">
        <v>2455</v>
      </c>
      <c r="Z855" s="145">
        <v>736</v>
      </c>
      <c r="AA855" s="150">
        <v>44977</v>
      </c>
      <c r="AB855" s="145">
        <v>736</v>
      </c>
      <c r="AC855" s="145">
        <v>2341</v>
      </c>
    </row>
    <row r="856" spans="24:29">
      <c r="X856" s="144">
        <v>44908</v>
      </c>
      <c r="Y856" s="145">
        <v>2455</v>
      </c>
      <c r="Z856" s="145">
        <v>736</v>
      </c>
      <c r="AA856" s="150">
        <v>44974</v>
      </c>
      <c r="AB856" s="145">
        <v>736</v>
      </c>
      <c r="AC856" s="145">
        <v>2341</v>
      </c>
    </row>
    <row r="857" spans="24:29">
      <c r="X857" s="144">
        <v>44907</v>
      </c>
      <c r="Y857" s="145">
        <v>2437</v>
      </c>
      <c r="Z857" s="145">
        <v>736</v>
      </c>
      <c r="AA857" s="150">
        <v>44973</v>
      </c>
      <c r="AB857" s="145">
        <v>736</v>
      </c>
      <c r="AC857" s="145">
        <v>2335</v>
      </c>
    </row>
    <row r="858" spans="24:29">
      <c r="X858" s="144">
        <v>44904</v>
      </c>
      <c r="Y858" s="145">
        <v>2416</v>
      </c>
      <c r="Z858" s="145">
        <v>736</v>
      </c>
      <c r="AA858" s="150">
        <v>44972</v>
      </c>
      <c r="AB858" s="145">
        <v>736</v>
      </c>
      <c r="AC858" s="145">
        <v>2335</v>
      </c>
    </row>
    <row r="859" spans="24:29">
      <c r="X859" s="144">
        <v>44903</v>
      </c>
      <c r="Y859" s="145">
        <v>2412</v>
      </c>
      <c r="Z859" s="145">
        <v>730</v>
      </c>
      <c r="AA859" s="150">
        <v>44971</v>
      </c>
      <c r="AB859" s="145">
        <v>736</v>
      </c>
      <c r="AC859" s="145">
        <v>2334</v>
      </c>
    </row>
    <row r="860" spans="24:29">
      <c r="X860" s="144">
        <v>44902</v>
      </c>
      <c r="Y860" s="145">
        <v>2397</v>
      </c>
      <c r="Z860" s="145">
        <v>730</v>
      </c>
      <c r="AA860" s="150">
        <v>44970</v>
      </c>
      <c r="AB860" s="145">
        <v>736</v>
      </c>
      <c r="AC860" s="145">
        <v>2334</v>
      </c>
    </row>
    <row r="861" spans="24:29">
      <c r="X861" s="144">
        <v>44901</v>
      </c>
      <c r="Y861" s="145">
        <v>2382</v>
      </c>
      <c r="Z861" s="145">
        <v>730</v>
      </c>
      <c r="AA861" s="150">
        <v>44967</v>
      </c>
      <c r="AB861" s="145">
        <v>736</v>
      </c>
      <c r="AC861" s="145">
        <v>2338</v>
      </c>
    </row>
    <row r="862" spans="24:29">
      <c r="X862" s="144">
        <v>44900</v>
      </c>
      <c r="Y862" s="145">
        <v>2383</v>
      </c>
      <c r="Z862" s="145">
        <v>730</v>
      </c>
      <c r="AA862" s="150">
        <v>44966</v>
      </c>
      <c r="AB862" s="145">
        <v>736</v>
      </c>
      <c r="AC862" s="145">
        <v>2342</v>
      </c>
    </row>
    <row r="863" spans="24:29">
      <c r="X863" s="144">
        <v>44897</v>
      </c>
      <c r="Y863" s="145">
        <v>2350</v>
      </c>
      <c r="Z863" s="145">
        <v>730</v>
      </c>
      <c r="AA863" s="150">
        <v>44965</v>
      </c>
      <c r="AB863" s="145">
        <v>736</v>
      </c>
      <c r="AC863" s="145">
        <v>2341</v>
      </c>
    </row>
    <row r="864" spans="24:29">
      <c r="X864" s="144">
        <v>44896</v>
      </c>
      <c r="Y864" s="145">
        <v>2337</v>
      </c>
      <c r="Z864" s="145">
        <v>730</v>
      </c>
      <c r="AA864" s="150">
        <v>44964</v>
      </c>
      <c r="AB864" s="145">
        <v>736</v>
      </c>
      <c r="AC864" s="145">
        <v>2342</v>
      </c>
    </row>
    <row r="865" spans="24:29">
      <c r="X865" s="144">
        <v>44895</v>
      </c>
      <c r="Y865" s="145">
        <v>2337</v>
      </c>
      <c r="Z865" s="145">
        <v>730</v>
      </c>
      <c r="AA865" s="150">
        <v>44963</v>
      </c>
      <c r="AB865" s="145">
        <v>736</v>
      </c>
      <c r="AC865" s="145">
        <v>2341</v>
      </c>
    </row>
    <row r="866" spans="24:29">
      <c r="X866" s="144">
        <v>44894</v>
      </c>
      <c r="Y866" s="145">
        <v>2331</v>
      </c>
      <c r="Z866" s="145">
        <v>728</v>
      </c>
      <c r="AA866" s="150">
        <v>44960</v>
      </c>
      <c r="AB866" s="145">
        <v>736</v>
      </c>
      <c r="AC866" s="145">
        <v>2356</v>
      </c>
    </row>
    <row r="867" spans="24:29">
      <c r="X867" s="144">
        <v>44893</v>
      </c>
      <c r="Y867" s="145">
        <v>2324</v>
      </c>
      <c r="Z867" s="145">
        <v>728</v>
      </c>
      <c r="AA867" s="150">
        <v>44959</v>
      </c>
      <c r="AB867" s="145">
        <v>736</v>
      </c>
      <c r="AC867" s="145">
        <v>2356</v>
      </c>
    </row>
    <row r="868" spans="24:29">
      <c r="X868" s="144">
        <v>44890</v>
      </c>
      <c r="Y868" s="145">
        <v>2304</v>
      </c>
      <c r="Z868" s="145">
        <v>728</v>
      </c>
      <c r="AA868" s="150">
        <v>44958</v>
      </c>
      <c r="AB868" s="145">
        <v>736</v>
      </c>
      <c r="AC868" s="145">
        <v>2355</v>
      </c>
    </row>
    <row r="869" spans="24:29">
      <c r="X869" s="144">
        <v>44889</v>
      </c>
      <c r="Y869" s="145">
        <v>2303</v>
      </c>
      <c r="Z869" s="145">
        <v>728</v>
      </c>
      <c r="AA869" s="150">
        <v>44957</v>
      </c>
      <c r="AB869" s="145">
        <v>736</v>
      </c>
      <c r="AC869" s="145">
        <v>2355</v>
      </c>
    </row>
    <row r="870" spans="24:29">
      <c r="X870" s="144">
        <v>44888</v>
      </c>
      <c r="Y870" s="145">
        <v>2298</v>
      </c>
      <c r="Z870" s="145">
        <v>728</v>
      </c>
      <c r="AA870" s="150">
        <v>44956</v>
      </c>
      <c r="AB870" s="145">
        <v>736</v>
      </c>
      <c r="AC870" s="145">
        <v>2361</v>
      </c>
    </row>
    <row r="871" spans="24:29">
      <c r="X871" s="144">
        <v>44887</v>
      </c>
      <c r="Y871" s="145">
        <v>2299</v>
      </c>
      <c r="Z871" s="145">
        <v>728</v>
      </c>
      <c r="AA871" s="150">
        <v>44953</v>
      </c>
      <c r="AB871" s="145">
        <v>736</v>
      </c>
      <c r="AC871" s="145">
        <v>2396</v>
      </c>
    </row>
    <row r="872" spans="24:29">
      <c r="X872" s="144">
        <v>44886</v>
      </c>
      <c r="Y872" s="145">
        <v>2298</v>
      </c>
      <c r="Z872" s="145">
        <v>728</v>
      </c>
      <c r="AA872" s="150">
        <v>44952</v>
      </c>
      <c r="AB872" s="145">
        <v>736</v>
      </c>
      <c r="AC872" s="145">
        <v>2396</v>
      </c>
    </row>
    <row r="873" spans="24:29">
      <c r="X873" s="144">
        <v>44883</v>
      </c>
      <c r="Y873" s="145">
        <v>2258</v>
      </c>
      <c r="Z873" s="145">
        <v>728</v>
      </c>
      <c r="AA873" s="150">
        <v>44951</v>
      </c>
      <c r="AB873" s="145">
        <v>736</v>
      </c>
      <c r="AC873" s="145">
        <v>2396</v>
      </c>
    </row>
    <row r="874" spans="24:29">
      <c r="X874" s="144">
        <v>44882</v>
      </c>
      <c r="Y874" s="145">
        <v>2257</v>
      </c>
      <c r="Z874" s="145">
        <v>728</v>
      </c>
      <c r="AA874" s="150">
        <v>44950</v>
      </c>
      <c r="AB874" s="145">
        <v>736</v>
      </c>
      <c r="AC874" s="145">
        <v>2396</v>
      </c>
    </row>
    <row r="875" spans="24:29">
      <c r="X875" s="144">
        <v>44881</v>
      </c>
      <c r="Y875" s="145">
        <v>2250</v>
      </c>
      <c r="Z875" s="145">
        <v>728</v>
      </c>
      <c r="AA875" s="150">
        <v>44949</v>
      </c>
      <c r="AB875" s="145">
        <v>736</v>
      </c>
      <c r="AC875" s="145">
        <v>2396</v>
      </c>
    </row>
    <row r="876" spans="24:29">
      <c r="X876" s="144">
        <v>44880</v>
      </c>
      <c r="Y876" s="145">
        <v>2255</v>
      </c>
      <c r="Z876" s="145">
        <v>728</v>
      </c>
      <c r="AA876" s="150">
        <v>44946</v>
      </c>
      <c r="AB876" s="145">
        <v>736</v>
      </c>
      <c r="AC876" s="145">
        <v>2396</v>
      </c>
    </row>
    <row r="877" spans="24:29">
      <c r="X877" s="144">
        <v>44879</v>
      </c>
      <c r="Y877" s="145">
        <v>2247</v>
      </c>
      <c r="Z877" s="145">
        <v>728</v>
      </c>
      <c r="AA877" s="150">
        <v>44945</v>
      </c>
      <c r="AB877" s="145">
        <v>736</v>
      </c>
      <c r="AC877" s="145">
        <v>2396</v>
      </c>
    </row>
    <row r="878" spans="24:29">
      <c r="X878" s="144">
        <v>44876</v>
      </c>
      <c r="Y878" s="145">
        <v>2253</v>
      </c>
      <c r="Z878" s="145">
        <v>728</v>
      </c>
      <c r="AA878" s="150">
        <v>44944</v>
      </c>
      <c r="AB878" s="145">
        <v>736</v>
      </c>
      <c r="AC878" s="145">
        <v>2393</v>
      </c>
    </row>
    <row r="879" spans="24:29">
      <c r="X879" s="144">
        <v>44875</v>
      </c>
      <c r="Y879" s="145">
        <v>2278</v>
      </c>
      <c r="Z879" s="145">
        <v>728</v>
      </c>
      <c r="AA879" s="150">
        <v>44943</v>
      </c>
      <c r="AB879" s="145">
        <v>736</v>
      </c>
      <c r="AC879" s="145">
        <v>2393</v>
      </c>
    </row>
    <row r="880" spans="24:29">
      <c r="X880" s="144">
        <v>44874</v>
      </c>
      <c r="Y880" s="145">
        <v>2278</v>
      </c>
      <c r="Z880" s="145">
        <v>728</v>
      </c>
      <c r="AA880" s="150">
        <v>44942</v>
      </c>
      <c r="AB880" s="145">
        <v>736</v>
      </c>
      <c r="AC880" s="145">
        <v>2406</v>
      </c>
    </row>
    <row r="881" spans="24:29">
      <c r="X881" s="144">
        <v>44873</v>
      </c>
      <c r="Y881" s="145">
        <v>2285</v>
      </c>
      <c r="Z881" s="145">
        <v>728</v>
      </c>
      <c r="AA881" s="150">
        <v>44939</v>
      </c>
      <c r="AB881" s="145">
        <v>736</v>
      </c>
      <c r="AC881" s="145">
        <v>2406</v>
      </c>
    </row>
    <row r="882" spans="24:29">
      <c r="X882" s="144">
        <v>44872</v>
      </c>
      <c r="Y882" s="145">
        <v>2323</v>
      </c>
      <c r="Z882" s="145">
        <v>728</v>
      </c>
      <c r="AA882" s="150">
        <v>44938</v>
      </c>
      <c r="AB882" s="145">
        <v>736</v>
      </c>
      <c r="AC882" s="145">
        <v>2419</v>
      </c>
    </row>
    <row r="883" spans="24:29">
      <c r="X883" s="144">
        <v>44869</v>
      </c>
      <c r="Y883" s="145">
        <v>2341</v>
      </c>
      <c r="Z883" s="145">
        <v>728</v>
      </c>
      <c r="AA883" s="150">
        <v>44937</v>
      </c>
      <c r="AB883" s="145">
        <v>736</v>
      </c>
      <c r="AC883" s="145">
        <v>2424</v>
      </c>
    </row>
    <row r="884" spans="24:29">
      <c r="X884" s="144">
        <v>44868</v>
      </c>
      <c r="Y884" s="145">
        <v>2374</v>
      </c>
      <c r="Z884" s="145">
        <v>728</v>
      </c>
      <c r="AA884" s="150">
        <v>44936</v>
      </c>
      <c r="AB884" s="145">
        <v>736</v>
      </c>
      <c r="AC884" s="145">
        <v>2424</v>
      </c>
    </row>
    <row r="885" spans="24:29">
      <c r="X885" s="144">
        <v>44867</v>
      </c>
      <c r="Y885" s="145">
        <v>2384</v>
      </c>
      <c r="Z885" s="145">
        <v>662</v>
      </c>
      <c r="AA885" s="150">
        <v>44935</v>
      </c>
      <c r="AB885" s="145">
        <v>736</v>
      </c>
      <c r="AC885" s="145">
        <v>2425</v>
      </c>
    </row>
    <row r="886" spans="24:29">
      <c r="X886" s="144">
        <v>44866</v>
      </c>
      <c r="Y886" s="145">
        <v>2407</v>
      </c>
      <c r="Z886" s="145">
        <v>728</v>
      </c>
      <c r="AA886" s="150">
        <v>44932</v>
      </c>
      <c r="AB886" s="145">
        <v>736</v>
      </c>
      <c r="AC886" s="145">
        <v>2437</v>
      </c>
    </row>
    <row r="887" spans="24:29">
      <c r="X887" s="144">
        <v>44865</v>
      </c>
      <c r="Y887" s="145">
        <v>2418</v>
      </c>
      <c r="Z887" s="145">
        <v>726</v>
      </c>
      <c r="AA887" s="150">
        <v>44931</v>
      </c>
      <c r="AB887" s="145">
        <v>736</v>
      </c>
      <c r="AC887" s="145">
        <v>2437</v>
      </c>
    </row>
    <row r="888" spans="24:29">
      <c r="X888" s="144">
        <v>44862</v>
      </c>
      <c r="Y888" s="145">
        <v>2483</v>
      </c>
      <c r="Z888" s="145">
        <v>726</v>
      </c>
      <c r="AA888" s="150">
        <v>44930</v>
      </c>
      <c r="AB888" s="145">
        <v>736</v>
      </c>
      <c r="AC888" s="145">
        <v>2445</v>
      </c>
    </row>
    <row r="889" spans="24:29">
      <c r="X889" s="144">
        <v>44861</v>
      </c>
      <c r="Y889" s="145">
        <v>2483</v>
      </c>
      <c r="Z889" s="145">
        <v>726</v>
      </c>
      <c r="AA889" s="150">
        <v>44929</v>
      </c>
      <c r="AB889" s="145">
        <v>736</v>
      </c>
      <c r="AC889" s="145">
        <v>2462</v>
      </c>
    </row>
    <row r="890" spans="24:29">
      <c r="X890" s="144">
        <v>44860</v>
      </c>
      <c r="Y890" s="145">
        <v>2509</v>
      </c>
      <c r="Z890" s="145">
        <v>726</v>
      </c>
      <c r="AA890" s="150">
        <v>44928</v>
      </c>
      <c r="AB890" s="145">
        <v>736</v>
      </c>
      <c r="AC890" s="145">
        <v>2462</v>
      </c>
    </row>
    <row r="891" spans="24:29">
      <c r="X891" s="144">
        <v>44859</v>
      </c>
      <c r="Y891" s="145">
        <v>2509</v>
      </c>
      <c r="Z891" s="145">
        <v>726</v>
      </c>
      <c r="AA891" s="150">
        <v>44925</v>
      </c>
      <c r="AB891" s="145">
        <v>736</v>
      </c>
      <c r="AC891" s="145">
        <v>2462</v>
      </c>
    </row>
    <row r="892" spans="24:29">
      <c r="X892" s="144">
        <v>44858</v>
      </c>
      <c r="Y892" s="145">
        <v>2509</v>
      </c>
      <c r="Z892" s="145">
        <v>726</v>
      </c>
      <c r="AA892" s="150">
        <v>44924</v>
      </c>
      <c r="AB892" s="145">
        <v>736</v>
      </c>
      <c r="AC892" s="145">
        <v>2469</v>
      </c>
    </row>
    <row r="893" spans="24:29">
      <c r="X893" s="144">
        <v>44855</v>
      </c>
      <c r="Y893" s="145">
        <v>2509</v>
      </c>
      <c r="Z893" s="145">
        <v>726</v>
      </c>
      <c r="AA893" s="150">
        <v>44923</v>
      </c>
      <c r="AB893" s="145">
        <v>736</v>
      </c>
      <c r="AC893" s="145">
        <v>2471</v>
      </c>
    </row>
    <row r="894" spans="24:29">
      <c r="X894" s="144">
        <v>44854</v>
      </c>
      <c r="Y894" s="145">
        <v>2509</v>
      </c>
      <c r="Z894" s="145">
        <v>726</v>
      </c>
      <c r="AA894" s="150">
        <v>44922</v>
      </c>
      <c r="AB894" s="145">
        <v>736</v>
      </c>
      <c r="AC894" s="145">
        <v>2471</v>
      </c>
    </row>
    <row r="895" spans="24:29">
      <c r="X895" s="144">
        <v>44853</v>
      </c>
      <c r="Y895" s="145">
        <v>2509</v>
      </c>
      <c r="Z895" s="145">
        <v>726</v>
      </c>
      <c r="AA895" s="150">
        <v>44921</v>
      </c>
      <c r="AB895" s="145">
        <v>736</v>
      </c>
      <c r="AC895" s="145">
        <v>2459</v>
      </c>
    </row>
    <row r="896" spans="24:29">
      <c r="X896" s="144">
        <v>44852</v>
      </c>
      <c r="Y896" s="145">
        <v>2486</v>
      </c>
      <c r="Z896" s="145">
        <v>726</v>
      </c>
      <c r="AA896" s="150">
        <v>44918</v>
      </c>
      <c r="AB896" s="145">
        <v>736</v>
      </c>
      <c r="AC896" s="145">
        <v>2457</v>
      </c>
    </row>
    <row r="897" spans="24:29">
      <c r="X897" s="144">
        <v>44851</v>
      </c>
      <c r="Y897" s="145">
        <v>2483</v>
      </c>
      <c r="Z897" s="145">
        <v>726</v>
      </c>
      <c r="AA897" s="150">
        <v>44917</v>
      </c>
      <c r="AB897" s="145">
        <v>736</v>
      </c>
      <c r="AC897" s="145">
        <v>2457</v>
      </c>
    </row>
    <row r="898" spans="24:29">
      <c r="X898" s="144">
        <v>44848</v>
      </c>
      <c r="Y898" s="145">
        <v>2478</v>
      </c>
      <c r="Z898" s="145">
        <v>726</v>
      </c>
      <c r="AA898" s="150">
        <v>44916</v>
      </c>
      <c r="AB898" s="145">
        <v>736</v>
      </c>
      <c r="AC898" s="145">
        <v>2456</v>
      </c>
    </row>
    <row r="899" spans="24:29">
      <c r="X899" s="144">
        <v>44847</v>
      </c>
      <c r="Y899" s="145">
        <v>2463</v>
      </c>
      <c r="Z899" s="145">
        <v>726</v>
      </c>
      <c r="AA899" s="150">
        <v>44915</v>
      </c>
      <c r="AB899" s="145">
        <v>736</v>
      </c>
      <c r="AC899" s="145">
        <v>2457</v>
      </c>
    </row>
    <row r="900" spans="24:29">
      <c r="X900" s="144">
        <v>44846</v>
      </c>
      <c r="Y900" s="145">
        <v>2463</v>
      </c>
      <c r="Z900" s="145">
        <v>726</v>
      </c>
      <c r="AA900" s="150">
        <v>44914</v>
      </c>
      <c r="AB900" s="145">
        <v>736</v>
      </c>
      <c r="AC900" s="145">
        <v>2457</v>
      </c>
    </row>
    <row r="901" spans="24:29">
      <c r="X901" s="144">
        <v>44845</v>
      </c>
      <c r="Y901" s="145">
        <v>2424</v>
      </c>
      <c r="Z901" s="145">
        <v>726</v>
      </c>
      <c r="AA901" s="150">
        <v>44911</v>
      </c>
      <c r="AB901" s="145">
        <v>736</v>
      </c>
      <c r="AC901" s="145">
        <v>2457</v>
      </c>
    </row>
    <row r="902" spans="24:29">
      <c r="X902" s="144">
        <v>44844</v>
      </c>
      <c r="Y902" s="145">
        <v>2385</v>
      </c>
      <c r="Z902" s="145">
        <v>726</v>
      </c>
      <c r="AA902" s="150">
        <v>44910</v>
      </c>
      <c r="AB902" s="145">
        <v>736</v>
      </c>
      <c r="AC902" s="145">
        <v>2456</v>
      </c>
    </row>
    <row r="903" spans="24:29">
      <c r="X903" s="144">
        <v>44834</v>
      </c>
      <c r="Y903" s="145">
        <v>2349</v>
      </c>
      <c r="Z903" s="145">
        <v>726</v>
      </c>
      <c r="AA903" s="150">
        <v>44909</v>
      </c>
      <c r="AB903" s="145">
        <v>736</v>
      </c>
      <c r="AC903" s="145">
        <v>2455</v>
      </c>
    </row>
    <row r="904" spans="24:29">
      <c r="X904" s="144">
        <v>44833</v>
      </c>
      <c r="Y904" s="145">
        <v>2349</v>
      </c>
      <c r="Z904" s="145">
        <v>726</v>
      </c>
      <c r="AA904" s="150">
        <v>44908</v>
      </c>
      <c r="AB904" s="145">
        <v>736</v>
      </c>
      <c r="AC904" s="145">
        <v>2455</v>
      </c>
    </row>
    <row r="905" spans="24:29">
      <c r="X905" s="144">
        <v>44832</v>
      </c>
      <c r="Y905" s="145">
        <v>2349</v>
      </c>
      <c r="Z905" s="145">
        <v>726</v>
      </c>
      <c r="AA905" s="150">
        <v>44907</v>
      </c>
      <c r="AB905" s="145">
        <v>736</v>
      </c>
      <c r="AC905" s="145">
        <v>2437</v>
      </c>
    </row>
    <row r="906" spans="24:29">
      <c r="X906" s="144">
        <v>44831</v>
      </c>
      <c r="Y906" s="145">
        <v>2348</v>
      </c>
      <c r="Z906" s="145">
        <v>662</v>
      </c>
      <c r="AA906" s="150">
        <v>44904</v>
      </c>
      <c r="AB906" s="145">
        <v>736</v>
      </c>
      <c r="AC906" s="145">
        <v>2416</v>
      </c>
    </row>
    <row r="907" spans="24:29">
      <c r="X907" s="144">
        <v>44830</v>
      </c>
      <c r="Y907" s="145">
        <v>2347</v>
      </c>
      <c r="Z907" s="145">
        <v>726</v>
      </c>
      <c r="AA907" s="150">
        <v>44903</v>
      </c>
      <c r="AB907" s="145">
        <v>730</v>
      </c>
      <c r="AC907" s="145">
        <v>2412</v>
      </c>
    </row>
    <row r="908" spans="24:29">
      <c r="X908" s="144">
        <v>44827</v>
      </c>
      <c r="Y908" s="145">
        <v>2347</v>
      </c>
      <c r="Z908" s="145">
        <v>726</v>
      </c>
      <c r="AA908" s="150">
        <v>44902</v>
      </c>
      <c r="AB908" s="145">
        <v>730</v>
      </c>
      <c r="AC908" s="145">
        <v>2397</v>
      </c>
    </row>
    <row r="909" spans="24:29">
      <c r="X909" s="144">
        <v>44826</v>
      </c>
      <c r="Y909" s="145">
        <v>2344</v>
      </c>
      <c r="Z909" s="145">
        <v>726</v>
      </c>
      <c r="AA909" s="150">
        <v>44901</v>
      </c>
      <c r="AB909" s="145">
        <v>730</v>
      </c>
      <c r="AC909" s="145">
        <v>2382</v>
      </c>
    </row>
    <row r="910" spans="24:29">
      <c r="X910" s="144">
        <v>44825</v>
      </c>
      <c r="Y910" s="145">
        <v>2316</v>
      </c>
      <c r="Z910" s="145">
        <v>726</v>
      </c>
      <c r="AA910" s="150">
        <v>44900</v>
      </c>
      <c r="AB910" s="145">
        <v>730</v>
      </c>
      <c r="AC910" s="145">
        <v>2383</v>
      </c>
    </row>
    <row r="911" spans="24:29">
      <c r="X911" s="144">
        <v>44824</v>
      </c>
      <c r="Y911" s="145">
        <v>2301</v>
      </c>
      <c r="Z911" s="145">
        <v>726</v>
      </c>
      <c r="AA911" s="150">
        <v>44897</v>
      </c>
      <c r="AB911" s="145">
        <v>730</v>
      </c>
      <c r="AC911" s="145">
        <v>2350</v>
      </c>
    </row>
    <row r="912" spans="24:29">
      <c r="X912" s="144">
        <v>44823</v>
      </c>
      <c r="Y912" s="145">
        <v>2295</v>
      </c>
      <c r="Z912" s="145">
        <v>656</v>
      </c>
      <c r="AA912" s="150">
        <v>44896</v>
      </c>
      <c r="AB912" s="145">
        <v>730</v>
      </c>
      <c r="AC912" s="145">
        <v>2337</v>
      </c>
    </row>
    <row r="913" spans="24:29">
      <c r="X913" s="144">
        <v>44820</v>
      </c>
      <c r="Y913" s="145">
        <v>2280</v>
      </c>
      <c r="Z913" s="145">
        <v>720</v>
      </c>
      <c r="AA913" s="150">
        <v>44895</v>
      </c>
      <c r="AB913" s="145">
        <v>730</v>
      </c>
      <c r="AC913" s="145">
        <v>2337</v>
      </c>
    </row>
    <row r="914" spans="24:29">
      <c r="X914" s="144">
        <v>44819</v>
      </c>
      <c r="Y914" s="145">
        <v>2278</v>
      </c>
      <c r="Z914" s="145">
        <v>720</v>
      </c>
      <c r="AA914" s="150">
        <v>44894</v>
      </c>
      <c r="AB914" s="145">
        <v>728</v>
      </c>
      <c r="AC914" s="145">
        <v>2331</v>
      </c>
    </row>
    <row r="915" spans="24:29">
      <c r="X915" s="144">
        <v>44818</v>
      </c>
      <c r="Y915" s="145">
        <v>2278</v>
      </c>
      <c r="Z915" s="145">
        <v>721</v>
      </c>
      <c r="AA915" s="150">
        <v>44893</v>
      </c>
      <c r="AB915" s="145">
        <v>728</v>
      </c>
      <c r="AC915" s="145">
        <v>2324</v>
      </c>
    </row>
    <row r="916" spans="24:29">
      <c r="X916" s="144">
        <v>44817</v>
      </c>
      <c r="Y916" s="145">
        <v>2267</v>
      </c>
      <c r="Z916" s="145">
        <v>721</v>
      </c>
      <c r="AA916" s="150">
        <v>44890</v>
      </c>
      <c r="AB916" s="145">
        <v>728</v>
      </c>
      <c r="AC916" s="145">
        <v>2304</v>
      </c>
    </row>
    <row r="917" spans="24:29">
      <c r="X917" s="144">
        <v>44813</v>
      </c>
      <c r="Y917" s="145">
        <v>2269</v>
      </c>
      <c r="Z917" s="145">
        <v>721</v>
      </c>
      <c r="AA917" s="150">
        <v>44889</v>
      </c>
      <c r="AB917" s="145">
        <v>728</v>
      </c>
      <c r="AC917" s="145">
        <v>2303</v>
      </c>
    </row>
    <row r="918" spans="24:29">
      <c r="X918" s="144">
        <v>44812</v>
      </c>
      <c r="Y918" s="145">
        <v>2263</v>
      </c>
      <c r="Z918" s="145">
        <v>721</v>
      </c>
      <c r="AA918" s="150">
        <v>44888</v>
      </c>
      <c r="AB918" s="145">
        <v>728</v>
      </c>
      <c r="AC918" s="145">
        <v>2298</v>
      </c>
    </row>
    <row r="919" spans="24:29">
      <c r="X919" s="144">
        <v>44811</v>
      </c>
      <c r="Y919" s="145">
        <v>2278</v>
      </c>
      <c r="Z919" s="145">
        <v>721</v>
      </c>
      <c r="AA919" s="150">
        <v>44887</v>
      </c>
      <c r="AB919" s="145">
        <v>728</v>
      </c>
      <c r="AC919" s="145">
        <v>2299</v>
      </c>
    </row>
    <row r="920" spans="24:29">
      <c r="X920" s="144">
        <v>44810</v>
      </c>
      <c r="Y920" s="145">
        <v>2277</v>
      </c>
      <c r="Z920" s="145">
        <v>721</v>
      </c>
      <c r="AA920" s="150">
        <v>44886</v>
      </c>
      <c r="AB920" s="145">
        <v>728</v>
      </c>
      <c r="AC920" s="145">
        <v>2298</v>
      </c>
    </row>
    <row r="921" spans="24:29">
      <c r="X921" s="144">
        <v>44809</v>
      </c>
      <c r="Y921" s="145">
        <v>2280</v>
      </c>
      <c r="Z921" s="145">
        <v>721</v>
      </c>
      <c r="AA921" s="150">
        <v>44883</v>
      </c>
      <c r="AB921" s="145">
        <v>728</v>
      </c>
      <c r="AC921" s="145">
        <v>2258</v>
      </c>
    </row>
    <row r="922" spans="24:29">
      <c r="X922" s="144">
        <v>44806</v>
      </c>
      <c r="Y922" s="145">
        <v>2255</v>
      </c>
      <c r="Z922" s="145">
        <v>721</v>
      </c>
      <c r="AA922" s="150">
        <v>44882</v>
      </c>
      <c r="AB922" s="145">
        <v>728</v>
      </c>
      <c r="AC922" s="145">
        <v>2257</v>
      </c>
    </row>
    <row r="923" spans="24:29">
      <c r="X923" s="144">
        <v>44805</v>
      </c>
      <c r="Y923" s="145">
        <v>2255</v>
      </c>
      <c r="Z923" s="145">
        <v>721</v>
      </c>
      <c r="AA923" s="150">
        <v>44881</v>
      </c>
      <c r="AB923" s="145">
        <v>728</v>
      </c>
      <c r="AC923" s="145">
        <v>2250</v>
      </c>
    </row>
    <row r="924" spans="24:29">
      <c r="X924" s="144">
        <v>44804</v>
      </c>
      <c r="Y924" s="145">
        <v>2261</v>
      </c>
      <c r="Z924" s="145">
        <v>721</v>
      </c>
      <c r="AA924" s="150">
        <v>44880</v>
      </c>
      <c r="AB924" s="145">
        <v>728</v>
      </c>
      <c r="AC924" s="145">
        <v>2255</v>
      </c>
    </row>
    <row r="925" spans="24:29">
      <c r="X925" s="144">
        <v>44803</v>
      </c>
      <c r="Y925" s="145">
        <v>2261</v>
      </c>
      <c r="Z925" s="145">
        <v>721</v>
      </c>
      <c r="AA925" s="150">
        <v>44879</v>
      </c>
      <c r="AB925" s="145">
        <v>728</v>
      </c>
      <c r="AC925" s="145">
        <v>2247</v>
      </c>
    </row>
    <row r="926" spans="24:29">
      <c r="X926" s="144">
        <v>44802</v>
      </c>
      <c r="Y926" s="145">
        <v>2266</v>
      </c>
      <c r="Z926" s="145">
        <v>721</v>
      </c>
      <c r="AA926" s="150">
        <v>44876</v>
      </c>
      <c r="AB926" s="145">
        <v>728</v>
      </c>
      <c r="AC926" s="145">
        <v>2253</v>
      </c>
    </row>
    <row r="927" spans="24:29">
      <c r="X927" s="144">
        <v>44799</v>
      </c>
      <c r="Y927" s="145">
        <v>2266</v>
      </c>
      <c r="Z927" s="145">
        <v>721</v>
      </c>
      <c r="AA927" s="150">
        <v>44875</v>
      </c>
      <c r="AB927" s="145">
        <v>728</v>
      </c>
      <c r="AC927" s="145">
        <v>2278</v>
      </c>
    </row>
    <row r="928" spans="24:29">
      <c r="X928" s="144">
        <v>44798</v>
      </c>
      <c r="Y928" s="145">
        <v>2257</v>
      </c>
      <c r="Z928" s="145">
        <v>721</v>
      </c>
      <c r="AA928" s="150">
        <v>44874</v>
      </c>
      <c r="AB928" s="145">
        <v>728</v>
      </c>
      <c r="AC928" s="145">
        <v>2278</v>
      </c>
    </row>
    <row r="929" spans="24:29">
      <c r="X929" s="144">
        <v>44797</v>
      </c>
      <c r="Y929" s="145">
        <v>2257</v>
      </c>
      <c r="Z929" s="145">
        <v>721</v>
      </c>
      <c r="AA929" s="150">
        <v>44873</v>
      </c>
      <c r="AB929" s="145">
        <v>728</v>
      </c>
      <c r="AC929" s="145">
        <v>2285</v>
      </c>
    </row>
    <row r="930" spans="24:29">
      <c r="X930" s="144">
        <v>44796</v>
      </c>
      <c r="Y930" s="145">
        <v>2258</v>
      </c>
      <c r="Z930" s="145">
        <v>721</v>
      </c>
      <c r="AA930" s="150">
        <v>44872</v>
      </c>
      <c r="AB930" s="145">
        <v>728</v>
      </c>
      <c r="AC930" s="145">
        <v>2323</v>
      </c>
    </row>
    <row r="931" spans="24:29">
      <c r="X931" s="144">
        <v>44795</v>
      </c>
      <c r="Y931" s="145">
        <v>2257</v>
      </c>
      <c r="Z931" s="145">
        <v>721</v>
      </c>
      <c r="AA931" s="150">
        <v>44869</v>
      </c>
      <c r="AB931" s="145">
        <v>728</v>
      </c>
      <c r="AC931" s="145">
        <v>2341</v>
      </c>
    </row>
    <row r="932" spans="24:29">
      <c r="X932" s="144">
        <v>44792</v>
      </c>
      <c r="Y932" s="145">
        <v>2259</v>
      </c>
      <c r="Z932" s="145">
        <v>721</v>
      </c>
      <c r="AA932" s="150">
        <v>44868</v>
      </c>
      <c r="AB932" s="145">
        <v>728</v>
      </c>
      <c r="AC932" s="145">
        <v>2374</v>
      </c>
    </row>
    <row r="933" spans="24:29">
      <c r="X933" s="144">
        <v>44791</v>
      </c>
      <c r="Y933" s="145">
        <v>2254</v>
      </c>
      <c r="Z933" s="145">
        <v>721</v>
      </c>
      <c r="AA933" s="150">
        <v>44867</v>
      </c>
      <c r="AB933" s="145">
        <v>662</v>
      </c>
      <c r="AC933" s="145">
        <v>2384</v>
      </c>
    </row>
    <row r="934" spans="24:29">
      <c r="X934" s="144">
        <v>44790</v>
      </c>
      <c r="Y934" s="145">
        <v>2243</v>
      </c>
      <c r="Z934" s="145">
        <v>721</v>
      </c>
      <c r="AA934" s="150">
        <v>44866</v>
      </c>
      <c r="AB934" s="145">
        <v>728</v>
      </c>
      <c r="AC934" s="145">
        <v>2407</v>
      </c>
    </row>
    <row r="935" spans="24:29">
      <c r="X935" s="144">
        <v>44789</v>
      </c>
      <c r="Y935" s="145">
        <v>2182</v>
      </c>
      <c r="Z935" s="145">
        <v>721</v>
      </c>
      <c r="AA935" s="150">
        <v>44865</v>
      </c>
      <c r="AB935" s="145">
        <v>726</v>
      </c>
      <c r="AC935" s="145">
        <v>2418</v>
      </c>
    </row>
    <row r="936" spans="24:29">
      <c r="X936" s="144">
        <v>44788</v>
      </c>
      <c r="Y936" s="145">
        <v>2165</v>
      </c>
      <c r="Z936" s="145">
        <v>721</v>
      </c>
      <c r="AA936" s="150">
        <v>44862</v>
      </c>
      <c r="AB936" s="145">
        <v>726</v>
      </c>
      <c r="AC936" s="145">
        <v>2483</v>
      </c>
    </row>
    <row r="937" spans="24:29">
      <c r="X937" s="144">
        <v>44785</v>
      </c>
      <c r="Y937" s="145">
        <v>2148</v>
      </c>
      <c r="Z937" s="145">
        <v>721</v>
      </c>
      <c r="AA937" s="150">
        <v>44861</v>
      </c>
      <c r="AB937" s="145">
        <v>726</v>
      </c>
      <c r="AC937" s="145">
        <v>2483</v>
      </c>
    </row>
    <row r="938" spans="24:29">
      <c r="X938" s="144">
        <v>44784</v>
      </c>
      <c r="Y938" s="145">
        <v>2144</v>
      </c>
      <c r="Z938" s="145">
        <v>721</v>
      </c>
      <c r="AA938" s="150">
        <v>44860</v>
      </c>
      <c r="AB938" s="145">
        <v>726</v>
      </c>
      <c r="AC938" s="145">
        <v>2509</v>
      </c>
    </row>
    <row r="939" spans="24:29">
      <c r="X939" s="144">
        <v>44783</v>
      </c>
      <c r="Y939" s="145">
        <v>2148</v>
      </c>
      <c r="Z939" s="145">
        <v>721</v>
      </c>
      <c r="AA939" s="150">
        <v>44859</v>
      </c>
      <c r="AB939" s="145">
        <v>726</v>
      </c>
      <c r="AC939" s="145">
        <v>2509</v>
      </c>
    </row>
    <row r="940" spans="24:29">
      <c r="X940" s="144">
        <v>44782</v>
      </c>
      <c r="Y940" s="145">
        <v>2145</v>
      </c>
      <c r="Z940" s="145">
        <v>721</v>
      </c>
      <c r="AA940" s="150">
        <v>44858</v>
      </c>
      <c r="AB940" s="145">
        <v>726</v>
      </c>
      <c r="AC940" s="145">
        <v>2509</v>
      </c>
    </row>
    <row r="941" spans="24:29">
      <c r="X941" s="144">
        <v>44781</v>
      </c>
      <c r="Y941" s="145">
        <v>2145</v>
      </c>
      <c r="Z941" s="145">
        <v>721</v>
      </c>
      <c r="AA941" s="150">
        <v>44855</v>
      </c>
      <c r="AB941" s="145">
        <v>726</v>
      </c>
      <c r="AC941" s="145">
        <v>2509</v>
      </c>
    </row>
    <row r="942" spans="24:29">
      <c r="X942" s="144">
        <v>44778</v>
      </c>
      <c r="Y942" s="145">
        <v>2140</v>
      </c>
      <c r="Z942" s="145">
        <v>721</v>
      </c>
      <c r="AA942" s="150">
        <v>44854</v>
      </c>
      <c r="AB942" s="145">
        <v>726</v>
      </c>
      <c r="AC942" s="145">
        <v>2509</v>
      </c>
    </row>
    <row r="943" spans="24:29">
      <c r="X943" s="144">
        <v>44777</v>
      </c>
      <c r="Y943" s="145">
        <v>2134</v>
      </c>
      <c r="Z943" s="145">
        <v>721</v>
      </c>
      <c r="AA943" s="150">
        <v>44853</v>
      </c>
      <c r="AB943" s="145">
        <v>726</v>
      </c>
      <c r="AC943" s="145">
        <v>2509</v>
      </c>
    </row>
    <row r="944" spans="24:29">
      <c r="X944" s="144">
        <v>44776</v>
      </c>
      <c r="Y944" s="145">
        <v>2135</v>
      </c>
      <c r="Z944" s="145">
        <v>721</v>
      </c>
      <c r="AA944" s="150">
        <v>44852</v>
      </c>
      <c r="AB944" s="145">
        <v>726</v>
      </c>
      <c r="AC944" s="145">
        <v>2486</v>
      </c>
    </row>
    <row r="945" spans="24:29">
      <c r="X945" s="144">
        <v>44775</v>
      </c>
      <c r="Y945" s="145">
        <v>2127</v>
      </c>
      <c r="Z945" s="145">
        <v>721</v>
      </c>
      <c r="AA945" s="150">
        <v>44851</v>
      </c>
      <c r="AB945" s="145">
        <v>726</v>
      </c>
      <c r="AC945" s="145">
        <v>2483</v>
      </c>
    </row>
    <row r="946" spans="24:29">
      <c r="X946" s="144">
        <v>44774</v>
      </c>
      <c r="Y946" s="145">
        <v>2162</v>
      </c>
      <c r="Z946" s="145">
        <v>721</v>
      </c>
      <c r="AA946" s="150">
        <v>44848</v>
      </c>
      <c r="AB946" s="145">
        <v>726</v>
      </c>
      <c r="AC946" s="145">
        <v>2478</v>
      </c>
    </row>
    <row r="947" spans="24:29">
      <c r="X947" s="144">
        <v>44771</v>
      </c>
      <c r="Y947" s="145">
        <v>2162</v>
      </c>
      <c r="Z947" s="145">
        <v>721</v>
      </c>
      <c r="AA947" s="150">
        <v>44847</v>
      </c>
      <c r="AB947" s="145">
        <v>726</v>
      </c>
      <c r="AC947" s="145">
        <v>2463</v>
      </c>
    </row>
    <row r="948" spans="24:29">
      <c r="X948" s="144">
        <v>44770</v>
      </c>
      <c r="Y948" s="145">
        <v>2163</v>
      </c>
      <c r="Z948" s="145">
        <v>721</v>
      </c>
      <c r="AA948" s="150">
        <v>44846</v>
      </c>
      <c r="AB948" s="145">
        <v>726</v>
      </c>
      <c r="AC948" s="145">
        <v>2463</v>
      </c>
    </row>
    <row r="949" spans="24:29">
      <c r="X949" s="144">
        <v>44769</v>
      </c>
      <c r="Y949" s="145">
        <v>2226</v>
      </c>
      <c r="Z949" s="145">
        <v>721</v>
      </c>
      <c r="AA949" s="150">
        <v>44845</v>
      </c>
      <c r="AB949" s="145">
        <v>726</v>
      </c>
      <c r="AC949" s="145">
        <v>2424</v>
      </c>
    </row>
    <row r="950" spans="24:29">
      <c r="X950" s="144">
        <v>44768</v>
      </c>
      <c r="Y950" s="145">
        <v>2289</v>
      </c>
      <c r="Z950" s="145">
        <v>721</v>
      </c>
      <c r="AA950" s="150">
        <v>44844</v>
      </c>
      <c r="AB950" s="145">
        <v>726</v>
      </c>
      <c r="AC950" s="145">
        <v>2385</v>
      </c>
    </row>
    <row r="951" spans="24:29">
      <c r="X951" s="144">
        <v>44767</v>
      </c>
      <c r="Y951" s="145">
        <v>2371</v>
      </c>
      <c r="Z951" s="145">
        <v>721</v>
      </c>
      <c r="AA951" s="150">
        <v>44834</v>
      </c>
      <c r="AB951" s="145">
        <v>726</v>
      </c>
      <c r="AC951" s="145">
        <v>2349</v>
      </c>
    </row>
    <row r="952" spans="24:29">
      <c r="X952" s="144">
        <v>44764</v>
      </c>
      <c r="Y952" s="145">
        <v>2416</v>
      </c>
      <c r="Z952" s="145">
        <v>721</v>
      </c>
      <c r="AA952" s="150">
        <v>44833</v>
      </c>
      <c r="AB952" s="145">
        <v>726</v>
      </c>
      <c r="AC952" s="145">
        <v>2349</v>
      </c>
    </row>
    <row r="953" spans="24:29">
      <c r="X953" s="144">
        <v>44763</v>
      </c>
      <c r="Y953" s="145">
        <v>2425</v>
      </c>
      <c r="Z953" s="145">
        <v>721</v>
      </c>
      <c r="AA953" s="150">
        <v>44832</v>
      </c>
      <c r="AB953" s="145">
        <v>726</v>
      </c>
      <c r="AC953" s="145">
        <v>2349</v>
      </c>
    </row>
    <row r="954" spans="24:29">
      <c r="X954" s="144">
        <v>44762</v>
      </c>
      <c r="Y954" s="145">
        <v>2511</v>
      </c>
      <c r="Z954" s="145">
        <v>721</v>
      </c>
      <c r="AA954" s="150">
        <v>44831</v>
      </c>
      <c r="AB954" s="145">
        <v>662</v>
      </c>
      <c r="AC954" s="145">
        <v>2348</v>
      </c>
    </row>
    <row r="955" spans="24:29">
      <c r="X955" s="144">
        <v>44761</v>
      </c>
      <c r="Y955" s="145">
        <v>2575</v>
      </c>
      <c r="Z955" s="145">
        <v>723</v>
      </c>
      <c r="AA955" s="150">
        <v>44830</v>
      </c>
      <c r="AB955" s="145">
        <v>726</v>
      </c>
      <c r="AC955" s="145">
        <v>2347</v>
      </c>
    </row>
    <row r="956" spans="24:29">
      <c r="X956" s="144">
        <v>44760</v>
      </c>
      <c r="Y956" s="145">
        <v>2577</v>
      </c>
      <c r="Z956" s="145">
        <v>723</v>
      </c>
      <c r="AA956" s="150">
        <v>44827</v>
      </c>
      <c r="AB956" s="145">
        <v>726</v>
      </c>
      <c r="AC956" s="145">
        <v>2347</v>
      </c>
    </row>
    <row r="957" spans="24:29">
      <c r="X957" s="144">
        <v>44757</v>
      </c>
      <c r="Y957" s="145">
        <v>2670</v>
      </c>
      <c r="Z957" s="145">
        <v>723</v>
      </c>
      <c r="AA957" s="150">
        <v>44826</v>
      </c>
      <c r="AB957" s="145">
        <v>726</v>
      </c>
      <c r="AC957" s="145">
        <v>2344</v>
      </c>
    </row>
    <row r="958" spans="24:29">
      <c r="X958" s="144">
        <v>44756</v>
      </c>
      <c r="Y958" s="145">
        <v>2677</v>
      </c>
      <c r="Z958" s="145">
        <v>723</v>
      </c>
      <c r="AA958" s="150">
        <v>44825</v>
      </c>
      <c r="AB958" s="145">
        <v>726</v>
      </c>
      <c r="AC958" s="145">
        <v>2316</v>
      </c>
    </row>
    <row r="959" spans="24:29">
      <c r="X959" s="144">
        <v>44755</v>
      </c>
      <c r="Y959" s="145">
        <v>2681</v>
      </c>
      <c r="Z959" s="145">
        <v>723</v>
      </c>
      <c r="AA959" s="150">
        <v>44824</v>
      </c>
      <c r="AB959" s="145">
        <v>726</v>
      </c>
      <c r="AC959" s="145">
        <v>2301</v>
      </c>
    </row>
    <row r="960" spans="24:29">
      <c r="X960" s="144">
        <v>44754</v>
      </c>
      <c r="Y960" s="145">
        <v>2681</v>
      </c>
      <c r="Z960" s="145">
        <v>723</v>
      </c>
      <c r="AA960" s="150">
        <v>44823</v>
      </c>
      <c r="AB960" s="145">
        <v>656</v>
      </c>
      <c r="AC960" s="145">
        <v>2295</v>
      </c>
    </row>
    <row r="961" spans="24:29">
      <c r="X961" s="144">
        <v>44753</v>
      </c>
      <c r="Y961" s="145">
        <v>2683</v>
      </c>
      <c r="Z961" s="145">
        <v>723</v>
      </c>
      <c r="AA961" s="150">
        <v>44820</v>
      </c>
      <c r="AB961" s="145">
        <v>720</v>
      </c>
      <c r="AC961" s="145">
        <v>2280</v>
      </c>
    </row>
    <row r="962" spans="24:29">
      <c r="X962" s="144">
        <v>44750</v>
      </c>
      <c r="Y962" s="145">
        <v>2684</v>
      </c>
      <c r="Z962" s="145">
        <v>723</v>
      </c>
      <c r="AA962" s="150">
        <v>44819</v>
      </c>
      <c r="AB962" s="145">
        <v>720</v>
      </c>
      <c r="AC962" s="145">
        <v>2278</v>
      </c>
    </row>
    <row r="963" spans="24:29">
      <c r="X963" s="144">
        <v>44749</v>
      </c>
      <c r="Y963" s="145">
        <v>2685</v>
      </c>
      <c r="Z963" s="145">
        <v>723</v>
      </c>
      <c r="AA963" s="150">
        <v>44818</v>
      </c>
      <c r="AB963" s="145">
        <v>721</v>
      </c>
      <c r="AC963" s="145">
        <v>2278</v>
      </c>
    </row>
    <row r="964" spans="24:29">
      <c r="X964" s="144">
        <v>44748</v>
      </c>
      <c r="Y964" s="145">
        <v>2686</v>
      </c>
      <c r="Z964" s="145">
        <v>723</v>
      </c>
      <c r="AA964" s="150">
        <v>44817</v>
      </c>
      <c r="AB964" s="145">
        <v>721</v>
      </c>
      <c r="AC964" s="145">
        <v>2267</v>
      </c>
    </row>
    <row r="965" spans="24:29">
      <c r="X965" s="144">
        <v>44747</v>
      </c>
      <c r="Y965" s="145">
        <v>2686</v>
      </c>
      <c r="Z965" s="145">
        <v>723</v>
      </c>
      <c r="AA965" s="150">
        <v>44813</v>
      </c>
      <c r="AB965" s="145">
        <v>721</v>
      </c>
      <c r="AC965" s="145">
        <v>2269</v>
      </c>
    </row>
    <row r="966" spans="24:29">
      <c r="X966" s="144">
        <v>44746</v>
      </c>
      <c r="Y966" s="145">
        <v>2706</v>
      </c>
      <c r="Z966" s="145">
        <v>723</v>
      </c>
      <c r="AA966" s="150">
        <v>44812</v>
      </c>
      <c r="AB966" s="145">
        <v>721</v>
      </c>
      <c r="AC966" s="145">
        <v>2263</v>
      </c>
    </row>
    <row r="967" spans="24:29">
      <c r="X967" s="144">
        <v>44743</v>
      </c>
      <c r="Y967" s="145">
        <v>2700</v>
      </c>
      <c r="Z967" s="145">
        <v>723</v>
      </c>
      <c r="AA967" s="150">
        <v>44811</v>
      </c>
      <c r="AB967" s="145">
        <v>721</v>
      </c>
      <c r="AC967" s="145">
        <v>2278</v>
      </c>
    </row>
    <row r="968" spans="24:29">
      <c r="X968" s="144">
        <v>44742</v>
      </c>
      <c r="Y968" s="145">
        <v>2701</v>
      </c>
      <c r="Z968" s="145">
        <v>723</v>
      </c>
      <c r="AA968" s="150">
        <v>44810</v>
      </c>
      <c r="AB968" s="145">
        <v>721</v>
      </c>
      <c r="AC968" s="145">
        <v>2277</v>
      </c>
    </row>
    <row r="969" spans="24:29">
      <c r="X969" s="144">
        <v>44741</v>
      </c>
      <c r="Y969" s="145">
        <v>2703</v>
      </c>
      <c r="Z969" s="145">
        <v>723</v>
      </c>
      <c r="AA969" s="150">
        <v>44809</v>
      </c>
      <c r="AB969" s="145">
        <v>721</v>
      </c>
      <c r="AC969" s="145">
        <v>2280</v>
      </c>
    </row>
    <row r="970" spans="24:29">
      <c r="X970" s="144">
        <v>44740</v>
      </c>
      <c r="Y970" s="145">
        <v>2706</v>
      </c>
      <c r="Z970" s="145">
        <v>723</v>
      </c>
      <c r="AA970" s="150">
        <v>44806</v>
      </c>
      <c r="AB970" s="145">
        <v>721</v>
      </c>
      <c r="AC970" s="145">
        <v>2255</v>
      </c>
    </row>
    <row r="971" spans="24:29">
      <c r="X971" s="144">
        <v>44739</v>
      </c>
      <c r="Y971" s="145">
        <v>2767</v>
      </c>
      <c r="Z971" s="145">
        <v>723</v>
      </c>
      <c r="AA971" s="150">
        <v>44805</v>
      </c>
      <c r="AB971" s="145">
        <v>721</v>
      </c>
      <c r="AC971" s="145">
        <v>2255</v>
      </c>
    </row>
    <row r="972" spans="24:29">
      <c r="X972" s="144">
        <v>44736</v>
      </c>
      <c r="Y972" s="145">
        <v>2805</v>
      </c>
      <c r="Z972" s="145">
        <v>723</v>
      </c>
      <c r="AA972" s="150">
        <v>44804</v>
      </c>
      <c r="AB972" s="145">
        <v>721</v>
      </c>
      <c r="AC972" s="145">
        <v>2261</v>
      </c>
    </row>
    <row r="973" spans="24:29">
      <c r="X973" s="144">
        <v>44735</v>
      </c>
      <c r="Y973" s="145">
        <v>2842</v>
      </c>
      <c r="Z973" s="145">
        <v>723</v>
      </c>
      <c r="AA973" s="150">
        <v>44803</v>
      </c>
      <c r="AB973" s="145">
        <v>721</v>
      </c>
      <c r="AC973" s="145">
        <v>2261</v>
      </c>
    </row>
    <row r="974" spans="24:29">
      <c r="X974" s="144">
        <v>44734</v>
      </c>
      <c r="Y974" s="145">
        <v>2846</v>
      </c>
      <c r="Z974" s="145">
        <v>723</v>
      </c>
      <c r="AA974" s="150">
        <v>44802</v>
      </c>
      <c r="AB974" s="145">
        <v>721</v>
      </c>
      <c r="AC974" s="145">
        <v>2266</v>
      </c>
    </row>
    <row r="975" spans="24:29">
      <c r="X975" s="144">
        <v>44733</v>
      </c>
      <c r="Y975" s="145">
        <v>2847</v>
      </c>
      <c r="Z975" s="145">
        <v>723</v>
      </c>
      <c r="AA975" s="150">
        <v>44799</v>
      </c>
      <c r="AB975" s="145">
        <v>721</v>
      </c>
      <c r="AC975" s="145">
        <v>2266</v>
      </c>
    </row>
    <row r="976" spans="24:29">
      <c r="X976" s="144">
        <v>44732</v>
      </c>
      <c r="Y976" s="145">
        <v>2887</v>
      </c>
      <c r="Z976" s="145">
        <v>723</v>
      </c>
      <c r="AA976" s="150">
        <v>44798</v>
      </c>
      <c r="AB976" s="145">
        <v>721</v>
      </c>
      <c r="AC976" s="145">
        <v>2257</v>
      </c>
    </row>
    <row r="977" spans="24:29">
      <c r="X977" s="144">
        <v>44729</v>
      </c>
      <c r="Y977" s="145">
        <v>2912</v>
      </c>
      <c r="Z977" s="145">
        <v>723</v>
      </c>
      <c r="AA977" s="150">
        <v>44797</v>
      </c>
      <c r="AB977" s="145">
        <v>721</v>
      </c>
      <c r="AC977" s="145">
        <v>2257</v>
      </c>
    </row>
    <row r="978" spans="24:29">
      <c r="X978" s="144">
        <v>44728</v>
      </c>
      <c r="Y978" s="145">
        <v>2888</v>
      </c>
      <c r="Z978" s="145">
        <v>723</v>
      </c>
      <c r="AA978" s="150">
        <v>44796</v>
      </c>
      <c r="AB978" s="145">
        <v>721</v>
      </c>
      <c r="AC978" s="145">
        <v>2258</v>
      </c>
    </row>
    <row r="979" spans="24:29">
      <c r="X979" s="144">
        <v>44727</v>
      </c>
      <c r="Y979" s="145">
        <v>2874</v>
      </c>
      <c r="Z979" s="145">
        <v>723</v>
      </c>
      <c r="AA979" s="150">
        <v>44795</v>
      </c>
      <c r="AB979" s="145">
        <v>721</v>
      </c>
      <c r="AC979" s="145">
        <v>2257</v>
      </c>
    </row>
    <row r="980" spans="24:29">
      <c r="X980" s="144">
        <v>44726</v>
      </c>
      <c r="Y980" s="145">
        <v>2872</v>
      </c>
      <c r="Z980" s="145">
        <v>723</v>
      </c>
      <c r="AA980" s="150">
        <v>44792</v>
      </c>
      <c r="AB980" s="145">
        <v>721</v>
      </c>
      <c r="AC980" s="145">
        <v>2259</v>
      </c>
    </row>
    <row r="981" spans="24:29">
      <c r="X981" s="144">
        <v>44725</v>
      </c>
      <c r="Y981" s="145">
        <v>2835</v>
      </c>
      <c r="Z981" s="145">
        <v>720</v>
      </c>
      <c r="AA981" s="150">
        <v>44791</v>
      </c>
      <c r="AB981" s="145">
        <v>721</v>
      </c>
      <c r="AC981" s="145">
        <v>2254</v>
      </c>
    </row>
    <row r="982" spans="24:29">
      <c r="X982" s="144">
        <v>44722</v>
      </c>
      <c r="Y982" s="145">
        <v>2794</v>
      </c>
      <c r="Z982" s="145">
        <v>718</v>
      </c>
      <c r="AA982" s="150">
        <v>44790</v>
      </c>
      <c r="AB982" s="145">
        <v>721</v>
      </c>
      <c r="AC982" s="145">
        <v>2243</v>
      </c>
    </row>
    <row r="983" spans="24:29">
      <c r="X983" s="144">
        <v>44721</v>
      </c>
      <c r="Y983" s="145">
        <v>2780</v>
      </c>
      <c r="Z983" s="145">
        <v>718</v>
      </c>
      <c r="AA983" s="150">
        <v>44789</v>
      </c>
      <c r="AB983" s="145">
        <v>721</v>
      </c>
      <c r="AC983" s="145">
        <v>2182</v>
      </c>
    </row>
    <row r="984" spans="24:29">
      <c r="X984" s="144">
        <v>44720</v>
      </c>
      <c r="Y984" s="145">
        <v>2770</v>
      </c>
      <c r="Z984" s="145">
        <v>718</v>
      </c>
      <c r="AA984" s="150">
        <v>44788</v>
      </c>
      <c r="AB984" s="145">
        <v>721</v>
      </c>
      <c r="AC984" s="145">
        <v>2165</v>
      </c>
    </row>
    <row r="985" spans="24:29">
      <c r="X985" s="144">
        <v>44719</v>
      </c>
      <c r="Y985" s="145">
        <v>2768</v>
      </c>
      <c r="Z985" s="145">
        <v>718</v>
      </c>
      <c r="AA985" s="150">
        <v>44785</v>
      </c>
      <c r="AB985" s="145">
        <v>721</v>
      </c>
      <c r="AC985" s="145">
        <v>2148</v>
      </c>
    </row>
    <row r="986" spans="24:29">
      <c r="X986" s="144">
        <v>44718</v>
      </c>
      <c r="Y986" s="145">
        <v>2765</v>
      </c>
      <c r="Z986" s="145">
        <v>718</v>
      </c>
      <c r="AA986" s="150">
        <v>44784</v>
      </c>
      <c r="AB986" s="145">
        <v>721</v>
      </c>
      <c r="AC986" s="145">
        <v>2144</v>
      </c>
    </row>
    <row r="987" spans="24:29">
      <c r="X987" s="144">
        <v>44714</v>
      </c>
      <c r="Y987" s="145">
        <v>2771</v>
      </c>
      <c r="Z987" s="145">
        <v>718</v>
      </c>
      <c r="AA987" s="150">
        <v>44783</v>
      </c>
      <c r="AB987" s="145">
        <v>721</v>
      </c>
      <c r="AC987" s="145">
        <v>2148</v>
      </c>
    </row>
    <row r="988" spans="24:29">
      <c r="X988" s="144">
        <v>44713</v>
      </c>
      <c r="Y988" s="145">
        <v>2774</v>
      </c>
      <c r="Z988" s="145">
        <v>718</v>
      </c>
      <c r="AA988" s="150">
        <v>44782</v>
      </c>
      <c r="AB988" s="145">
        <v>721</v>
      </c>
      <c r="AC988" s="145">
        <v>2145</v>
      </c>
    </row>
    <row r="989" spans="24:29">
      <c r="X989" s="144">
        <v>44712</v>
      </c>
      <c r="Y989" s="145">
        <v>2815</v>
      </c>
      <c r="Z989" s="145">
        <v>718</v>
      </c>
      <c r="AA989" s="150">
        <v>44781</v>
      </c>
      <c r="AB989" s="145">
        <v>721</v>
      </c>
      <c r="AC989" s="145">
        <v>2145</v>
      </c>
    </row>
    <row r="990" spans="24:29">
      <c r="X990" s="144">
        <v>44711</v>
      </c>
      <c r="Y990" s="145">
        <v>2824</v>
      </c>
      <c r="Z990" s="145">
        <v>718</v>
      </c>
      <c r="AA990" s="150">
        <v>44778</v>
      </c>
      <c r="AB990" s="145">
        <v>721</v>
      </c>
      <c r="AC990" s="145">
        <v>2140</v>
      </c>
    </row>
    <row r="991" spans="24:29">
      <c r="X991" s="144">
        <v>44708</v>
      </c>
      <c r="Y991" s="145">
        <v>2828</v>
      </c>
      <c r="Z991" s="145">
        <v>718</v>
      </c>
      <c r="AA991" s="150">
        <v>44777</v>
      </c>
      <c r="AB991" s="145">
        <v>721</v>
      </c>
      <c r="AC991" s="145">
        <v>2134</v>
      </c>
    </row>
    <row r="992" spans="24:29">
      <c r="X992" s="144">
        <v>44707</v>
      </c>
      <c r="Y992" s="145">
        <v>2843</v>
      </c>
      <c r="Z992" s="145">
        <v>718</v>
      </c>
      <c r="AA992" s="150">
        <v>44776</v>
      </c>
      <c r="AB992" s="145">
        <v>721</v>
      </c>
      <c r="AC992" s="145">
        <v>2135</v>
      </c>
    </row>
    <row r="993" spans="24:29">
      <c r="X993" s="144">
        <v>44706</v>
      </c>
      <c r="Y993" s="145">
        <v>2848</v>
      </c>
      <c r="Z993" s="145">
        <v>718</v>
      </c>
      <c r="AA993" s="150">
        <v>44775</v>
      </c>
      <c r="AB993" s="145">
        <v>721</v>
      </c>
      <c r="AC993" s="145">
        <v>2127</v>
      </c>
    </row>
    <row r="994" spans="24:29">
      <c r="X994" s="144">
        <v>44705</v>
      </c>
      <c r="Y994" s="145">
        <v>2864</v>
      </c>
      <c r="Z994" s="145">
        <v>718</v>
      </c>
      <c r="AA994" s="150">
        <v>44774</v>
      </c>
      <c r="AB994" s="145">
        <v>721</v>
      </c>
      <c r="AC994" s="145">
        <v>2162</v>
      </c>
    </row>
    <row r="995" spans="24:29">
      <c r="X995" s="144">
        <v>44704</v>
      </c>
      <c r="Y995" s="145">
        <v>2865</v>
      </c>
      <c r="Z995" s="145">
        <v>718</v>
      </c>
      <c r="AA995" s="150">
        <v>44771</v>
      </c>
      <c r="AB995" s="145">
        <v>721</v>
      </c>
      <c r="AC995" s="145">
        <v>2162</v>
      </c>
    </row>
    <row r="996" spans="24:29">
      <c r="X996" s="144">
        <v>44701</v>
      </c>
      <c r="Y996" s="145">
        <v>2868</v>
      </c>
      <c r="Z996" s="145">
        <v>718</v>
      </c>
      <c r="AA996" s="150">
        <v>44770</v>
      </c>
      <c r="AB996" s="145">
        <v>721</v>
      </c>
      <c r="AC996" s="145">
        <v>2163</v>
      </c>
    </row>
    <row r="997" spans="24:29">
      <c r="X997" s="144">
        <v>44700</v>
      </c>
      <c r="Y997" s="145">
        <v>2870</v>
      </c>
      <c r="Z997" s="145">
        <v>718</v>
      </c>
      <c r="AA997" s="150">
        <v>44769</v>
      </c>
      <c r="AB997" s="145">
        <v>721</v>
      </c>
      <c r="AC997" s="145">
        <v>2226</v>
      </c>
    </row>
    <row r="998" spans="24:29">
      <c r="X998" s="144">
        <v>44699</v>
      </c>
      <c r="Y998" s="145">
        <v>2895</v>
      </c>
      <c r="Z998" s="145">
        <v>719</v>
      </c>
      <c r="AA998" s="150">
        <v>44768</v>
      </c>
      <c r="AB998" s="145">
        <v>721</v>
      </c>
      <c r="AC998" s="145">
        <v>2289</v>
      </c>
    </row>
    <row r="999" spans="24:29">
      <c r="X999" s="144">
        <v>44698</v>
      </c>
      <c r="Y999" s="145">
        <v>2905</v>
      </c>
      <c r="Z999" s="145">
        <v>719</v>
      </c>
      <c r="AA999" s="150">
        <v>44767</v>
      </c>
      <c r="AB999" s="145">
        <v>721</v>
      </c>
      <c r="AC999" s="145">
        <v>2371</v>
      </c>
    </row>
    <row r="1000" spans="24:29">
      <c r="X1000" s="144">
        <v>44697</v>
      </c>
      <c r="Y1000" s="145">
        <v>2905</v>
      </c>
      <c r="Z1000" s="145">
        <v>719</v>
      </c>
      <c r="AA1000" s="150">
        <v>44764</v>
      </c>
      <c r="AB1000" s="145">
        <v>721</v>
      </c>
      <c r="AC1000" s="145">
        <v>2416</v>
      </c>
    </row>
    <row r="1001" spans="24:29">
      <c r="X1001" s="144">
        <v>44694</v>
      </c>
      <c r="Y1001" s="145">
        <v>2975</v>
      </c>
      <c r="Z1001" s="145">
        <v>719</v>
      </c>
      <c r="AA1001" s="150">
        <v>44763</v>
      </c>
      <c r="AB1001" s="145">
        <v>721</v>
      </c>
      <c r="AC1001" s="145">
        <v>2425</v>
      </c>
    </row>
    <row r="1002" spans="24:29">
      <c r="X1002" s="144">
        <v>44693</v>
      </c>
      <c r="Y1002" s="145">
        <v>2983</v>
      </c>
      <c r="Z1002" s="145">
        <v>719</v>
      </c>
      <c r="AA1002" s="150">
        <v>44762</v>
      </c>
      <c r="AB1002" s="145">
        <v>721</v>
      </c>
      <c r="AC1002" s="145">
        <v>2511</v>
      </c>
    </row>
    <row r="1003" spans="24:29">
      <c r="X1003" s="144">
        <v>44692</v>
      </c>
      <c r="Y1003" s="145">
        <v>3013</v>
      </c>
      <c r="Z1003" s="145">
        <v>719</v>
      </c>
      <c r="AA1003" s="150">
        <v>44761</v>
      </c>
      <c r="AB1003" s="145">
        <v>723</v>
      </c>
      <c r="AC1003" s="145">
        <v>2575</v>
      </c>
    </row>
    <row r="1004" spans="24:29">
      <c r="X1004" s="144">
        <v>44691</v>
      </c>
      <c r="Y1004" s="145">
        <v>3019</v>
      </c>
      <c r="Z1004" s="145">
        <v>719</v>
      </c>
      <c r="AA1004" s="150">
        <v>44760</v>
      </c>
      <c r="AB1004" s="145">
        <v>723</v>
      </c>
      <c r="AC1004" s="145">
        <v>2577</v>
      </c>
    </row>
    <row r="1005" spans="24:29">
      <c r="X1005" s="144">
        <v>44690</v>
      </c>
      <c r="Y1005" s="145">
        <v>3030</v>
      </c>
      <c r="Z1005" s="145">
        <v>719</v>
      </c>
      <c r="AA1005" s="150">
        <v>44757</v>
      </c>
      <c r="AB1005" s="145">
        <v>723</v>
      </c>
      <c r="AC1005" s="145">
        <v>2670</v>
      </c>
    </row>
    <row r="1006" spans="24:29">
      <c r="X1006" s="144">
        <v>44687</v>
      </c>
      <c r="Y1006" s="145">
        <v>3055</v>
      </c>
      <c r="Z1006" s="145">
        <v>751</v>
      </c>
      <c r="AA1006" s="150">
        <v>44756</v>
      </c>
      <c r="AB1006" s="145">
        <v>723</v>
      </c>
      <c r="AC1006" s="145">
        <v>2677</v>
      </c>
    </row>
    <row r="1007" spans="24:29">
      <c r="X1007" s="144">
        <v>44686</v>
      </c>
      <c r="Y1007" s="145">
        <v>3063</v>
      </c>
      <c r="Z1007" s="145">
        <v>751</v>
      </c>
      <c r="AA1007" s="150">
        <v>44755</v>
      </c>
      <c r="AB1007" s="145">
        <v>723</v>
      </c>
      <c r="AC1007" s="145">
        <v>2681</v>
      </c>
    </row>
    <row r="1008" spans="24:29">
      <c r="X1008" s="144">
        <v>44680</v>
      </c>
      <c r="Y1008" s="145">
        <v>3066</v>
      </c>
      <c r="Z1008" s="145">
        <v>819</v>
      </c>
      <c r="AA1008" s="150">
        <v>44754</v>
      </c>
      <c r="AB1008" s="145">
        <v>723</v>
      </c>
      <c r="AC1008" s="145">
        <v>2681</v>
      </c>
    </row>
    <row r="1009" spans="24:29">
      <c r="X1009" s="144">
        <v>44679</v>
      </c>
      <c r="Y1009" s="145">
        <v>3068</v>
      </c>
      <c r="Z1009" s="145">
        <v>819</v>
      </c>
      <c r="AA1009" s="150">
        <v>44753</v>
      </c>
      <c r="AB1009" s="145">
        <v>723</v>
      </c>
      <c r="AC1009" s="145">
        <v>2683</v>
      </c>
    </row>
    <row r="1010" spans="24:29">
      <c r="X1010" s="144">
        <v>44678</v>
      </c>
      <c r="Y1010" s="145">
        <v>3075</v>
      </c>
      <c r="Z1010" s="145">
        <v>819</v>
      </c>
      <c r="AA1010" s="150">
        <v>44750</v>
      </c>
      <c r="AB1010" s="145">
        <v>723</v>
      </c>
      <c r="AC1010" s="145">
        <v>2684</v>
      </c>
    </row>
    <row r="1011" spans="24:29">
      <c r="X1011" s="144">
        <v>44677</v>
      </c>
      <c r="Y1011" s="145">
        <v>3080</v>
      </c>
      <c r="Z1011" s="145">
        <v>819</v>
      </c>
      <c r="AA1011" s="150">
        <v>44749</v>
      </c>
      <c r="AB1011" s="145">
        <v>723</v>
      </c>
      <c r="AC1011" s="145">
        <v>2685</v>
      </c>
    </row>
    <row r="1012" spans="24:29">
      <c r="X1012" s="144">
        <v>44676</v>
      </c>
      <c r="Y1012" s="145">
        <v>3077</v>
      </c>
      <c r="Z1012" s="145">
        <v>819</v>
      </c>
      <c r="AA1012" s="150">
        <v>44748</v>
      </c>
      <c r="AB1012" s="145">
        <v>723</v>
      </c>
      <c r="AC1012" s="145">
        <v>2686</v>
      </c>
    </row>
    <row r="1013" spans="24:29">
      <c r="X1013" s="144">
        <v>44673</v>
      </c>
      <c r="Y1013" s="145">
        <v>3048</v>
      </c>
      <c r="Z1013" s="145">
        <v>819</v>
      </c>
      <c r="AA1013" s="150">
        <v>44747</v>
      </c>
      <c r="AB1013" s="145">
        <v>723</v>
      </c>
      <c r="AC1013" s="145">
        <v>2686</v>
      </c>
    </row>
    <row r="1014" spans="24:29">
      <c r="X1014" s="144">
        <v>44672</v>
      </c>
      <c r="Y1014" s="145">
        <v>3046</v>
      </c>
      <c r="Z1014" s="145">
        <v>819</v>
      </c>
      <c r="AA1014" s="150">
        <v>44746</v>
      </c>
      <c r="AB1014" s="145">
        <v>723</v>
      </c>
      <c r="AC1014" s="145">
        <v>2706</v>
      </c>
    </row>
    <row r="1015" spans="24:29">
      <c r="X1015" s="144">
        <v>44671</v>
      </c>
      <c r="Y1015" s="145">
        <v>3043</v>
      </c>
      <c r="Z1015" s="145">
        <v>819</v>
      </c>
      <c r="AA1015" s="150">
        <v>44743</v>
      </c>
      <c r="AB1015" s="145">
        <v>723</v>
      </c>
      <c r="AC1015" s="145">
        <v>2700</v>
      </c>
    </row>
    <row r="1016" spans="24:29">
      <c r="X1016" s="144">
        <v>44670</v>
      </c>
      <c r="Y1016" s="145">
        <v>3032</v>
      </c>
      <c r="Z1016" s="145">
        <v>819</v>
      </c>
      <c r="AA1016" s="150">
        <v>44742</v>
      </c>
      <c r="AB1016" s="145">
        <v>723</v>
      </c>
      <c r="AC1016" s="145">
        <v>2701</v>
      </c>
    </row>
    <row r="1017" spans="24:29">
      <c r="X1017" s="144">
        <v>44669</v>
      </c>
      <c r="Y1017" s="145">
        <v>3021</v>
      </c>
      <c r="Z1017" s="145">
        <v>819</v>
      </c>
      <c r="AA1017" s="150">
        <v>44741</v>
      </c>
      <c r="AB1017" s="145">
        <v>723</v>
      </c>
      <c r="AC1017" s="145">
        <v>2703</v>
      </c>
    </row>
    <row r="1018" spans="24:29">
      <c r="X1018" s="144">
        <v>44666</v>
      </c>
      <c r="Y1018" s="145">
        <v>2997</v>
      </c>
      <c r="Z1018" s="145">
        <v>819</v>
      </c>
      <c r="AA1018" s="150">
        <v>44740</v>
      </c>
      <c r="AB1018" s="145">
        <v>723</v>
      </c>
      <c r="AC1018" s="145">
        <v>2706</v>
      </c>
    </row>
    <row r="1019" spans="24:29">
      <c r="X1019" s="144">
        <v>44665</v>
      </c>
      <c r="Y1019" s="145">
        <v>2995</v>
      </c>
      <c r="Z1019" s="145">
        <v>819</v>
      </c>
      <c r="AA1019" s="150">
        <v>44739</v>
      </c>
      <c r="AB1019" s="145">
        <v>723</v>
      </c>
      <c r="AC1019" s="145">
        <v>2767</v>
      </c>
    </row>
    <row r="1020" spans="24:29">
      <c r="X1020" s="144">
        <v>44664</v>
      </c>
      <c r="Y1020" s="145">
        <v>2989</v>
      </c>
      <c r="Z1020" s="145">
        <v>819</v>
      </c>
      <c r="AA1020" s="150">
        <v>44736</v>
      </c>
      <c r="AB1020" s="145">
        <v>723</v>
      </c>
      <c r="AC1020" s="145">
        <v>2805</v>
      </c>
    </row>
    <row r="1021" spans="24:29">
      <c r="X1021" s="144">
        <v>44663</v>
      </c>
      <c r="Y1021" s="145">
        <v>2976</v>
      </c>
      <c r="Z1021" s="145">
        <v>820</v>
      </c>
      <c r="AA1021" s="150">
        <v>44735</v>
      </c>
      <c r="AB1021" s="145">
        <v>723</v>
      </c>
      <c r="AC1021" s="145">
        <v>2842</v>
      </c>
    </row>
    <row r="1022" spans="24:29">
      <c r="X1022" s="144">
        <v>44662</v>
      </c>
      <c r="Y1022" s="145">
        <v>2941</v>
      </c>
      <c r="Z1022" s="145">
        <v>820</v>
      </c>
      <c r="AA1022" s="150">
        <v>44734</v>
      </c>
      <c r="AB1022" s="145">
        <v>723</v>
      </c>
      <c r="AC1022" s="145">
        <v>2846</v>
      </c>
    </row>
    <row r="1023" spans="24:29">
      <c r="X1023" s="144">
        <v>44659</v>
      </c>
      <c r="Y1023" s="145">
        <v>2940</v>
      </c>
      <c r="Z1023" s="145">
        <v>820</v>
      </c>
      <c r="AA1023" s="150">
        <v>44733</v>
      </c>
      <c r="AB1023" s="145">
        <v>723</v>
      </c>
      <c r="AC1023" s="145">
        <v>2847</v>
      </c>
    </row>
    <row r="1024" spans="24:29">
      <c r="X1024" s="144">
        <v>44658</v>
      </c>
      <c r="Y1024" s="145">
        <v>2919</v>
      </c>
      <c r="Z1024" s="145">
        <v>820</v>
      </c>
      <c r="AA1024" s="150">
        <v>44732</v>
      </c>
      <c r="AB1024" s="145">
        <v>723</v>
      </c>
      <c r="AC1024" s="145">
        <v>2887</v>
      </c>
    </row>
    <row r="1025" spans="24:29">
      <c r="X1025" s="144">
        <v>44657</v>
      </c>
      <c r="Y1025" s="145">
        <v>2915</v>
      </c>
      <c r="Z1025" s="145">
        <v>820</v>
      </c>
      <c r="AA1025" s="150">
        <v>44729</v>
      </c>
      <c r="AB1025" s="145">
        <v>723</v>
      </c>
      <c r="AC1025" s="145">
        <v>2912</v>
      </c>
    </row>
    <row r="1026" spans="24:29">
      <c r="X1026" s="144">
        <v>44652</v>
      </c>
      <c r="Y1026" s="145">
        <v>2877</v>
      </c>
      <c r="Z1026" s="145">
        <v>820</v>
      </c>
      <c r="AA1026" s="150">
        <v>44728</v>
      </c>
      <c r="AB1026" s="145">
        <v>723</v>
      </c>
      <c r="AC1026" s="145">
        <v>2888</v>
      </c>
    </row>
    <row r="1027" spans="24:29">
      <c r="X1027" s="144">
        <v>44651</v>
      </c>
      <c r="Y1027" s="145">
        <v>2849</v>
      </c>
      <c r="Z1027" s="145">
        <v>820</v>
      </c>
      <c r="AA1027" s="150">
        <v>44727</v>
      </c>
      <c r="AB1027" s="145">
        <v>723</v>
      </c>
      <c r="AC1027" s="145">
        <v>2874</v>
      </c>
    </row>
    <row r="1028" spans="24:29">
      <c r="X1028" s="144">
        <v>44650</v>
      </c>
      <c r="Y1028" s="145">
        <v>2844</v>
      </c>
      <c r="Z1028" s="145">
        <v>820</v>
      </c>
      <c r="AA1028" s="150">
        <v>44726</v>
      </c>
      <c r="AB1028" s="145">
        <v>723</v>
      </c>
      <c r="AC1028" s="145">
        <v>2872</v>
      </c>
    </row>
    <row r="1029" spans="24:29">
      <c r="X1029" s="144">
        <v>44649</v>
      </c>
      <c r="Y1029" s="145">
        <v>2845</v>
      </c>
      <c r="Z1029" s="145">
        <v>820</v>
      </c>
      <c r="AA1029" s="150">
        <v>44725</v>
      </c>
      <c r="AB1029" s="145">
        <v>720</v>
      </c>
      <c r="AC1029" s="145">
        <v>2835</v>
      </c>
    </row>
    <row r="1030" spans="24:29">
      <c r="X1030" s="144">
        <v>44648</v>
      </c>
      <c r="Y1030" s="145">
        <v>2845</v>
      </c>
      <c r="Z1030" s="145">
        <v>820</v>
      </c>
      <c r="AA1030" s="150">
        <v>44722</v>
      </c>
      <c r="AB1030" s="145">
        <v>718</v>
      </c>
      <c r="AC1030" s="145">
        <v>2794</v>
      </c>
    </row>
    <row r="1031" spans="24:29">
      <c r="X1031" s="144">
        <v>44645</v>
      </c>
      <c r="Y1031" s="145">
        <v>2845</v>
      </c>
      <c r="Z1031" s="145">
        <v>820</v>
      </c>
      <c r="AA1031" s="150">
        <v>44721</v>
      </c>
      <c r="AB1031" s="145">
        <v>718</v>
      </c>
      <c r="AC1031" s="145">
        <v>2780</v>
      </c>
    </row>
    <row r="1032" spans="24:29">
      <c r="X1032" s="144">
        <v>44644</v>
      </c>
      <c r="Y1032" s="145">
        <v>2845</v>
      </c>
      <c r="Z1032" s="145">
        <v>820</v>
      </c>
      <c r="AA1032" s="150">
        <v>44720</v>
      </c>
      <c r="AB1032" s="145">
        <v>718</v>
      </c>
      <c r="AC1032" s="145">
        <v>2770</v>
      </c>
    </row>
    <row r="1033" spans="24:29">
      <c r="X1033" s="144">
        <v>44643</v>
      </c>
      <c r="Y1033" s="145">
        <v>2844</v>
      </c>
      <c r="Z1033" s="145">
        <v>820</v>
      </c>
      <c r="AA1033" s="150">
        <v>44719</v>
      </c>
      <c r="AB1033" s="145">
        <v>718</v>
      </c>
      <c r="AC1033" s="145">
        <v>2768</v>
      </c>
    </row>
    <row r="1034" spans="24:29">
      <c r="X1034" s="144">
        <v>44642</v>
      </c>
      <c r="Y1034" s="145">
        <v>2849</v>
      </c>
      <c r="Z1034" s="145">
        <v>820</v>
      </c>
      <c r="AA1034" s="150">
        <v>44718</v>
      </c>
      <c r="AB1034" s="145">
        <v>718</v>
      </c>
      <c r="AC1034" s="145">
        <v>2765</v>
      </c>
    </row>
    <row r="1035" spans="24:29">
      <c r="X1035" s="144">
        <v>44641</v>
      </c>
      <c r="Y1035" s="145">
        <v>2849</v>
      </c>
      <c r="Z1035" s="145">
        <v>820</v>
      </c>
      <c r="AA1035" s="150">
        <v>44714</v>
      </c>
      <c r="AB1035" s="145">
        <v>718</v>
      </c>
      <c r="AC1035" s="145">
        <v>2771</v>
      </c>
    </row>
    <row r="1036" spans="24:29">
      <c r="X1036" s="144">
        <v>44638</v>
      </c>
      <c r="Y1036" s="145">
        <v>2840</v>
      </c>
      <c r="Z1036" s="145">
        <v>820</v>
      </c>
      <c r="AA1036" s="150">
        <v>44713</v>
      </c>
      <c r="AB1036" s="145">
        <v>718</v>
      </c>
      <c r="AC1036" s="145">
        <v>2774</v>
      </c>
    </row>
    <row r="1037" spans="24:29">
      <c r="X1037" s="144">
        <v>44637</v>
      </c>
      <c r="Y1037" s="145">
        <v>2840</v>
      </c>
      <c r="Z1037" s="145">
        <v>820</v>
      </c>
      <c r="AA1037" s="150">
        <v>44712</v>
      </c>
      <c r="AB1037" s="145">
        <v>718</v>
      </c>
      <c r="AC1037" s="145">
        <v>2815</v>
      </c>
    </row>
    <row r="1038" spans="24:29">
      <c r="X1038" s="144">
        <v>44636</v>
      </c>
      <c r="Y1038" s="145">
        <v>2825</v>
      </c>
      <c r="Z1038" s="145">
        <v>820</v>
      </c>
      <c r="AA1038" s="150">
        <v>44711</v>
      </c>
      <c r="AB1038" s="145">
        <v>718</v>
      </c>
      <c r="AC1038" s="145">
        <v>2824</v>
      </c>
    </row>
    <row r="1039" spans="24:29">
      <c r="X1039" s="144">
        <v>44635</v>
      </c>
      <c r="Y1039" s="145">
        <v>2824</v>
      </c>
      <c r="Z1039" s="145">
        <v>820</v>
      </c>
      <c r="AA1039" s="150">
        <v>44708</v>
      </c>
      <c r="AB1039" s="145">
        <v>718</v>
      </c>
      <c r="AC1039" s="145">
        <v>2828</v>
      </c>
    </row>
    <row r="1040" spans="24:29">
      <c r="X1040" s="144">
        <v>44634</v>
      </c>
      <c r="Y1040" s="145">
        <v>2790</v>
      </c>
      <c r="Z1040" s="145">
        <v>820</v>
      </c>
      <c r="AA1040" s="150">
        <v>44707</v>
      </c>
      <c r="AB1040" s="145">
        <v>718</v>
      </c>
      <c r="AC1040" s="145">
        <v>2843</v>
      </c>
    </row>
    <row r="1041" spans="24:29">
      <c r="X1041" s="144">
        <v>44631</v>
      </c>
      <c r="Y1041" s="145">
        <v>2757</v>
      </c>
      <c r="Z1041" s="145">
        <v>820</v>
      </c>
      <c r="AA1041" s="150">
        <v>44706</v>
      </c>
      <c r="AB1041" s="145">
        <v>718</v>
      </c>
      <c r="AC1041" s="145">
        <v>2848</v>
      </c>
    </row>
    <row r="1042" spans="24:29">
      <c r="X1042" s="144">
        <v>44630</v>
      </c>
      <c r="Y1042" s="145">
        <v>2739</v>
      </c>
      <c r="Z1042" s="145">
        <v>820</v>
      </c>
      <c r="AA1042" s="150">
        <v>44705</v>
      </c>
      <c r="AB1042" s="145">
        <v>718</v>
      </c>
      <c r="AC1042" s="145">
        <v>2864</v>
      </c>
    </row>
    <row r="1043" spans="24:29">
      <c r="X1043" s="144">
        <v>44629</v>
      </c>
      <c r="Y1043" s="145">
        <v>2676</v>
      </c>
      <c r="Z1043" s="145">
        <v>820</v>
      </c>
      <c r="AA1043" s="150">
        <v>44704</v>
      </c>
      <c r="AB1043" s="145">
        <v>718</v>
      </c>
      <c r="AC1043" s="145">
        <v>2865</v>
      </c>
    </row>
    <row r="1044" spans="24:29">
      <c r="X1044" s="144">
        <v>44628</v>
      </c>
      <c r="Y1044" s="145">
        <v>2670</v>
      </c>
      <c r="Z1044" s="145">
        <v>820</v>
      </c>
      <c r="AA1044" s="150">
        <v>44701</v>
      </c>
      <c r="AB1044" s="145">
        <v>718</v>
      </c>
      <c r="AC1044" s="145">
        <v>2868</v>
      </c>
    </row>
    <row r="1045" spans="24:29">
      <c r="X1045" s="144">
        <v>44627</v>
      </c>
      <c r="Y1045" s="145">
        <v>2638</v>
      </c>
      <c r="Z1045" s="145">
        <v>820</v>
      </c>
      <c r="AA1045" s="150">
        <v>44700</v>
      </c>
      <c r="AB1045" s="145">
        <v>718</v>
      </c>
      <c r="AC1045" s="145">
        <v>2870</v>
      </c>
    </row>
    <row r="1046" spans="24:29">
      <c r="X1046" s="144">
        <v>44624</v>
      </c>
      <c r="Y1046" s="145">
        <v>2613</v>
      </c>
      <c r="Z1046" s="145">
        <v>820</v>
      </c>
      <c r="AA1046" s="150">
        <v>44699</v>
      </c>
      <c r="AB1046" s="145">
        <v>719</v>
      </c>
      <c r="AC1046" s="145">
        <v>2895</v>
      </c>
    </row>
    <row r="1047" spans="24:29">
      <c r="X1047" s="144">
        <v>44623</v>
      </c>
      <c r="Y1047" s="145">
        <v>2612</v>
      </c>
      <c r="Z1047" s="145">
        <v>820</v>
      </c>
      <c r="AA1047" s="150">
        <v>44698</v>
      </c>
      <c r="AB1047" s="145">
        <v>719</v>
      </c>
      <c r="AC1047" s="145">
        <v>2905</v>
      </c>
    </row>
    <row r="1048" spans="24:29">
      <c r="X1048" s="144">
        <v>44622</v>
      </c>
      <c r="Y1048" s="145">
        <v>2564</v>
      </c>
      <c r="Z1048" s="145">
        <v>820</v>
      </c>
      <c r="AA1048" s="150">
        <v>44697</v>
      </c>
      <c r="AB1048" s="145">
        <v>719</v>
      </c>
      <c r="AC1048" s="145">
        <v>2905</v>
      </c>
    </row>
    <row r="1049" spans="24:29">
      <c r="X1049" s="144">
        <v>44621</v>
      </c>
      <c r="Y1049" s="145">
        <v>2561</v>
      </c>
      <c r="Z1049" s="145">
        <v>820</v>
      </c>
      <c r="AA1049" s="150">
        <v>44694</v>
      </c>
      <c r="AB1049" s="145">
        <v>719</v>
      </c>
      <c r="AC1049" s="145">
        <v>2975</v>
      </c>
    </row>
    <row r="1050" spans="24:29">
      <c r="X1050" s="144">
        <v>44620</v>
      </c>
      <c r="Y1050" s="145">
        <v>2556</v>
      </c>
      <c r="Z1050" s="145">
        <v>820</v>
      </c>
      <c r="AA1050" s="150">
        <v>44693</v>
      </c>
      <c r="AB1050" s="145">
        <v>719</v>
      </c>
      <c r="AC1050" s="145">
        <v>2983</v>
      </c>
    </row>
    <row r="1051" spans="24:29">
      <c r="X1051" s="144">
        <v>44617</v>
      </c>
      <c r="Y1051" s="145">
        <v>2527</v>
      </c>
      <c r="Z1051" s="145">
        <v>820</v>
      </c>
      <c r="AA1051" s="150">
        <v>44692</v>
      </c>
      <c r="AB1051" s="145">
        <v>719</v>
      </c>
      <c r="AC1051" s="145">
        <v>3013</v>
      </c>
    </row>
    <row r="1052" spans="24:29">
      <c r="X1052" s="144">
        <v>44616</v>
      </c>
      <c r="Y1052" s="145">
        <v>2513</v>
      </c>
      <c r="Z1052" s="145">
        <v>821</v>
      </c>
      <c r="AA1052" s="150">
        <v>44691</v>
      </c>
      <c r="AB1052" s="145">
        <v>719</v>
      </c>
      <c r="AC1052" s="145">
        <v>3019</v>
      </c>
    </row>
    <row r="1053" spans="24:29">
      <c r="X1053" s="144">
        <v>44615</v>
      </c>
      <c r="Y1053" s="145">
        <v>2504</v>
      </c>
      <c r="Z1053" s="145">
        <v>821</v>
      </c>
      <c r="AA1053" s="150">
        <v>44690</v>
      </c>
      <c r="AB1053" s="145">
        <v>719</v>
      </c>
      <c r="AC1053" s="145">
        <v>3030</v>
      </c>
    </row>
    <row r="1054" spans="24:29">
      <c r="X1054" s="144">
        <v>44614</v>
      </c>
      <c r="Y1054" s="145">
        <v>2478</v>
      </c>
      <c r="Z1054" s="145">
        <v>824</v>
      </c>
      <c r="AA1054" s="150">
        <v>44687</v>
      </c>
      <c r="AB1054" s="145">
        <v>751</v>
      </c>
      <c r="AC1054" s="145">
        <v>3055</v>
      </c>
    </row>
    <row r="1055" spans="24:29">
      <c r="X1055" s="144">
        <v>44613</v>
      </c>
      <c r="Y1055" s="145">
        <v>2463</v>
      </c>
      <c r="Z1055" s="145">
        <v>824</v>
      </c>
      <c r="AA1055" s="150">
        <v>44686</v>
      </c>
      <c r="AB1055" s="145">
        <v>751</v>
      </c>
      <c r="AC1055" s="145">
        <v>3063</v>
      </c>
    </row>
    <row r="1056" spans="24:29">
      <c r="X1056" s="144">
        <v>44610</v>
      </c>
      <c r="Y1056" s="145">
        <v>2460</v>
      </c>
      <c r="Z1056" s="145">
        <v>824</v>
      </c>
      <c r="AA1056" s="150">
        <v>44680</v>
      </c>
      <c r="AB1056" s="145">
        <v>819</v>
      </c>
      <c r="AC1056" s="145">
        <v>3066</v>
      </c>
    </row>
    <row r="1057" spans="24:29">
      <c r="X1057" s="144">
        <v>44609</v>
      </c>
      <c r="Y1057" s="145">
        <v>2460</v>
      </c>
      <c r="Z1057" s="145">
        <v>824</v>
      </c>
      <c r="AA1057" s="150">
        <v>44679</v>
      </c>
      <c r="AB1057" s="145">
        <v>819</v>
      </c>
      <c r="AC1057" s="145">
        <v>3068</v>
      </c>
    </row>
    <row r="1058" spans="24:29">
      <c r="X1058" s="144">
        <v>44608</v>
      </c>
      <c r="Y1058" s="145">
        <v>2460</v>
      </c>
      <c r="Z1058" s="145">
        <v>830</v>
      </c>
      <c r="AA1058" s="150">
        <v>44678</v>
      </c>
      <c r="AB1058" s="145">
        <v>819</v>
      </c>
      <c r="AC1058" s="145">
        <v>3075</v>
      </c>
    </row>
    <row r="1059" spans="24:29">
      <c r="X1059" s="144">
        <v>44607</v>
      </c>
      <c r="Y1059" s="145">
        <v>2496</v>
      </c>
      <c r="Z1059" s="145">
        <v>833</v>
      </c>
      <c r="AA1059" s="150">
        <v>44677</v>
      </c>
      <c r="AB1059" s="145">
        <v>819</v>
      </c>
      <c r="AC1059" s="145">
        <v>3080</v>
      </c>
    </row>
    <row r="1060" spans="24:29">
      <c r="X1060" s="144">
        <v>44606</v>
      </c>
      <c r="Y1060" s="145">
        <v>2504</v>
      </c>
      <c r="Z1060" s="145">
        <v>833</v>
      </c>
      <c r="AA1060" s="150">
        <v>44676</v>
      </c>
      <c r="AB1060" s="145">
        <v>819</v>
      </c>
      <c r="AC1060" s="145">
        <v>3077</v>
      </c>
    </row>
    <row r="1061" spans="24:29">
      <c r="X1061" s="144">
        <v>44603</v>
      </c>
      <c r="Y1061" s="145">
        <v>2536</v>
      </c>
      <c r="Z1061" s="145">
        <v>839</v>
      </c>
      <c r="AA1061" s="150">
        <v>44673</v>
      </c>
      <c r="AB1061" s="145">
        <v>819</v>
      </c>
      <c r="AC1061" s="145">
        <v>3048</v>
      </c>
    </row>
    <row r="1062" spans="24:29">
      <c r="X1062" s="144">
        <v>44602</v>
      </c>
      <c r="Y1062" s="145">
        <v>2564</v>
      </c>
      <c r="Z1062" s="145">
        <v>887</v>
      </c>
      <c r="AA1062" s="150">
        <v>44672</v>
      </c>
      <c r="AB1062" s="145">
        <v>819</v>
      </c>
      <c r="AC1062" s="145">
        <v>3046</v>
      </c>
    </row>
    <row r="1063" spans="24:29">
      <c r="X1063" s="144">
        <v>44601</v>
      </c>
      <c r="Y1063" s="145">
        <v>2578</v>
      </c>
      <c r="Z1063" s="145">
        <v>924</v>
      </c>
      <c r="AA1063" s="150">
        <v>44671</v>
      </c>
      <c r="AB1063" s="145">
        <v>819</v>
      </c>
      <c r="AC1063" s="145">
        <v>3043</v>
      </c>
    </row>
    <row r="1064" spans="24:29">
      <c r="X1064" s="144">
        <v>44600</v>
      </c>
      <c r="Y1064" s="145">
        <v>2580</v>
      </c>
      <c r="Z1064" s="145">
        <v>924</v>
      </c>
      <c r="AA1064" s="150">
        <v>44670</v>
      </c>
      <c r="AB1064" s="145">
        <v>819</v>
      </c>
      <c r="AC1064" s="145">
        <v>3032</v>
      </c>
    </row>
    <row r="1065" spans="24:29">
      <c r="X1065" s="144">
        <v>44599</v>
      </c>
      <c r="Y1065" s="145">
        <v>2601</v>
      </c>
      <c r="Z1065" s="145">
        <v>924</v>
      </c>
      <c r="AA1065" s="150">
        <v>44669</v>
      </c>
      <c r="AB1065" s="145">
        <v>819</v>
      </c>
      <c r="AC1065" s="145">
        <v>3021</v>
      </c>
    </row>
    <row r="1066" spans="24:29">
      <c r="X1066" s="144">
        <v>44589</v>
      </c>
      <c r="Y1066" s="145">
        <v>2604</v>
      </c>
      <c r="Z1066" s="145">
        <v>924</v>
      </c>
      <c r="AA1066" s="150">
        <v>44666</v>
      </c>
      <c r="AB1066" s="145">
        <v>819</v>
      </c>
      <c r="AC1066" s="145">
        <v>2997</v>
      </c>
    </row>
    <row r="1067" spans="24:29">
      <c r="X1067" s="144">
        <v>44588</v>
      </c>
      <c r="Y1067" s="145">
        <v>2603</v>
      </c>
      <c r="Z1067" s="145">
        <v>928</v>
      </c>
      <c r="AA1067" s="150">
        <v>44665</v>
      </c>
      <c r="AB1067" s="145">
        <v>819</v>
      </c>
      <c r="AC1067" s="145">
        <v>2995</v>
      </c>
    </row>
    <row r="1068" spans="24:29">
      <c r="X1068" s="144">
        <v>44587</v>
      </c>
      <c r="Y1068" s="145">
        <v>2602</v>
      </c>
      <c r="Z1068" s="145">
        <v>925</v>
      </c>
      <c r="AA1068" s="150">
        <v>44664</v>
      </c>
      <c r="AB1068" s="145">
        <v>819</v>
      </c>
      <c r="AC1068" s="145">
        <v>2989</v>
      </c>
    </row>
    <row r="1069" spans="24:29">
      <c r="X1069" s="144">
        <v>44586</v>
      </c>
      <c r="Y1069" s="145">
        <v>2603</v>
      </c>
      <c r="Z1069" s="145">
        <v>924</v>
      </c>
      <c r="AA1069" s="150">
        <v>44663</v>
      </c>
      <c r="AB1069" s="145">
        <v>820</v>
      </c>
      <c r="AC1069" s="145">
        <v>2976</v>
      </c>
    </row>
    <row r="1070" spans="24:29">
      <c r="X1070" s="144">
        <v>44585</v>
      </c>
      <c r="Y1070" s="145">
        <v>2603</v>
      </c>
      <c r="Z1070" s="145">
        <v>922</v>
      </c>
      <c r="AA1070" s="150">
        <v>44662</v>
      </c>
      <c r="AB1070" s="145">
        <v>820</v>
      </c>
      <c r="AC1070" s="145">
        <v>2941</v>
      </c>
    </row>
    <row r="1071" spans="24:29">
      <c r="X1071" s="144">
        <v>44582</v>
      </c>
      <c r="Y1071" s="145">
        <v>2603</v>
      </c>
      <c r="Z1071" s="145">
        <v>922</v>
      </c>
      <c r="AA1071" s="150">
        <v>44659</v>
      </c>
      <c r="AB1071" s="145">
        <v>820</v>
      </c>
      <c r="AC1071" s="145">
        <v>2940</v>
      </c>
    </row>
    <row r="1072" spans="24:29">
      <c r="X1072" s="144">
        <v>44581</v>
      </c>
      <c r="Y1072" s="145">
        <v>2599</v>
      </c>
      <c r="Z1072" s="145">
        <v>920</v>
      </c>
      <c r="AA1072" s="150">
        <v>44658</v>
      </c>
      <c r="AB1072" s="145">
        <v>820</v>
      </c>
      <c r="AC1072" s="145">
        <v>2919</v>
      </c>
    </row>
    <row r="1073" spans="24:29">
      <c r="X1073" s="144">
        <v>44580</v>
      </c>
      <c r="Y1073" s="145">
        <v>2599</v>
      </c>
      <c r="Z1073" s="145">
        <v>920</v>
      </c>
      <c r="AA1073" s="150">
        <v>44657</v>
      </c>
      <c r="AB1073" s="145">
        <v>820</v>
      </c>
      <c r="AC1073" s="145">
        <v>2915</v>
      </c>
    </row>
    <row r="1074" spans="24:29">
      <c r="X1074" s="144">
        <v>44579</v>
      </c>
      <c r="Y1074" s="145">
        <v>2596</v>
      </c>
      <c r="Z1074" s="145">
        <v>919</v>
      </c>
      <c r="AA1074" s="150">
        <v>44652</v>
      </c>
      <c r="AB1074" s="145">
        <v>820</v>
      </c>
      <c r="AC1074" s="145">
        <v>2877</v>
      </c>
    </row>
    <row r="1075" spans="24:29">
      <c r="X1075" s="144">
        <v>44578</v>
      </c>
      <c r="Y1075" s="145">
        <v>2590</v>
      </c>
      <c r="Z1075" s="145">
        <v>919</v>
      </c>
      <c r="AA1075" s="150">
        <v>44651</v>
      </c>
      <c r="AB1075" s="145">
        <v>820</v>
      </c>
      <c r="AC1075" s="145">
        <v>2849</v>
      </c>
    </row>
    <row r="1076" spans="24:29">
      <c r="X1076" s="144">
        <v>44575</v>
      </c>
      <c r="Y1076" s="145">
        <v>2562</v>
      </c>
      <c r="Z1076" s="145">
        <v>919</v>
      </c>
      <c r="AA1076" s="150">
        <v>44650</v>
      </c>
      <c r="AB1076" s="145">
        <v>820</v>
      </c>
      <c r="AC1076" s="145">
        <v>2844</v>
      </c>
    </row>
    <row r="1077" spans="24:29">
      <c r="X1077" s="144">
        <v>44574</v>
      </c>
      <c r="Y1077" s="145">
        <v>2552</v>
      </c>
      <c r="Z1077" s="145">
        <v>919</v>
      </c>
      <c r="AA1077" s="150">
        <v>44649</v>
      </c>
      <c r="AB1077" s="145">
        <v>820</v>
      </c>
      <c r="AC1077" s="145">
        <v>2845</v>
      </c>
    </row>
    <row r="1078" spans="24:29">
      <c r="X1078" s="144">
        <v>44573</v>
      </c>
      <c r="Y1078" s="145">
        <v>2542</v>
      </c>
      <c r="Z1078" s="145">
        <v>918</v>
      </c>
      <c r="AA1078" s="150">
        <v>44648</v>
      </c>
      <c r="AB1078" s="145">
        <v>820</v>
      </c>
      <c r="AC1078" s="145">
        <v>2845</v>
      </c>
    </row>
    <row r="1079" spans="24:29">
      <c r="X1079" s="144">
        <v>44572</v>
      </c>
      <c r="Y1079" s="145">
        <v>2518</v>
      </c>
      <c r="Z1079" s="145">
        <v>915</v>
      </c>
      <c r="AA1079" s="150">
        <v>44645</v>
      </c>
      <c r="AB1079" s="145">
        <v>820</v>
      </c>
      <c r="AC1079" s="145">
        <v>2845</v>
      </c>
    </row>
    <row r="1080" spans="24:29">
      <c r="X1080" s="144">
        <v>44571</v>
      </c>
      <c r="Y1080" s="145">
        <v>2490</v>
      </c>
      <c r="Z1080" s="145">
        <v>911</v>
      </c>
      <c r="AA1080" s="150">
        <v>44644</v>
      </c>
      <c r="AB1080" s="145">
        <v>820</v>
      </c>
      <c r="AC1080" s="145">
        <v>2845</v>
      </c>
    </row>
    <row r="1081" spans="24:29">
      <c r="X1081" s="144">
        <v>44568</v>
      </c>
      <c r="Y1081" s="145">
        <v>2484</v>
      </c>
      <c r="Z1081" s="145">
        <v>908</v>
      </c>
      <c r="AA1081" s="150">
        <v>44643</v>
      </c>
      <c r="AB1081" s="145">
        <v>820</v>
      </c>
      <c r="AC1081" s="145">
        <v>2844</v>
      </c>
    </row>
    <row r="1082" spans="24:29">
      <c r="X1082" s="144">
        <v>44567</v>
      </c>
      <c r="Y1082" s="145">
        <v>2471</v>
      </c>
      <c r="Z1082" s="145">
        <v>907</v>
      </c>
      <c r="AA1082" s="150">
        <v>44642</v>
      </c>
      <c r="AB1082" s="145">
        <v>820</v>
      </c>
      <c r="AC1082" s="145">
        <v>2849</v>
      </c>
    </row>
    <row r="1083" spans="24:29">
      <c r="X1083" s="144">
        <v>44566</v>
      </c>
      <c r="Y1083" s="145">
        <v>2465</v>
      </c>
      <c r="Z1083" s="145">
        <v>905</v>
      </c>
      <c r="AA1083" s="150">
        <v>44641</v>
      </c>
      <c r="AB1083" s="145">
        <v>820</v>
      </c>
      <c r="AC1083" s="145">
        <v>2849</v>
      </c>
    </row>
    <row r="1084" spans="24:29">
      <c r="X1084" s="144">
        <v>44565</v>
      </c>
      <c r="Y1084" s="145">
        <v>2427</v>
      </c>
      <c r="Z1084" s="145">
        <v>905</v>
      </c>
      <c r="AA1084" s="150">
        <v>44638</v>
      </c>
      <c r="AB1084" s="145">
        <v>820</v>
      </c>
      <c r="AC1084" s="145">
        <v>2840</v>
      </c>
    </row>
    <row r="1085" spans="24:29">
      <c r="X1085" s="144">
        <v>44561</v>
      </c>
      <c r="Y1085" s="145">
        <v>2412</v>
      </c>
      <c r="Z1085" s="145">
        <v>908</v>
      </c>
      <c r="AA1085" s="150">
        <v>44637</v>
      </c>
      <c r="AB1085" s="145">
        <v>820</v>
      </c>
      <c r="AC1085" s="145">
        <v>2840</v>
      </c>
    </row>
    <row r="1086" spans="24:29">
      <c r="X1086" s="144">
        <v>44560</v>
      </c>
      <c r="Y1086" s="145">
        <v>2380</v>
      </c>
      <c r="Z1086" s="145">
        <v>911</v>
      </c>
      <c r="AA1086" s="150">
        <v>44636</v>
      </c>
      <c r="AB1086" s="145">
        <v>820</v>
      </c>
      <c r="AC1086" s="145">
        <v>2825</v>
      </c>
    </row>
    <row r="1087" spans="24:29">
      <c r="X1087" s="144">
        <v>44559</v>
      </c>
      <c r="Y1087" s="145">
        <v>2363</v>
      </c>
      <c r="Z1087" s="145">
        <v>920</v>
      </c>
      <c r="AA1087" s="150">
        <v>44635</v>
      </c>
      <c r="AB1087" s="145">
        <v>820</v>
      </c>
      <c r="AC1087" s="145">
        <v>2824</v>
      </c>
    </row>
    <row r="1088" spans="24:29">
      <c r="X1088" s="144">
        <v>44558</v>
      </c>
      <c r="Y1088" s="145">
        <v>2351</v>
      </c>
      <c r="Z1088" s="145">
        <v>949</v>
      </c>
      <c r="AA1088" s="150">
        <v>44634</v>
      </c>
      <c r="AB1088" s="145">
        <v>820</v>
      </c>
      <c r="AC1088" s="145">
        <v>2790</v>
      </c>
    </row>
    <row r="1089" spans="24:29">
      <c r="X1089" s="144">
        <v>44557</v>
      </c>
      <c r="Y1089" s="145">
        <v>2351</v>
      </c>
      <c r="Z1089" s="145">
        <v>970</v>
      </c>
      <c r="AA1089" s="150">
        <v>44631</v>
      </c>
      <c r="AB1089" s="145">
        <v>820</v>
      </c>
      <c r="AC1089" s="145">
        <v>2757</v>
      </c>
    </row>
    <row r="1090" spans="24:29">
      <c r="X1090" s="144">
        <v>44554</v>
      </c>
      <c r="Y1090" s="145">
        <v>2340</v>
      </c>
      <c r="Z1090" s="145">
        <v>1012</v>
      </c>
      <c r="AA1090" s="150">
        <v>44630</v>
      </c>
      <c r="AB1090" s="145">
        <v>820</v>
      </c>
      <c r="AC1090" s="145">
        <v>2739</v>
      </c>
    </row>
    <row r="1091" spans="24:29">
      <c r="X1091" s="144">
        <v>44553</v>
      </c>
      <c r="Y1091" s="145">
        <v>2323</v>
      </c>
      <c r="Z1091" s="145">
        <v>1017</v>
      </c>
      <c r="AA1091" s="150">
        <v>44629</v>
      </c>
      <c r="AB1091" s="145">
        <v>820</v>
      </c>
      <c r="AC1091" s="145">
        <v>2676</v>
      </c>
    </row>
    <row r="1092" spans="24:29">
      <c r="X1092" s="144">
        <v>44552</v>
      </c>
      <c r="Y1092" s="145">
        <v>2324</v>
      </c>
      <c r="Z1092" s="145">
        <v>1021</v>
      </c>
      <c r="AA1092" s="150">
        <v>44628</v>
      </c>
      <c r="AB1092" s="145">
        <v>820</v>
      </c>
      <c r="AC1092" s="145">
        <v>2670</v>
      </c>
    </row>
    <row r="1093" spans="24:29">
      <c r="X1093" s="144">
        <v>44551</v>
      </c>
      <c r="Y1093" s="145">
        <v>2324</v>
      </c>
      <c r="Z1093" s="145">
        <v>1030</v>
      </c>
      <c r="AA1093" s="150">
        <v>44627</v>
      </c>
      <c r="AB1093" s="145">
        <v>820</v>
      </c>
      <c r="AC1093" s="145">
        <v>2638</v>
      </c>
    </row>
    <row r="1094" spans="24:29">
      <c r="X1094" s="144">
        <v>44550</v>
      </c>
      <c r="Y1094" s="145">
        <v>2323</v>
      </c>
      <c r="Z1094" s="145">
        <v>1034</v>
      </c>
      <c r="AA1094" s="150">
        <v>44624</v>
      </c>
      <c r="AB1094" s="145">
        <v>820</v>
      </c>
      <c r="AC1094" s="145">
        <v>2613</v>
      </c>
    </row>
    <row r="1095" spans="24:29">
      <c r="X1095" s="144">
        <v>44547</v>
      </c>
      <c r="Y1095" s="145">
        <v>2315</v>
      </c>
      <c r="Z1095" s="145">
        <v>1035</v>
      </c>
      <c r="AA1095" s="150">
        <v>44623</v>
      </c>
      <c r="AB1095" s="145">
        <v>820</v>
      </c>
      <c r="AC1095" s="145">
        <v>2612</v>
      </c>
    </row>
    <row r="1096" spans="24:29">
      <c r="X1096" s="144">
        <v>44546</v>
      </c>
      <c r="Y1096" s="145">
        <v>2312</v>
      </c>
      <c r="Z1096" s="145">
        <v>1039</v>
      </c>
      <c r="AA1096" s="150">
        <v>44622</v>
      </c>
      <c r="AB1096" s="145">
        <v>820</v>
      </c>
      <c r="AC1096" s="145">
        <v>2564</v>
      </c>
    </row>
    <row r="1097" spans="24:29">
      <c r="X1097" s="144">
        <v>44545</v>
      </c>
      <c r="Y1097" s="145">
        <v>2313</v>
      </c>
      <c r="Z1097" s="145">
        <v>1039</v>
      </c>
      <c r="AA1097" s="150">
        <v>44621</v>
      </c>
      <c r="AB1097" s="145">
        <v>820</v>
      </c>
      <c r="AC1097" s="145">
        <v>2561</v>
      </c>
    </row>
    <row r="1098" spans="24:29">
      <c r="X1098" s="144">
        <v>44544</v>
      </c>
      <c r="Y1098" s="145">
        <v>2294</v>
      </c>
      <c r="Z1098" s="145">
        <v>1039</v>
      </c>
      <c r="AA1098" s="150">
        <v>44620</v>
      </c>
      <c r="AB1098" s="145">
        <v>820</v>
      </c>
      <c r="AC1098" s="145">
        <v>2556</v>
      </c>
    </row>
    <row r="1099" spans="24:29">
      <c r="X1099" s="144">
        <v>44543</v>
      </c>
      <c r="Y1099" s="145">
        <v>2294</v>
      </c>
      <c r="Z1099" s="145">
        <v>1039</v>
      </c>
      <c r="AA1099" s="150">
        <v>44617</v>
      </c>
      <c r="AB1099" s="145">
        <v>820</v>
      </c>
      <c r="AC1099" s="145">
        <v>2527</v>
      </c>
    </row>
    <row r="1100" spans="24:29">
      <c r="X1100" s="144">
        <v>44540</v>
      </c>
      <c r="Y1100" s="145">
        <v>2361</v>
      </c>
      <c r="Z1100" s="145">
        <v>1043</v>
      </c>
      <c r="AA1100" s="150">
        <v>44616</v>
      </c>
      <c r="AB1100" s="145">
        <v>821</v>
      </c>
      <c r="AC1100" s="145">
        <v>2513</v>
      </c>
    </row>
    <row r="1101" spans="24:29">
      <c r="X1101" s="144">
        <v>44539</v>
      </c>
      <c r="Y1101" s="145">
        <v>2370</v>
      </c>
      <c r="Z1101" s="145">
        <v>1043</v>
      </c>
      <c r="AA1101" s="150">
        <v>44615</v>
      </c>
      <c r="AB1101" s="145">
        <v>821</v>
      </c>
      <c r="AC1101" s="145">
        <v>2504</v>
      </c>
    </row>
    <row r="1102" spans="24:29">
      <c r="X1102" s="144">
        <v>44538</v>
      </c>
      <c r="Y1102" s="145">
        <v>2367</v>
      </c>
      <c r="Z1102" s="145">
        <v>1043</v>
      </c>
      <c r="AA1102" s="150">
        <v>44614</v>
      </c>
      <c r="AB1102" s="145">
        <v>824</v>
      </c>
      <c r="AC1102" s="145">
        <v>2478</v>
      </c>
    </row>
    <row r="1103" spans="24:29">
      <c r="X1103" s="144">
        <v>44537</v>
      </c>
      <c r="Y1103" s="145">
        <v>2367</v>
      </c>
      <c r="Z1103" s="145">
        <v>1043</v>
      </c>
      <c r="AA1103" s="150">
        <v>44613</v>
      </c>
      <c r="AB1103" s="145">
        <v>824</v>
      </c>
      <c r="AC1103" s="145">
        <v>2463</v>
      </c>
    </row>
    <row r="1104" spans="24:29">
      <c r="X1104" s="144">
        <v>44536</v>
      </c>
      <c r="Y1104" s="145">
        <v>2365</v>
      </c>
      <c r="Z1104" s="145">
        <v>1043</v>
      </c>
      <c r="AA1104" s="150">
        <v>44610</v>
      </c>
      <c r="AB1104" s="145">
        <v>824</v>
      </c>
      <c r="AC1104" s="145">
        <v>2460</v>
      </c>
    </row>
    <row r="1105" spans="24:29">
      <c r="X1105" s="144">
        <v>44533</v>
      </c>
      <c r="Y1105" s="145">
        <v>2359</v>
      </c>
      <c r="Z1105" s="145">
        <v>1043</v>
      </c>
      <c r="AA1105" s="150">
        <v>44609</v>
      </c>
      <c r="AB1105" s="145">
        <v>824</v>
      </c>
      <c r="AC1105" s="145">
        <v>2460</v>
      </c>
    </row>
    <row r="1106" spans="24:29">
      <c r="X1106" s="144">
        <v>44532</v>
      </c>
      <c r="Y1106" s="145">
        <v>2355</v>
      </c>
      <c r="Z1106" s="145">
        <v>1043</v>
      </c>
      <c r="AA1106" s="150">
        <v>44608</v>
      </c>
      <c r="AB1106" s="145">
        <v>830</v>
      </c>
      <c r="AC1106" s="145">
        <v>2460</v>
      </c>
    </row>
    <row r="1107" spans="24:29">
      <c r="X1107" s="144">
        <v>44531</v>
      </c>
      <c r="Y1107" s="145">
        <v>2377</v>
      </c>
      <c r="Z1107" s="145">
        <v>1043</v>
      </c>
      <c r="AA1107" s="150">
        <v>44607</v>
      </c>
      <c r="AB1107" s="145">
        <v>833</v>
      </c>
      <c r="AC1107" s="145">
        <v>2496</v>
      </c>
    </row>
    <row r="1108" spans="24:29">
      <c r="X1108" s="144">
        <v>44530</v>
      </c>
      <c r="Y1108" s="145">
        <v>2411</v>
      </c>
      <c r="Z1108" s="145">
        <v>1043</v>
      </c>
      <c r="AA1108" s="150">
        <v>44606</v>
      </c>
      <c r="AB1108" s="145">
        <v>833</v>
      </c>
      <c r="AC1108" s="145">
        <v>2504</v>
      </c>
    </row>
    <row r="1109" spans="24:29">
      <c r="X1109" s="144">
        <v>44529</v>
      </c>
      <c r="Y1109" s="145">
        <v>2431</v>
      </c>
      <c r="Z1109" s="145">
        <v>1043</v>
      </c>
      <c r="AA1109" s="150">
        <v>44603</v>
      </c>
      <c r="AB1109" s="145">
        <v>839</v>
      </c>
      <c r="AC1109" s="145">
        <v>2536</v>
      </c>
    </row>
    <row r="1110" spans="24:29">
      <c r="X1110" s="144">
        <v>44526</v>
      </c>
      <c r="Y1110" s="145">
        <v>2442</v>
      </c>
      <c r="Z1110" s="145">
        <v>1043</v>
      </c>
      <c r="AA1110" s="150">
        <v>44602</v>
      </c>
      <c r="AB1110" s="145">
        <v>887</v>
      </c>
      <c r="AC1110" s="145">
        <v>2564</v>
      </c>
    </row>
    <row r="1111" spans="24:29">
      <c r="X1111" s="144">
        <v>44525</v>
      </c>
      <c r="Y1111" s="145">
        <v>2495</v>
      </c>
      <c r="Z1111" s="145">
        <v>1043</v>
      </c>
      <c r="AA1111" s="150">
        <v>44601</v>
      </c>
      <c r="AB1111" s="145">
        <v>924</v>
      </c>
      <c r="AC1111" s="145">
        <v>2578</v>
      </c>
    </row>
    <row r="1112" spans="24:29">
      <c r="X1112" s="144">
        <v>44524</v>
      </c>
      <c r="Y1112" s="145">
        <v>2495</v>
      </c>
      <c r="Z1112" s="145">
        <v>1043</v>
      </c>
      <c r="AA1112" s="150">
        <v>44600</v>
      </c>
      <c r="AB1112" s="145">
        <v>924</v>
      </c>
      <c r="AC1112" s="145">
        <v>2580</v>
      </c>
    </row>
    <row r="1113" spans="24:29">
      <c r="X1113" s="144">
        <v>44523</v>
      </c>
      <c r="Y1113" s="145">
        <v>2600</v>
      </c>
      <c r="Z1113" s="145">
        <v>1046</v>
      </c>
      <c r="AA1113" s="150">
        <v>44599</v>
      </c>
      <c r="AB1113" s="145">
        <v>924</v>
      </c>
      <c r="AC1113" s="145">
        <v>2601</v>
      </c>
    </row>
    <row r="1114" spans="24:29">
      <c r="X1114" s="144">
        <v>44522</v>
      </c>
      <c r="Y1114" s="145">
        <v>2624</v>
      </c>
      <c r="Z1114" s="145">
        <v>1046</v>
      </c>
      <c r="AA1114" s="150">
        <v>44589</v>
      </c>
      <c r="AB1114" s="145">
        <v>924</v>
      </c>
      <c r="AC1114" s="145">
        <v>2604</v>
      </c>
    </row>
    <row r="1115" spans="24:29">
      <c r="X1115" s="144">
        <v>44519</v>
      </c>
      <c r="Y1115" s="145">
        <v>2713</v>
      </c>
      <c r="Z1115" s="145">
        <v>1046</v>
      </c>
      <c r="AA1115" s="150">
        <v>44588</v>
      </c>
      <c r="AB1115" s="145">
        <v>928</v>
      </c>
      <c r="AC1115" s="145">
        <v>2603</v>
      </c>
    </row>
    <row r="1116" spans="24:29">
      <c r="X1116" s="144">
        <v>44518</v>
      </c>
      <c r="Y1116" s="145">
        <v>2770</v>
      </c>
      <c r="Z1116" s="145">
        <v>1046</v>
      </c>
      <c r="AA1116" s="150">
        <v>44587</v>
      </c>
      <c r="AB1116" s="145">
        <v>925</v>
      </c>
      <c r="AC1116" s="145">
        <v>2602</v>
      </c>
    </row>
    <row r="1117" spans="24:29">
      <c r="X1117" s="144">
        <v>44517</v>
      </c>
      <c r="Y1117" s="145">
        <v>2851</v>
      </c>
      <c r="Z1117" s="145">
        <v>1046</v>
      </c>
      <c r="AA1117" s="150">
        <v>44586</v>
      </c>
      <c r="AB1117" s="145">
        <v>924</v>
      </c>
      <c r="AC1117" s="145">
        <v>2603</v>
      </c>
    </row>
    <row r="1118" spans="24:29">
      <c r="X1118" s="144">
        <v>44516</v>
      </c>
      <c r="Y1118" s="145">
        <v>2947</v>
      </c>
      <c r="Z1118" s="145">
        <v>1046</v>
      </c>
      <c r="AA1118" s="150">
        <v>44585</v>
      </c>
      <c r="AB1118" s="145">
        <v>922</v>
      </c>
      <c r="AC1118" s="145">
        <v>2603</v>
      </c>
    </row>
    <row r="1119" spans="24:29">
      <c r="X1119" s="144">
        <v>44515</v>
      </c>
      <c r="Y1119" s="145">
        <v>2993</v>
      </c>
      <c r="Z1119" s="145">
        <v>1046</v>
      </c>
      <c r="AA1119" s="150">
        <v>44582</v>
      </c>
      <c r="AB1119" s="145">
        <v>922</v>
      </c>
      <c r="AC1119" s="145">
        <v>2603</v>
      </c>
    </row>
    <row r="1120" spans="24:29">
      <c r="X1120" s="144">
        <v>44512</v>
      </c>
      <c r="Y1120" s="145">
        <v>3051</v>
      </c>
      <c r="Z1120" s="145">
        <v>1060</v>
      </c>
      <c r="AA1120" s="150">
        <v>44581</v>
      </c>
      <c r="AB1120" s="145">
        <v>920</v>
      </c>
      <c r="AC1120" s="145">
        <v>2599</v>
      </c>
    </row>
    <row r="1121" spans="24:29">
      <c r="X1121" s="144">
        <v>44511</v>
      </c>
      <c r="Y1121" s="145">
        <v>3099</v>
      </c>
      <c r="Z1121" s="145">
        <v>1060</v>
      </c>
      <c r="AA1121" s="150">
        <v>44580</v>
      </c>
      <c r="AB1121" s="145">
        <v>920</v>
      </c>
      <c r="AC1121" s="145">
        <v>2599</v>
      </c>
    </row>
    <row r="1122" spans="24:29">
      <c r="X1122" s="144">
        <v>44510</v>
      </c>
      <c r="Y1122" s="145">
        <v>3110</v>
      </c>
      <c r="Z1122" s="145">
        <v>1060</v>
      </c>
      <c r="AA1122" s="150">
        <v>44579</v>
      </c>
      <c r="AB1122" s="145">
        <v>919</v>
      </c>
      <c r="AC1122" s="145">
        <v>2596</v>
      </c>
    </row>
    <row r="1123" spans="24:29">
      <c r="X1123" s="144">
        <v>44509</v>
      </c>
      <c r="Y1123" s="145">
        <v>3119</v>
      </c>
      <c r="Z1123" s="145">
        <v>1151</v>
      </c>
      <c r="AA1123" s="150">
        <v>44578</v>
      </c>
      <c r="AB1123" s="145">
        <v>919</v>
      </c>
      <c r="AC1123" s="145">
        <v>2590</v>
      </c>
    </row>
    <row r="1124" spans="24:29">
      <c r="X1124" s="144">
        <v>44508</v>
      </c>
      <c r="Y1124" s="145">
        <v>3167</v>
      </c>
      <c r="Z1124" s="145">
        <v>1154</v>
      </c>
      <c r="AA1124" s="150">
        <v>44575</v>
      </c>
      <c r="AB1124" s="145">
        <v>919</v>
      </c>
      <c r="AC1124" s="145">
        <v>2562</v>
      </c>
    </row>
    <row r="1125" spans="24:29">
      <c r="X1125" s="144">
        <v>44505</v>
      </c>
      <c r="Y1125" s="145">
        <v>3200</v>
      </c>
      <c r="Z1125" s="145">
        <v>1155</v>
      </c>
      <c r="AA1125" s="150">
        <v>44574</v>
      </c>
      <c r="AB1125" s="145">
        <v>919</v>
      </c>
      <c r="AC1125" s="145">
        <v>2552</v>
      </c>
    </row>
    <row r="1126" spans="24:29">
      <c r="X1126" s="144">
        <v>44504</v>
      </c>
      <c r="Y1126" s="145">
        <v>3198</v>
      </c>
      <c r="Z1126" s="145">
        <v>1155</v>
      </c>
      <c r="AA1126" s="150">
        <v>44573</v>
      </c>
      <c r="AB1126" s="145">
        <v>918</v>
      </c>
      <c r="AC1126" s="145">
        <v>2542</v>
      </c>
    </row>
    <row r="1127" spans="24:29">
      <c r="X1127" s="144">
        <v>44503</v>
      </c>
      <c r="Y1127" s="145">
        <v>3201</v>
      </c>
      <c r="Z1127" s="145">
        <v>1155</v>
      </c>
      <c r="AA1127" s="150">
        <v>44572</v>
      </c>
      <c r="AB1127" s="145">
        <v>915</v>
      </c>
      <c r="AC1127" s="145">
        <v>2518</v>
      </c>
    </row>
    <row r="1128" spans="24:29">
      <c r="X1128" s="144">
        <v>44502</v>
      </c>
      <c r="Y1128" s="145">
        <v>3205</v>
      </c>
      <c r="Z1128" s="145">
        <v>1157</v>
      </c>
      <c r="AA1128" s="150">
        <v>44571</v>
      </c>
      <c r="AB1128" s="145">
        <v>911</v>
      </c>
      <c r="AC1128" s="145">
        <v>2490</v>
      </c>
    </row>
    <row r="1129" spans="24:29">
      <c r="X1129" s="144">
        <v>44501</v>
      </c>
      <c r="Y1129" s="145">
        <v>3206</v>
      </c>
      <c r="Z1129" s="145">
        <v>1174</v>
      </c>
      <c r="AA1129" s="150">
        <v>44568</v>
      </c>
      <c r="AB1129" s="145">
        <v>908</v>
      </c>
      <c r="AC1129" s="145">
        <v>2484</v>
      </c>
    </row>
    <row r="1130" spans="24:29">
      <c r="X1130" s="144">
        <v>44498</v>
      </c>
      <c r="Y1130" s="145">
        <v>3205</v>
      </c>
      <c r="Z1130" s="145">
        <v>1224</v>
      </c>
      <c r="AA1130" s="150">
        <v>44567</v>
      </c>
      <c r="AB1130" s="145">
        <v>907</v>
      </c>
      <c r="AC1130" s="145">
        <v>2471</v>
      </c>
    </row>
    <row r="1131" spans="24:29">
      <c r="X1131" s="144">
        <v>44497</v>
      </c>
      <c r="Y1131" s="145">
        <v>3210</v>
      </c>
      <c r="Z1131" s="145">
        <v>1246</v>
      </c>
      <c r="AA1131" s="150">
        <v>44566</v>
      </c>
      <c r="AB1131" s="145">
        <v>905</v>
      </c>
      <c r="AC1131" s="145">
        <v>2465</v>
      </c>
    </row>
    <row r="1132" spans="24:29">
      <c r="X1132" s="144">
        <v>44496</v>
      </c>
      <c r="Y1132" s="145">
        <v>3210</v>
      </c>
      <c r="Z1132" s="145">
        <v>1639</v>
      </c>
      <c r="AA1132" s="150">
        <v>44565</v>
      </c>
      <c r="AB1132" s="145">
        <v>905</v>
      </c>
      <c r="AC1132" s="145">
        <v>2427</v>
      </c>
    </row>
    <row r="1133" spans="24:29">
      <c r="X1133" s="144">
        <v>44495</v>
      </c>
      <c r="Y1133" s="145">
        <v>3211</v>
      </c>
      <c r="Z1133" s="145">
        <v>1654</v>
      </c>
      <c r="AA1133" s="150">
        <v>44561</v>
      </c>
      <c r="AB1133" s="145">
        <v>908</v>
      </c>
      <c r="AC1133" s="145">
        <v>2412</v>
      </c>
    </row>
    <row r="1134" spans="24:29">
      <c r="X1134" s="144">
        <v>44494</v>
      </c>
      <c r="Y1134" s="145">
        <v>3212</v>
      </c>
      <c r="Z1134" s="145">
        <v>1660</v>
      </c>
      <c r="AA1134" s="150">
        <v>44560</v>
      </c>
      <c r="AB1134" s="145">
        <v>911</v>
      </c>
      <c r="AC1134" s="145">
        <v>2380</v>
      </c>
    </row>
    <row r="1135" spans="24:29">
      <c r="X1135" s="144">
        <v>44491</v>
      </c>
      <c r="Y1135" s="145">
        <v>3212</v>
      </c>
      <c r="Z1135" s="145">
        <v>1674</v>
      </c>
      <c r="AA1135" s="150">
        <v>44559</v>
      </c>
      <c r="AB1135" s="145">
        <v>920</v>
      </c>
      <c r="AC1135" s="145">
        <v>2363</v>
      </c>
    </row>
    <row r="1136" spans="24:29">
      <c r="X1136" s="144">
        <v>44490</v>
      </c>
      <c r="Y1136" s="145">
        <v>3211</v>
      </c>
      <c r="Z1136" s="145">
        <v>1697</v>
      </c>
      <c r="AA1136" s="150">
        <v>44558</v>
      </c>
      <c r="AB1136" s="145">
        <v>949</v>
      </c>
      <c r="AC1136" s="145">
        <v>2351</v>
      </c>
    </row>
    <row r="1137" spans="24:29">
      <c r="X1137" s="144">
        <v>44489</v>
      </c>
      <c r="Y1137" s="145">
        <v>3214</v>
      </c>
      <c r="Z1137" s="145">
        <v>1704</v>
      </c>
      <c r="AA1137" s="150">
        <v>44557</v>
      </c>
      <c r="AB1137" s="145">
        <v>970</v>
      </c>
      <c r="AC1137" s="145">
        <v>2351</v>
      </c>
    </row>
    <row r="1138" spans="24:29">
      <c r="X1138" s="144">
        <v>44488</v>
      </c>
      <c r="Y1138" s="145">
        <v>3210</v>
      </c>
      <c r="Z1138" s="145">
        <v>1701</v>
      </c>
      <c r="AA1138" s="150">
        <v>44554</v>
      </c>
      <c r="AB1138" s="145">
        <v>1012</v>
      </c>
      <c r="AC1138" s="145">
        <v>2340</v>
      </c>
    </row>
    <row r="1139" spans="24:29">
      <c r="X1139" s="144">
        <v>44487</v>
      </c>
      <c r="Y1139" s="145">
        <v>3210</v>
      </c>
      <c r="Z1139" s="145">
        <v>1583</v>
      </c>
      <c r="AA1139" s="150">
        <v>44553</v>
      </c>
      <c r="AB1139" s="145">
        <v>1017</v>
      </c>
      <c r="AC1139" s="145">
        <v>2323</v>
      </c>
    </row>
    <row r="1140" spans="24:29">
      <c r="X1140" s="144">
        <v>44484</v>
      </c>
      <c r="Y1140" s="145">
        <v>3214</v>
      </c>
      <c r="Z1140" s="145">
        <v>1485</v>
      </c>
      <c r="AA1140" s="150">
        <v>44552</v>
      </c>
      <c r="AB1140" s="145">
        <v>1021</v>
      </c>
      <c r="AC1140" s="145">
        <v>2324</v>
      </c>
    </row>
    <row r="1141" spans="24:29">
      <c r="X1141" s="144">
        <v>44483</v>
      </c>
      <c r="Y1141" s="145">
        <v>3187</v>
      </c>
      <c r="Z1141" s="145">
        <v>1438</v>
      </c>
      <c r="AA1141" s="150">
        <v>44551</v>
      </c>
      <c r="AB1141" s="145">
        <v>1030</v>
      </c>
      <c r="AC1141" s="145">
        <v>2324</v>
      </c>
    </row>
    <row r="1142" spans="24:29">
      <c r="X1142" s="144">
        <v>44482</v>
      </c>
      <c r="Y1142" s="145">
        <v>3187</v>
      </c>
      <c r="Z1142" s="145">
        <v>1433</v>
      </c>
      <c r="AA1142" s="150">
        <v>44550</v>
      </c>
      <c r="AB1142" s="145">
        <v>1034</v>
      </c>
      <c r="AC1142" s="145">
        <v>2323</v>
      </c>
    </row>
    <row r="1143" spans="24:29">
      <c r="X1143" s="144">
        <v>44481</v>
      </c>
      <c r="Y1143" s="145">
        <v>3188</v>
      </c>
      <c r="Z1143" s="145">
        <v>1319</v>
      </c>
      <c r="AA1143" s="150">
        <v>44547</v>
      </c>
      <c r="AB1143" s="145">
        <v>1035</v>
      </c>
      <c r="AC1143" s="145">
        <v>2315</v>
      </c>
    </row>
    <row r="1144" spans="24:29">
      <c r="X1144" s="144">
        <v>44480</v>
      </c>
      <c r="Y1144" s="145">
        <v>3187</v>
      </c>
      <c r="Z1144" s="145">
        <v>1308</v>
      </c>
      <c r="AA1144" s="150">
        <v>44546</v>
      </c>
      <c r="AB1144" s="145">
        <v>1039</v>
      </c>
      <c r="AC1144" s="145">
        <v>2312</v>
      </c>
    </row>
    <row r="1145" spans="24:29">
      <c r="X1145" s="144">
        <v>44477</v>
      </c>
      <c r="Y1145" s="145">
        <v>3188</v>
      </c>
      <c r="Z1145" s="145">
        <v>1238</v>
      </c>
      <c r="AA1145" s="150">
        <v>44545</v>
      </c>
      <c r="AB1145" s="145">
        <v>1039</v>
      </c>
      <c r="AC1145" s="145">
        <v>2313</v>
      </c>
    </row>
    <row r="1146" spans="24:29">
      <c r="X1146" s="144">
        <v>44469</v>
      </c>
      <c r="Y1146" s="145">
        <v>2917</v>
      </c>
      <c r="Z1146" s="145">
        <v>1140</v>
      </c>
      <c r="AA1146" s="150">
        <v>44544</v>
      </c>
      <c r="AB1146" s="145">
        <v>1039</v>
      </c>
      <c r="AC1146" s="145">
        <v>2294</v>
      </c>
    </row>
    <row r="1147" spans="24:29">
      <c r="X1147" s="144">
        <v>44468</v>
      </c>
      <c r="Y1147" s="145">
        <v>2916</v>
      </c>
      <c r="Z1147" s="145">
        <v>1124</v>
      </c>
      <c r="AA1147" s="150">
        <v>44543</v>
      </c>
      <c r="AB1147" s="145">
        <v>1039</v>
      </c>
      <c r="AC1147" s="145">
        <v>2294</v>
      </c>
    </row>
    <row r="1148" spans="24:29">
      <c r="X1148" s="144">
        <v>44467</v>
      </c>
      <c r="Y1148" s="145">
        <v>2917</v>
      </c>
      <c r="Z1148" s="145">
        <v>1103</v>
      </c>
      <c r="AA1148" s="150">
        <v>44540</v>
      </c>
      <c r="AB1148" s="145">
        <v>1043</v>
      </c>
      <c r="AC1148" s="145">
        <v>2361</v>
      </c>
    </row>
    <row r="1149" spans="24:29">
      <c r="X1149" s="144">
        <v>44466</v>
      </c>
      <c r="Y1149" s="145">
        <v>2915</v>
      </c>
      <c r="Z1149" s="145">
        <v>1101</v>
      </c>
      <c r="AA1149" s="150">
        <v>44539</v>
      </c>
      <c r="AB1149" s="145">
        <v>1043</v>
      </c>
      <c r="AC1149" s="145">
        <v>2370</v>
      </c>
    </row>
    <row r="1150" spans="24:29">
      <c r="X1150" s="144">
        <v>44463</v>
      </c>
      <c r="Y1150" s="145">
        <v>2916</v>
      </c>
      <c r="Z1150" s="145">
        <v>1098</v>
      </c>
      <c r="AA1150" s="150">
        <v>44538</v>
      </c>
      <c r="AB1150" s="145">
        <v>1043</v>
      </c>
      <c r="AC1150" s="145">
        <v>2367</v>
      </c>
    </row>
    <row r="1151" spans="24:29">
      <c r="X1151" s="144">
        <v>44462</v>
      </c>
      <c r="Y1151" s="145">
        <v>2916</v>
      </c>
      <c r="Z1151" s="145">
        <v>1096</v>
      </c>
      <c r="AA1151" s="150">
        <v>44537</v>
      </c>
      <c r="AB1151" s="145">
        <v>1043</v>
      </c>
      <c r="AC1151" s="145">
        <v>2367</v>
      </c>
    </row>
    <row r="1152" spans="24:29">
      <c r="X1152" s="144">
        <v>44461</v>
      </c>
      <c r="Y1152" s="145">
        <v>2907</v>
      </c>
      <c r="Z1152" s="145">
        <v>1092</v>
      </c>
      <c r="AA1152" s="150">
        <v>44536</v>
      </c>
      <c r="AB1152" s="145">
        <v>1043</v>
      </c>
      <c r="AC1152" s="145">
        <v>2365</v>
      </c>
    </row>
    <row r="1153" spans="24:29">
      <c r="X1153" s="144">
        <v>44456</v>
      </c>
      <c r="Y1153" s="145">
        <v>2849</v>
      </c>
      <c r="Z1153" s="145">
        <v>1079</v>
      </c>
      <c r="AA1153" s="150">
        <v>44533</v>
      </c>
      <c r="AB1153" s="145">
        <v>1043</v>
      </c>
      <c r="AC1153" s="145">
        <v>2359</v>
      </c>
    </row>
    <row r="1154" spans="24:29">
      <c r="X1154" s="144">
        <v>44455</v>
      </c>
      <c r="Y1154" s="145">
        <v>2846</v>
      </c>
      <c r="Z1154" s="145">
        <v>1077</v>
      </c>
      <c r="AA1154" s="150">
        <v>44532</v>
      </c>
      <c r="AB1154" s="145">
        <v>1043</v>
      </c>
      <c r="AC1154" s="145">
        <v>2355</v>
      </c>
    </row>
    <row r="1155" spans="24:29">
      <c r="X1155" s="144">
        <v>44454</v>
      </c>
      <c r="Y1155" s="145">
        <v>2825</v>
      </c>
      <c r="Z1155" s="145">
        <v>1073</v>
      </c>
      <c r="AA1155" s="150">
        <v>44531</v>
      </c>
      <c r="AB1155" s="145">
        <v>1043</v>
      </c>
      <c r="AC1155" s="145">
        <v>2377</v>
      </c>
    </row>
    <row r="1156" spans="24:29">
      <c r="X1156" s="144">
        <v>44453</v>
      </c>
      <c r="Y1156" s="145">
        <v>2807</v>
      </c>
      <c r="Z1156" s="145">
        <v>1069</v>
      </c>
      <c r="AA1156" s="150">
        <v>44530</v>
      </c>
      <c r="AB1156" s="145">
        <v>1043</v>
      </c>
      <c r="AC1156" s="145">
        <v>2411</v>
      </c>
    </row>
    <row r="1157" spans="24:29">
      <c r="X1157" s="144">
        <v>44452</v>
      </c>
      <c r="Y1157" s="145">
        <v>2784</v>
      </c>
      <c r="Z1157" s="145">
        <v>1063</v>
      </c>
      <c r="AA1157" s="150">
        <v>44529</v>
      </c>
      <c r="AB1157" s="145">
        <v>1043</v>
      </c>
      <c r="AC1157" s="145">
        <v>2431</v>
      </c>
    </row>
    <row r="1158" spans="24:29">
      <c r="X1158" s="144">
        <v>44449</v>
      </c>
      <c r="Y1158" s="145">
        <v>2735</v>
      </c>
      <c r="Z1158" s="145">
        <v>1017</v>
      </c>
      <c r="AA1158" s="150">
        <v>44526</v>
      </c>
      <c r="AB1158" s="145">
        <v>1043</v>
      </c>
      <c r="AC1158" s="145">
        <v>2442</v>
      </c>
    </row>
    <row r="1159" spans="24:29">
      <c r="X1159" s="144">
        <v>44448</v>
      </c>
      <c r="Y1159" s="145">
        <v>2695</v>
      </c>
      <c r="Z1159" s="145">
        <v>1016</v>
      </c>
      <c r="AA1159" s="150">
        <v>44525</v>
      </c>
      <c r="AB1159" s="145">
        <v>1043</v>
      </c>
      <c r="AC1159" s="145">
        <v>2495</v>
      </c>
    </row>
    <row r="1160" spans="24:29">
      <c r="X1160" s="144">
        <v>44447</v>
      </c>
      <c r="Y1160" s="145">
        <v>2671</v>
      </c>
      <c r="Z1160" s="145">
        <v>1016</v>
      </c>
      <c r="AA1160" s="150">
        <v>44524</v>
      </c>
      <c r="AB1160" s="145">
        <v>1043</v>
      </c>
      <c r="AC1160" s="145">
        <v>2495</v>
      </c>
    </row>
    <row r="1161" spans="24:29">
      <c r="X1161" s="144">
        <v>44446</v>
      </c>
      <c r="Y1161" s="145">
        <v>2663</v>
      </c>
      <c r="Z1161" s="145">
        <v>1015</v>
      </c>
      <c r="AA1161" s="150">
        <v>44523</v>
      </c>
      <c r="AB1161" s="145">
        <v>1046</v>
      </c>
      <c r="AC1161" s="145">
        <v>2600</v>
      </c>
    </row>
    <row r="1162" spans="24:29">
      <c r="X1162" s="144">
        <v>44445</v>
      </c>
      <c r="Y1162" s="145">
        <v>2604</v>
      </c>
      <c r="Z1162" s="145">
        <v>1014</v>
      </c>
      <c r="AA1162" s="150">
        <v>44522</v>
      </c>
      <c r="AB1162" s="145">
        <v>1046</v>
      </c>
      <c r="AC1162" s="145">
        <v>2624</v>
      </c>
    </row>
    <row r="1163" spans="24:29">
      <c r="X1163" s="144">
        <v>44442</v>
      </c>
      <c r="Y1163" s="145">
        <v>2583</v>
      </c>
      <c r="Z1163" s="145">
        <v>991</v>
      </c>
      <c r="AA1163" s="150">
        <v>44519</v>
      </c>
      <c r="AB1163" s="145">
        <v>1046</v>
      </c>
      <c r="AC1163" s="145">
        <v>2713</v>
      </c>
    </row>
    <row r="1164" spans="24:29">
      <c r="X1164" s="144">
        <v>44441</v>
      </c>
      <c r="Y1164" s="145">
        <v>2537</v>
      </c>
      <c r="Z1164" s="145">
        <v>990</v>
      </c>
      <c r="AA1164" s="150">
        <v>44518</v>
      </c>
      <c r="AB1164" s="145">
        <v>1046</v>
      </c>
      <c r="AC1164" s="145">
        <v>2770</v>
      </c>
    </row>
    <row r="1165" spans="24:29">
      <c r="X1165" s="144">
        <v>44440</v>
      </c>
      <c r="Y1165" s="145">
        <v>2434</v>
      </c>
      <c r="Z1165" s="145">
        <v>987</v>
      </c>
      <c r="AA1165" s="150">
        <v>44517</v>
      </c>
      <c r="AB1165" s="145">
        <v>1046</v>
      </c>
      <c r="AC1165" s="145">
        <v>2851</v>
      </c>
    </row>
    <row r="1166" spans="24:29">
      <c r="X1166" s="144">
        <v>44439</v>
      </c>
      <c r="Y1166" s="145">
        <v>2375</v>
      </c>
      <c r="Z1166" s="145">
        <v>950</v>
      </c>
      <c r="AA1166" s="150">
        <v>44516</v>
      </c>
      <c r="AB1166" s="145">
        <v>1046</v>
      </c>
      <c r="AC1166" s="145">
        <v>2947</v>
      </c>
    </row>
    <row r="1167" spans="24:29">
      <c r="X1167" s="144">
        <v>44438</v>
      </c>
      <c r="Y1167" s="145">
        <v>2352</v>
      </c>
      <c r="Z1167" s="145">
        <v>948</v>
      </c>
      <c r="AA1167" s="150">
        <v>44515</v>
      </c>
      <c r="AB1167" s="145">
        <v>1046</v>
      </c>
      <c r="AC1167" s="145">
        <v>2993</v>
      </c>
    </row>
    <row r="1168" spans="24:29">
      <c r="X1168" s="144">
        <v>44435</v>
      </c>
      <c r="Y1168" s="145">
        <v>2301</v>
      </c>
      <c r="Z1168" s="145">
        <v>948</v>
      </c>
      <c r="AA1168" s="150">
        <v>44512</v>
      </c>
      <c r="AB1168" s="145">
        <v>1060</v>
      </c>
      <c r="AC1168" s="145">
        <v>3051</v>
      </c>
    </row>
    <row r="1169" spans="24:29">
      <c r="X1169" s="144">
        <v>44434</v>
      </c>
      <c r="Y1169" s="145">
        <v>2294</v>
      </c>
      <c r="Z1169" s="145">
        <v>947</v>
      </c>
      <c r="AA1169" s="150">
        <v>44511</v>
      </c>
      <c r="AB1169" s="145">
        <v>1060</v>
      </c>
      <c r="AC1169" s="145">
        <v>3099</v>
      </c>
    </row>
    <row r="1170" spans="24:29">
      <c r="X1170" s="144">
        <v>44433</v>
      </c>
      <c r="Y1170" s="145">
        <v>2292</v>
      </c>
      <c r="Z1170" s="145">
        <v>947</v>
      </c>
      <c r="AA1170" s="150">
        <v>44510</v>
      </c>
      <c r="AB1170" s="145">
        <v>1060</v>
      </c>
      <c r="AC1170" s="145">
        <v>3110</v>
      </c>
    </row>
    <row r="1171" spans="24:29">
      <c r="X1171" s="144">
        <v>44432</v>
      </c>
      <c r="Y1171" s="145">
        <v>2282</v>
      </c>
      <c r="Z1171" s="145">
        <v>946</v>
      </c>
      <c r="AA1171" s="150">
        <v>44509</v>
      </c>
      <c r="AB1171" s="145">
        <v>1151</v>
      </c>
      <c r="AC1171" s="145">
        <v>3119</v>
      </c>
    </row>
    <row r="1172" spans="24:29">
      <c r="X1172" s="144">
        <v>44431</v>
      </c>
      <c r="Y1172" s="145">
        <v>2270</v>
      </c>
      <c r="Z1172" s="145">
        <v>936</v>
      </c>
      <c r="AA1172" s="150">
        <v>44508</v>
      </c>
      <c r="AB1172" s="145">
        <v>1154</v>
      </c>
      <c r="AC1172" s="145">
        <v>3167</v>
      </c>
    </row>
    <row r="1173" spans="24:29">
      <c r="X1173" s="144">
        <v>44428</v>
      </c>
      <c r="Y1173" s="145">
        <v>2212</v>
      </c>
      <c r="Z1173" s="145">
        <v>928</v>
      </c>
      <c r="AA1173" s="150">
        <v>44505</v>
      </c>
      <c r="AB1173" s="145">
        <v>1155</v>
      </c>
      <c r="AC1173" s="145">
        <v>3200</v>
      </c>
    </row>
    <row r="1174" spans="24:29">
      <c r="X1174" s="144">
        <v>44427</v>
      </c>
      <c r="Y1174" s="145">
        <v>2197</v>
      </c>
      <c r="Z1174" s="145">
        <v>928</v>
      </c>
      <c r="AA1174" s="150">
        <v>44504</v>
      </c>
      <c r="AB1174" s="145">
        <v>1155</v>
      </c>
      <c r="AC1174" s="145">
        <v>3198</v>
      </c>
    </row>
    <row r="1175" spans="24:29">
      <c r="X1175" s="144">
        <v>44426</v>
      </c>
      <c r="Y1175" s="145">
        <v>2166</v>
      </c>
      <c r="Z1175" s="145">
        <v>928</v>
      </c>
      <c r="AA1175" s="150">
        <v>44503</v>
      </c>
      <c r="AB1175" s="145">
        <v>1155</v>
      </c>
      <c r="AC1175" s="145">
        <v>3201</v>
      </c>
    </row>
    <row r="1176" spans="24:29">
      <c r="X1176" s="144">
        <v>44425</v>
      </c>
      <c r="Y1176" s="145">
        <v>2117</v>
      </c>
      <c r="Z1176" s="145">
        <v>928</v>
      </c>
      <c r="AA1176" s="150">
        <v>44502</v>
      </c>
      <c r="AB1176" s="145">
        <v>1157</v>
      </c>
      <c r="AC1176" s="145">
        <v>3205</v>
      </c>
    </row>
    <row r="1177" spans="24:29">
      <c r="X1177" s="144">
        <v>44424</v>
      </c>
      <c r="Y1177" s="145">
        <v>2116</v>
      </c>
      <c r="Z1177" s="145">
        <v>928</v>
      </c>
      <c r="AA1177" s="150">
        <v>44501</v>
      </c>
      <c r="AB1177" s="145">
        <v>1174</v>
      </c>
      <c r="AC1177" s="145">
        <v>3206</v>
      </c>
    </row>
    <row r="1178" spans="24:29">
      <c r="X1178" s="144">
        <v>44421</v>
      </c>
      <c r="Y1178" s="145">
        <v>2040</v>
      </c>
      <c r="Z1178" s="145">
        <v>912</v>
      </c>
      <c r="AA1178" s="150">
        <v>44498</v>
      </c>
      <c r="AB1178" s="145">
        <v>1224</v>
      </c>
      <c r="AC1178" s="145">
        <v>3205</v>
      </c>
    </row>
    <row r="1179" spans="24:29">
      <c r="X1179" s="144">
        <v>44420</v>
      </c>
      <c r="Y1179" s="145">
        <v>2009</v>
      </c>
      <c r="Z1179" s="145">
        <v>913</v>
      </c>
      <c r="AA1179" s="150">
        <v>44497</v>
      </c>
      <c r="AB1179" s="145">
        <v>1246</v>
      </c>
      <c r="AC1179" s="145">
        <v>3210</v>
      </c>
    </row>
    <row r="1180" spans="24:29">
      <c r="X1180" s="144">
        <v>44419</v>
      </c>
      <c r="Y1180" s="145">
        <v>2008</v>
      </c>
      <c r="Z1180" s="145">
        <v>914</v>
      </c>
      <c r="AA1180" s="150">
        <v>44496</v>
      </c>
      <c r="AB1180" s="145">
        <v>1639</v>
      </c>
      <c r="AC1180" s="145">
        <v>3210</v>
      </c>
    </row>
    <row r="1181" spans="24:29">
      <c r="X1181" s="144">
        <v>44418</v>
      </c>
      <c r="Y1181" s="145">
        <v>2003</v>
      </c>
      <c r="Z1181" s="145">
        <v>878</v>
      </c>
      <c r="AA1181" s="150">
        <v>44495</v>
      </c>
      <c r="AB1181" s="145">
        <v>1654</v>
      </c>
      <c r="AC1181" s="145">
        <v>3211</v>
      </c>
    </row>
    <row r="1182" spans="24:29">
      <c r="X1182" s="144">
        <v>44417</v>
      </c>
      <c r="Y1182" s="145">
        <v>1994</v>
      </c>
      <c r="Z1182" s="145">
        <v>879</v>
      </c>
      <c r="AA1182" s="150">
        <v>44494</v>
      </c>
      <c r="AB1182" s="145">
        <v>1660</v>
      </c>
      <c r="AC1182" s="145">
        <v>3212</v>
      </c>
    </row>
    <row r="1183" spans="24:29">
      <c r="X1183" s="144">
        <v>44414</v>
      </c>
      <c r="Y1183" s="145">
        <v>1969</v>
      </c>
      <c r="Z1183" s="145">
        <v>879</v>
      </c>
      <c r="AA1183" s="150">
        <v>44491</v>
      </c>
      <c r="AB1183" s="145">
        <v>1674</v>
      </c>
      <c r="AC1183" s="145">
        <v>3212</v>
      </c>
    </row>
    <row r="1184" spans="24:29">
      <c r="X1184" s="144">
        <v>44413</v>
      </c>
      <c r="Y1184" s="145">
        <v>1965</v>
      </c>
      <c r="Z1184" s="145">
        <v>879</v>
      </c>
      <c r="AA1184" s="150">
        <v>44490</v>
      </c>
      <c r="AB1184" s="145">
        <v>1697</v>
      </c>
      <c r="AC1184" s="145">
        <v>3211</v>
      </c>
    </row>
    <row r="1185" spans="24:29">
      <c r="X1185" s="144">
        <v>44412</v>
      </c>
      <c r="Y1185" s="145">
        <v>1942</v>
      </c>
      <c r="Z1185" s="145">
        <v>879</v>
      </c>
      <c r="AA1185" s="150">
        <v>44489</v>
      </c>
      <c r="AB1185" s="145">
        <v>1704</v>
      </c>
      <c r="AC1185" s="145">
        <v>3214</v>
      </c>
    </row>
    <row r="1186" spans="24:29">
      <c r="X1186" s="144">
        <v>44411</v>
      </c>
      <c r="Y1186" s="145">
        <v>1940</v>
      </c>
      <c r="Z1186" s="145">
        <v>878</v>
      </c>
      <c r="AA1186" s="150">
        <v>44488</v>
      </c>
      <c r="AB1186" s="145">
        <v>1701</v>
      </c>
      <c r="AC1186" s="145">
        <v>3210</v>
      </c>
    </row>
    <row r="1187" spans="24:29">
      <c r="X1187" s="144">
        <v>44410</v>
      </c>
      <c r="Y1187" s="145">
        <v>1923</v>
      </c>
      <c r="Z1187" s="145">
        <v>878</v>
      </c>
      <c r="AA1187" s="150">
        <v>44487</v>
      </c>
      <c r="AB1187" s="145">
        <v>1583</v>
      </c>
      <c r="AC1187" s="145">
        <v>3210</v>
      </c>
    </row>
    <row r="1188" spans="24:29">
      <c r="X1188" s="144">
        <v>44407</v>
      </c>
      <c r="Y1188" s="145">
        <v>1910</v>
      </c>
      <c r="Z1188" s="145">
        <v>841</v>
      </c>
      <c r="AA1188" s="150">
        <v>44484</v>
      </c>
      <c r="AB1188" s="145">
        <v>1485</v>
      </c>
      <c r="AC1188" s="145">
        <v>3214</v>
      </c>
    </row>
    <row r="1189" spans="24:29">
      <c r="X1189" s="144">
        <v>44406</v>
      </c>
      <c r="Y1189" s="145">
        <v>1908</v>
      </c>
      <c r="Z1189" s="145">
        <v>841</v>
      </c>
      <c r="AA1189" s="150">
        <v>44483</v>
      </c>
      <c r="AB1189" s="145">
        <v>1438</v>
      </c>
      <c r="AC1189" s="145">
        <v>3187</v>
      </c>
    </row>
    <row r="1190" spans="24:29">
      <c r="X1190" s="144">
        <v>44405</v>
      </c>
      <c r="Y1190" s="145">
        <v>1903</v>
      </c>
      <c r="Z1190" s="145">
        <v>841</v>
      </c>
      <c r="AA1190" s="150">
        <v>44482</v>
      </c>
      <c r="AB1190" s="145">
        <v>1433</v>
      </c>
      <c r="AC1190" s="145">
        <v>3187</v>
      </c>
    </row>
    <row r="1191" spans="24:29">
      <c r="X1191" s="144">
        <v>44404</v>
      </c>
      <c r="Y1191" s="145">
        <v>1895</v>
      </c>
      <c r="Z1191" s="145">
        <v>840</v>
      </c>
      <c r="AA1191" s="150">
        <v>44481</v>
      </c>
      <c r="AB1191" s="145">
        <v>1319</v>
      </c>
      <c r="AC1191" s="145">
        <v>3188</v>
      </c>
    </row>
    <row r="1192" spans="24:29">
      <c r="X1192" s="144">
        <v>44403</v>
      </c>
      <c r="Y1192" s="145">
        <v>1892</v>
      </c>
      <c r="Z1192" s="145">
        <v>830</v>
      </c>
      <c r="AA1192" s="150">
        <v>44480</v>
      </c>
      <c r="AB1192" s="145">
        <v>1308</v>
      </c>
      <c r="AC1192" s="145">
        <v>3187</v>
      </c>
    </row>
    <row r="1193" spans="24:29">
      <c r="X1193" s="144">
        <v>44400</v>
      </c>
      <c r="Y1193" s="145">
        <v>1872</v>
      </c>
      <c r="Z1193" s="145">
        <v>830</v>
      </c>
      <c r="AA1193" s="150">
        <v>44477</v>
      </c>
      <c r="AB1193" s="145">
        <v>1238</v>
      </c>
      <c r="AC1193" s="145">
        <v>3188</v>
      </c>
    </row>
    <row r="1194" spans="24:29">
      <c r="X1194" s="144">
        <v>44399</v>
      </c>
      <c r="Y1194" s="145">
        <v>1860</v>
      </c>
      <c r="Z1194" s="145">
        <v>806</v>
      </c>
      <c r="AA1194" s="150">
        <v>44469</v>
      </c>
      <c r="AB1194" s="145">
        <v>1140</v>
      </c>
      <c r="AC1194" s="145">
        <v>2917</v>
      </c>
    </row>
    <row r="1195" spans="24:29">
      <c r="X1195" s="144">
        <v>44398</v>
      </c>
      <c r="Y1195" s="145">
        <v>1860</v>
      </c>
      <c r="Z1195" s="145">
        <v>804</v>
      </c>
      <c r="AA1195" s="150">
        <v>44468</v>
      </c>
      <c r="AB1195" s="145">
        <v>1124</v>
      </c>
      <c r="AC1195" s="145">
        <v>2916</v>
      </c>
    </row>
    <row r="1196" spans="24:29">
      <c r="X1196" s="144">
        <v>44397</v>
      </c>
      <c r="Y1196" s="145">
        <v>1859</v>
      </c>
      <c r="Z1196" s="145">
        <v>802</v>
      </c>
      <c r="AA1196" s="150">
        <v>44467</v>
      </c>
      <c r="AB1196" s="145">
        <v>1103</v>
      </c>
      <c r="AC1196" s="145">
        <v>2917</v>
      </c>
    </row>
    <row r="1197" spans="24:29">
      <c r="X1197" s="144">
        <v>44396</v>
      </c>
      <c r="Y1197" s="145">
        <v>1859</v>
      </c>
      <c r="Z1197" s="145">
        <v>801</v>
      </c>
      <c r="AA1197" s="150">
        <v>44466</v>
      </c>
      <c r="AB1197" s="145">
        <v>1101</v>
      </c>
      <c r="AC1197" s="145">
        <v>2915</v>
      </c>
    </row>
    <row r="1198" spans="24:29">
      <c r="X1198" s="144">
        <v>44393</v>
      </c>
      <c r="Y1198" s="145">
        <v>1858</v>
      </c>
      <c r="Z1198" s="145">
        <v>801</v>
      </c>
      <c r="AA1198" s="150">
        <v>44463</v>
      </c>
      <c r="AB1198" s="145">
        <v>1098</v>
      </c>
      <c r="AC1198" s="145">
        <v>2916</v>
      </c>
    </row>
    <row r="1199" spans="24:29">
      <c r="X1199" s="144">
        <v>44392</v>
      </c>
      <c r="Y1199" s="145">
        <v>1858</v>
      </c>
      <c r="Z1199" s="145">
        <v>800</v>
      </c>
      <c r="AA1199" s="150">
        <v>44462</v>
      </c>
      <c r="AB1199" s="145">
        <v>1096</v>
      </c>
      <c r="AC1199" s="145">
        <v>2916</v>
      </c>
    </row>
    <row r="1200" spans="24:29">
      <c r="X1200" s="144">
        <v>44391</v>
      </c>
      <c r="Y1200" s="145">
        <v>1859</v>
      </c>
      <c r="Z1200" s="145">
        <v>799</v>
      </c>
      <c r="AA1200" s="150">
        <v>44461</v>
      </c>
      <c r="AB1200" s="145">
        <v>1092</v>
      </c>
      <c r="AC1200" s="145">
        <v>2907</v>
      </c>
    </row>
    <row r="1201" spans="24:29">
      <c r="X1201" s="144">
        <v>44390</v>
      </c>
      <c r="Y1201" s="145">
        <v>1856</v>
      </c>
      <c r="Z1201" s="145">
        <v>799</v>
      </c>
      <c r="AA1201" s="150">
        <v>44456</v>
      </c>
      <c r="AB1201" s="145">
        <v>1079</v>
      </c>
      <c r="AC1201" s="145">
        <v>2849</v>
      </c>
    </row>
    <row r="1202" spans="24:29">
      <c r="X1202" s="144">
        <v>44389</v>
      </c>
      <c r="Y1202" s="145">
        <v>1854</v>
      </c>
      <c r="Z1202" s="145">
        <v>799</v>
      </c>
      <c r="AA1202" s="150">
        <v>44455</v>
      </c>
      <c r="AB1202" s="145">
        <v>1077</v>
      </c>
      <c r="AC1202" s="145">
        <v>2846</v>
      </c>
    </row>
    <row r="1203" spans="24:29">
      <c r="X1203" s="144">
        <v>44386</v>
      </c>
      <c r="Y1203" s="145">
        <v>1858</v>
      </c>
      <c r="Z1203" s="145">
        <v>799</v>
      </c>
      <c r="AA1203" s="150">
        <v>44454</v>
      </c>
      <c r="AB1203" s="145">
        <v>1073</v>
      </c>
      <c r="AC1203" s="145">
        <v>2825</v>
      </c>
    </row>
    <row r="1204" spans="24:29">
      <c r="X1204" s="144">
        <v>44385</v>
      </c>
      <c r="Y1204" s="145">
        <v>1850</v>
      </c>
      <c r="Z1204" s="145">
        <v>795</v>
      </c>
      <c r="AA1204" s="150">
        <v>44453</v>
      </c>
      <c r="AB1204" s="145">
        <v>1069</v>
      </c>
      <c r="AC1204" s="145">
        <v>2807</v>
      </c>
    </row>
    <row r="1205" spans="24:29">
      <c r="X1205" s="144">
        <v>44384</v>
      </c>
      <c r="Y1205" s="145">
        <v>1850</v>
      </c>
      <c r="Z1205" s="145">
        <v>795</v>
      </c>
      <c r="AA1205" s="150">
        <v>44452</v>
      </c>
      <c r="AB1205" s="145">
        <v>1063</v>
      </c>
      <c r="AC1205" s="145">
        <v>2784</v>
      </c>
    </row>
    <row r="1206" spans="24:29">
      <c r="X1206" s="144">
        <v>44383</v>
      </c>
      <c r="Y1206" s="145">
        <v>1850</v>
      </c>
      <c r="Z1206" s="145">
        <v>795</v>
      </c>
      <c r="AA1206" s="150">
        <v>44449</v>
      </c>
      <c r="AB1206" s="145">
        <v>1017</v>
      </c>
      <c r="AC1206" s="145">
        <v>2735</v>
      </c>
    </row>
    <row r="1207" spans="24:29">
      <c r="X1207" s="144">
        <v>44382</v>
      </c>
      <c r="Y1207" s="145">
        <v>1836</v>
      </c>
      <c r="Z1207" s="145">
        <v>795</v>
      </c>
      <c r="AA1207" s="150">
        <v>44448</v>
      </c>
      <c r="AB1207" s="145">
        <v>1016</v>
      </c>
      <c r="AC1207" s="145">
        <v>2695</v>
      </c>
    </row>
    <row r="1208" spans="24:29">
      <c r="X1208" s="144">
        <v>44379</v>
      </c>
      <c r="Y1208" s="145">
        <v>1795</v>
      </c>
      <c r="Z1208" s="145">
        <v>795</v>
      </c>
      <c r="AA1208" s="150">
        <v>44447</v>
      </c>
      <c r="AB1208" s="145">
        <v>1016</v>
      </c>
      <c r="AC1208" s="145">
        <v>2671</v>
      </c>
    </row>
    <row r="1209" spans="24:29">
      <c r="X1209" s="144">
        <v>44378</v>
      </c>
      <c r="Y1209" s="145">
        <v>1792</v>
      </c>
      <c r="Z1209" s="145">
        <v>795</v>
      </c>
      <c r="AA1209" s="150">
        <v>44446</v>
      </c>
      <c r="AB1209" s="145">
        <v>1015</v>
      </c>
      <c r="AC1209" s="145">
        <v>2663</v>
      </c>
    </row>
    <row r="1210" spans="24:29">
      <c r="X1210" s="144">
        <v>44377</v>
      </c>
      <c r="Y1210" s="145">
        <v>1791</v>
      </c>
      <c r="Z1210" s="145">
        <v>796</v>
      </c>
      <c r="AA1210" s="150">
        <v>44445</v>
      </c>
      <c r="AB1210" s="145">
        <v>1014</v>
      </c>
      <c r="AC1210" s="145">
        <v>2604</v>
      </c>
    </row>
    <row r="1211" spans="24:29">
      <c r="X1211" s="144">
        <v>44376</v>
      </c>
      <c r="Y1211" s="145">
        <v>1789</v>
      </c>
      <c r="Z1211" s="145">
        <v>796</v>
      </c>
      <c r="AA1211" s="150">
        <v>44442</v>
      </c>
      <c r="AB1211" s="145">
        <v>991</v>
      </c>
      <c r="AC1211" s="145">
        <v>2583</v>
      </c>
    </row>
    <row r="1212" spans="24:29">
      <c r="X1212" s="144">
        <v>44375</v>
      </c>
      <c r="Y1212" s="145">
        <v>1789</v>
      </c>
      <c r="Z1212" s="145">
        <v>796</v>
      </c>
      <c r="AA1212" s="150">
        <v>44441</v>
      </c>
      <c r="AB1212" s="145">
        <v>990</v>
      </c>
      <c r="AC1212" s="145">
        <v>2537</v>
      </c>
    </row>
    <row r="1213" spans="24:29">
      <c r="X1213" s="144">
        <v>44372</v>
      </c>
      <c r="Y1213" s="145">
        <v>1780</v>
      </c>
      <c r="Z1213" s="145">
        <v>798</v>
      </c>
      <c r="AA1213" s="150">
        <v>44440</v>
      </c>
      <c r="AB1213" s="145">
        <v>987</v>
      </c>
      <c r="AC1213" s="145">
        <v>2434</v>
      </c>
    </row>
    <row r="1214" spans="24:29">
      <c r="X1214" s="144">
        <v>44371</v>
      </c>
      <c r="Y1214" s="145">
        <v>1778</v>
      </c>
      <c r="Z1214" s="145">
        <v>798</v>
      </c>
      <c r="AA1214" s="150">
        <v>44439</v>
      </c>
      <c r="AB1214" s="145">
        <v>950</v>
      </c>
      <c r="AC1214" s="145">
        <v>2375</v>
      </c>
    </row>
    <row r="1215" spans="24:29">
      <c r="X1215" s="144">
        <v>44370</v>
      </c>
      <c r="Y1215" s="145">
        <v>1727</v>
      </c>
      <c r="Z1215" s="145">
        <v>797</v>
      </c>
      <c r="AA1215" s="150">
        <v>44438</v>
      </c>
      <c r="AB1215" s="145">
        <v>948</v>
      </c>
      <c r="AC1215" s="145">
        <v>2352</v>
      </c>
    </row>
    <row r="1216" spans="24:29">
      <c r="X1216" s="144">
        <v>44369</v>
      </c>
      <c r="Y1216" s="145">
        <v>1708</v>
      </c>
      <c r="Z1216" s="145">
        <v>783</v>
      </c>
      <c r="AA1216" s="150">
        <v>44435</v>
      </c>
      <c r="AB1216" s="145">
        <v>948</v>
      </c>
      <c r="AC1216" s="145">
        <v>2301</v>
      </c>
    </row>
    <row r="1217" spans="24:29">
      <c r="X1217" s="144">
        <v>44368</v>
      </c>
      <c r="Y1217" s="145">
        <v>1702</v>
      </c>
      <c r="Z1217" s="145">
        <v>781</v>
      </c>
      <c r="AA1217" s="150">
        <v>44434</v>
      </c>
      <c r="AB1217" s="145">
        <v>947</v>
      </c>
      <c r="AC1217" s="145">
        <v>2294</v>
      </c>
    </row>
    <row r="1218" spans="24:29">
      <c r="X1218" s="144">
        <v>44365</v>
      </c>
      <c r="Y1218" s="145">
        <v>1683</v>
      </c>
      <c r="Z1218" s="145">
        <v>781</v>
      </c>
      <c r="AA1218" s="150">
        <v>44433</v>
      </c>
      <c r="AB1218" s="145">
        <v>947</v>
      </c>
      <c r="AC1218" s="145">
        <v>2292</v>
      </c>
    </row>
    <row r="1219" spans="24:29">
      <c r="X1219" s="144">
        <v>44364</v>
      </c>
      <c r="Y1219" s="145">
        <v>1674</v>
      </c>
      <c r="Z1219" s="145">
        <v>780</v>
      </c>
      <c r="AA1219" s="150">
        <v>44432</v>
      </c>
      <c r="AB1219" s="145">
        <v>946</v>
      </c>
      <c r="AC1219" s="145">
        <v>2282</v>
      </c>
    </row>
    <row r="1220" spans="24:29">
      <c r="X1220" s="144">
        <v>44363</v>
      </c>
      <c r="Y1220" s="145">
        <v>1670</v>
      </c>
      <c r="Z1220" s="145">
        <v>779</v>
      </c>
      <c r="AA1220" s="150">
        <v>44431</v>
      </c>
      <c r="AB1220" s="145">
        <v>936</v>
      </c>
      <c r="AC1220" s="145">
        <v>2270</v>
      </c>
    </row>
    <row r="1221" spans="24:29">
      <c r="X1221" s="144">
        <v>44362</v>
      </c>
      <c r="Y1221" s="145">
        <v>1670</v>
      </c>
      <c r="Z1221" s="145">
        <v>777</v>
      </c>
      <c r="AA1221" s="150">
        <v>44428</v>
      </c>
      <c r="AB1221" s="145">
        <v>928</v>
      </c>
      <c r="AC1221" s="145">
        <v>2212</v>
      </c>
    </row>
    <row r="1222" spans="24:29">
      <c r="X1222" s="144">
        <v>44358</v>
      </c>
      <c r="Y1222" s="145">
        <v>1666</v>
      </c>
      <c r="Z1222" s="145">
        <v>777</v>
      </c>
      <c r="AA1222" s="150">
        <v>44427</v>
      </c>
      <c r="AB1222" s="145">
        <v>928</v>
      </c>
      <c r="AC1222" s="145">
        <v>2197</v>
      </c>
    </row>
    <row r="1223" spans="24:29">
      <c r="X1223" s="144">
        <v>44357</v>
      </c>
      <c r="Y1223" s="145">
        <v>1659</v>
      </c>
      <c r="Z1223" s="145">
        <v>777</v>
      </c>
      <c r="AA1223" s="150">
        <v>44426</v>
      </c>
      <c r="AB1223" s="145">
        <v>928</v>
      </c>
      <c r="AC1223" s="145">
        <v>2166</v>
      </c>
    </row>
    <row r="1224" spans="24:29">
      <c r="X1224" s="144">
        <v>44356</v>
      </c>
      <c r="Y1224" s="145">
        <v>1659</v>
      </c>
      <c r="Z1224" s="145">
        <v>777</v>
      </c>
      <c r="AA1224" s="150">
        <v>44425</v>
      </c>
      <c r="AB1224" s="145">
        <v>928</v>
      </c>
      <c r="AC1224" s="145">
        <v>2117</v>
      </c>
    </row>
    <row r="1225" spans="24:29">
      <c r="X1225" s="144">
        <v>44355</v>
      </c>
      <c r="Y1225" s="145">
        <v>1658</v>
      </c>
      <c r="Z1225" s="145">
        <v>777</v>
      </c>
      <c r="AA1225" s="150">
        <v>44424</v>
      </c>
      <c r="AB1225" s="145">
        <v>928</v>
      </c>
      <c r="AC1225" s="145">
        <v>2116</v>
      </c>
    </row>
    <row r="1226" spans="24:29">
      <c r="X1226" s="144">
        <v>44354</v>
      </c>
      <c r="Y1226" s="145">
        <v>1661</v>
      </c>
      <c r="Z1226" s="145">
        <v>777</v>
      </c>
      <c r="AA1226" s="150">
        <v>44421</v>
      </c>
      <c r="AB1226" s="145">
        <v>912</v>
      </c>
      <c r="AC1226" s="145">
        <v>2040</v>
      </c>
    </row>
    <row r="1227" spans="24:29">
      <c r="X1227" s="144">
        <v>44351</v>
      </c>
      <c r="Y1227" s="145">
        <v>1659</v>
      </c>
      <c r="Z1227" s="145">
        <v>777</v>
      </c>
      <c r="AA1227" s="150">
        <v>44420</v>
      </c>
      <c r="AB1227" s="145">
        <v>913</v>
      </c>
      <c r="AC1227" s="145">
        <v>2009</v>
      </c>
    </row>
    <row r="1228" spans="24:29">
      <c r="X1228" s="144">
        <v>44350</v>
      </c>
      <c r="Y1228" s="145">
        <v>1657</v>
      </c>
      <c r="Z1228" s="145">
        <v>791</v>
      </c>
      <c r="AA1228" s="150">
        <v>44419</v>
      </c>
      <c r="AB1228" s="145">
        <v>914</v>
      </c>
      <c r="AC1228" s="145">
        <v>2008</v>
      </c>
    </row>
    <row r="1229" spans="24:29">
      <c r="X1229" s="144">
        <v>44349</v>
      </c>
      <c r="Y1229" s="145">
        <v>1657</v>
      </c>
      <c r="Z1229" s="145">
        <v>789</v>
      </c>
      <c r="AA1229" s="150">
        <v>44418</v>
      </c>
      <c r="AB1229" s="145">
        <v>878</v>
      </c>
      <c r="AC1229" s="145">
        <v>2003</v>
      </c>
    </row>
    <row r="1230" spans="24:29">
      <c r="X1230" s="144">
        <v>44348</v>
      </c>
      <c r="Y1230" s="145">
        <v>1656</v>
      </c>
      <c r="Z1230" s="145">
        <v>787</v>
      </c>
      <c r="AA1230" s="150">
        <v>44417</v>
      </c>
      <c r="AB1230" s="145">
        <v>879</v>
      </c>
      <c r="AC1230" s="145">
        <v>1994</v>
      </c>
    </row>
    <row r="1231" spans="24:29">
      <c r="X1231" s="144">
        <v>44347</v>
      </c>
      <c r="Y1231" s="145">
        <v>1645</v>
      </c>
      <c r="Z1231" s="145">
        <v>787</v>
      </c>
      <c r="AA1231" s="150">
        <v>44414</v>
      </c>
      <c r="AB1231" s="145">
        <v>879</v>
      </c>
      <c r="AC1231" s="145">
        <v>1969</v>
      </c>
    </row>
    <row r="1232" spans="24:29">
      <c r="X1232" s="144">
        <v>44344</v>
      </c>
      <c r="Y1232" s="145">
        <v>1645</v>
      </c>
      <c r="Z1232" s="145">
        <v>785</v>
      </c>
      <c r="AA1232" s="150">
        <v>44413</v>
      </c>
      <c r="AB1232" s="145">
        <v>879</v>
      </c>
      <c r="AC1232" s="145">
        <v>1965</v>
      </c>
    </row>
    <row r="1233" spans="24:29">
      <c r="X1233" s="144">
        <v>44343</v>
      </c>
      <c r="Y1233" s="145">
        <v>1641</v>
      </c>
      <c r="Z1233" s="145">
        <v>787</v>
      </c>
      <c r="AA1233" s="150">
        <v>44412</v>
      </c>
      <c r="AB1233" s="145">
        <v>879</v>
      </c>
      <c r="AC1233" s="145">
        <v>1942</v>
      </c>
    </row>
    <row r="1234" spans="24:29">
      <c r="X1234" s="144">
        <v>44342</v>
      </c>
      <c r="Y1234" s="145">
        <v>1620</v>
      </c>
      <c r="Z1234" s="145">
        <v>789</v>
      </c>
      <c r="AA1234" s="150">
        <v>44411</v>
      </c>
      <c r="AB1234" s="145">
        <v>878</v>
      </c>
      <c r="AC1234" s="145">
        <v>1940</v>
      </c>
    </row>
    <row r="1235" spans="24:29">
      <c r="X1235" s="144">
        <v>44341</v>
      </c>
      <c r="Y1235" s="145">
        <v>1624</v>
      </c>
      <c r="Z1235" s="145">
        <v>791</v>
      </c>
      <c r="AA1235" s="150">
        <v>44410</v>
      </c>
      <c r="AB1235" s="145">
        <v>878</v>
      </c>
      <c r="AC1235" s="145">
        <v>1923</v>
      </c>
    </row>
    <row r="1236" spans="24:29">
      <c r="X1236" s="144">
        <v>44340</v>
      </c>
      <c r="Y1236" s="145">
        <v>1623</v>
      </c>
      <c r="Z1236" s="145">
        <v>792</v>
      </c>
      <c r="AA1236" s="150">
        <v>44407</v>
      </c>
      <c r="AB1236" s="145">
        <v>841</v>
      </c>
      <c r="AC1236" s="145">
        <v>1910</v>
      </c>
    </row>
    <row r="1237" spans="24:29">
      <c r="X1237" s="144">
        <v>44337</v>
      </c>
      <c r="Y1237" s="145">
        <v>1622</v>
      </c>
      <c r="Z1237" s="145">
        <v>794</v>
      </c>
      <c r="AA1237" s="150">
        <v>44406</v>
      </c>
      <c r="AB1237" s="145">
        <v>841</v>
      </c>
      <c r="AC1237" s="145">
        <v>1908</v>
      </c>
    </row>
    <row r="1238" spans="24:29">
      <c r="X1238" s="144">
        <v>44336</v>
      </c>
      <c r="Y1238" s="145">
        <v>1615</v>
      </c>
      <c r="Z1238" s="145">
        <v>795</v>
      </c>
      <c r="AA1238" s="150">
        <v>44405</v>
      </c>
      <c r="AB1238" s="145">
        <v>841</v>
      </c>
      <c r="AC1238" s="145">
        <v>1903</v>
      </c>
    </row>
    <row r="1239" spans="24:29">
      <c r="X1239" s="144">
        <v>44335</v>
      </c>
      <c r="Y1239" s="145">
        <v>1611</v>
      </c>
      <c r="Z1239" s="145">
        <v>795</v>
      </c>
      <c r="AA1239" s="150">
        <v>44404</v>
      </c>
      <c r="AB1239" s="145">
        <v>840</v>
      </c>
      <c r="AC1239" s="145">
        <v>1895</v>
      </c>
    </row>
    <row r="1240" spans="24:29">
      <c r="X1240" s="144">
        <v>44334</v>
      </c>
      <c r="Y1240" s="145">
        <v>1593</v>
      </c>
      <c r="Z1240" s="145">
        <v>795</v>
      </c>
      <c r="AA1240" s="150">
        <v>44403</v>
      </c>
      <c r="AB1240" s="145">
        <v>830</v>
      </c>
      <c r="AC1240" s="145">
        <v>1892</v>
      </c>
    </row>
    <row r="1241" spans="24:29">
      <c r="X1241" s="144">
        <v>44333</v>
      </c>
      <c r="Y1241" s="145">
        <v>1589</v>
      </c>
      <c r="Z1241" s="145">
        <v>794</v>
      </c>
      <c r="AA1241" s="150">
        <v>44400</v>
      </c>
      <c r="AB1241" s="145">
        <v>830</v>
      </c>
      <c r="AC1241" s="145">
        <v>1872</v>
      </c>
    </row>
    <row r="1242" spans="24:29">
      <c r="X1242" s="144">
        <v>44330</v>
      </c>
      <c r="Y1242" s="145">
        <v>1586</v>
      </c>
      <c r="Z1242" s="145">
        <v>794</v>
      </c>
      <c r="AA1242" s="150">
        <v>44399</v>
      </c>
      <c r="AB1242" s="145">
        <v>806</v>
      </c>
      <c r="AC1242" s="145">
        <v>1860</v>
      </c>
    </row>
    <row r="1243" spans="24:29">
      <c r="X1243" s="144">
        <v>44329</v>
      </c>
      <c r="Y1243" s="145">
        <v>1552</v>
      </c>
      <c r="Z1243" s="145">
        <v>794</v>
      </c>
      <c r="AA1243" s="150">
        <v>44398</v>
      </c>
      <c r="AB1243" s="145">
        <v>804</v>
      </c>
      <c r="AC1243" s="145">
        <v>1860</v>
      </c>
    </row>
    <row r="1244" spans="24:29">
      <c r="X1244" s="144">
        <v>44328</v>
      </c>
      <c r="Y1244" s="145">
        <v>1530</v>
      </c>
      <c r="Z1244" s="145">
        <v>739</v>
      </c>
      <c r="AA1244" s="150">
        <v>44397</v>
      </c>
      <c r="AB1244" s="145">
        <v>802</v>
      </c>
      <c r="AC1244" s="145">
        <v>1859</v>
      </c>
    </row>
    <row r="1245" spans="24:29">
      <c r="X1245" s="144">
        <v>44327</v>
      </c>
      <c r="Y1245" s="145">
        <v>1522</v>
      </c>
      <c r="Z1245" s="145">
        <v>732</v>
      </c>
      <c r="AA1245" s="150">
        <v>44396</v>
      </c>
      <c r="AB1245" s="145">
        <v>801</v>
      </c>
      <c r="AC1245" s="145">
        <v>1859</v>
      </c>
    </row>
    <row r="1246" spans="24:29">
      <c r="X1246" s="144">
        <v>44326</v>
      </c>
      <c r="Y1246" s="145">
        <v>1512</v>
      </c>
      <c r="Z1246" s="145">
        <v>731</v>
      </c>
      <c r="AA1246" s="150">
        <v>44393</v>
      </c>
      <c r="AB1246" s="145">
        <v>801</v>
      </c>
      <c r="AC1246" s="145">
        <v>1858</v>
      </c>
    </row>
    <row r="1247" spans="24:29">
      <c r="X1247" s="144">
        <v>44323</v>
      </c>
      <c r="Y1247" s="145">
        <v>1502</v>
      </c>
      <c r="Z1247" s="145">
        <v>719</v>
      </c>
      <c r="AA1247" s="150">
        <v>44392</v>
      </c>
      <c r="AB1247" s="145">
        <v>800</v>
      </c>
      <c r="AC1247" s="145">
        <v>1858</v>
      </c>
    </row>
    <row r="1248" spans="24:29">
      <c r="X1248" s="144">
        <v>44322</v>
      </c>
      <c r="Y1248" s="145">
        <v>1478</v>
      </c>
      <c r="Z1248" s="145">
        <v>707</v>
      </c>
      <c r="AA1248" s="150">
        <v>44391</v>
      </c>
      <c r="AB1248" s="145">
        <v>799</v>
      </c>
      <c r="AC1248" s="145">
        <v>1859</v>
      </c>
    </row>
    <row r="1249" spans="24:29">
      <c r="X1249" s="144">
        <v>44316</v>
      </c>
      <c r="Y1249" s="145">
        <v>1467</v>
      </c>
      <c r="Z1249" s="145">
        <v>705</v>
      </c>
      <c r="AA1249" s="150">
        <v>44390</v>
      </c>
      <c r="AB1249" s="145">
        <v>799</v>
      </c>
      <c r="AC1249" s="145">
        <v>1856</v>
      </c>
    </row>
    <row r="1250" spans="24:29">
      <c r="X1250" s="144">
        <v>44315</v>
      </c>
      <c r="Y1250" s="145">
        <v>1456</v>
      </c>
      <c r="Z1250" s="145">
        <v>703</v>
      </c>
      <c r="AA1250" s="150">
        <v>44389</v>
      </c>
      <c r="AB1250" s="145">
        <v>799</v>
      </c>
      <c r="AC1250" s="145">
        <v>1854</v>
      </c>
    </row>
    <row r="1251" spans="24:29">
      <c r="X1251" s="144">
        <v>44314</v>
      </c>
      <c r="Y1251" s="145">
        <v>1456</v>
      </c>
      <c r="Z1251" s="145">
        <v>703</v>
      </c>
      <c r="AA1251" s="150">
        <v>44386</v>
      </c>
      <c r="AB1251" s="145">
        <v>799</v>
      </c>
      <c r="AC1251" s="145">
        <v>1858</v>
      </c>
    </row>
    <row r="1252" spans="24:29">
      <c r="X1252" s="144">
        <v>44313</v>
      </c>
      <c r="Y1252" s="145">
        <v>1449</v>
      </c>
      <c r="Z1252" s="145">
        <v>703</v>
      </c>
      <c r="AA1252" s="150">
        <v>44385</v>
      </c>
      <c r="AB1252" s="145">
        <v>795</v>
      </c>
      <c r="AC1252" s="145">
        <v>1850</v>
      </c>
    </row>
    <row r="1253" spans="24:29">
      <c r="X1253" s="144">
        <v>44312</v>
      </c>
      <c r="Y1253" s="145">
        <v>1442</v>
      </c>
      <c r="Z1253" s="145">
        <v>703</v>
      </c>
      <c r="AA1253" s="150">
        <v>44384</v>
      </c>
      <c r="AB1253" s="145">
        <v>795</v>
      </c>
      <c r="AC1253" s="145">
        <v>1850</v>
      </c>
    </row>
    <row r="1254" spans="24:29">
      <c r="X1254" s="144">
        <v>44309</v>
      </c>
      <c r="Y1254" s="145">
        <v>1435</v>
      </c>
      <c r="Z1254" s="145">
        <v>685</v>
      </c>
      <c r="AA1254" s="150">
        <v>44383</v>
      </c>
      <c r="AB1254" s="145">
        <v>795</v>
      </c>
      <c r="AC1254" s="145">
        <v>1850</v>
      </c>
    </row>
    <row r="1255" spans="24:29">
      <c r="X1255" s="144">
        <v>44308</v>
      </c>
      <c r="Y1255" s="145">
        <v>1428</v>
      </c>
      <c r="Z1255" s="145">
        <v>685</v>
      </c>
      <c r="AA1255" s="150">
        <v>44382</v>
      </c>
      <c r="AB1255" s="145">
        <v>795</v>
      </c>
      <c r="AC1255" s="145">
        <v>1836</v>
      </c>
    </row>
    <row r="1256" spans="24:29">
      <c r="X1256" s="144">
        <v>44307</v>
      </c>
      <c r="Y1256" s="145">
        <v>1426</v>
      </c>
      <c r="Z1256" s="145">
        <v>685</v>
      </c>
      <c r="AA1256" s="150">
        <v>44379</v>
      </c>
      <c r="AB1256" s="145">
        <v>795</v>
      </c>
      <c r="AC1256" s="145">
        <v>1795</v>
      </c>
    </row>
    <row r="1257" spans="24:29">
      <c r="X1257" s="144">
        <v>44306</v>
      </c>
      <c r="Y1257" s="145">
        <v>1423</v>
      </c>
      <c r="Z1257" s="145">
        <v>684</v>
      </c>
      <c r="AA1257" s="150">
        <v>44378</v>
      </c>
      <c r="AB1257" s="145">
        <v>795</v>
      </c>
      <c r="AC1257" s="145">
        <v>1792</v>
      </c>
    </row>
    <row r="1258" spans="24:29">
      <c r="X1258" s="144">
        <v>44305</v>
      </c>
      <c r="Y1258" s="145">
        <v>1419</v>
      </c>
      <c r="Z1258" s="145">
        <v>665</v>
      </c>
      <c r="AA1258" s="150">
        <v>44377</v>
      </c>
      <c r="AB1258" s="145">
        <v>796</v>
      </c>
      <c r="AC1258" s="145">
        <v>1791</v>
      </c>
    </row>
    <row r="1259" spans="24:29">
      <c r="X1259" s="144">
        <v>44302</v>
      </c>
      <c r="Y1259" s="145">
        <v>1416</v>
      </c>
      <c r="Z1259" s="145">
        <v>664</v>
      </c>
      <c r="AA1259" s="150">
        <v>44376</v>
      </c>
      <c r="AB1259" s="145">
        <v>796</v>
      </c>
      <c r="AC1259" s="145">
        <v>1789</v>
      </c>
    </row>
    <row r="1260" spans="24:29">
      <c r="X1260" s="144">
        <v>44301</v>
      </c>
      <c r="Y1260" s="145">
        <v>1416</v>
      </c>
      <c r="Z1260" s="145">
        <v>663</v>
      </c>
      <c r="AA1260" s="150">
        <v>44375</v>
      </c>
      <c r="AB1260" s="145">
        <v>796</v>
      </c>
      <c r="AC1260" s="145">
        <v>1789</v>
      </c>
    </row>
    <row r="1261" spans="24:29">
      <c r="X1261" s="144">
        <v>44300</v>
      </c>
      <c r="Y1261" s="145">
        <v>1415</v>
      </c>
      <c r="Z1261" s="145">
        <v>662</v>
      </c>
      <c r="AA1261" s="150">
        <v>44372</v>
      </c>
      <c r="AB1261" s="145">
        <v>798</v>
      </c>
      <c r="AC1261" s="145">
        <v>1780</v>
      </c>
    </row>
    <row r="1262" spans="24:29">
      <c r="X1262" s="144">
        <v>44299</v>
      </c>
      <c r="Y1262" s="145">
        <v>1413</v>
      </c>
      <c r="Z1262" s="145">
        <v>662</v>
      </c>
      <c r="AA1262" s="150">
        <v>44371</v>
      </c>
      <c r="AB1262" s="145">
        <v>798</v>
      </c>
      <c r="AC1262" s="145">
        <v>1778</v>
      </c>
    </row>
    <row r="1263" spans="24:29">
      <c r="X1263" s="144">
        <v>44298</v>
      </c>
      <c r="Y1263" s="145">
        <v>1413</v>
      </c>
      <c r="Z1263" s="145">
        <v>662</v>
      </c>
      <c r="AA1263" s="150">
        <v>44370</v>
      </c>
      <c r="AB1263" s="145">
        <v>797</v>
      </c>
      <c r="AC1263" s="145">
        <v>1727</v>
      </c>
    </row>
    <row r="1264" spans="24:29">
      <c r="X1264" s="144">
        <v>44295</v>
      </c>
      <c r="Y1264" s="145">
        <v>1410</v>
      </c>
      <c r="Z1264" s="145">
        <v>662</v>
      </c>
      <c r="AA1264" s="150">
        <v>44369</v>
      </c>
      <c r="AB1264" s="145">
        <v>783</v>
      </c>
      <c r="AC1264" s="145">
        <v>1708</v>
      </c>
    </row>
    <row r="1265" spans="24:29">
      <c r="X1265" s="144">
        <v>44294</v>
      </c>
      <c r="Y1265" s="145">
        <v>1410</v>
      </c>
      <c r="Z1265" s="145">
        <v>663</v>
      </c>
      <c r="AA1265" s="150">
        <v>44368</v>
      </c>
      <c r="AB1265" s="145">
        <v>781</v>
      </c>
      <c r="AC1265" s="145">
        <v>1702</v>
      </c>
    </row>
    <row r="1266" spans="24:29">
      <c r="X1266" s="144">
        <v>44293</v>
      </c>
      <c r="Y1266" s="145">
        <v>1419</v>
      </c>
      <c r="Z1266" s="145">
        <v>663</v>
      </c>
      <c r="AA1266" s="150">
        <v>44365</v>
      </c>
      <c r="AB1266" s="145">
        <v>781</v>
      </c>
      <c r="AC1266" s="145">
        <v>1683</v>
      </c>
    </row>
    <row r="1267" spans="24:29">
      <c r="X1267" s="144">
        <v>44292</v>
      </c>
      <c r="Y1267" s="145">
        <v>1420</v>
      </c>
      <c r="Z1267" s="145">
        <v>663</v>
      </c>
      <c r="AA1267" s="150">
        <v>44364</v>
      </c>
      <c r="AB1267" s="145">
        <v>780</v>
      </c>
      <c r="AC1267" s="145">
        <v>1674</v>
      </c>
    </row>
    <row r="1268" spans="24:29">
      <c r="X1268" s="144">
        <v>44288</v>
      </c>
      <c r="Y1268" s="145">
        <v>1423</v>
      </c>
      <c r="Z1268" s="145">
        <v>663</v>
      </c>
      <c r="AA1268" s="150">
        <v>44363</v>
      </c>
      <c r="AB1268" s="145">
        <v>779</v>
      </c>
      <c r="AC1268" s="145">
        <v>1670</v>
      </c>
    </row>
    <row r="1269" spans="24:29">
      <c r="X1269" s="144">
        <v>44287</v>
      </c>
      <c r="Y1269" s="145">
        <v>1424</v>
      </c>
      <c r="Z1269" s="145">
        <v>663</v>
      </c>
      <c r="AA1269" s="150">
        <v>44362</v>
      </c>
      <c r="AB1269" s="145">
        <v>777</v>
      </c>
      <c r="AC1269" s="145">
        <v>1670</v>
      </c>
    </row>
    <row r="1270" spans="24:29">
      <c r="X1270" s="144">
        <v>44286</v>
      </c>
      <c r="Y1270" s="145">
        <v>1420</v>
      </c>
      <c r="Z1270" s="145">
        <v>662</v>
      </c>
      <c r="AA1270" s="150">
        <v>44358</v>
      </c>
      <c r="AB1270" s="145">
        <v>777</v>
      </c>
      <c r="AC1270" s="145">
        <v>1666</v>
      </c>
    </row>
    <row r="1271" spans="24:29">
      <c r="X1271" s="144">
        <v>44285</v>
      </c>
      <c r="Y1271" s="145">
        <v>1421</v>
      </c>
      <c r="Z1271" s="145">
        <v>661</v>
      </c>
      <c r="AA1271" s="150">
        <v>44357</v>
      </c>
      <c r="AB1271" s="145">
        <v>777</v>
      </c>
      <c r="AC1271" s="145">
        <v>1659</v>
      </c>
    </row>
    <row r="1272" spans="24:29">
      <c r="X1272" s="144">
        <v>44284</v>
      </c>
      <c r="Y1272" s="145">
        <v>1420</v>
      </c>
      <c r="Z1272" s="145">
        <v>660</v>
      </c>
      <c r="AA1272" s="150">
        <v>44356</v>
      </c>
      <c r="AB1272" s="145">
        <v>777</v>
      </c>
      <c r="AC1272" s="145">
        <v>1659</v>
      </c>
    </row>
    <row r="1273" spans="24:29">
      <c r="X1273" s="144">
        <v>44281</v>
      </c>
      <c r="Y1273" s="145">
        <v>1420</v>
      </c>
      <c r="Z1273" s="145">
        <v>658</v>
      </c>
      <c r="AA1273" s="150">
        <v>44355</v>
      </c>
      <c r="AB1273" s="145">
        <v>777</v>
      </c>
      <c r="AC1273" s="145">
        <v>1658</v>
      </c>
    </row>
    <row r="1274" spans="24:29">
      <c r="X1274" s="144">
        <v>44280</v>
      </c>
      <c r="Y1274" s="145">
        <v>1419</v>
      </c>
      <c r="Z1274" s="145">
        <v>657</v>
      </c>
      <c r="AA1274" s="150">
        <v>44354</v>
      </c>
      <c r="AB1274" s="145">
        <v>777</v>
      </c>
      <c r="AC1274" s="145">
        <v>1661</v>
      </c>
    </row>
    <row r="1275" spans="24:29">
      <c r="X1275" s="144">
        <v>44279</v>
      </c>
      <c r="Y1275" s="145">
        <v>1420</v>
      </c>
      <c r="Z1275" s="145">
        <v>656</v>
      </c>
      <c r="AA1275" s="150">
        <v>44351</v>
      </c>
      <c r="AB1275" s="145">
        <v>777</v>
      </c>
      <c r="AC1275" s="145">
        <v>1659</v>
      </c>
    </row>
    <row r="1276" spans="24:29">
      <c r="X1276" s="144">
        <v>44278</v>
      </c>
      <c r="Y1276" s="145">
        <v>1420</v>
      </c>
      <c r="Z1276" s="145">
        <v>656</v>
      </c>
      <c r="AA1276" s="150">
        <v>44350</v>
      </c>
      <c r="AB1276" s="145">
        <v>791</v>
      </c>
      <c r="AC1276" s="145">
        <v>1657</v>
      </c>
    </row>
    <row r="1277" spans="24:29">
      <c r="X1277" s="144">
        <v>44277</v>
      </c>
      <c r="Y1277" s="145">
        <v>1421</v>
      </c>
      <c r="Z1277" s="145">
        <v>655</v>
      </c>
      <c r="AA1277" s="150">
        <v>44349</v>
      </c>
      <c r="AB1277" s="145">
        <v>789</v>
      </c>
      <c r="AC1277" s="145">
        <v>1657</v>
      </c>
    </row>
    <row r="1278" spans="24:29">
      <c r="X1278" s="144">
        <v>44274</v>
      </c>
      <c r="Y1278" s="145">
        <v>1419</v>
      </c>
      <c r="Z1278" s="145">
        <v>655</v>
      </c>
      <c r="AA1278" s="150">
        <v>44348</v>
      </c>
      <c r="AB1278" s="145">
        <v>787</v>
      </c>
      <c r="AC1278" s="145">
        <v>1656</v>
      </c>
    </row>
    <row r="1279" spans="24:29">
      <c r="X1279" s="144">
        <v>44273</v>
      </c>
      <c r="Y1279" s="145">
        <v>1419</v>
      </c>
      <c r="Z1279" s="145">
        <v>654</v>
      </c>
      <c r="AA1279" s="150">
        <v>44347</v>
      </c>
      <c r="AB1279" s="145">
        <v>787</v>
      </c>
      <c r="AC1279" s="145">
        <v>1645</v>
      </c>
    </row>
    <row r="1280" spans="24:29">
      <c r="X1280" s="144">
        <v>44272</v>
      </c>
      <c r="Y1280" s="145">
        <v>1419</v>
      </c>
      <c r="Z1280" s="145">
        <v>654</v>
      </c>
      <c r="AA1280" s="150">
        <v>44344</v>
      </c>
      <c r="AB1280" s="145">
        <v>785</v>
      </c>
      <c r="AC1280" s="145">
        <v>1645</v>
      </c>
    </row>
    <row r="1281" spans="24:29">
      <c r="X1281" s="144">
        <v>44271</v>
      </c>
      <c r="Y1281" s="145">
        <v>1422</v>
      </c>
      <c r="Z1281" s="145">
        <v>654</v>
      </c>
      <c r="AA1281" s="150">
        <v>44343</v>
      </c>
      <c r="AB1281" s="145">
        <v>787</v>
      </c>
      <c r="AC1281" s="145">
        <v>1641</v>
      </c>
    </row>
    <row r="1282" spans="24:29">
      <c r="X1282" s="144">
        <v>44270</v>
      </c>
      <c r="Y1282" s="145">
        <v>1423</v>
      </c>
      <c r="Z1282" s="145">
        <v>654</v>
      </c>
      <c r="AA1282" s="150">
        <v>44342</v>
      </c>
      <c r="AB1282" s="145">
        <v>789</v>
      </c>
      <c r="AC1282" s="145">
        <v>1620</v>
      </c>
    </row>
    <row r="1283" spans="24:29">
      <c r="X1283" s="144">
        <v>44267</v>
      </c>
      <c r="Y1283" s="145">
        <v>1423</v>
      </c>
      <c r="Z1283" s="145">
        <v>654</v>
      </c>
      <c r="AA1283" s="150">
        <v>44341</v>
      </c>
      <c r="AB1283" s="145">
        <v>791</v>
      </c>
      <c r="AC1283" s="145">
        <v>1624</v>
      </c>
    </row>
    <row r="1284" spans="24:29">
      <c r="X1284" s="144">
        <v>44266</v>
      </c>
      <c r="Y1284" s="145">
        <v>1423</v>
      </c>
      <c r="Z1284" s="145">
        <v>654</v>
      </c>
      <c r="AA1284" s="150">
        <v>44340</v>
      </c>
      <c r="AB1284" s="145">
        <v>792</v>
      </c>
      <c r="AC1284" s="145">
        <v>1623</v>
      </c>
    </row>
    <row r="1285" spans="24:29">
      <c r="X1285" s="144">
        <v>44265</v>
      </c>
      <c r="Y1285" s="145">
        <v>1425</v>
      </c>
      <c r="Z1285" s="145">
        <v>653</v>
      </c>
      <c r="AA1285" s="150">
        <v>44337</v>
      </c>
      <c r="AB1285" s="145">
        <v>794</v>
      </c>
      <c r="AC1285" s="145">
        <v>1622</v>
      </c>
    </row>
    <row r="1286" spans="24:29">
      <c r="X1286" s="144">
        <v>44264</v>
      </c>
      <c r="Y1286" s="145">
        <v>1426</v>
      </c>
      <c r="Z1286" s="145">
        <v>652</v>
      </c>
      <c r="AA1286" s="150">
        <v>44336</v>
      </c>
      <c r="AB1286" s="145">
        <v>795</v>
      </c>
      <c r="AC1286" s="145">
        <v>1615</v>
      </c>
    </row>
    <row r="1287" spans="24:29">
      <c r="X1287" s="144">
        <v>44263</v>
      </c>
      <c r="Y1287" s="145">
        <v>1426</v>
      </c>
      <c r="Z1287" s="145">
        <v>651</v>
      </c>
      <c r="AA1287" s="150">
        <v>44335</v>
      </c>
      <c r="AB1287" s="145">
        <v>795</v>
      </c>
      <c r="AC1287" s="145">
        <v>1611</v>
      </c>
    </row>
    <row r="1288" spans="24:29">
      <c r="X1288" s="144">
        <v>44260</v>
      </c>
      <c r="Y1288" s="145">
        <v>1426</v>
      </c>
      <c r="Z1288" s="145">
        <v>651</v>
      </c>
      <c r="AA1288" s="150">
        <v>44334</v>
      </c>
      <c r="AB1288" s="145">
        <v>795</v>
      </c>
      <c r="AC1288" s="145">
        <v>1593</v>
      </c>
    </row>
    <row r="1289" spans="24:29">
      <c r="X1289" s="144">
        <v>44259</v>
      </c>
      <c r="Y1289" s="145">
        <v>1428</v>
      </c>
      <c r="Z1289" s="145">
        <v>661</v>
      </c>
      <c r="AA1289" s="150">
        <v>44333</v>
      </c>
      <c r="AB1289" s="145">
        <v>794</v>
      </c>
      <c r="AC1289" s="145">
        <v>1589</v>
      </c>
    </row>
    <row r="1290" spans="24:29">
      <c r="X1290" s="144">
        <v>44258</v>
      </c>
      <c r="Y1290" s="145">
        <v>1428</v>
      </c>
      <c r="Z1290" s="145">
        <v>659</v>
      </c>
      <c r="AA1290" s="150">
        <v>44330</v>
      </c>
      <c r="AB1290" s="145">
        <v>794</v>
      </c>
      <c r="AC1290" s="145">
        <v>1586</v>
      </c>
    </row>
    <row r="1291" spans="24:29">
      <c r="X1291" s="144">
        <v>44257</v>
      </c>
      <c r="Y1291" s="145">
        <v>1429</v>
      </c>
      <c r="Z1291" s="145">
        <v>659</v>
      </c>
      <c r="AA1291" s="150">
        <v>44329</v>
      </c>
      <c r="AB1291" s="145">
        <v>794</v>
      </c>
      <c r="AC1291" s="145">
        <v>1552</v>
      </c>
    </row>
    <row r="1292" spans="24:29">
      <c r="X1292" s="144">
        <v>44256</v>
      </c>
      <c r="Y1292" s="145">
        <v>1431</v>
      </c>
      <c r="Z1292" s="145">
        <v>670</v>
      </c>
      <c r="AA1292" s="150">
        <v>44328</v>
      </c>
      <c r="AB1292" s="145">
        <v>739</v>
      </c>
      <c r="AC1292" s="145">
        <v>1530</v>
      </c>
    </row>
    <row r="1293" spans="24:29">
      <c r="X1293" s="144">
        <v>44253</v>
      </c>
      <c r="Y1293" s="145">
        <v>1432</v>
      </c>
      <c r="Z1293" s="145">
        <v>672</v>
      </c>
      <c r="AA1293" s="150">
        <v>44327</v>
      </c>
      <c r="AB1293" s="145">
        <v>732</v>
      </c>
      <c r="AC1293" s="145">
        <v>1522</v>
      </c>
    </row>
    <row r="1294" spans="24:29">
      <c r="X1294" s="144">
        <v>44252</v>
      </c>
      <c r="Y1294" s="145">
        <v>1437</v>
      </c>
      <c r="Z1294" s="145">
        <v>673</v>
      </c>
      <c r="AA1294" s="150">
        <v>44326</v>
      </c>
      <c r="AB1294" s="145">
        <v>731</v>
      </c>
      <c r="AC1294" s="145">
        <v>1512</v>
      </c>
    </row>
    <row r="1295" spans="24:29">
      <c r="X1295" s="144">
        <v>44251</v>
      </c>
      <c r="Y1295" s="145">
        <v>1439</v>
      </c>
      <c r="Z1295" s="145">
        <v>691</v>
      </c>
      <c r="AA1295" s="150">
        <v>44323</v>
      </c>
      <c r="AB1295" s="145">
        <v>719</v>
      </c>
      <c r="AC1295" s="145">
        <v>1502</v>
      </c>
    </row>
    <row r="1296" spans="24:29">
      <c r="X1296" s="144">
        <v>44250</v>
      </c>
      <c r="Y1296" s="145">
        <v>1437</v>
      </c>
      <c r="Z1296" s="145">
        <v>694</v>
      </c>
      <c r="AA1296" s="150">
        <v>44322</v>
      </c>
      <c r="AB1296" s="145">
        <v>707</v>
      </c>
      <c r="AC1296" s="145">
        <v>1478</v>
      </c>
    </row>
    <row r="1297" spans="24:29">
      <c r="X1297" s="144">
        <v>44249</v>
      </c>
      <c r="Y1297" s="145">
        <v>1438</v>
      </c>
      <c r="Z1297" s="145">
        <v>700</v>
      </c>
      <c r="AA1297" s="150">
        <v>44316</v>
      </c>
      <c r="AB1297" s="145">
        <v>705</v>
      </c>
      <c r="AC1297" s="145">
        <v>1467</v>
      </c>
    </row>
    <row r="1298" spans="24:29">
      <c r="X1298" s="144">
        <v>44246</v>
      </c>
      <c r="Y1298" s="145">
        <v>1437</v>
      </c>
      <c r="Z1298" s="145">
        <v>715</v>
      </c>
      <c r="AA1298" s="150">
        <v>44315</v>
      </c>
      <c r="AB1298" s="145">
        <v>703</v>
      </c>
      <c r="AC1298" s="145">
        <v>1456</v>
      </c>
    </row>
    <row r="1299" spans="24:29">
      <c r="X1299" s="144">
        <v>44245</v>
      </c>
      <c r="Y1299" s="145">
        <v>1436</v>
      </c>
      <c r="Z1299" s="145">
        <v>717</v>
      </c>
      <c r="AA1299" s="150">
        <v>44314</v>
      </c>
      <c r="AB1299" s="145">
        <v>703</v>
      </c>
      <c r="AC1299" s="145">
        <v>1456</v>
      </c>
    </row>
    <row r="1300" spans="24:29">
      <c r="X1300" s="144">
        <v>44237</v>
      </c>
      <c r="Y1300" s="145">
        <v>1443</v>
      </c>
      <c r="Z1300" s="145">
        <v>717</v>
      </c>
      <c r="AA1300" s="150">
        <v>44313</v>
      </c>
      <c r="AB1300" s="145">
        <v>703</v>
      </c>
      <c r="AC1300" s="145">
        <v>1449</v>
      </c>
    </row>
    <row r="1301" spans="24:29">
      <c r="X1301" s="144">
        <v>44236</v>
      </c>
      <c r="Y1301" s="145">
        <v>1443</v>
      </c>
      <c r="Z1301" s="145">
        <v>717</v>
      </c>
      <c r="AA1301" s="150">
        <v>44312</v>
      </c>
      <c r="AB1301" s="145">
        <v>703</v>
      </c>
      <c r="AC1301" s="145">
        <v>1442</v>
      </c>
    </row>
    <row r="1302" spans="24:29">
      <c r="X1302" s="144">
        <v>44235</v>
      </c>
      <c r="Y1302" s="145">
        <v>1444</v>
      </c>
      <c r="Z1302" s="145">
        <v>718</v>
      </c>
      <c r="AA1302" s="150">
        <v>44309</v>
      </c>
      <c r="AB1302" s="145">
        <v>685</v>
      </c>
      <c r="AC1302" s="145">
        <v>1435</v>
      </c>
    </row>
    <row r="1303" spans="24:29">
      <c r="X1303" s="144">
        <v>44232</v>
      </c>
      <c r="Y1303" s="145">
        <v>1444</v>
      </c>
      <c r="Z1303" s="145">
        <v>724</v>
      </c>
      <c r="AA1303" s="150">
        <v>44308</v>
      </c>
      <c r="AB1303" s="145">
        <v>685</v>
      </c>
      <c r="AC1303" s="145">
        <v>1428</v>
      </c>
    </row>
    <row r="1304" spans="24:29">
      <c r="X1304" s="144">
        <v>44231</v>
      </c>
      <c r="Y1304" s="145">
        <v>1444</v>
      </c>
      <c r="Z1304" s="145">
        <v>725</v>
      </c>
      <c r="AA1304" s="150">
        <v>44307</v>
      </c>
      <c r="AB1304" s="145">
        <v>685</v>
      </c>
      <c r="AC1304" s="145">
        <v>1426</v>
      </c>
    </row>
    <row r="1305" spans="24:29">
      <c r="X1305" s="144">
        <v>44230</v>
      </c>
      <c r="Y1305" s="145">
        <v>1439</v>
      </c>
      <c r="Z1305" s="145">
        <v>727</v>
      </c>
      <c r="AA1305" s="150">
        <v>44306</v>
      </c>
      <c r="AB1305" s="145">
        <v>684</v>
      </c>
      <c r="AC1305" s="145">
        <v>1423</v>
      </c>
    </row>
    <row r="1306" spans="24:29">
      <c r="X1306" s="144">
        <v>44229</v>
      </c>
      <c r="Y1306" s="145">
        <v>1439</v>
      </c>
      <c r="Z1306" s="145">
        <v>730</v>
      </c>
      <c r="AA1306" s="150">
        <v>44305</v>
      </c>
      <c r="AB1306" s="145">
        <v>665</v>
      </c>
      <c r="AC1306" s="145">
        <v>1419</v>
      </c>
    </row>
    <row r="1307" spans="24:29">
      <c r="X1307" s="144">
        <v>44228</v>
      </c>
      <c r="Y1307" s="145">
        <v>1428</v>
      </c>
      <c r="Z1307" s="145">
        <v>731</v>
      </c>
      <c r="AA1307" s="150">
        <v>44302</v>
      </c>
      <c r="AB1307" s="145">
        <v>664</v>
      </c>
      <c r="AC1307" s="145">
        <v>1416</v>
      </c>
    </row>
    <row r="1308" spans="24:29">
      <c r="X1308" s="144">
        <v>44225</v>
      </c>
      <c r="Y1308" s="145">
        <v>1411</v>
      </c>
      <c r="Z1308" s="145">
        <v>733</v>
      </c>
      <c r="AA1308" s="150">
        <v>44301</v>
      </c>
      <c r="AB1308" s="145">
        <v>663</v>
      </c>
      <c r="AC1308" s="145">
        <v>1416</v>
      </c>
    </row>
    <row r="1309" spans="24:29">
      <c r="X1309" s="144">
        <v>44224</v>
      </c>
      <c r="Y1309" s="145">
        <v>1410</v>
      </c>
      <c r="Z1309" s="145">
        <v>737</v>
      </c>
      <c r="AA1309" s="150">
        <v>44300</v>
      </c>
      <c r="AB1309" s="145">
        <v>662</v>
      </c>
      <c r="AC1309" s="145">
        <v>1415</v>
      </c>
    </row>
    <row r="1310" spans="24:29">
      <c r="X1310" s="144">
        <v>44223</v>
      </c>
      <c r="Y1310" s="145">
        <v>1407</v>
      </c>
      <c r="Z1310" s="145">
        <v>738</v>
      </c>
      <c r="AA1310" s="150">
        <v>44299</v>
      </c>
      <c r="AB1310" s="145">
        <v>662</v>
      </c>
      <c r="AC1310" s="145">
        <v>1413</v>
      </c>
    </row>
    <row r="1311" spans="24:29">
      <c r="X1311" s="144">
        <v>44222</v>
      </c>
      <c r="Y1311" s="145">
        <v>1404</v>
      </c>
      <c r="Z1311" s="145">
        <v>741</v>
      </c>
      <c r="AA1311" s="150">
        <v>44298</v>
      </c>
      <c r="AB1311" s="145">
        <v>662</v>
      </c>
      <c r="AC1311" s="145">
        <v>1413</v>
      </c>
    </row>
    <row r="1312" spans="24:29">
      <c r="X1312" s="144">
        <v>44221</v>
      </c>
      <c r="Y1312" s="145">
        <v>1399</v>
      </c>
      <c r="Z1312" s="145">
        <v>743</v>
      </c>
      <c r="AA1312" s="150">
        <v>44295</v>
      </c>
      <c r="AB1312" s="145">
        <v>662</v>
      </c>
      <c r="AC1312" s="145">
        <v>1410</v>
      </c>
    </row>
    <row r="1313" spans="24:29">
      <c r="X1313" s="144">
        <v>44218</v>
      </c>
      <c r="Y1313" s="145">
        <v>1397</v>
      </c>
      <c r="Z1313" s="145">
        <v>745</v>
      </c>
      <c r="AA1313" s="150">
        <v>44294</v>
      </c>
      <c r="AB1313" s="145">
        <v>663</v>
      </c>
      <c r="AC1313" s="145">
        <v>1410</v>
      </c>
    </row>
    <row r="1314" spans="24:29">
      <c r="X1314" s="144">
        <v>44217</v>
      </c>
      <c r="Y1314" s="145">
        <v>1396</v>
      </c>
      <c r="Z1314" s="145">
        <v>749</v>
      </c>
      <c r="AA1314" s="150">
        <v>44293</v>
      </c>
      <c r="AB1314" s="145">
        <v>663</v>
      </c>
      <c r="AC1314" s="145">
        <v>1419</v>
      </c>
    </row>
    <row r="1315" spans="24:29">
      <c r="X1315" s="144">
        <v>44216</v>
      </c>
      <c r="Y1315" s="145">
        <v>1385</v>
      </c>
      <c r="Z1315" s="145">
        <v>746</v>
      </c>
      <c r="AA1315" s="150">
        <v>44292</v>
      </c>
      <c r="AB1315" s="145">
        <v>663</v>
      </c>
      <c r="AC1315" s="145">
        <v>1420</v>
      </c>
    </row>
    <row r="1316" spans="24:29">
      <c r="X1316" s="144">
        <v>44215</v>
      </c>
      <c r="Y1316" s="145">
        <v>1385</v>
      </c>
      <c r="Z1316" s="145">
        <v>746</v>
      </c>
      <c r="AA1316" s="150">
        <v>44288</v>
      </c>
      <c r="AB1316" s="145">
        <v>663</v>
      </c>
      <c r="AC1316" s="145">
        <v>1423</v>
      </c>
    </row>
    <row r="1317" spans="24:29">
      <c r="X1317" s="144">
        <v>44214</v>
      </c>
      <c r="Y1317" s="145">
        <v>1383</v>
      </c>
      <c r="Z1317" s="145">
        <v>743</v>
      </c>
      <c r="AA1317" s="150">
        <v>44287</v>
      </c>
      <c r="AB1317" s="145">
        <v>663</v>
      </c>
      <c r="AC1317" s="145">
        <v>1424</v>
      </c>
    </row>
    <row r="1318" spans="24:29">
      <c r="X1318" s="144">
        <v>44211</v>
      </c>
      <c r="Y1318" s="145">
        <v>1377</v>
      </c>
      <c r="Z1318" s="145">
        <v>725</v>
      </c>
      <c r="AA1318" s="150">
        <v>44286</v>
      </c>
      <c r="AB1318" s="145">
        <v>662</v>
      </c>
      <c r="AC1318" s="145">
        <v>1420</v>
      </c>
    </row>
    <row r="1319" spans="24:29">
      <c r="X1319" s="144">
        <v>44210</v>
      </c>
      <c r="Y1319" s="145">
        <v>1376</v>
      </c>
      <c r="Z1319" s="145">
        <v>722</v>
      </c>
      <c r="AA1319" s="150">
        <v>44285</v>
      </c>
      <c r="AB1319" s="145">
        <v>661</v>
      </c>
      <c r="AC1319" s="145">
        <v>1421</v>
      </c>
    </row>
    <row r="1320" spans="24:29">
      <c r="X1320" s="144">
        <v>44209</v>
      </c>
      <c r="Y1320" s="145">
        <v>1371</v>
      </c>
      <c r="Z1320" s="145">
        <v>715</v>
      </c>
      <c r="AA1320" s="150">
        <v>44284</v>
      </c>
      <c r="AB1320" s="145">
        <v>660</v>
      </c>
      <c r="AC1320" s="145">
        <v>1420</v>
      </c>
    </row>
    <row r="1321" spans="24:29">
      <c r="X1321" s="144">
        <v>44208</v>
      </c>
      <c r="Y1321" s="145">
        <v>1371</v>
      </c>
      <c r="Z1321" s="145">
        <v>713</v>
      </c>
      <c r="AA1321" s="150">
        <v>44281</v>
      </c>
      <c r="AB1321" s="145">
        <v>658</v>
      </c>
      <c r="AC1321" s="145">
        <v>1420</v>
      </c>
    </row>
    <row r="1322" spans="24:29">
      <c r="X1322" s="144">
        <v>44207</v>
      </c>
      <c r="Y1322" s="145">
        <v>1370</v>
      </c>
      <c r="Z1322" s="145">
        <v>710</v>
      </c>
      <c r="AA1322" s="150">
        <v>44280</v>
      </c>
      <c r="AB1322" s="145">
        <v>657</v>
      </c>
      <c r="AC1322" s="145">
        <v>1419</v>
      </c>
    </row>
    <row r="1323" spans="24:29">
      <c r="X1323" s="144">
        <v>44204</v>
      </c>
      <c r="Y1323" s="145">
        <v>1369</v>
      </c>
      <c r="Z1323" s="145">
        <v>700</v>
      </c>
      <c r="AA1323" s="150">
        <v>44279</v>
      </c>
      <c r="AB1323" s="145">
        <v>656</v>
      </c>
      <c r="AC1323" s="145">
        <v>1420</v>
      </c>
    </row>
    <row r="1324" spans="24:29">
      <c r="X1324" s="144">
        <v>44203</v>
      </c>
      <c r="Y1324" s="145">
        <v>1365</v>
      </c>
      <c r="Z1324" s="145">
        <v>698</v>
      </c>
      <c r="AA1324" s="150">
        <v>44278</v>
      </c>
      <c r="AB1324" s="145">
        <v>656</v>
      </c>
      <c r="AC1324" s="145">
        <v>1420</v>
      </c>
    </row>
    <row r="1325" spans="24:29">
      <c r="X1325" s="144">
        <v>44202</v>
      </c>
      <c r="Y1325" s="145">
        <v>1365</v>
      </c>
      <c r="Z1325" s="145">
        <v>692</v>
      </c>
      <c r="AA1325" s="150">
        <v>44277</v>
      </c>
      <c r="AB1325" s="145">
        <v>655</v>
      </c>
      <c r="AC1325" s="145">
        <v>1421</v>
      </c>
    </row>
    <row r="1326" spans="24:29">
      <c r="X1326" s="144">
        <v>44201</v>
      </c>
      <c r="Y1326" s="145">
        <v>1354</v>
      </c>
      <c r="Z1326" s="145">
        <v>692</v>
      </c>
      <c r="AA1326" s="150">
        <v>44274</v>
      </c>
      <c r="AB1326" s="145">
        <v>655</v>
      </c>
      <c r="AC1326" s="145">
        <v>1419</v>
      </c>
    </row>
    <row r="1327" spans="24:29">
      <c r="X1327" s="144">
        <v>44200</v>
      </c>
      <c r="Y1327" s="145">
        <v>1346</v>
      </c>
      <c r="Z1327" s="145">
        <v>684</v>
      </c>
      <c r="AA1327" s="150">
        <v>44273</v>
      </c>
      <c r="AB1327" s="145">
        <v>654</v>
      </c>
      <c r="AC1327" s="145">
        <v>1419</v>
      </c>
    </row>
    <row r="1328" spans="24:29">
      <c r="X1328" s="144">
        <v>44196</v>
      </c>
      <c r="Y1328" s="145">
        <v>1308</v>
      </c>
      <c r="Z1328" s="145">
        <v>659</v>
      </c>
      <c r="AA1328" s="150">
        <v>44272</v>
      </c>
      <c r="AB1328" s="145">
        <v>654</v>
      </c>
      <c r="AC1328" s="145">
        <v>1419</v>
      </c>
    </row>
    <row r="1329" spans="24:29">
      <c r="X1329" s="144">
        <v>44195</v>
      </c>
      <c r="Y1329" s="145">
        <v>1308</v>
      </c>
      <c r="Z1329" s="145">
        <v>640</v>
      </c>
      <c r="AA1329" s="150">
        <v>44271</v>
      </c>
      <c r="AB1329" s="145">
        <v>654</v>
      </c>
      <c r="AC1329" s="145">
        <v>1422</v>
      </c>
    </row>
    <row r="1330" spans="24:29">
      <c r="X1330" s="144">
        <v>44194</v>
      </c>
      <c r="Y1330" s="145">
        <v>1308</v>
      </c>
      <c r="Z1330" s="145">
        <v>640</v>
      </c>
      <c r="AA1330" s="150">
        <v>44270</v>
      </c>
      <c r="AB1330" s="145">
        <v>654</v>
      </c>
      <c r="AC1330" s="145">
        <v>1423</v>
      </c>
    </row>
    <row r="1331" spans="24:29">
      <c r="X1331" s="144">
        <v>44193</v>
      </c>
      <c r="Y1331" s="145">
        <v>1307</v>
      </c>
      <c r="Z1331" s="145">
        <v>639</v>
      </c>
      <c r="AA1331" s="150">
        <v>44267</v>
      </c>
      <c r="AB1331" s="145">
        <v>654</v>
      </c>
      <c r="AC1331" s="145">
        <v>1423</v>
      </c>
    </row>
    <row r="1332" spans="24:29">
      <c r="X1332" s="144">
        <v>44190</v>
      </c>
      <c r="Y1332" s="145">
        <v>1307</v>
      </c>
      <c r="Z1332" s="145">
        <v>638</v>
      </c>
      <c r="AA1332" s="150">
        <v>44266</v>
      </c>
      <c r="AB1332" s="145">
        <v>654</v>
      </c>
      <c r="AC1332" s="145">
        <v>1423</v>
      </c>
    </row>
    <row r="1333" spans="24:29">
      <c r="X1333" s="144">
        <v>44189</v>
      </c>
      <c r="Y1333" s="145">
        <v>1299</v>
      </c>
      <c r="Z1333" s="145">
        <v>638</v>
      </c>
      <c r="AA1333" s="150">
        <v>44265</v>
      </c>
      <c r="AB1333" s="145">
        <v>653</v>
      </c>
      <c r="AC1333" s="145">
        <v>1425</v>
      </c>
    </row>
    <row r="1334" spans="24:29">
      <c r="X1334" s="144">
        <v>44188</v>
      </c>
      <c r="Y1334" s="145">
        <v>1299</v>
      </c>
      <c r="Z1334" s="145">
        <v>638</v>
      </c>
      <c r="AA1334" s="150">
        <v>44264</v>
      </c>
      <c r="AB1334" s="145">
        <v>652</v>
      </c>
      <c r="AC1334" s="145">
        <v>1426</v>
      </c>
    </row>
    <row r="1335" spans="24:29">
      <c r="X1335" s="144">
        <v>44187</v>
      </c>
      <c r="Y1335" s="145">
        <v>1299</v>
      </c>
      <c r="Z1335" s="145">
        <v>638</v>
      </c>
      <c r="AA1335" s="150">
        <v>44263</v>
      </c>
      <c r="AB1335" s="145">
        <v>651</v>
      </c>
      <c r="AC1335" s="145">
        <v>1426</v>
      </c>
    </row>
    <row r="1336" spans="24:29">
      <c r="X1336" s="144">
        <v>44186</v>
      </c>
      <c r="Y1336" s="145">
        <v>1298</v>
      </c>
      <c r="Z1336" s="145">
        <v>637</v>
      </c>
      <c r="AA1336" s="150">
        <v>44260</v>
      </c>
      <c r="AB1336" s="145">
        <v>651</v>
      </c>
      <c r="AC1336" s="145">
        <v>1426</v>
      </c>
    </row>
    <row r="1337" spans="24:29">
      <c r="X1337" s="144">
        <v>44183</v>
      </c>
      <c r="Y1337" s="145">
        <v>1297</v>
      </c>
      <c r="Z1337" s="145">
        <v>636</v>
      </c>
      <c r="AA1337" s="150">
        <v>44259</v>
      </c>
      <c r="AB1337" s="145">
        <v>661</v>
      </c>
      <c r="AC1337" s="145">
        <v>1428</v>
      </c>
    </row>
    <row r="1338" spans="24:29">
      <c r="X1338" s="144">
        <v>44182</v>
      </c>
      <c r="Y1338" s="145">
        <v>1298</v>
      </c>
      <c r="Z1338" s="145">
        <v>635</v>
      </c>
      <c r="AA1338" s="150">
        <v>44258</v>
      </c>
      <c r="AB1338" s="145">
        <v>659</v>
      </c>
      <c r="AC1338" s="145">
        <v>1428</v>
      </c>
    </row>
    <row r="1339" spans="24:29">
      <c r="X1339" s="144">
        <v>44181</v>
      </c>
      <c r="Y1339" s="145">
        <v>1296</v>
      </c>
      <c r="Z1339" s="145">
        <v>633</v>
      </c>
      <c r="AA1339" s="150">
        <v>44257</v>
      </c>
      <c r="AB1339" s="145">
        <v>659</v>
      </c>
      <c r="AC1339" s="145">
        <v>1429</v>
      </c>
    </row>
    <row r="1340" spans="24:29">
      <c r="X1340" s="144">
        <v>44180</v>
      </c>
      <c r="Y1340" s="145">
        <v>1296</v>
      </c>
      <c r="Z1340" s="145">
        <v>616</v>
      </c>
      <c r="AA1340" s="150">
        <v>44256</v>
      </c>
      <c r="AB1340" s="145">
        <v>670</v>
      </c>
      <c r="AC1340" s="145">
        <v>1431</v>
      </c>
    </row>
    <row r="1341" spans="24:29">
      <c r="X1341" s="144">
        <v>44179</v>
      </c>
      <c r="Y1341" s="145">
        <v>1294</v>
      </c>
      <c r="Z1341" s="145">
        <v>602</v>
      </c>
      <c r="AA1341" s="150">
        <v>44253</v>
      </c>
      <c r="AB1341" s="145">
        <v>672</v>
      </c>
      <c r="AC1341" s="145">
        <v>1432</v>
      </c>
    </row>
    <row r="1342" spans="24:29">
      <c r="X1342" s="144">
        <v>44176</v>
      </c>
      <c r="Y1342" s="145">
        <v>1294</v>
      </c>
      <c r="Z1342" s="145">
        <v>601</v>
      </c>
      <c r="AA1342" s="150">
        <v>44252</v>
      </c>
      <c r="AB1342" s="145">
        <v>673</v>
      </c>
      <c r="AC1342" s="145">
        <v>1437</v>
      </c>
    </row>
    <row r="1343" spans="24:29">
      <c r="X1343" s="144">
        <v>44175</v>
      </c>
      <c r="Y1343" s="145">
        <v>1294</v>
      </c>
      <c r="Z1343" s="145">
        <v>601</v>
      </c>
      <c r="AA1343" s="150">
        <v>44251</v>
      </c>
      <c r="AB1343" s="145">
        <v>691</v>
      </c>
      <c r="AC1343" s="145">
        <v>1439</v>
      </c>
    </row>
    <row r="1344" spans="24:29">
      <c r="X1344" s="144">
        <v>44174</v>
      </c>
      <c r="Y1344" s="145">
        <v>1294</v>
      </c>
      <c r="Z1344" s="145">
        <v>595</v>
      </c>
      <c r="AA1344" s="150">
        <v>44250</v>
      </c>
      <c r="AB1344" s="145">
        <v>694</v>
      </c>
      <c r="AC1344" s="145">
        <v>1437</v>
      </c>
    </row>
    <row r="1345" spans="24:29">
      <c r="X1345" s="144">
        <v>44173</v>
      </c>
      <c r="Y1345" s="145">
        <v>1294</v>
      </c>
      <c r="Z1345" s="145">
        <v>594</v>
      </c>
      <c r="AA1345" s="150">
        <v>44249</v>
      </c>
      <c r="AB1345" s="145">
        <v>700</v>
      </c>
      <c r="AC1345" s="145">
        <v>1438</v>
      </c>
    </row>
    <row r="1346" spans="24:29">
      <c r="X1346" s="144">
        <v>44172</v>
      </c>
      <c r="Y1346" s="145">
        <v>1290</v>
      </c>
      <c r="Z1346" s="145">
        <v>593</v>
      </c>
      <c r="AA1346" s="150">
        <v>44246</v>
      </c>
      <c r="AB1346" s="145">
        <v>715</v>
      </c>
      <c r="AC1346" s="145">
        <v>1437</v>
      </c>
    </row>
    <row r="1347" spans="24:29">
      <c r="X1347" s="144">
        <v>44169</v>
      </c>
      <c r="Y1347" s="145">
        <v>1290</v>
      </c>
      <c r="Z1347" s="145">
        <v>593</v>
      </c>
      <c r="AA1347" s="150">
        <v>44245</v>
      </c>
      <c r="AB1347" s="145">
        <v>717</v>
      </c>
      <c r="AC1347" s="145">
        <v>1436</v>
      </c>
    </row>
    <row r="1348" spans="24:29">
      <c r="X1348" s="144">
        <v>44168</v>
      </c>
      <c r="Y1348" s="145">
        <v>1290</v>
      </c>
      <c r="Z1348" s="145">
        <v>593</v>
      </c>
      <c r="AA1348" s="150">
        <v>44237</v>
      </c>
      <c r="AB1348" s="145">
        <v>717</v>
      </c>
      <c r="AC1348" s="145">
        <v>1443</v>
      </c>
    </row>
    <row r="1349" spans="24:29">
      <c r="X1349" s="144">
        <v>44167</v>
      </c>
      <c r="Y1349" s="145">
        <v>1290</v>
      </c>
      <c r="Z1349" s="145">
        <v>583</v>
      </c>
      <c r="AA1349" s="150">
        <v>44236</v>
      </c>
      <c r="AB1349" s="145">
        <v>717</v>
      </c>
      <c r="AC1349" s="145">
        <v>1443</v>
      </c>
    </row>
    <row r="1350" spans="24:29">
      <c r="X1350" s="144">
        <v>44166</v>
      </c>
      <c r="Y1350" s="145">
        <v>1289</v>
      </c>
      <c r="Z1350" s="145">
        <v>583</v>
      </c>
      <c r="AA1350" s="150">
        <v>44235</v>
      </c>
      <c r="AB1350" s="145">
        <v>718</v>
      </c>
      <c r="AC1350" s="145">
        <v>1444</v>
      </c>
    </row>
    <row r="1351" spans="24:29">
      <c r="X1351" s="144">
        <v>44165</v>
      </c>
      <c r="Y1351" s="145">
        <v>1276</v>
      </c>
      <c r="Z1351" s="145">
        <v>580</v>
      </c>
      <c r="AA1351" s="150">
        <v>44232</v>
      </c>
      <c r="AB1351" s="145">
        <v>724</v>
      </c>
      <c r="AC1351" s="145">
        <v>1444</v>
      </c>
    </row>
    <row r="1352" spans="24:29">
      <c r="X1352" s="144">
        <v>44162</v>
      </c>
      <c r="Y1352" s="145">
        <v>1275</v>
      </c>
      <c r="Z1352" s="145">
        <v>580</v>
      </c>
      <c r="AA1352" s="150">
        <v>44231</v>
      </c>
      <c r="AB1352" s="145">
        <v>725</v>
      </c>
      <c r="AC1352" s="145">
        <v>1444</v>
      </c>
    </row>
    <row r="1353" spans="24:29">
      <c r="X1353" s="144">
        <v>44161</v>
      </c>
      <c r="Y1353" s="145">
        <v>1272</v>
      </c>
      <c r="Z1353" s="145">
        <v>579</v>
      </c>
      <c r="AA1353" s="150">
        <v>44230</v>
      </c>
      <c r="AB1353" s="145">
        <v>727</v>
      </c>
      <c r="AC1353" s="145">
        <v>1439</v>
      </c>
    </row>
    <row r="1354" spans="24:29">
      <c r="X1354" s="144">
        <v>44160</v>
      </c>
      <c r="Y1354" s="145">
        <v>1272</v>
      </c>
      <c r="Z1354" s="145">
        <v>579</v>
      </c>
      <c r="AA1354" s="150">
        <v>44229</v>
      </c>
      <c r="AB1354" s="145">
        <v>730</v>
      </c>
      <c r="AC1354" s="145">
        <v>1439</v>
      </c>
    </row>
    <row r="1355" spans="24:29">
      <c r="X1355" s="144">
        <v>44159</v>
      </c>
      <c r="Y1355" s="145">
        <v>1272</v>
      </c>
      <c r="Z1355" s="145">
        <v>579</v>
      </c>
      <c r="AA1355" s="150">
        <v>44228</v>
      </c>
      <c r="AB1355" s="145">
        <v>731</v>
      </c>
      <c r="AC1355" s="145">
        <v>1428</v>
      </c>
    </row>
    <row r="1356" spans="24:29">
      <c r="X1356" s="144">
        <v>44158</v>
      </c>
      <c r="Y1356" s="145">
        <v>1272</v>
      </c>
      <c r="Z1356" s="145">
        <v>579</v>
      </c>
      <c r="AA1356" s="150">
        <v>44225</v>
      </c>
      <c r="AB1356" s="145">
        <v>733</v>
      </c>
      <c r="AC1356" s="145">
        <v>1411</v>
      </c>
    </row>
    <row r="1357" spans="24:29">
      <c r="X1357" s="144">
        <v>44155</v>
      </c>
      <c r="Y1357" s="145">
        <v>1272</v>
      </c>
      <c r="Z1357" s="145">
        <v>579</v>
      </c>
      <c r="AA1357" s="150">
        <v>44224</v>
      </c>
      <c r="AB1357" s="145">
        <v>737</v>
      </c>
      <c r="AC1357" s="145">
        <v>1410</v>
      </c>
    </row>
    <row r="1358" spans="24:29">
      <c r="X1358" s="144">
        <v>44154</v>
      </c>
      <c r="Y1358" s="145">
        <v>1271</v>
      </c>
      <c r="Z1358" s="145">
        <v>579</v>
      </c>
      <c r="AA1358" s="150">
        <v>44223</v>
      </c>
      <c r="AB1358" s="145">
        <v>738</v>
      </c>
      <c r="AC1358" s="145">
        <v>1407</v>
      </c>
    </row>
    <row r="1359" spans="24:29">
      <c r="X1359" s="144">
        <v>44153</v>
      </c>
      <c r="Y1359" s="145">
        <v>1271</v>
      </c>
      <c r="Z1359" s="145">
        <v>579</v>
      </c>
      <c r="AA1359" s="150">
        <v>44222</v>
      </c>
      <c r="AB1359" s="145">
        <v>741</v>
      </c>
      <c r="AC1359" s="145">
        <v>1404</v>
      </c>
    </row>
    <row r="1360" spans="24:29">
      <c r="X1360" s="144">
        <v>44152</v>
      </c>
      <c r="Y1360" s="145">
        <v>1272</v>
      </c>
      <c r="Z1360" s="145">
        <v>579</v>
      </c>
      <c r="AA1360" s="150">
        <v>44221</v>
      </c>
      <c r="AB1360" s="145">
        <v>743</v>
      </c>
      <c r="AC1360" s="145">
        <v>1399</v>
      </c>
    </row>
    <row r="1361" spans="24:29">
      <c r="X1361" s="144">
        <v>44151</v>
      </c>
      <c r="Y1361" s="145">
        <v>1272</v>
      </c>
      <c r="Z1361" s="145">
        <v>579</v>
      </c>
      <c r="AA1361" s="150">
        <v>44218</v>
      </c>
      <c r="AB1361" s="145">
        <v>745</v>
      </c>
      <c r="AC1361" s="145">
        <v>1397</v>
      </c>
    </row>
    <row r="1362" spans="24:29">
      <c r="X1362" s="144">
        <v>44148</v>
      </c>
      <c r="Y1362" s="145">
        <v>1273</v>
      </c>
      <c r="Z1362" s="145">
        <v>579</v>
      </c>
      <c r="AA1362" s="150">
        <v>44217</v>
      </c>
      <c r="AB1362" s="145">
        <v>749</v>
      </c>
      <c r="AC1362" s="145">
        <v>1396</v>
      </c>
    </row>
    <row r="1363" spans="24:29">
      <c r="X1363" s="144">
        <v>44147</v>
      </c>
      <c r="Y1363" s="145">
        <v>1275</v>
      </c>
      <c r="Z1363" s="145">
        <v>576</v>
      </c>
      <c r="AA1363" s="150">
        <v>44216</v>
      </c>
      <c r="AB1363" s="145">
        <v>746</v>
      </c>
      <c r="AC1363" s="145">
        <v>1385</v>
      </c>
    </row>
    <row r="1364" spans="24:29">
      <c r="X1364" s="144">
        <v>44146</v>
      </c>
      <c r="Y1364" s="145">
        <v>1270</v>
      </c>
      <c r="Z1364" s="145">
        <v>567</v>
      </c>
      <c r="AA1364" s="150">
        <v>44215</v>
      </c>
      <c r="AB1364" s="145">
        <v>746</v>
      </c>
      <c r="AC1364" s="145">
        <v>1385</v>
      </c>
    </row>
    <row r="1365" spans="24:29">
      <c r="X1365" s="144">
        <v>44145</v>
      </c>
      <c r="Y1365" s="145">
        <v>1269</v>
      </c>
      <c r="Z1365" s="145">
        <v>567</v>
      </c>
      <c r="AA1365" s="150">
        <v>44214</v>
      </c>
      <c r="AB1365" s="145">
        <v>743</v>
      </c>
      <c r="AC1365" s="145">
        <v>1383</v>
      </c>
    </row>
    <row r="1366" spans="24:29">
      <c r="X1366" s="144">
        <v>44144</v>
      </c>
      <c r="Y1366" s="145">
        <v>1270</v>
      </c>
      <c r="Z1366" s="145">
        <v>567</v>
      </c>
      <c r="AA1366" s="150">
        <v>44211</v>
      </c>
      <c r="AB1366" s="145">
        <v>725</v>
      </c>
      <c r="AC1366" s="145">
        <v>1377</v>
      </c>
    </row>
    <row r="1367" spans="24:29">
      <c r="X1367" s="144">
        <v>44141</v>
      </c>
      <c r="Y1367" s="145">
        <v>1269</v>
      </c>
      <c r="Z1367" s="145">
        <v>567</v>
      </c>
      <c r="AA1367" s="150">
        <v>44210</v>
      </c>
      <c r="AB1367" s="145">
        <v>722</v>
      </c>
      <c r="AC1367" s="145">
        <v>1376</v>
      </c>
    </row>
    <row r="1368" spans="24:29">
      <c r="X1368" s="144">
        <v>44140</v>
      </c>
      <c r="Y1368" s="145">
        <v>1269</v>
      </c>
      <c r="Z1368" s="145">
        <v>567</v>
      </c>
      <c r="AA1368" s="150">
        <v>44209</v>
      </c>
      <c r="AB1368" s="145">
        <v>715</v>
      </c>
      <c r="AC1368" s="145">
        <v>1371</v>
      </c>
    </row>
    <row r="1369" spans="24:29">
      <c r="X1369" s="144">
        <v>44139</v>
      </c>
      <c r="Y1369" s="145">
        <v>1269</v>
      </c>
      <c r="Z1369" s="145">
        <v>567</v>
      </c>
      <c r="AA1369" s="150">
        <v>44208</v>
      </c>
      <c r="AB1369" s="145">
        <v>713</v>
      </c>
      <c r="AC1369" s="145">
        <v>1371</v>
      </c>
    </row>
    <row r="1370" spans="24:29">
      <c r="X1370" s="144">
        <v>44138</v>
      </c>
      <c r="Y1370" s="145">
        <v>1267</v>
      </c>
      <c r="Z1370" s="145">
        <v>567</v>
      </c>
      <c r="AA1370" s="150">
        <v>44207</v>
      </c>
      <c r="AB1370" s="145">
        <v>710</v>
      </c>
      <c r="AC1370" s="145">
        <v>1370</v>
      </c>
    </row>
    <row r="1371" spans="24:29">
      <c r="X1371" s="144">
        <v>44137</v>
      </c>
      <c r="Y1371" s="145">
        <v>1266</v>
      </c>
      <c r="Z1371" s="145">
        <v>567</v>
      </c>
      <c r="AA1371" s="150">
        <v>44204</v>
      </c>
      <c r="AB1371" s="145">
        <v>700</v>
      </c>
      <c r="AC1371" s="145">
        <v>1369</v>
      </c>
    </row>
    <row r="1372" spans="24:29">
      <c r="X1372" s="144">
        <v>44134</v>
      </c>
      <c r="Y1372" s="145">
        <v>1263</v>
      </c>
      <c r="Z1372" s="145">
        <v>563</v>
      </c>
      <c r="AA1372" s="150">
        <v>44203</v>
      </c>
      <c r="AB1372" s="145">
        <v>698</v>
      </c>
      <c r="AC1372" s="145">
        <v>1365</v>
      </c>
    </row>
    <row r="1373" spans="24:29">
      <c r="X1373" s="144">
        <v>44133</v>
      </c>
      <c r="Y1373" s="145">
        <v>1263</v>
      </c>
      <c r="Z1373" s="145">
        <v>560</v>
      </c>
      <c r="AA1373" s="150">
        <v>44202</v>
      </c>
      <c r="AB1373" s="145">
        <v>692</v>
      </c>
      <c r="AC1373" s="145">
        <v>1365</v>
      </c>
    </row>
    <row r="1374" spans="24:29">
      <c r="X1374" s="144">
        <v>44132</v>
      </c>
      <c r="Y1374" s="145">
        <v>1263</v>
      </c>
      <c r="Z1374" s="145">
        <v>560</v>
      </c>
      <c r="AA1374" s="150">
        <v>44201</v>
      </c>
      <c r="AB1374" s="145">
        <v>692</v>
      </c>
      <c r="AC1374" s="145">
        <v>1354</v>
      </c>
    </row>
    <row r="1375" spans="24:29">
      <c r="X1375" s="144">
        <v>44131</v>
      </c>
      <c r="Y1375" s="145">
        <v>1261</v>
      </c>
      <c r="Z1375" s="145">
        <v>560</v>
      </c>
      <c r="AA1375" s="150">
        <v>44200</v>
      </c>
      <c r="AB1375" s="145">
        <v>684</v>
      </c>
      <c r="AC1375" s="145">
        <v>1346</v>
      </c>
    </row>
    <row r="1376" spans="24:29">
      <c r="X1376" s="144">
        <v>44130</v>
      </c>
      <c r="Y1376" s="145">
        <v>1261</v>
      </c>
      <c r="Z1376" s="145">
        <v>560</v>
      </c>
      <c r="AA1376" s="150">
        <v>44196</v>
      </c>
      <c r="AB1376" s="145">
        <v>659</v>
      </c>
      <c r="AC1376" s="145">
        <v>1308</v>
      </c>
    </row>
    <row r="1377" spans="24:29">
      <c r="X1377" s="144">
        <v>44127</v>
      </c>
      <c r="Y1377" s="145">
        <v>1262</v>
      </c>
      <c r="Z1377" s="145">
        <v>560</v>
      </c>
      <c r="AA1377" s="150">
        <v>44195</v>
      </c>
      <c r="AB1377" s="145">
        <v>640</v>
      </c>
      <c r="AC1377" s="145">
        <v>1308</v>
      </c>
    </row>
    <row r="1378" spans="24:29">
      <c r="X1378" s="144">
        <v>44126</v>
      </c>
      <c r="Y1378" s="145">
        <v>1262</v>
      </c>
      <c r="Z1378" s="145">
        <v>561</v>
      </c>
      <c r="AA1378" s="150">
        <v>44194</v>
      </c>
      <c r="AB1378" s="145">
        <v>640</v>
      </c>
      <c r="AC1378" s="145">
        <v>1308</v>
      </c>
    </row>
    <row r="1379" spans="24:29">
      <c r="X1379" s="144">
        <v>44125</v>
      </c>
      <c r="Y1379" s="145">
        <v>1263</v>
      </c>
      <c r="Z1379" s="145">
        <v>561</v>
      </c>
      <c r="AA1379" s="150">
        <v>44193</v>
      </c>
      <c r="AB1379" s="145">
        <v>639</v>
      </c>
      <c r="AC1379" s="145">
        <v>1307</v>
      </c>
    </row>
    <row r="1380" spans="24:29">
      <c r="X1380" s="144">
        <v>44124</v>
      </c>
      <c r="Y1380" s="145">
        <v>1263</v>
      </c>
      <c r="Z1380" s="145">
        <v>561</v>
      </c>
      <c r="AA1380" s="150">
        <v>44190</v>
      </c>
      <c r="AB1380" s="145">
        <v>638</v>
      </c>
      <c r="AC1380" s="145">
        <v>1307</v>
      </c>
    </row>
    <row r="1381" spans="24:29">
      <c r="X1381" s="144">
        <v>44123</v>
      </c>
      <c r="Y1381" s="145">
        <v>1263</v>
      </c>
      <c r="Z1381" s="145">
        <v>561</v>
      </c>
      <c r="AA1381" s="150">
        <v>44189</v>
      </c>
      <c r="AB1381" s="145">
        <v>638</v>
      </c>
      <c r="AC1381" s="145">
        <v>1299</v>
      </c>
    </row>
    <row r="1382" spans="24:29">
      <c r="X1382" s="144">
        <v>44120</v>
      </c>
      <c r="Y1382" s="145">
        <v>1264</v>
      </c>
      <c r="Z1382" s="145">
        <v>561</v>
      </c>
      <c r="AA1382" s="150">
        <v>44188</v>
      </c>
      <c r="AB1382" s="145">
        <v>638</v>
      </c>
      <c r="AC1382" s="145">
        <v>1299</v>
      </c>
    </row>
    <row r="1383" spans="24:29">
      <c r="X1383" s="144">
        <v>44119</v>
      </c>
      <c r="Y1383" s="145">
        <v>1262</v>
      </c>
      <c r="Z1383" s="145">
        <v>561</v>
      </c>
      <c r="AA1383" s="150">
        <v>44187</v>
      </c>
      <c r="AB1383" s="145">
        <v>638</v>
      </c>
      <c r="AC1383" s="145">
        <v>1299</v>
      </c>
    </row>
    <row r="1384" spans="24:29">
      <c r="X1384" s="144">
        <v>44118</v>
      </c>
      <c r="Y1384" s="145">
        <v>1262</v>
      </c>
      <c r="Z1384" s="145">
        <v>561</v>
      </c>
      <c r="AA1384" s="150">
        <v>44186</v>
      </c>
      <c r="AB1384" s="145">
        <v>637</v>
      </c>
      <c r="AC1384" s="145">
        <v>1298</v>
      </c>
    </row>
    <row r="1385" spans="24:29">
      <c r="X1385" s="144">
        <v>44117</v>
      </c>
      <c r="Y1385" s="145">
        <v>1263</v>
      </c>
      <c r="Z1385" s="145">
        <v>561</v>
      </c>
      <c r="AA1385" s="150">
        <v>44183</v>
      </c>
      <c r="AB1385" s="145">
        <v>636</v>
      </c>
      <c r="AC1385" s="145">
        <v>1297</v>
      </c>
    </row>
    <row r="1386" spans="24:29">
      <c r="X1386" s="144">
        <v>44116</v>
      </c>
      <c r="Y1386" s="145">
        <v>1263</v>
      </c>
      <c r="Z1386" s="145">
        <v>561</v>
      </c>
      <c r="AA1386" s="150">
        <v>44182</v>
      </c>
      <c r="AB1386" s="145">
        <v>635</v>
      </c>
      <c r="AC1386" s="145">
        <v>1298</v>
      </c>
    </row>
    <row r="1387" spans="24:29">
      <c r="X1387" s="144">
        <v>44113</v>
      </c>
      <c r="Y1387" s="145">
        <v>1263</v>
      </c>
      <c r="Z1387" s="145">
        <v>559</v>
      </c>
      <c r="AA1387" s="150">
        <v>44181</v>
      </c>
      <c r="AB1387" s="145">
        <v>633</v>
      </c>
      <c r="AC1387" s="145">
        <v>1296</v>
      </c>
    </row>
    <row r="1388" spans="24:29">
      <c r="X1388" s="144">
        <v>44104</v>
      </c>
      <c r="Y1388" s="145">
        <v>1266</v>
      </c>
      <c r="Z1388" s="145">
        <v>559</v>
      </c>
      <c r="AA1388" s="150">
        <v>44180</v>
      </c>
      <c r="AB1388" s="145">
        <v>616</v>
      </c>
      <c r="AC1388" s="145">
        <v>1296</v>
      </c>
    </row>
    <row r="1389" spans="24:29">
      <c r="X1389" s="144">
        <v>44103</v>
      </c>
      <c r="Y1389" s="145">
        <v>1266</v>
      </c>
      <c r="Z1389" s="145">
        <v>559</v>
      </c>
      <c r="AA1389" s="150">
        <v>44179</v>
      </c>
      <c r="AB1389" s="145">
        <v>602</v>
      </c>
      <c r="AC1389" s="145">
        <v>1294</v>
      </c>
    </row>
    <row r="1390" spans="24:29">
      <c r="X1390" s="144">
        <v>44102</v>
      </c>
      <c r="Y1390" s="145">
        <v>1265</v>
      </c>
      <c r="Z1390" s="145">
        <v>558</v>
      </c>
      <c r="AA1390" s="150">
        <v>44176</v>
      </c>
      <c r="AB1390" s="145">
        <v>601</v>
      </c>
      <c r="AC1390" s="145">
        <v>1294</v>
      </c>
    </row>
    <row r="1391" spans="24:29">
      <c r="X1391" s="144">
        <v>44099</v>
      </c>
      <c r="Y1391" s="145">
        <v>1264</v>
      </c>
      <c r="Z1391" s="145">
        <v>553</v>
      </c>
      <c r="AA1391" s="150">
        <v>44175</v>
      </c>
      <c r="AB1391" s="145">
        <v>601</v>
      </c>
      <c r="AC1391" s="145">
        <v>1294</v>
      </c>
    </row>
    <row r="1392" spans="24:29">
      <c r="X1392" s="144">
        <v>44098</v>
      </c>
      <c r="Y1392" s="145">
        <v>1264</v>
      </c>
      <c r="Z1392" s="145">
        <v>553</v>
      </c>
      <c r="AA1392" s="150">
        <v>44174</v>
      </c>
      <c r="AB1392" s="145">
        <v>595</v>
      </c>
      <c r="AC1392" s="145">
        <v>1294</v>
      </c>
    </row>
    <row r="1393" spans="24:29">
      <c r="X1393" s="144">
        <v>44097</v>
      </c>
      <c r="Y1393" s="145">
        <v>1263</v>
      </c>
      <c r="Z1393" s="145">
        <v>553</v>
      </c>
      <c r="AA1393" s="150">
        <v>44173</v>
      </c>
      <c r="AB1393" s="145">
        <v>594</v>
      </c>
      <c r="AC1393" s="145">
        <v>1294</v>
      </c>
    </row>
    <row r="1394" spans="24:29">
      <c r="X1394" s="144">
        <v>44096</v>
      </c>
      <c r="Y1394" s="145">
        <v>1263</v>
      </c>
      <c r="Z1394" s="145">
        <v>553</v>
      </c>
      <c r="AA1394" s="150">
        <v>44172</v>
      </c>
      <c r="AB1394" s="145">
        <v>593</v>
      </c>
      <c r="AC1394" s="145">
        <v>1290</v>
      </c>
    </row>
    <row r="1395" spans="24:29">
      <c r="X1395" s="144">
        <v>44095</v>
      </c>
      <c r="Y1395" s="145">
        <v>1262</v>
      </c>
      <c r="Z1395" s="145">
        <v>553</v>
      </c>
      <c r="AA1395" s="150">
        <v>44169</v>
      </c>
      <c r="AB1395" s="145">
        <v>593</v>
      </c>
      <c r="AC1395" s="145">
        <v>1290</v>
      </c>
    </row>
    <row r="1396" spans="24:29">
      <c r="X1396" s="144">
        <v>44092</v>
      </c>
      <c r="Y1396" s="145">
        <v>1260</v>
      </c>
      <c r="Z1396" s="145">
        <v>552</v>
      </c>
      <c r="AA1396" s="150">
        <v>44168</v>
      </c>
      <c r="AB1396" s="145">
        <v>593</v>
      </c>
      <c r="AC1396" s="145">
        <v>1290</v>
      </c>
    </row>
    <row r="1397" spans="24:29">
      <c r="X1397" s="144">
        <v>44091</v>
      </c>
      <c r="Y1397" s="145">
        <v>1258</v>
      </c>
      <c r="Z1397" s="145">
        <v>550</v>
      </c>
      <c r="AA1397" s="150">
        <v>44167</v>
      </c>
      <c r="AB1397" s="145">
        <v>583</v>
      </c>
      <c r="AC1397" s="145">
        <v>1290</v>
      </c>
    </row>
    <row r="1398" spans="24:29">
      <c r="X1398" s="144">
        <v>44090</v>
      </c>
      <c r="Y1398" s="145">
        <v>1256</v>
      </c>
      <c r="Z1398" s="145">
        <v>548</v>
      </c>
      <c r="AA1398" s="150">
        <v>44166</v>
      </c>
      <c r="AB1398" s="145">
        <v>583</v>
      </c>
      <c r="AC1398" s="145">
        <v>1289</v>
      </c>
    </row>
    <row r="1399" spans="24:29">
      <c r="X1399" s="144">
        <v>44089</v>
      </c>
      <c r="Y1399" s="145">
        <v>1254</v>
      </c>
      <c r="Z1399" s="145">
        <v>547</v>
      </c>
      <c r="AA1399" s="150">
        <v>44165</v>
      </c>
      <c r="AB1399" s="145">
        <v>580</v>
      </c>
      <c r="AC1399" s="145">
        <v>1276</v>
      </c>
    </row>
    <row r="1400" spans="24:29">
      <c r="X1400" s="144">
        <v>44088</v>
      </c>
      <c r="Y1400" s="145">
        <v>1254</v>
      </c>
      <c r="Z1400" s="145">
        <v>547</v>
      </c>
      <c r="AA1400" s="150">
        <v>44162</v>
      </c>
      <c r="AB1400" s="145">
        <v>580</v>
      </c>
      <c r="AC1400" s="145">
        <v>1275</v>
      </c>
    </row>
    <row r="1401" spans="24:29">
      <c r="X1401" s="144">
        <v>44085</v>
      </c>
      <c r="Y1401" s="145">
        <v>1252</v>
      </c>
      <c r="Z1401" s="145">
        <v>547</v>
      </c>
      <c r="AA1401" s="150">
        <v>44161</v>
      </c>
      <c r="AB1401" s="145">
        <v>579</v>
      </c>
      <c r="AC1401" s="145">
        <v>1272</v>
      </c>
    </row>
    <row r="1402" spans="24:29">
      <c r="X1402" s="144">
        <v>44084</v>
      </c>
      <c r="Y1402" s="145">
        <v>1252</v>
      </c>
      <c r="Z1402" s="145">
        <v>547</v>
      </c>
      <c r="AA1402" s="150">
        <v>44160</v>
      </c>
      <c r="AB1402" s="145">
        <v>579</v>
      </c>
      <c r="AC1402" s="145">
        <v>1272</v>
      </c>
    </row>
    <row r="1403" spans="24:29">
      <c r="X1403" s="144">
        <v>44083</v>
      </c>
      <c r="Y1403" s="145">
        <v>1250</v>
      </c>
      <c r="Z1403" s="145">
        <v>546</v>
      </c>
      <c r="AA1403" s="150">
        <v>44159</v>
      </c>
      <c r="AB1403" s="145">
        <v>579</v>
      </c>
      <c r="AC1403" s="145">
        <v>1272</v>
      </c>
    </row>
    <row r="1404" spans="24:29">
      <c r="X1404" s="144">
        <v>44082</v>
      </c>
      <c r="Y1404" s="145">
        <v>1250</v>
      </c>
      <c r="Z1404" s="145">
        <v>546</v>
      </c>
      <c r="AA1404" s="150">
        <v>44158</v>
      </c>
      <c r="AB1404" s="145">
        <v>579</v>
      </c>
      <c r="AC1404" s="145">
        <v>1272</v>
      </c>
    </row>
    <row r="1405" spans="24:29">
      <c r="X1405" s="144">
        <v>44081</v>
      </c>
      <c r="Y1405" s="145">
        <v>1249</v>
      </c>
      <c r="Z1405" s="145">
        <v>546</v>
      </c>
      <c r="AA1405" s="150">
        <v>44155</v>
      </c>
      <c r="AB1405" s="145">
        <v>579</v>
      </c>
      <c r="AC1405" s="145">
        <v>1272</v>
      </c>
    </row>
    <row r="1406" spans="24:29">
      <c r="X1406" s="144">
        <v>44078</v>
      </c>
      <c r="Y1406" s="145">
        <v>1249</v>
      </c>
      <c r="Z1406" s="145">
        <v>546</v>
      </c>
      <c r="AA1406" s="150">
        <v>44154</v>
      </c>
      <c r="AB1406" s="145">
        <v>579</v>
      </c>
      <c r="AC1406" s="145">
        <v>1271</v>
      </c>
    </row>
    <row r="1407" spans="24:29">
      <c r="X1407" s="144">
        <v>44077</v>
      </c>
      <c r="Y1407" s="145">
        <v>1249</v>
      </c>
      <c r="Z1407" s="145">
        <v>546</v>
      </c>
      <c r="AA1407" s="150">
        <v>44153</v>
      </c>
      <c r="AB1407" s="145">
        <v>579</v>
      </c>
      <c r="AC1407" s="145">
        <v>1271</v>
      </c>
    </row>
    <row r="1408" spans="24:29">
      <c r="X1408" s="144">
        <v>44076</v>
      </c>
      <c r="Y1408" s="145">
        <v>1249</v>
      </c>
      <c r="Z1408" s="145">
        <v>546</v>
      </c>
      <c r="AA1408" s="150">
        <v>44152</v>
      </c>
      <c r="AB1408" s="145">
        <v>579</v>
      </c>
      <c r="AC1408" s="145">
        <v>1272</v>
      </c>
    </row>
    <row r="1409" spans="24:29">
      <c r="X1409" s="144">
        <v>44075</v>
      </c>
      <c r="Y1409" s="145">
        <v>1249</v>
      </c>
      <c r="Z1409" s="145">
        <v>546</v>
      </c>
      <c r="AA1409" s="150">
        <v>44151</v>
      </c>
      <c r="AB1409" s="145">
        <v>579</v>
      </c>
      <c r="AC1409" s="145">
        <v>1272</v>
      </c>
    </row>
    <row r="1410" spans="24:29">
      <c r="X1410" s="144">
        <v>44074</v>
      </c>
      <c r="Y1410" s="145">
        <v>1249</v>
      </c>
      <c r="Z1410" s="145">
        <v>546</v>
      </c>
      <c r="AA1410" s="150">
        <v>44148</v>
      </c>
      <c r="AB1410" s="145">
        <v>579</v>
      </c>
      <c r="AC1410" s="145">
        <v>1273</v>
      </c>
    </row>
    <row r="1411" spans="24:29">
      <c r="X1411" s="144">
        <v>44071</v>
      </c>
      <c r="Y1411" s="145">
        <v>1249</v>
      </c>
      <c r="Z1411" s="145">
        <v>546</v>
      </c>
      <c r="AA1411" s="150">
        <v>44147</v>
      </c>
      <c r="AB1411" s="145">
        <v>576</v>
      </c>
      <c r="AC1411" s="145">
        <v>1275</v>
      </c>
    </row>
    <row r="1412" spans="24:29">
      <c r="X1412" s="144">
        <v>44070</v>
      </c>
      <c r="Y1412" s="145">
        <v>1249</v>
      </c>
      <c r="Z1412" s="145">
        <v>546</v>
      </c>
      <c r="AA1412" s="150">
        <v>44146</v>
      </c>
      <c r="AB1412" s="145">
        <v>567</v>
      </c>
      <c r="AC1412" s="145">
        <v>1270</v>
      </c>
    </row>
    <row r="1413" spans="24:29">
      <c r="X1413" s="144">
        <v>44069</v>
      </c>
      <c r="Y1413" s="145">
        <v>1253</v>
      </c>
      <c r="Z1413" s="145">
        <v>546</v>
      </c>
      <c r="AA1413" s="150">
        <v>44145</v>
      </c>
      <c r="AB1413" s="145">
        <v>567</v>
      </c>
      <c r="AC1413" s="145">
        <v>1269</v>
      </c>
    </row>
    <row r="1414" spans="24:29">
      <c r="X1414" s="144">
        <v>44068</v>
      </c>
      <c r="Y1414" s="145">
        <v>1254</v>
      </c>
      <c r="Z1414" s="145">
        <v>546</v>
      </c>
      <c r="AA1414" s="150">
        <v>44144</v>
      </c>
      <c r="AB1414" s="145">
        <v>567</v>
      </c>
      <c r="AC1414" s="145">
        <v>1270</v>
      </c>
    </row>
    <row r="1415" spans="24:29">
      <c r="X1415" s="144">
        <v>44067</v>
      </c>
      <c r="Y1415" s="145">
        <v>1254</v>
      </c>
      <c r="Z1415" s="145">
        <v>546</v>
      </c>
      <c r="AA1415" s="150">
        <v>44141</v>
      </c>
      <c r="AB1415" s="145">
        <v>567</v>
      </c>
      <c r="AC1415" s="145">
        <v>1269</v>
      </c>
    </row>
    <row r="1416" spans="24:29">
      <c r="X1416" s="144">
        <v>44064</v>
      </c>
      <c r="Y1416" s="145">
        <v>1254</v>
      </c>
      <c r="Z1416" s="145">
        <v>546</v>
      </c>
      <c r="AA1416" s="150">
        <v>44140</v>
      </c>
      <c r="AB1416" s="145">
        <v>567</v>
      </c>
      <c r="AC1416" s="145">
        <v>1269</v>
      </c>
    </row>
    <row r="1417" spans="24:29">
      <c r="X1417" s="144">
        <v>44063</v>
      </c>
      <c r="Y1417" s="145">
        <v>1254</v>
      </c>
      <c r="Z1417" s="145">
        <v>546</v>
      </c>
      <c r="AA1417" s="150">
        <v>44139</v>
      </c>
      <c r="AB1417" s="145">
        <v>567</v>
      </c>
      <c r="AC1417" s="145">
        <v>1269</v>
      </c>
    </row>
    <row r="1418" spans="24:29">
      <c r="X1418" s="144">
        <v>44062</v>
      </c>
      <c r="Y1418" s="145">
        <v>1254</v>
      </c>
      <c r="Z1418" s="145">
        <v>546</v>
      </c>
      <c r="AA1418" s="150">
        <v>44138</v>
      </c>
      <c r="AB1418" s="145">
        <v>567</v>
      </c>
      <c r="AC1418" s="145">
        <v>1267</v>
      </c>
    </row>
    <row r="1419" spans="24:29">
      <c r="X1419" s="144">
        <v>44061</v>
      </c>
      <c r="Y1419" s="145">
        <v>1254</v>
      </c>
      <c r="Z1419" s="145">
        <v>546</v>
      </c>
      <c r="AA1419" s="150">
        <v>44137</v>
      </c>
      <c r="AB1419" s="145">
        <v>567</v>
      </c>
      <c r="AC1419" s="145">
        <v>1266</v>
      </c>
    </row>
    <row r="1420" spans="24:29">
      <c r="X1420" s="144">
        <v>44060</v>
      </c>
      <c r="Y1420" s="145">
        <v>1254</v>
      </c>
      <c r="Z1420" s="145">
        <v>546</v>
      </c>
      <c r="AA1420" s="150">
        <v>44134</v>
      </c>
      <c r="AB1420" s="145">
        <v>563</v>
      </c>
      <c r="AC1420" s="145">
        <v>1263</v>
      </c>
    </row>
    <row r="1421" spans="24:29">
      <c r="X1421" s="144">
        <v>44057</v>
      </c>
      <c r="Y1421" s="145">
        <v>1254</v>
      </c>
      <c r="Z1421" s="145">
        <v>546</v>
      </c>
      <c r="AA1421" s="150">
        <v>44133</v>
      </c>
      <c r="AB1421" s="145">
        <v>560</v>
      </c>
      <c r="AC1421" s="145">
        <v>1263</v>
      </c>
    </row>
    <row r="1422" spans="24:29">
      <c r="X1422" s="144">
        <v>44056</v>
      </c>
      <c r="Y1422" s="145">
        <v>1254</v>
      </c>
      <c r="Z1422" s="145">
        <v>546</v>
      </c>
      <c r="AA1422" s="150">
        <v>44132</v>
      </c>
      <c r="AB1422" s="145">
        <v>560</v>
      </c>
      <c r="AC1422" s="145">
        <v>1263</v>
      </c>
    </row>
    <row r="1423" spans="24:29">
      <c r="X1423" s="144">
        <v>44055</v>
      </c>
      <c r="Y1423" s="145">
        <v>1254</v>
      </c>
      <c r="Z1423" s="145">
        <v>546</v>
      </c>
      <c r="AA1423" s="150">
        <v>44131</v>
      </c>
      <c r="AB1423" s="145">
        <v>560</v>
      </c>
      <c r="AC1423" s="145">
        <v>1261</v>
      </c>
    </row>
    <row r="1424" spans="24:29">
      <c r="X1424" s="144">
        <v>44054</v>
      </c>
      <c r="Y1424" s="145">
        <v>1254</v>
      </c>
      <c r="Z1424" s="145">
        <v>546</v>
      </c>
      <c r="AA1424" s="150">
        <v>44130</v>
      </c>
      <c r="AB1424" s="145">
        <v>560</v>
      </c>
      <c r="AC1424" s="145">
        <v>1261</v>
      </c>
    </row>
    <row r="1425" spans="24:29">
      <c r="X1425" s="144">
        <v>44053</v>
      </c>
      <c r="Y1425" s="145">
        <v>1257</v>
      </c>
      <c r="Z1425" s="145">
        <v>546</v>
      </c>
      <c r="AA1425" s="150">
        <v>44127</v>
      </c>
      <c r="AB1425" s="145">
        <v>560</v>
      </c>
      <c r="AC1425" s="145">
        <v>1262</v>
      </c>
    </row>
    <row r="1426" spans="24:29">
      <c r="X1426" s="144">
        <v>44050</v>
      </c>
      <c r="Y1426" s="145">
        <v>1257</v>
      </c>
      <c r="Z1426" s="145">
        <v>546</v>
      </c>
      <c r="AA1426" s="150">
        <v>44126</v>
      </c>
      <c r="AB1426" s="145">
        <v>561</v>
      </c>
      <c r="AC1426" s="145">
        <v>1262</v>
      </c>
    </row>
    <row r="1427" spans="24:29">
      <c r="X1427" s="144">
        <v>44049</v>
      </c>
      <c r="Y1427" s="145">
        <v>1257</v>
      </c>
      <c r="Z1427" s="145">
        <v>547</v>
      </c>
      <c r="AA1427" s="150">
        <v>44125</v>
      </c>
      <c r="AB1427" s="145">
        <v>561</v>
      </c>
      <c r="AC1427" s="145">
        <v>1263</v>
      </c>
    </row>
    <row r="1428" spans="24:29">
      <c r="X1428" s="144">
        <v>44048</v>
      </c>
      <c r="Y1428" s="145">
        <v>1259</v>
      </c>
      <c r="Z1428" s="145">
        <v>547</v>
      </c>
      <c r="AA1428" s="150">
        <v>44124</v>
      </c>
      <c r="AB1428" s="145">
        <v>561</v>
      </c>
      <c r="AC1428" s="145">
        <v>1263</v>
      </c>
    </row>
    <row r="1429" spans="24:29">
      <c r="X1429" s="144">
        <v>44047</v>
      </c>
      <c r="Y1429" s="145">
        <v>1259</v>
      </c>
      <c r="Z1429" s="145">
        <v>547</v>
      </c>
      <c r="AA1429" s="150">
        <v>44123</v>
      </c>
      <c r="AB1429" s="145">
        <v>561</v>
      </c>
      <c r="AC1429" s="145">
        <v>1263</v>
      </c>
    </row>
    <row r="1430" spans="24:29">
      <c r="X1430" s="144">
        <v>44046</v>
      </c>
      <c r="Y1430" s="145">
        <v>1265</v>
      </c>
      <c r="Z1430" s="145">
        <v>547</v>
      </c>
      <c r="AA1430" s="150">
        <v>44120</v>
      </c>
      <c r="AB1430" s="145">
        <v>561</v>
      </c>
      <c r="AC1430" s="145">
        <v>1264</v>
      </c>
    </row>
    <row r="1431" spans="24:29">
      <c r="X1431" s="144">
        <v>44043</v>
      </c>
      <c r="Y1431" s="145">
        <v>1265</v>
      </c>
      <c r="Z1431" s="145">
        <v>547</v>
      </c>
      <c r="AA1431" s="150">
        <v>44119</v>
      </c>
      <c r="AB1431" s="145">
        <v>561</v>
      </c>
      <c r="AC1431" s="145">
        <v>1262</v>
      </c>
    </row>
    <row r="1432" spans="24:29">
      <c r="X1432" s="144">
        <v>44042</v>
      </c>
      <c r="Y1432" s="145">
        <v>1263</v>
      </c>
      <c r="Z1432" s="145">
        <v>547</v>
      </c>
      <c r="AA1432" s="150">
        <v>44118</v>
      </c>
      <c r="AB1432" s="145">
        <v>561</v>
      </c>
      <c r="AC1432" s="145">
        <v>1262</v>
      </c>
    </row>
    <row r="1433" spans="24:29">
      <c r="X1433" s="144">
        <v>44041</v>
      </c>
      <c r="Y1433" s="145">
        <v>1263</v>
      </c>
      <c r="Z1433" s="145">
        <v>547</v>
      </c>
      <c r="AA1433" s="150">
        <v>44117</v>
      </c>
      <c r="AB1433" s="145">
        <v>561</v>
      </c>
      <c r="AC1433" s="145">
        <v>1263</v>
      </c>
    </row>
    <row r="1434" spans="24:29">
      <c r="X1434" s="144">
        <v>44040</v>
      </c>
      <c r="Y1434" s="145">
        <v>1263</v>
      </c>
      <c r="Z1434" s="145">
        <v>547</v>
      </c>
      <c r="AA1434" s="150">
        <v>44116</v>
      </c>
      <c r="AB1434" s="145">
        <v>561</v>
      </c>
      <c r="AC1434" s="145">
        <v>1263</v>
      </c>
    </row>
    <row r="1435" spans="24:29">
      <c r="X1435" s="144">
        <v>44039</v>
      </c>
      <c r="Y1435" s="145">
        <v>1263</v>
      </c>
      <c r="Z1435" s="145">
        <v>547</v>
      </c>
      <c r="AA1435" s="150">
        <v>44113</v>
      </c>
      <c r="AB1435" s="145">
        <v>559</v>
      </c>
      <c r="AC1435" s="145">
        <v>1263</v>
      </c>
    </row>
    <row r="1436" spans="24:29">
      <c r="X1436" s="144">
        <v>44036</v>
      </c>
      <c r="Y1436" s="145">
        <v>1263</v>
      </c>
      <c r="Z1436" s="145">
        <v>547</v>
      </c>
      <c r="AA1436" s="150">
        <v>44104</v>
      </c>
      <c r="AB1436" s="145">
        <v>559</v>
      </c>
      <c r="AC1436" s="145">
        <v>1266</v>
      </c>
    </row>
    <row r="1437" spans="24:29">
      <c r="X1437" s="144">
        <v>44035</v>
      </c>
      <c r="Y1437" s="145">
        <v>1263</v>
      </c>
      <c r="Z1437" s="145">
        <v>547</v>
      </c>
      <c r="AA1437" s="150">
        <v>44103</v>
      </c>
      <c r="AB1437" s="145">
        <v>559</v>
      </c>
      <c r="AC1437" s="145">
        <v>1266</v>
      </c>
    </row>
    <row r="1438" spans="24:29">
      <c r="X1438" s="144">
        <v>44034</v>
      </c>
      <c r="Y1438" s="145">
        <v>1263</v>
      </c>
      <c r="Z1438" s="145">
        <v>547</v>
      </c>
      <c r="AA1438" s="150">
        <v>44102</v>
      </c>
      <c r="AB1438" s="145">
        <v>558</v>
      </c>
      <c r="AC1438" s="145">
        <v>1265</v>
      </c>
    </row>
    <row r="1439" spans="24:29">
      <c r="X1439" s="144">
        <v>44033</v>
      </c>
      <c r="Y1439" s="145">
        <v>1263</v>
      </c>
      <c r="Z1439" s="145">
        <v>548</v>
      </c>
      <c r="AA1439" s="150">
        <v>44099</v>
      </c>
      <c r="AB1439" s="145">
        <v>553</v>
      </c>
      <c r="AC1439" s="145">
        <v>1264</v>
      </c>
    </row>
    <row r="1440" spans="24:29">
      <c r="X1440" s="144">
        <v>44032</v>
      </c>
      <c r="Y1440" s="145">
        <v>1264</v>
      </c>
      <c r="Z1440" s="145">
        <v>548</v>
      </c>
      <c r="AA1440" s="150">
        <v>44098</v>
      </c>
      <c r="AB1440" s="145">
        <v>553</v>
      </c>
      <c r="AC1440" s="145">
        <v>1264</v>
      </c>
    </row>
    <row r="1441" spans="24:29">
      <c r="X1441" s="144">
        <v>44029</v>
      </c>
      <c r="Y1441" s="145">
        <v>1265</v>
      </c>
      <c r="Z1441" s="145">
        <v>548</v>
      </c>
      <c r="AA1441" s="150">
        <v>44097</v>
      </c>
      <c r="AB1441" s="145">
        <v>553</v>
      </c>
      <c r="AC1441" s="145">
        <v>1263</v>
      </c>
    </row>
    <row r="1442" spans="24:29">
      <c r="X1442" s="144">
        <v>44028</v>
      </c>
      <c r="Y1442" s="145">
        <v>1265</v>
      </c>
      <c r="Z1442" s="145">
        <v>548</v>
      </c>
      <c r="AA1442" s="150">
        <v>44096</v>
      </c>
      <c r="AB1442" s="145">
        <v>553</v>
      </c>
      <c r="AC1442" s="145">
        <v>1263</v>
      </c>
    </row>
    <row r="1443" spans="24:29">
      <c r="X1443" s="144">
        <v>44027</v>
      </c>
      <c r="Y1443" s="145">
        <v>1267</v>
      </c>
      <c r="Z1443" s="145">
        <v>548</v>
      </c>
      <c r="AA1443" s="150">
        <v>44095</v>
      </c>
      <c r="AB1443" s="145">
        <v>553</v>
      </c>
      <c r="AC1443" s="145">
        <v>1262</v>
      </c>
    </row>
    <row r="1444" spans="24:29">
      <c r="X1444" s="144">
        <v>44026</v>
      </c>
      <c r="Y1444" s="145">
        <v>1270</v>
      </c>
      <c r="Z1444" s="145">
        <v>548</v>
      </c>
      <c r="AA1444" s="150">
        <v>44092</v>
      </c>
      <c r="AB1444" s="145">
        <v>552</v>
      </c>
      <c r="AC1444" s="145">
        <v>1260</v>
      </c>
    </row>
    <row r="1445" spans="24:29">
      <c r="X1445" s="144">
        <v>44025</v>
      </c>
      <c r="Y1445" s="145">
        <v>1270</v>
      </c>
      <c r="Z1445" s="145">
        <v>548</v>
      </c>
      <c r="AA1445" s="150">
        <v>44091</v>
      </c>
      <c r="AB1445" s="145">
        <v>550</v>
      </c>
      <c r="AC1445" s="145">
        <v>1258</v>
      </c>
    </row>
    <row r="1446" spans="24:29">
      <c r="X1446" s="144">
        <v>44022</v>
      </c>
      <c r="Y1446" s="145">
        <v>1270</v>
      </c>
      <c r="Z1446" s="145">
        <v>548</v>
      </c>
      <c r="AA1446" s="150">
        <v>44090</v>
      </c>
      <c r="AB1446" s="145">
        <v>548</v>
      </c>
      <c r="AC1446" s="145">
        <v>1256</v>
      </c>
    </row>
    <row r="1447" spans="24:29">
      <c r="X1447" s="144">
        <v>44021</v>
      </c>
      <c r="Y1447" s="145">
        <v>1270</v>
      </c>
      <c r="Z1447" s="145">
        <v>548</v>
      </c>
      <c r="AA1447" s="150">
        <v>44089</v>
      </c>
      <c r="AB1447" s="145">
        <v>547</v>
      </c>
      <c r="AC1447" s="145">
        <v>1254</v>
      </c>
    </row>
    <row r="1448" spans="24:29">
      <c r="X1448" s="144">
        <v>44020</v>
      </c>
      <c r="Y1448" s="145">
        <v>1270</v>
      </c>
      <c r="Z1448" s="145">
        <v>548</v>
      </c>
      <c r="AA1448" s="150">
        <v>44088</v>
      </c>
      <c r="AB1448" s="145">
        <v>547</v>
      </c>
      <c r="AC1448" s="145">
        <v>1254</v>
      </c>
    </row>
    <row r="1449" spans="24:29">
      <c r="X1449" s="144">
        <v>44019</v>
      </c>
      <c r="Y1449" s="145">
        <v>1270</v>
      </c>
      <c r="Z1449" s="145">
        <v>548</v>
      </c>
      <c r="AA1449" s="150">
        <v>44085</v>
      </c>
      <c r="AB1449" s="145">
        <v>547</v>
      </c>
      <c r="AC1449" s="145">
        <v>1252</v>
      </c>
    </row>
    <row r="1450" spans="24:29">
      <c r="X1450" s="144">
        <v>44018</v>
      </c>
      <c r="Y1450" s="145">
        <v>1271</v>
      </c>
      <c r="Z1450" s="145">
        <v>547</v>
      </c>
      <c r="AA1450" s="150">
        <v>44084</v>
      </c>
      <c r="AB1450" s="145">
        <v>547</v>
      </c>
      <c r="AC1450" s="145">
        <v>1252</v>
      </c>
    </row>
    <row r="1451" spans="24:29">
      <c r="X1451" s="144">
        <v>44015</v>
      </c>
      <c r="Y1451" s="145">
        <v>1270</v>
      </c>
      <c r="Z1451" s="145">
        <v>547</v>
      </c>
      <c r="AA1451" s="150">
        <v>44083</v>
      </c>
      <c r="AB1451" s="145">
        <v>546</v>
      </c>
      <c r="AC1451" s="145">
        <v>1250</v>
      </c>
    </row>
    <row r="1452" spans="24:29">
      <c r="X1452" s="144">
        <v>44014</v>
      </c>
      <c r="Y1452" s="145">
        <v>1270</v>
      </c>
      <c r="Z1452" s="145">
        <v>547</v>
      </c>
      <c r="AA1452" s="150">
        <v>44082</v>
      </c>
      <c r="AB1452" s="145">
        <v>546</v>
      </c>
      <c r="AC1452" s="145">
        <v>1250</v>
      </c>
    </row>
    <row r="1453" spans="24:29">
      <c r="X1453" s="144">
        <v>44013</v>
      </c>
      <c r="Y1453" s="145">
        <v>1270</v>
      </c>
      <c r="Z1453" s="145">
        <v>546</v>
      </c>
      <c r="AA1453" s="150">
        <v>44081</v>
      </c>
      <c r="AB1453" s="145">
        <v>546</v>
      </c>
      <c r="AC1453" s="145">
        <v>1249</v>
      </c>
    </row>
    <row r="1454" spans="24:29">
      <c r="X1454" s="144">
        <v>44012</v>
      </c>
      <c r="Y1454" s="145">
        <v>1267</v>
      </c>
      <c r="Z1454" s="145">
        <v>543</v>
      </c>
      <c r="AA1454" s="150">
        <v>44078</v>
      </c>
      <c r="AB1454" s="145">
        <v>546</v>
      </c>
      <c r="AC1454" s="145">
        <v>1249</v>
      </c>
    </row>
    <row r="1455" spans="24:29">
      <c r="X1455" s="144">
        <v>44011</v>
      </c>
      <c r="Y1455" s="145">
        <v>1267</v>
      </c>
      <c r="Z1455" s="145">
        <v>543</v>
      </c>
      <c r="AA1455" s="150">
        <v>44077</v>
      </c>
      <c r="AB1455" s="145">
        <v>546</v>
      </c>
      <c r="AC1455" s="145">
        <v>1249</v>
      </c>
    </row>
    <row r="1456" spans="24:29">
      <c r="X1456" s="144">
        <v>44006</v>
      </c>
      <c r="Y1456" s="145">
        <v>1265</v>
      </c>
      <c r="Z1456" s="145">
        <v>541</v>
      </c>
      <c r="AA1456" s="150">
        <v>44076</v>
      </c>
      <c r="AB1456" s="145">
        <v>546</v>
      </c>
      <c r="AC1456" s="145">
        <v>1249</v>
      </c>
    </row>
    <row r="1457" spans="24:29">
      <c r="X1457" s="144">
        <v>44005</v>
      </c>
      <c r="Y1457" s="145">
        <v>1265</v>
      </c>
      <c r="Z1457" s="145">
        <v>540</v>
      </c>
      <c r="AA1457" s="150">
        <v>44075</v>
      </c>
      <c r="AB1457" s="145">
        <v>546</v>
      </c>
      <c r="AC1457" s="145">
        <v>1249</v>
      </c>
    </row>
    <row r="1458" spans="24:29">
      <c r="X1458" s="144">
        <v>44004</v>
      </c>
      <c r="Y1458" s="145">
        <v>1264</v>
      </c>
      <c r="Z1458" s="145">
        <v>540</v>
      </c>
      <c r="AA1458" s="150">
        <v>44074</v>
      </c>
      <c r="AB1458" s="145">
        <v>546</v>
      </c>
      <c r="AC1458" s="145">
        <v>1249</v>
      </c>
    </row>
    <row r="1459" spans="24:29">
      <c r="X1459" s="144">
        <v>44001</v>
      </c>
      <c r="Y1459" s="145">
        <v>1264</v>
      </c>
      <c r="Z1459" s="145">
        <v>540</v>
      </c>
      <c r="AA1459" s="150">
        <v>44071</v>
      </c>
      <c r="AB1459" s="145">
        <v>546</v>
      </c>
      <c r="AC1459" s="145">
        <v>1249</v>
      </c>
    </row>
    <row r="1460" spans="24:29">
      <c r="X1460" s="144">
        <v>44000</v>
      </c>
      <c r="Y1460" s="145">
        <v>1264</v>
      </c>
      <c r="Z1460" s="145">
        <v>535</v>
      </c>
      <c r="AA1460" s="150">
        <v>44070</v>
      </c>
      <c r="AB1460" s="145">
        <v>546</v>
      </c>
      <c r="AC1460" s="145">
        <v>1249</v>
      </c>
    </row>
    <row r="1461" spans="24:29">
      <c r="X1461" s="144">
        <v>43999</v>
      </c>
      <c r="Y1461" s="145">
        <v>1264</v>
      </c>
      <c r="Z1461" s="145">
        <v>535</v>
      </c>
      <c r="AA1461" s="150">
        <v>44069</v>
      </c>
      <c r="AB1461" s="145">
        <v>546</v>
      </c>
      <c r="AC1461" s="145">
        <v>1253</v>
      </c>
    </row>
    <row r="1462" spans="24:29">
      <c r="X1462" s="144">
        <v>43998</v>
      </c>
      <c r="Y1462" s="145">
        <v>1264</v>
      </c>
      <c r="Z1462" s="145">
        <v>535</v>
      </c>
      <c r="AA1462" s="150">
        <v>44068</v>
      </c>
      <c r="AB1462" s="145">
        <v>546</v>
      </c>
      <c r="AC1462" s="145">
        <v>1254</v>
      </c>
    </row>
    <row r="1463" spans="24:29">
      <c r="X1463" s="144">
        <v>43997</v>
      </c>
      <c r="Y1463" s="145">
        <v>1264</v>
      </c>
      <c r="Z1463" s="145">
        <v>535</v>
      </c>
      <c r="AA1463" s="150">
        <v>44067</v>
      </c>
      <c r="AB1463" s="145">
        <v>546</v>
      </c>
      <c r="AC1463" s="145">
        <v>1254</v>
      </c>
    </row>
    <row r="1464" spans="24:29">
      <c r="X1464" s="144">
        <v>43994</v>
      </c>
      <c r="Y1464" s="145">
        <v>1264</v>
      </c>
      <c r="Z1464" s="145">
        <v>535</v>
      </c>
      <c r="AA1464" s="150">
        <v>44064</v>
      </c>
      <c r="AB1464" s="145">
        <v>546</v>
      </c>
      <c r="AC1464" s="145">
        <v>1254</v>
      </c>
    </row>
    <row r="1465" spans="24:29">
      <c r="X1465" s="144">
        <v>43993</v>
      </c>
      <c r="Y1465" s="145">
        <v>1263</v>
      </c>
      <c r="Z1465" s="145">
        <v>534</v>
      </c>
      <c r="AA1465" s="150">
        <v>44063</v>
      </c>
      <c r="AB1465" s="145">
        <v>546</v>
      </c>
      <c r="AC1465" s="145">
        <v>1254</v>
      </c>
    </row>
    <row r="1466" spans="24:29">
      <c r="X1466" s="144">
        <v>43992</v>
      </c>
      <c r="Y1466" s="145">
        <v>1263</v>
      </c>
      <c r="Z1466" s="145">
        <v>530</v>
      </c>
      <c r="AA1466" s="150">
        <v>44062</v>
      </c>
      <c r="AB1466" s="145">
        <v>546</v>
      </c>
      <c r="AC1466" s="145">
        <v>1254</v>
      </c>
    </row>
    <row r="1467" spans="24:29">
      <c r="X1467" s="144">
        <v>43991</v>
      </c>
      <c r="Y1467" s="145">
        <v>1263</v>
      </c>
      <c r="Z1467" s="145">
        <v>529</v>
      </c>
      <c r="AA1467" s="150">
        <v>44061</v>
      </c>
      <c r="AB1467" s="145">
        <v>546</v>
      </c>
      <c r="AC1467" s="145">
        <v>1254</v>
      </c>
    </row>
    <row r="1468" spans="24:29">
      <c r="X1468" s="144">
        <v>43990</v>
      </c>
      <c r="Y1468" s="145">
        <v>1264</v>
      </c>
      <c r="Z1468" s="145">
        <v>529</v>
      </c>
      <c r="AA1468" s="150">
        <v>44060</v>
      </c>
      <c r="AB1468" s="145">
        <v>546</v>
      </c>
      <c r="AC1468" s="145">
        <v>1254</v>
      </c>
    </row>
    <row r="1469" spans="24:29">
      <c r="X1469" s="144">
        <v>43987</v>
      </c>
      <c r="Y1469" s="145">
        <v>1264</v>
      </c>
      <c r="Z1469" s="145">
        <v>529</v>
      </c>
      <c r="AA1469" s="150">
        <v>44057</v>
      </c>
      <c r="AB1469" s="145">
        <v>546</v>
      </c>
      <c r="AC1469" s="145">
        <v>1254</v>
      </c>
    </row>
    <row r="1470" spans="24:29">
      <c r="X1470" s="144">
        <v>43986</v>
      </c>
      <c r="Y1470" s="145">
        <v>1263</v>
      </c>
      <c r="Z1470" s="145">
        <v>530</v>
      </c>
      <c r="AA1470" s="150">
        <v>44056</v>
      </c>
      <c r="AB1470" s="145">
        <v>546</v>
      </c>
      <c r="AC1470" s="145">
        <v>1254</v>
      </c>
    </row>
    <row r="1471" spans="24:29">
      <c r="X1471" s="144">
        <v>43985</v>
      </c>
      <c r="Y1471" s="145">
        <v>1267</v>
      </c>
      <c r="Z1471" s="145">
        <v>530</v>
      </c>
      <c r="AA1471" s="150">
        <v>44055</v>
      </c>
      <c r="AB1471" s="145">
        <v>546</v>
      </c>
      <c r="AC1471" s="145">
        <v>1254</v>
      </c>
    </row>
    <row r="1472" spans="24:29">
      <c r="X1472" s="144">
        <v>43984</v>
      </c>
      <c r="Y1472" s="145">
        <v>1268</v>
      </c>
      <c r="Z1472" s="145">
        <v>530</v>
      </c>
      <c r="AA1472" s="150">
        <v>44054</v>
      </c>
      <c r="AB1472" s="145">
        <v>546</v>
      </c>
      <c r="AC1472" s="145">
        <v>1254</v>
      </c>
    </row>
    <row r="1473" spans="24:29">
      <c r="X1473" s="144">
        <v>43983</v>
      </c>
      <c r="Y1473" s="145">
        <v>1273</v>
      </c>
      <c r="Z1473" s="145">
        <v>530</v>
      </c>
      <c r="AA1473" s="150">
        <v>44053</v>
      </c>
      <c r="AB1473" s="145">
        <v>546</v>
      </c>
      <c r="AC1473" s="145">
        <v>1257</v>
      </c>
    </row>
    <row r="1474" spans="24:29">
      <c r="X1474" s="144">
        <v>43980</v>
      </c>
      <c r="Y1474" s="145">
        <v>1273</v>
      </c>
      <c r="Z1474" s="145">
        <v>525</v>
      </c>
      <c r="AA1474" s="150">
        <v>44050</v>
      </c>
      <c r="AB1474" s="145">
        <v>546</v>
      </c>
      <c r="AC1474" s="145">
        <v>1257</v>
      </c>
    </row>
    <row r="1475" spans="24:29">
      <c r="X1475" s="144">
        <v>43979</v>
      </c>
      <c r="Y1475" s="145">
        <v>1273</v>
      </c>
      <c r="Z1475" s="145">
        <v>525</v>
      </c>
      <c r="AA1475" s="150">
        <v>44049</v>
      </c>
      <c r="AB1475" s="145">
        <v>547</v>
      </c>
      <c r="AC1475" s="145">
        <v>1257</v>
      </c>
    </row>
    <row r="1476" spans="24:29">
      <c r="X1476" s="144">
        <v>43978</v>
      </c>
      <c r="Y1476" s="145">
        <v>1274</v>
      </c>
      <c r="Z1476" s="145">
        <v>530</v>
      </c>
      <c r="AA1476" s="150">
        <v>44048</v>
      </c>
      <c r="AB1476" s="145">
        <v>547</v>
      </c>
      <c r="AC1476" s="145">
        <v>1259</v>
      </c>
    </row>
    <row r="1477" spans="24:29">
      <c r="X1477" s="144">
        <v>43977</v>
      </c>
      <c r="Y1477" s="145">
        <v>1275</v>
      </c>
      <c r="Z1477" s="145">
        <v>528</v>
      </c>
      <c r="AA1477" s="150">
        <v>44047</v>
      </c>
      <c r="AB1477" s="145">
        <v>547</v>
      </c>
      <c r="AC1477" s="145">
        <v>1259</v>
      </c>
    </row>
    <row r="1478" spans="24:29">
      <c r="X1478" s="144">
        <v>43976</v>
      </c>
      <c r="Y1478" s="145">
        <v>1275</v>
      </c>
      <c r="Z1478" s="145">
        <v>528</v>
      </c>
      <c r="AA1478" s="150">
        <v>44046</v>
      </c>
      <c r="AB1478" s="145">
        <v>547</v>
      </c>
      <c r="AC1478" s="145">
        <v>1265</v>
      </c>
    </row>
    <row r="1479" spans="24:29">
      <c r="X1479" s="144">
        <v>43973</v>
      </c>
      <c r="Y1479" s="145">
        <v>1280</v>
      </c>
      <c r="Z1479" s="145">
        <v>527</v>
      </c>
      <c r="AA1479" s="150">
        <v>44043</v>
      </c>
      <c r="AB1479" s="145">
        <v>547</v>
      </c>
      <c r="AC1479" s="145">
        <v>1265</v>
      </c>
    </row>
    <row r="1480" spans="24:29">
      <c r="X1480" s="144">
        <v>43972</v>
      </c>
      <c r="Y1480" s="145">
        <v>1280</v>
      </c>
      <c r="Z1480" s="145">
        <v>526</v>
      </c>
      <c r="AA1480" s="150">
        <v>44042</v>
      </c>
      <c r="AB1480" s="145">
        <v>547</v>
      </c>
      <c r="AC1480" s="145">
        <v>1263</v>
      </c>
    </row>
    <row r="1481" spans="24:29">
      <c r="X1481" s="144">
        <v>43971</v>
      </c>
      <c r="Y1481" s="145">
        <v>1280</v>
      </c>
      <c r="Z1481" s="145">
        <v>521</v>
      </c>
      <c r="AA1481" s="150">
        <v>44041</v>
      </c>
      <c r="AB1481" s="145">
        <v>547</v>
      </c>
      <c r="AC1481" s="145">
        <v>1263</v>
      </c>
    </row>
    <row r="1482" spans="24:29">
      <c r="X1482" s="144">
        <v>43970</v>
      </c>
      <c r="Y1482" s="145">
        <v>1281</v>
      </c>
      <c r="Z1482" s="145">
        <v>517</v>
      </c>
      <c r="AA1482" s="150">
        <v>44040</v>
      </c>
      <c r="AB1482" s="145">
        <v>547</v>
      </c>
      <c r="AC1482" s="145">
        <v>1263</v>
      </c>
    </row>
    <row r="1483" spans="24:29">
      <c r="X1483" s="144">
        <v>43969</v>
      </c>
      <c r="Y1483" s="145">
        <v>1283</v>
      </c>
      <c r="Z1483" s="145">
        <v>517</v>
      </c>
      <c r="AA1483" s="150">
        <v>44039</v>
      </c>
      <c r="AB1483" s="145">
        <v>547</v>
      </c>
      <c r="AC1483" s="145">
        <v>1263</v>
      </c>
    </row>
    <row r="1484" spans="24:29">
      <c r="X1484" s="144">
        <v>43966</v>
      </c>
      <c r="Y1484" s="145">
        <v>1283</v>
      </c>
      <c r="Z1484" s="145">
        <v>527</v>
      </c>
      <c r="AA1484" s="150">
        <v>44036</v>
      </c>
      <c r="AB1484" s="145">
        <v>547</v>
      </c>
      <c r="AC1484" s="145">
        <v>1263</v>
      </c>
    </row>
    <row r="1485" spans="24:29">
      <c r="X1485" s="144">
        <v>43965</v>
      </c>
      <c r="Y1485" s="145">
        <v>1283</v>
      </c>
      <c r="Z1485" s="145">
        <v>524</v>
      </c>
      <c r="AA1485" s="150">
        <v>44035</v>
      </c>
      <c r="AB1485" s="145">
        <v>547</v>
      </c>
      <c r="AC1485" s="145">
        <v>1263</v>
      </c>
    </row>
    <row r="1486" spans="24:29">
      <c r="X1486" s="144">
        <v>43964</v>
      </c>
      <c r="Y1486" s="145">
        <v>1282</v>
      </c>
      <c r="Z1486" s="145">
        <v>523</v>
      </c>
      <c r="AA1486" s="150">
        <v>44034</v>
      </c>
      <c r="AB1486" s="145">
        <v>547</v>
      </c>
      <c r="AC1486" s="145">
        <v>1263</v>
      </c>
    </row>
    <row r="1487" spans="24:29">
      <c r="X1487" s="144">
        <v>43963</v>
      </c>
      <c r="Y1487" s="145">
        <v>1289</v>
      </c>
      <c r="Z1487" s="145">
        <v>523</v>
      </c>
      <c r="AA1487" s="150">
        <v>44033</v>
      </c>
      <c r="AB1487" s="145">
        <v>548</v>
      </c>
      <c r="AC1487" s="145">
        <v>1263</v>
      </c>
    </row>
    <row r="1488" spans="24:29">
      <c r="X1488" s="144">
        <v>43962</v>
      </c>
      <c r="Y1488" s="145">
        <v>1297</v>
      </c>
      <c r="Z1488" s="145">
        <v>525</v>
      </c>
      <c r="AA1488" s="150">
        <v>44032</v>
      </c>
      <c r="AB1488" s="145">
        <v>548</v>
      </c>
      <c r="AC1488" s="145">
        <v>1264</v>
      </c>
    </row>
    <row r="1489" spans="24:29">
      <c r="X1489" s="144">
        <v>43959</v>
      </c>
      <c r="Y1489" s="145">
        <v>1309</v>
      </c>
      <c r="Z1489" s="145">
        <v>525</v>
      </c>
      <c r="AA1489" s="150">
        <v>44029</v>
      </c>
      <c r="AB1489" s="145">
        <v>548</v>
      </c>
      <c r="AC1489" s="145">
        <v>1265</v>
      </c>
    </row>
    <row r="1490" spans="24:29">
      <c r="X1490" s="144">
        <v>43958</v>
      </c>
      <c r="Y1490" s="145">
        <v>1310</v>
      </c>
      <c r="Z1490" s="145">
        <v>528</v>
      </c>
      <c r="AA1490" s="150">
        <v>44028</v>
      </c>
      <c r="AB1490" s="145">
        <v>548</v>
      </c>
      <c r="AC1490" s="145">
        <v>1265</v>
      </c>
    </row>
    <row r="1491" spans="24:29">
      <c r="X1491" s="144">
        <v>43957</v>
      </c>
      <c r="Y1491" s="145">
        <v>1309</v>
      </c>
      <c r="Z1491" s="145">
        <v>528</v>
      </c>
      <c r="AA1491" s="150">
        <v>44027</v>
      </c>
      <c r="AB1491" s="145">
        <v>548</v>
      </c>
      <c r="AC1491" s="145">
        <v>1267</v>
      </c>
    </row>
    <row r="1492" spans="24:29">
      <c r="X1492" s="144">
        <v>43951</v>
      </c>
      <c r="Y1492" s="145">
        <v>1309</v>
      </c>
      <c r="Z1492" s="145">
        <v>533</v>
      </c>
      <c r="AA1492" s="150">
        <v>44026</v>
      </c>
      <c r="AB1492" s="145">
        <v>548</v>
      </c>
      <c r="AC1492" s="145">
        <v>1270</v>
      </c>
    </row>
    <row r="1493" spans="24:29">
      <c r="X1493" s="144">
        <v>43950</v>
      </c>
      <c r="Y1493" s="145">
        <v>1313</v>
      </c>
      <c r="Z1493" s="145">
        <v>534</v>
      </c>
      <c r="AA1493" s="150">
        <v>44025</v>
      </c>
      <c r="AB1493" s="145">
        <v>548</v>
      </c>
      <c r="AC1493" s="145">
        <v>1270</v>
      </c>
    </row>
    <row r="1494" spans="24:29">
      <c r="X1494" s="144">
        <v>43949</v>
      </c>
      <c r="Y1494" s="145">
        <v>1315</v>
      </c>
      <c r="Z1494" s="145">
        <v>534</v>
      </c>
      <c r="AA1494" s="150">
        <v>44022</v>
      </c>
      <c r="AB1494" s="145">
        <v>548</v>
      </c>
      <c r="AC1494" s="145">
        <v>1270</v>
      </c>
    </row>
    <row r="1495" spans="24:29">
      <c r="X1495" s="144">
        <v>43948</v>
      </c>
      <c r="Y1495" s="145">
        <v>1321</v>
      </c>
      <c r="Z1495" s="145">
        <v>534</v>
      </c>
      <c r="AA1495" s="150">
        <v>44021</v>
      </c>
      <c r="AB1495" s="145">
        <v>548</v>
      </c>
      <c r="AC1495" s="145">
        <v>1270</v>
      </c>
    </row>
    <row r="1496" spans="24:29">
      <c r="X1496" s="144">
        <v>43945</v>
      </c>
      <c r="Y1496" s="145">
        <v>1331</v>
      </c>
      <c r="Z1496" s="145">
        <v>534</v>
      </c>
      <c r="AA1496" s="150">
        <v>44020</v>
      </c>
      <c r="AB1496" s="145">
        <v>548</v>
      </c>
      <c r="AC1496" s="145">
        <v>1270</v>
      </c>
    </row>
    <row r="1497" spans="24:29">
      <c r="X1497" s="144">
        <v>43944</v>
      </c>
      <c r="Y1497" s="145">
        <v>1332</v>
      </c>
      <c r="Z1497" s="145">
        <v>534</v>
      </c>
      <c r="AA1497" s="150">
        <v>44019</v>
      </c>
      <c r="AB1497" s="145">
        <v>548</v>
      </c>
      <c r="AC1497" s="145">
        <v>1270</v>
      </c>
    </row>
    <row r="1498" spans="24:29">
      <c r="X1498" s="144">
        <v>43943</v>
      </c>
      <c r="Y1498" s="145">
        <v>1334</v>
      </c>
      <c r="Z1498" s="145">
        <v>534</v>
      </c>
      <c r="AA1498" s="150">
        <v>44018</v>
      </c>
      <c r="AB1498" s="145">
        <v>547</v>
      </c>
      <c r="AC1498" s="145">
        <v>1271</v>
      </c>
    </row>
    <row r="1499" spans="24:29">
      <c r="X1499" s="144">
        <v>43942</v>
      </c>
      <c r="Y1499" s="145">
        <v>1337</v>
      </c>
      <c r="Z1499" s="145">
        <v>534</v>
      </c>
      <c r="AA1499" s="150">
        <v>44015</v>
      </c>
      <c r="AB1499" s="145">
        <v>547</v>
      </c>
      <c r="AC1499" s="145">
        <v>1270</v>
      </c>
    </row>
    <row r="1500" spans="24:29">
      <c r="X1500" s="144">
        <v>43941</v>
      </c>
      <c r="Y1500" s="145">
        <v>1337</v>
      </c>
      <c r="Z1500" s="145">
        <v>535</v>
      </c>
      <c r="AA1500" s="150">
        <v>44014</v>
      </c>
      <c r="AB1500" s="145">
        <v>547</v>
      </c>
      <c r="AC1500" s="145">
        <v>1270</v>
      </c>
    </row>
    <row r="1501" spans="24:29">
      <c r="X1501" s="144">
        <v>43938</v>
      </c>
      <c r="Y1501" s="145">
        <v>1341</v>
      </c>
      <c r="Z1501" s="145">
        <v>535</v>
      </c>
      <c r="AA1501" s="150">
        <v>44013</v>
      </c>
      <c r="AB1501" s="145">
        <v>546</v>
      </c>
      <c r="AC1501" s="145">
        <v>1270</v>
      </c>
    </row>
    <row r="1502" spans="24:29">
      <c r="X1502" s="144">
        <v>43937</v>
      </c>
      <c r="Y1502" s="145">
        <v>1342</v>
      </c>
      <c r="Z1502" s="145">
        <v>535</v>
      </c>
      <c r="AA1502" s="150">
        <v>44012</v>
      </c>
      <c r="AB1502" s="145">
        <v>543</v>
      </c>
      <c r="AC1502" s="145">
        <v>1267</v>
      </c>
    </row>
    <row r="1503" spans="24:29">
      <c r="X1503" s="144">
        <v>43936</v>
      </c>
      <c r="Y1503" s="145">
        <v>1343</v>
      </c>
      <c r="Z1503" s="145">
        <v>536</v>
      </c>
      <c r="AA1503" s="150">
        <v>44011</v>
      </c>
      <c r="AB1503" s="145">
        <v>543</v>
      </c>
      <c r="AC1503" s="145">
        <v>1267</v>
      </c>
    </row>
    <row r="1504" spans="24:29">
      <c r="X1504" s="144">
        <v>43935</v>
      </c>
      <c r="Y1504" s="145">
        <v>1344</v>
      </c>
      <c r="Z1504" s="145">
        <v>536</v>
      </c>
      <c r="AA1504" s="150">
        <v>44006</v>
      </c>
      <c r="AB1504" s="145">
        <v>541</v>
      </c>
      <c r="AC1504" s="145">
        <v>1265</v>
      </c>
    </row>
    <row r="1505" spans="24:29">
      <c r="X1505" s="144">
        <v>43934</v>
      </c>
      <c r="Y1505" s="145">
        <v>1343</v>
      </c>
      <c r="Z1505" s="145">
        <v>536</v>
      </c>
      <c r="AA1505" s="150">
        <v>44005</v>
      </c>
      <c r="AB1505" s="145">
        <v>540</v>
      </c>
      <c r="AC1505" s="145">
        <v>1265</v>
      </c>
    </row>
    <row r="1506" spans="24:29">
      <c r="X1506" s="144">
        <v>43931</v>
      </c>
      <c r="Y1506" s="145">
        <v>1343</v>
      </c>
      <c r="Z1506" s="145">
        <v>536</v>
      </c>
      <c r="AA1506" s="150">
        <v>44004</v>
      </c>
      <c r="AB1506" s="145">
        <v>540</v>
      </c>
      <c r="AC1506" s="145">
        <v>1264</v>
      </c>
    </row>
    <row r="1507" spans="24:29">
      <c r="X1507" s="144">
        <v>43930</v>
      </c>
      <c r="Y1507" s="145">
        <v>1344</v>
      </c>
      <c r="Z1507" s="145">
        <v>537</v>
      </c>
      <c r="AA1507" s="150">
        <v>44001</v>
      </c>
      <c r="AB1507" s="145">
        <v>540</v>
      </c>
      <c r="AC1507" s="145">
        <v>1264</v>
      </c>
    </row>
    <row r="1508" spans="24:29">
      <c r="X1508" s="144">
        <v>43929</v>
      </c>
      <c r="Y1508" s="145">
        <v>1344</v>
      </c>
      <c r="Z1508" s="145">
        <v>542</v>
      </c>
      <c r="AA1508" s="150">
        <v>44000</v>
      </c>
      <c r="AB1508" s="145">
        <v>535</v>
      </c>
      <c r="AC1508" s="145">
        <v>1264</v>
      </c>
    </row>
    <row r="1509" spans="24:29">
      <c r="X1509" s="144">
        <v>43928</v>
      </c>
      <c r="Y1509" s="145">
        <v>1353</v>
      </c>
      <c r="Z1509" s="145">
        <v>543</v>
      </c>
      <c r="AA1509" s="150">
        <v>43999</v>
      </c>
      <c r="AB1509" s="145">
        <v>535</v>
      </c>
      <c r="AC1509" s="145">
        <v>1264</v>
      </c>
    </row>
    <row r="1510" spans="24:29">
      <c r="X1510" s="144">
        <v>43924</v>
      </c>
      <c r="Y1510" s="145">
        <v>1364</v>
      </c>
      <c r="Z1510" s="145">
        <v>545</v>
      </c>
      <c r="AA1510" s="150">
        <v>43998</v>
      </c>
      <c r="AB1510" s="145">
        <v>535</v>
      </c>
      <c r="AC1510" s="145">
        <v>1264</v>
      </c>
    </row>
    <row r="1511" spans="24:29">
      <c r="X1511" s="144">
        <v>43923</v>
      </c>
      <c r="Y1511" s="145">
        <v>1370</v>
      </c>
      <c r="Z1511" s="145">
        <v>546</v>
      </c>
      <c r="AA1511" s="150">
        <v>43997</v>
      </c>
      <c r="AB1511" s="145">
        <v>535</v>
      </c>
      <c r="AC1511" s="145">
        <v>1264</v>
      </c>
    </row>
    <row r="1512" spans="24:29">
      <c r="X1512" s="144">
        <v>43922</v>
      </c>
      <c r="Y1512" s="145">
        <v>1383</v>
      </c>
      <c r="Z1512" s="145">
        <v>546</v>
      </c>
      <c r="AA1512" s="150">
        <v>43994</v>
      </c>
      <c r="AB1512" s="145">
        <v>535</v>
      </c>
      <c r="AC1512" s="145">
        <v>1264</v>
      </c>
    </row>
    <row r="1513" spans="24:29">
      <c r="X1513" s="144">
        <v>43921</v>
      </c>
      <c r="Y1513" s="145">
        <v>1391</v>
      </c>
      <c r="Z1513" s="145">
        <v>550</v>
      </c>
      <c r="AA1513" s="150">
        <v>43993</v>
      </c>
      <c r="AB1513" s="145">
        <v>534</v>
      </c>
      <c r="AC1513" s="145">
        <v>1263</v>
      </c>
    </row>
    <row r="1514" spans="24:29">
      <c r="X1514" s="144">
        <v>43920</v>
      </c>
      <c r="Y1514" s="145">
        <v>1392</v>
      </c>
      <c r="Z1514" s="145">
        <v>550</v>
      </c>
      <c r="AA1514" s="150">
        <v>43992</v>
      </c>
      <c r="AB1514" s="145">
        <v>530</v>
      </c>
      <c r="AC1514" s="145">
        <v>1263</v>
      </c>
    </row>
    <row r="1515" spans="24:29">
      <c r="X1515" s="144">
        <v>43917</v>
      </c>
      <c r="Y1515" s="145">
        <v>1398</v>
      </c>
      <c r="Z1515" s="145">
        <v>550</v>
      </c>
      <c r="AA1515" s="150">
        <v>43991</v>
      </c>
      <c r="AB1515" s="145">
        <v>529</v>
      </c>
      <c r="AC1515" s="145">
        <v>1263</v>
      </c>
    </row>
    <row r="1516" spans="24:29">
      <c r="X1516" s="144">
        <v>43916</v>
      </c>
      <c r="Y1516" s="145">
        <v>1404</v>
      </c>
      <c r="Z1516" s="145">
        <v>550</v>
      </c>
      <c r="AA1516" s="150">
        <v>43990</v>
      </c>
      <c r="AB1516" s="145">
        <v>529</v>
      </c>
      <c r="AC1516" s="145">
        <v>1264</v>
      </c>
    </row>
    <row r="1517" spans="24:29">
      <c r="X1517" s="144">
        <v>43915</v>
      </c>
      <c r="Y1517" s="145">
        <v>1404</v>
      </c>
      <c r="Z1517" s="145">
        <v>551</v>
      </c>
      <c r="AA1517" s="150">
        <v>43987</v>
      </c>
      <c r="AB1517" s="145">
        <v>529</v>
      </c>
      <c r="AC1517" s="145">
        <v>1264</v>
      </c>
    </row>
    <row r="1518" spans="24:29">
      <c r="X1518" s="144">
        <v>43914</v>
      </c>
      <c r="Y1518" s="145">
        <v>1406</v>
      </c>
      <c r="Z1518" s="145">
        <v>551</v>
      </c>
      <c r="AA1518" s="150">
        <v>43986</v>
      </c>
      <c r="AB1518" s="145">
        <v>530</v>
      </c>
      <c r="AC1518" s="145">
        <v>1263</v>
      </c>
    </row>
    <row r="1519" spans="24:29">
      <c r="X1519" s="144">
        <v>43913</v>
      </c>
      <c r="Y1519" s="145">
        <v>1409</v>
      </c>
      <c r="Z1519" s="145">
        <v>553</v>
      </c>
      <c r="AA1519" s="150">
        <v>43985</v>
      </c>
      <c r="AB1519" s="145">
        <v>530</v>
      </c>
      <c r="AC1519" s="145">
        <v>1267</v>
      </c>
    </row>
    <row r="1520" spans="24:29">
      <c r="X1520" s="144">
        <v>43910</v>
      </c>
      <c r="Y1520" s="145">
        <v>1409</v>
      </c>
      <c r="Z1520" s="145">
        <v>553</v>
      </c>
      <c r="AA1520" s="150">
        <v>43984</v>
      </c>
      <c r="AB1520" s="145">
        <v>530</v>
      </c>
      <c r="AC1520" s="145">
        <v>1268</v>
      </c>
    </row>
    <row r="1521" spans="24:29">
      <c r="X1521" s="144">
        <v>43909</v>
      </c>
      <c r="Y1521" s="145">
        <v>1409</v>
      </c>
      <c r="Z1521" s="145">
        <v>553</v>
      </c>
      <c r="AA1521" s="150">
        <v>43983</v>
      </c>
      <c r="AB1521" s="145">
        <v>530</v>
      </c>
      <c r="AC1521" s="145">
        <v>1273</v>
      </c>
    </row>
    <row r="1522" spans="24:29">
      <c r="X1522" s="144">
        <v>43908</v>
      </c>
      <c r="Y1522" s="145">
        <v>1411</v>
      </c>
      <c r="Z1522" s="145">
        <v>553</v>
      </c>
      <c r="AA1522" s="150">
        <v>43980</v>
      </c>
      <c r="AB1522" s="145">
        <v>525</v>
      </c>
      <c r="AC1522" s="145">
        <v>1273</v>
      </c>
    </row>
    <row r="1523" spans="24:29">
      <c r="X1523" s="144">
        <v>43907</v>
      </c>
      <c r="Y1523" s="145">
        <v>1413</v>
      </c>
      <c r="Z1523" s="145">
        <v>556</v>
      </c>
      <c r="AA1523" s="150">
        <v>43979</v>
      </c>
      <c r="AB1523" s="145">
        <v>525</v>
      </c>
      <c r="AC1523" s="145">
        <v>1273</v>
      </c>
    </row>
    <row r="1524" spans="24:29">
      <c r="X1524" s="144">
        <v>43906</v>
      </c>
      <c r="Y1524" s="145">
        <v>1412</v>
      </c>
      <c r="Z1524" s="145">
        <v>556</v>
      </c>
      <c r="AA1524" s="150">
        <v>43978</v>
      </c>
      <c r="AB1524" s="145">
        <v>530</v>
      </c>
      <c r="AC1524" s="145">
        <v>1274</v>
      </c>
    </row>
    <row r="1525" spans="24:29">
      <c r="X1525" s="144">
        <v>43903</v>
      </c>
      <c r="Y1525" s="145">
        <v>1412</v>
      </c>
      <c r="Z1525" s="145">
        <v>556</v>
      </c>
      <c r="AA1525" s="150">
        <v>43977</v>
      </c>
      <c r="AB1525" s="145">
        <v>528</v>
      </c>
      <c r="AC1525" s="145">
        <v>1275</v>
      </c>
    </row>
    <row r="1526" spans="24:29">
      <c r="X1526" s="144">
        <v>43902</v>
      </c>
      <c r="Y1526" s="145">
        <v>1412</v>
      </c>
      <c r="Z1526" s="145">
        <v>556</v>
      </c>
      <c r="AA1526" s="150">
        <v>43976</v>
      </c>
      <c r="AB1526" s="145">
        <v>528</v>
      </c>
      <c r="AC1526" s="145">
        <v>1275</v>
      </c>
    </row>
    <row r="1527" spans="24:29">
      <c r="X1527" s="144">
        <v>43901</v>
      </c>
      <c r="Y1527" s="145">
        <v>1412</v>
      </c>
      <c r="Z1527" s="145">
        <v>558</v>
      </c>
      <c r="AA1527" s="150">
        <v>43973</v>
      </c>
      <c r="AB1527" s="145">
        <v>527</v>
      </c>
      <c r="AC1527" s="145">
        <v>1280</v>
      </c>
    </row>
    <row r="1528" spans="24:29">
      <c r="X1528" s="144">
        <v>43900</v>
      </c>
      <c r="Y1528" s="145">
        <v>1412</v>
      </c>
      <c r="Z1528" s="145">
        <v>558</v>
      </c>
      <c r="AA1528" s="150">
        <v>43972</v>
      </c>
      <c r="AB1528" s="145">
        <v>526</v>
      </c>
      <c r="AC1528" s="145">
        <v>1280</v>
      </c>
    </row>
    <row r="1529" spans="24:29">
      <c r="X1529" s="144">
        <v>43899</v>
      </c>
      <c r="Y1529" s="145">
        <v>1412</v>
      </c>
      <c r="Z1529" s="145">
        <v>558</v>
      </c>
      <c r="AA1529" s="150">
        <v>43971</v>
      </c>
      <c r="AB1529" s="145">
        <v>521</v>
      </c>
      <c r="AC1529" s="145">
        <v>1280</v>
      </c>
    </row>
    <row r="1530" spans="24:29">
      <c r="X1530" s="144">
        <v>43896</v>
      </c>
      <c r="Y1530" s="145">
        <v>1413</v>
      </c>
      <c r="Z1530" s="145">
        <v>558</v>
      </c>
      <c r="AA1530" s="150">
        <v>43970</v>
      </c>
      <c r="AB1530" s="145">
        <v>517</v>
      </c>
      <c r="AC1530" s="145">
        <v>1281</v>
      </c>
    </row>
    <row r="1531" spans="24:29">
      <c r="X1531" s="144">
        <v>43895</v>
      </c>
      <c r="Y1531" s="145">
        <v>1414</v>
      </c>
      <c r="Z1531" s="145">
        <v>558</v>
      </c>
      <c r="AA1531" s="150">
        <v>43969</v>
      </c>
      <c r="AB1531" s="145">
        <v>517</v>
      </c>
      <c r="AC1531" s="145">
        <v>1283</v>
      </c>
    </row>
    <row r="1532" spans="24:29">
      <c r="X1532" s="144">
        <v>43894</v>
      </c>
      <c r="Y1532" s="145">
        <v>1414</v>
      </c>
      <c r="Z1532" s="145">
        <v>558</v>
      </c>
      <c r="AA1532" s="150">
        <v>43966</v>
      </c>
      <c r="AB1532" s="145">
        <v>527</v>
      </c>
      <c r="AC1532" s="145">
        <v>1283</v>
      </c>
    </row>
    <row r="1533" spans="24:29">
      <c r="X1533" s="144">
        <v>43893</v>
      </c>
      <c r="Y1533" s="145">
        <v>1414</v>
      </c>
      <c r="Z1533" s="145">
        <v>558</v>
      </c>
      <c r="AA1533" s="150">
        <v>43965</v>
      </c>
      <c r="AB1533" s="145">
        <v>524</v>
      </c>
      <c r="AC1533" s="145">
        <v>1283</v>
      </c>
    </row>
    <row r="1534" spans="24:29">
      <c r="X1534" s="144">
        <v>43892</v>
      </c>
      <c r="Y1534" s="145">
        <v>1415</v>
      </c>
      <c r="Z1534" s="145">
        <v>558</v>
      </c>
      <c r="AA1534" s="150">
        <v>43964</v>
      </c>
      <c r="AB1534" s="145">
        <v>523</v>
      </c>
      <c r="AC1534" s="145">
        <v>1282</v>
      </c>
    </row>
    <row r="1535" spans="24:29">
      <c r="X1535" s="144">
        <v>43889</v>
      </c>
      <c r="Y1535" s="145">
        <v>1415</v>
      </c>
      <c r="Z1535" s="145">
        <v>558</v>
      </c>
      <c r="AA1535" s="150">
        <v>43963</v>
      </c>
      <c r="AB1535" s="145">
        <v>523</v>
      </c>
      <c r="AC1535" s="145">
        <v>1289</v>
      </c>
    </row>
    <row r="1536" spans="24:29">
      <c r="X1536" s="144">
        <v>43888</v>
      </c>
      <c r="Y1536" s="145">
        <v>1414</v>
      </c>
      <c r="Z1536" s="145">
        <v>558</v>
      </c>
      <c r="AA1536" s="150">
        <v>43962</v>
      </c>
      <c r="AB1536" s="145">
        <v>525</v>
      </c>
      <c r="AC1536" s="145">
        <v>1297</v>
      </c>
    </row>
    <row r="1537" spans="24:29">
      <c r="X1537" s="144">
        <v>43887</v>
      </c>
      <c r="Y1537" s="145">
        <v>1413</v>
      </c>
      <c r="Z1537" s="145">
        <v>558</v>
      </c>
      <c r="AA1537" s="150">
        <v>43959</v>
      </c>
      <c r="AB1537" s="145">
        <v>525</v>
      </c>
      <c r="AC1537" s="145">
        <v>1309</v>
      </c>
    </row>
    <row r="1538" spans="24:29">
      <c r="X1538" s="144">
        <v>43886</v>
      </c>
      <c r="Y1538" s="145">
        <v>1412</v>
      </c>
      <c r="Z1538" s="145">
        <v>559</v>
      </c>
      <c r="AA1538" s="150">
        <v>43958</v>
      </c>
      <c r="AB1538" s="145">
        <v>528</v>
      </c>
      <c r="AC1538" s="145">
        <v>1310</v>
      </c>
    </row>
    <row r="1539" spans="24:29">
      <c r="X1539" s="144">
        <v>43885</v>
      </c>
      <c r="Y1539" s="145">
        <v>1412</v>
      </c>
      <c r="Z1539" s="145">
        <v>559</v>
      </c>
      <c r="AA1539" s="150">
        <v>43957</v>
      </c>
      <c r="AB1539" s="145">
        <v>528</v>
      </c>
      <c r="AC1539" s="145">
        <v>1309</v>
      </c>
    </row>
    <row r="1540" spans="24:29">
      <c r="X1540" s="144">
        <v>43882</v>
      </c>
      <c r="Y1540" s="145">
        <v>1410</v>
      </c>
      <c r="Z1540" s="145">
        <v>559</v>
      </c>
      <c r="AA1540" s="150">
        <v>43951</v>
      </c>
      <c r="AB1540" s="145">
        <v>533</v>
      </c>
      <c r="AC1540" s="145">
        <v>1309</v>
      </c>
    </row>
    <row r="1541" spans="24:29">
      <c r="X1541" s="144">
        <v>43881</v>
      </c>
      <c r="Y1541" s="145">
        <v>1410</v>
      </c>
      <c r="Z1541" s="145">
        <v>559</v>
      </c>
      <c r="AA1541" s="150">
        <v>43950</v>
      </c>
      <c r="AB1541" s="145">
        <v>534</v>
      </c>
      <c r="AC1541" s="145">
        <v>1313</v>
      </c>
    </row>
    <row r="1542" spans="24:29">
      <c r="X1542" s="144">
        <v>43880</v>
      </c>
      <c r="Y1542" s="145">
        <v>1409</v>
      </c>
      <c r="Z1542" s="145">
        <v>559</v>
      </c>
      <c r="AA1542" s="150">
        <v>43949</v>
      </c>
      <c r="AB1542" s="145">
        <v>534</v>
      </c>
      <c r="AC1542" s="145">
        <v>1315</v>
      </c>
    </row>
    <row r="1543" spans="24:29">
      <c r="X1543" s="144">
        <v>43879</v>
      </c>
      <c r="Y1543" s="145">
        <v>1407</v>
      </c>
      <c r="Z1543" s="145">
        <v>559</v>
      </c>
      <c r="AA1543" s="150">
        <v>43948</v>
      </c>
      <c r="AB1543" s="145">
        <v>534</v>
      </c>
      <c r="AC1543" s="145">
        <v>1321</v>
      </c>
    </row>
    <row r="1544" spans="24:29">
      <c r="X1544" s="144">
        <v>43878</v>
      </c>
      <c r="Y1544" s="145">
        <v>1407</v>
      </c>
      <c r="Z1544" s="145">
        <v>559</v>
      </c>
      <c r="AA1544" s="150">
        <v>43945</v>
      </c>
      <c r="AB1544" s="145">
        <v>534</v>
      </c>
      <c r="AC1544" s="145">
        <v>1331</v>
      </c>
    </row>
    <row r="1545" spans="24:29">
      <c r="X1545" s="144">
        <v>43875</v>
      </c>
      <c r="Y1545" s="145">
        <v>1406</v>
      </c>
      <c r="Z1545" s="145">
        <v>559</v>
      </c>
      <c r="AA1545" s="150">
        <v>43944</v>
      </c>
      <c r="AB1545" s="145">
        <v>534</v>
      </c>
      <c r="AC1545" s="145">
        <v>1332</v>
      </c>
    </row>
    <row r="1546" spans="24:29">
      <c r="X1546" s="144">
        <v>43874</v>
      </c>
      <c r="Y1546" s="145">
        <v>1406</v>
      </c>
      <c r="Z1546" s="145">
        <v>559</v>
      </c>
      <c r="AA1546" s="150">
        <v>43943</v>
      </c>
      <c r="AB1546" s="145">
        <v>534</v>
      </c>
      <c r="AC1546" s="145">
        <v>1334</v>
      </c>
    </row>
    <row r="1547" spans="24:29">
      <c r="X1547" s="144">
        <v>43873</v>
      </c>
      <c r="Y1547" s="145">
        <v>1405</v>
      </c>
      <c r="Z1547" s="145">
        <v>557</v>
      </c>
      <c r="AA1547" s="150">
        <v>43942</v>
      </c>
      <c r="AB1547" s="145">
        <v>534</v>
      </c>
      <c r="AC1547" s="145">
        <v>1337</v>
      </c>
    </row>
    <row r="1548" spans="24:29">
      <c r="X1548" s="144">
        <v>43872</v>
      </c>
      <c r="Y1548" s="145">
        <v>1405</v>
      </c>
      <c r="Z1548" s="145">
        <v>556</v>
      </c>
      <c r="AA1548" s="150">
        <v>43941</v>
      </c>
      <c r="AB1548" s="145">
        <v>535</v>
      </c>
      <c r="AC1548" s="145">
        <v>1337</v>
      </c>
    </row>
    <row r="1549" spans="24:29">
      <c r="X1549" s="144">
        <v>43871</v>
      </c>
      <c r="Y1549" s="145">
        <v>1404</v>
      </c>
      <c r="Z1549" s="145">
        <v>556</v>
      </c>
      <c r="AA1549" s="150">
        <v>43938</v>
      </c>
      <c r="AB1549" s="145">
        <v>535</v>
      </c>
      <c r="AC1549" s="145">
        <v>1341</v>
      </c>
    </row>
    <row r="1550" spans="24:29">
      <c r="X1550" s="144">
        <v>43868</v>
      </c>
      <c r="Y1550" s="145">
        <v>1403</v>
      </c>
      <c r="Z1550" s="145">
        <v>556</v>
      </c>
      <c r="AA1550" s="150">
        <v>43937</v>
      </c>
      <c r="AB1550" s="145">
        <v>535</v>
      </c>
      <c r="AC1550" s="145">
        <v>1342</v>
      </c>
    </row>
    <row r="1551" spans="24:29">
      <c r="X1551" s="144">
        <v>43867</v>
      </c>
      <c r="Y1551" s="145">
        <v>1403</v>
      </c>
      <c r="Z1551" s="145">
        <v>556</v>
      </c>
      <c r="AA1551" s="150">
        <v>43936</v>
      </c>
      <c r="AB1551" s="145">
        <v>536</v>
      </c>
      <c r="AC1551" s="145">
        <v>1343</v>
      </c>
    </row>
    <row r="1552" spans="24:29">
      <c r="X1552" s="144">
        <v>43866</v>
      </c>
      <c r="Y1552" s="145">
        <v>1403</v>
      </c>
      <c r="Z1552" s="145">
        <v>556</v>
      </c>
      <c r="AA1552" s="150">
        <v>43935</v>
      </c>
      <c r="AB1552" s="145">
        <v>536</v>
      </c>
      <c r="AC1552" s="145">
        <v>1344</v>
      </c>
    </row>
    <row r="1553" spans="24:29">
      <c r="X1553" s="144">
        <v>43865</v>
      </c>
      <c r="Y1553" s="145">
        <v>1403</v>
      </c>
      <c r="Z1553" s="145">
        <v>556</v>
      </c>
      <c r="AA1553" s="150">
        <v>43934</v>
      </c>
      <c r="AB1553" s="145">
        <v>536</v>
      </c>
      <c r="AC1553" s="145">
        <v>1343</v>
      </c>
    </row>
    <row r="1554" spans="24:29">
      <c r="X1554" s="144">
        <v>43864</v>
      </c>
      <c r="Y1554" s="145">
        <v>1401</v>
      </c>
      <c r="Z1554" s="145">
        <v>556</v>
      </c>
      <c r="AA1554" s="150">
        <v>43931</v>
      </c>
      <c r="AB1554" s="145">
        <v>536</v>
      </c>
      <c r="AC1554" s="145">
        <v>1343</v>
      </c>
    </row>
    <row r="1555" spans="24:29">
      <c r="X1555" s="144">
        <v>43853</v>
      </c>
      <c r="Y1555" s="145">
        <v>1401</v>
      </c>
      <c r="Z1555" s="145">
        <v>556</v>
      </c>
      <c r="AA1555" s="150">
        <v>43930</v>
      </c>
      <c r="AB1555" s="145">
        <v>537</v>
      </c>
      <c r="AC1555" s="145">
        <v>1344</v>
      </c>
    </row>
    <row r="1556" spans="24:29">
      <c r="X1556" s="144">
        <v>43852</v>
      </c>
      <c r="Y1556" s="145">
        <v>1401</v>
      </c>
      <c r="Z1556" s="145">
        <v>556</v>
      </c>
      <c r="AA1556" s="150">
        <v>43929</v>
      </c>
      <c r="AB1556" s="145">
        <v>542</v>
      </c>
      <c r="AC1556" s="145">
        <v>1344</v>
      </c>
    </row>
    <row r="1557" spans="24:29">
      <c r="X1557" s="144">
        <v>43851</v>
      </c>
      <c r="Y1557" s="145">
        <v>1399</v>
      </c>
      <c r="Z1557" s="145">
        <v>556</v>
      </c>
      <c r="AA1557" s="150">
        <v>43928</v>
      </c>
      <c r="AB1557" s="145">
        <v>543</v>
      </c>
      <c r="AC1557" s="145">
        <v>1353</v>
      </c>
    </row>
    <row r="1558" spans="24:29">
      <c r="X1558" s="144">
        <v>43850</v>
      </c>
      <c r="Y1558" s="145">
        <v>1399</v>
      </c>
      <c r="Z1558" s="145">
        <v>556</v>
      </c>
      <c r="AA1558" s="150">
        <v>43924</v>
      </c>
      <c r="AB1558" s="145">
        <v>545</v>
      </c>
      <c r="AC1558" s="145">
        <v>1364</v>
      </c>
    </row>
    <row r="1559" spans="24:29">
      <c r="X1559" s="144">
        <v>43847</v>
      </c>
      <c r="Y1559" s="145">
        <v>1400</v>
      </c>
      <c r="Z1559" s="145">
        <v>556</v>
      </c>
      <c r="AA1559" s="150">
        <v>43923</v>
      </c>
      <c r="AB1559" s="145">
        <v>546</v>
      </c>
      <c r="AC1559" s="145">
        <v>1370</v>
      </c>
    </row>
    <row r="1560" spans="24:29">
      <c r="X1560" s="144">
        <v>43846</v>
      </c>
      <c r="Y1560" s="145">
        <v>1399</v>
      </c>
      <c r="Z1560" s="145">
        <v>556</v>
      </c>
      <c r="AA1560" s="150">
        <v>43922</v>
      </c>
      <c r="AB1560" s="145">
        <v>546</v>
      </c>
      <c r="AC1560" s="145">
        <v>1383</v>
      </c>
    </row>
    <row r="1561" spans="24:29">
      <c r="X1561" s="144">
        <v>43845</v>
      </c>
      <c r="Y1561" s="145">
        <v>1400</v>
      </c>
      <c r="Z1561" s="145">
        <v>556</v>
      </c>
      <c r="AA1561" s="150">
        <v>43921</v>
      </c>
      <c r="AB1561" s="145">
        <v>550</v>
      </c>
      <c r="AC1561" s="145">
        <v>1391</v>
      </c>
    </row>
    <row r="1562" spans="24:29">
      <c r="X1562" s="144">
        <v>43844</v>
      </c>
      <c r="Y1562" s="145">
        <v>1400</v>
      </c>
      <c r="Z1562" s="145">
        <v>556</v>
      </c>
      <c r="AA1562" s="150">
        <v>43920</v>
      </c>
      <c r="AB1562" s="145">
        <v>550</v>
      </c>
      <c r="AC1562" s="145">
        <v>1392</v>
      </c>
    </row>
    <row r="1563" spans="24:29">
      <c r="X1563" s="144">
        <v>43843</v>
      </c>
      <c r="Y1563" s="145">
        <v>1400</v>
      </c>
      <c r="Z1563" s="145">
        <v>556</v>
      </c>
      <c r="AA1563" s="150">
        <v>43917</v>
      </c>
      <c r="AB1563" s="145">
        <v>550</v>
      </c>
      <c r="AC1563" s="145">
        <v>1398</v>
      </c>
    </row>
    <row r="1564" spans="24:29">
      <c r="X1564" s="144">
        <v>43840</v>
      </c>
      <c r="Y1564" s="145">
        <v>1399</v>
      </c>
      <c r="Z1564" s="145">
        <v>556</v>
      </c>
      <c r="AA1564" s="150">
        <v>43916</v>
      </c>
      <c r="AB1564" s="145">
        <v>550</v>
      </c>
      <c r="AC1564" s="145">
        <v>1404</v>
      </c>
    </row>
    <row r="1565" spans="24:29">
      <c r="X1565" s="144">
        <v>43839</v>
      </c>
      <c r="Y1565" s="145">
        <v>1399</v>
      </c>
      <c r="Z1565" s="145">
        <v>556</v>
      </c>
      <c r="AA1565" s="150">
        <v>43915</v>
      </c>
      <c r="AB1565" s="145">
        <v>551</v>
      </c>
      <c r="AC1565" s="145">
        <v>1404</v>
      </c>
    </row>
    <row r="1566" spans="24:29">
      <c r="X1566" s="144">
        <v>43838</v>
      </c>
      <c r="Y1566" s="145">
        <v>1398</v>
      </c>
      <c r="Z1566" s="145">
        <v>556</v>
      </c>
      <c r="AA1566" s="150">
        <v>43914</v>
      </c>
      <c r="AB1566" s="145">
        <v>551</v>
      </c>
      <c r="AC1566" s="145">
        <v>1406</v>
      </c>
    </row>
    <row r="1567" spans="24:29">
      <c r="X1567" s="144">
        <v>43837</v>
      </c>
      <c r="Y1567" s="145">
        <v>1398</v>
      </c>
      <c r="Z1567" s="145">
        <v>556</v>
      </c>
      <c r="AA1567" s="150">
        <v>43913</v>
      </c>
      <c r="AB1567" s="145">
        <v>553</v>
      </c>
      <c r="AC1567" s="145">
        <v>1409</v>
      </c>
    </row>
    <row r="1568" spans="24:29">
      <c r="X1568" s="144">
        <v>43836</v>
      </c>
      <c r="Y1568" s="145">
        <v>1400</v>
      </c>
      <c r="Z1568" s="145">
        <v>556</v>
      </c>
      <c r="AA1568" s="150">
        <v>43910</v>
      </c>
      <c r="AB1568" s="145">
        <v>553</v>
      </c>
      <c r="AC1568" s="145">
        <v>1409</v>
      </c>
    </row>
    <row r="1569" spans="24:29">
      <c r="X1569" s="144">
        <v>43833</v>
      </c>
      <c r="Y1569" s="145">
        <v>1400</v>
      </c>
      <c r="Z1569" s="145">
        <v>556</v>
      </c>
      <c r="AA1569" s="150">
        <v>43909</v>
      </c>
      <c r="AB1569" s="145">
        <v>553</v>
      </c>
      <c r="AC1569" s="145">
        <v>1409</v>
      </c>
    </row>
    <row r="1570" spans="24:29">
      <c r="X1570" s="144">
        <v>43832</v>
      </c>
      <c r="Y1570" s="145">
        <v>1400</v>
      </c>
      <c r="Z1570" s="145">
        <v>556</v>
      </c>
      <c r="AA1570" s="150">
        <v>43908</v>
      </c>
      <c r="AB1570" s="145">
        <v>553</v>
      </c>
      <c r="AC1570" s="145">
        <v>1411</v>
      </c>
    </row>
    <row r="1571" spans="24:29">
      <c r="X1571" s="144">
        <v>43830</v>
      </c>
      <c r="Y1571" s="145">
        <v>1408</v>
      </c>
      <c r="Z1571" s="145">
        <v>557</v>
      </c>
      <c r="AA1571" s="150">
        <v>43907</v>
      </c>
      <c r="AB1571" s="145">
        <v>556</v>
      </c>
      <c r="AC1571" s="145">
        <v>1413</v>
      </c>
    </row>
    <row r="1572" spans="24:29">
      <c r="X1572" s="144">
        <v>43829</v>
      </c>
      <c r="Y1572" s="145">
        <v>1408</v>
      </c>
      <c r="Z1572" s="145">
        <v>557</v>
      </c>
      <c r="AA1572" s="150">
        <v>43906</v>
      </c>
      <c r="AB1572" s="145">
        <v>556</v>
      </c>
      <c r="AC1572" s="145">
        <v>1412</v>
      </c>
    </row>
    <row r="1573" spans="24:29">
      <c r="X1573" s="144">
        <v>43826</v>
      </c>
      <c r="Y1573" s="145">
        <v>1408</v>
      </c>
      <c r="Z1573" s="145">
        <v>557</v>
      </c>
      <c r="AA1573" s="150">
        <v>43903</v>
      </c>
      <c r="AB1573" s="145">
        <v>556</v>
      </c>
      <c r="AC1573" s="145">
        <v>1412</v>
      </c>
    </row>
    <row r="1574" spans="24:29">
      <c r="X1574" s="144">
        <v>43825</v>
      </c>
      <c r="Y1574" s="145">
        <v>1408</v>
      </c>
      <c r="Z1574" s="145">
        <v>557</v>
      </c>
      <c r="AA1574" s="150">
        <v>43902</v>
      </c>
      <c r="AB1574" s="145">
        <v>556</v>
      </c>
      <c r="AC1574" s="145">
        <v>1412</v>
      </c>
    </row>
    <row r="1575" spans="24:29">
      <c r="X1575" s="144">
        <v>43824</v>
      </c>
      <c r="Y1575" s="145">
        <v>1408</v>
      </c>
      <c r="Z1575" s="145">
        <v>559</v>
      </c>
      <c r="AA1575" s="150">
        <v>43901</v>
      </c>
      <c r="AB1575" s="145">
        <v>558</v>
      </c>
      <c r="AC1575" s="145">
        <v>1412</v>
      </c>
    </row>
    <row r="1576" spans="24:29">
      <c r="X1576" s="144">
        <v>43823</v>
      </c>
      <c r="Y1576" s="145">
        <v>1408</v>
      </c>
      <c r="Z1576" s="145">
        <v>559</v>
      </c>
      <c r="AA1576" s="150">
        <v>43900</v>
      </c>
      <c r="AB1576" s="145">
        <v>558</v>
      </c>
      <c r="AC1576" s="145">
        <v>1412</v>
      </c>
    </row>
    <row r="1577" spans="24:29">
      <c r="X1577" s="144">
        <v>43822</v>
      </c>
      <c r="Y1577" s="145">
        <v>1408</v>
      </c>
      <c r="Z1577" s="145">
        <v>559</v>
      </c>
      <c r="AA1577" s="150">
        <v>43899</v>
      </c>
      <c r="AB1577" s="145">
        <v>558</v>
      </c>
      <c r="AC1577" s="145">
        <v>1412</v>
      </c>
    </row>
    <row r="1578" spans="24:29">
      <c r="X1578" s="144">
        <v>43819</v>
      </c>
      <c r="Y1578" s="145">
        <v>1408</v>
      </c>
      <c r="Z1578" s="145">
        <v>559</v>
      </c>
      <c r="AA1578" s="150">
        <v>43896</v>
      </c>
      <c r="AB1578" s="145">
        <v>558</v>
      </c>
      <c r="AC1578" s="145">
        <v>1413</v>
      </c>
    </row>
    <row r="1579" spans="24:29">
      <c r="X1579" s="144">
        <v>43818</v>
      </c>
      <c r="Y1579" s="145">
        <v>1408</v>
      </c>
      <c r="Z1579" s="145">
        <v>559</v>
      </c>
      <c r="AA1579" s="150">
        <v>43895</v>
      </c>
      <c r="AB1579" s="145">
        <v>558</v>
      </c>
      <c r="AC1579" s="145">
        <v>1414</v>
      </c>
    </row>
    <row r="1580" spans="24:29">
      <c r="X1580" s="144">
        <v>43817</v>
      </c>
      <c r="Y1580" s="145">
        <v>1408</v>
      </c>
      <c r="Z1580" s="145">
        <v>559</v>
      </c>
      <c r="AA1580" s="150">
        <v>43894</v>
      </c>
      <c r="AB1580" s="145">
        <v>558</v>
      </c>
      <c r="AC1580" s="145">
        <v>1414</v>
      </c>
    </row>
    <row r="1581" spans="24:29">
      <c r="X1581" s="144">
        <v>43816</v>
      </c>
      <c r="Y1581" s="145">
        <v>1408</v>
      </c>
      <c r="Z1581" s="145">
        <v>559</v>
      </c>
      <c r="AA1581" s="150">
        <v>43893</v>
      </c>
      <c r="AB1581" s="145">
        <v>558</v>
      </c>
      <c r="AC1581" s="145">
        <v>1414</v>
      </c>
    </row>
    <row r="1582" spans="24:29">
      <c r="X1582" s="144">
        <v>43815</v>
      </c>
      <c r="Y1582" s="145">
        <v>1406</v>
      </c>
      <c r="Z1582" s="145">
        <v>559</v>
      </c>
      <c r="AA1582" s="150">
        <v>43892</v>
      </c>
      <c r="AB1582" s="145">
        <v>558</v>
      </c>
      <c r="AC1582" s="145">
        <v>1415</v>
      </c>
    </row>
    <row r="1583" spans="24:29">
      <c r="X1583" s="144">
        <v>43812</v>
      </c>
      <c r="Y1583" s="145">
        <v>1406</v>
      </c>
      <c r="Z1583" s="145">
        <v>559</v>
      </c>
      <c r="AA1583" s="150">
        <v>43889</v>
      </c>
      <c r="AB1583" s="145">
        <v>558</v>
      </c>
      <c r="AC1583" s="145">
        <v>1415</v>
      </c>
    </row>
    <row r="1584" spans="24:29">
      <c r="X1584" s="144">
        <v>43811</v>
      </c>
      <c r="Y1584" s="145">
        <v>1406</v>
      </c>
      <c r="Z1584" s="145">
        <v>559</v>
      </c>
      <c r="AA1584" s="150">
        <v>43888</v>
      </c>
      <c r="AB1584" s="145">
        <v>558</v>
      </c>
      <c r="AC1584" s="145">
        <v>1414</v>
      </c>
    </row>
    <row r="1585" spans="24:29">
      <c r="X1585" s="144">
        <v>43810</v>
      </c>
      <c r="Y1585" s="145">
        <v>1406</v>
      </c>
      <c r="Z1585" s="145">
        <v>559</v>
      </c>
      <c r="AA1585" s="150">
        <v>43887</v>
      </c>
      <c r="AB1585" s="145">
        <v>558</v>
      </c>
      <c r="AC1585" s="145">
        <v>1413</v>
      </c>
    </row>
    <row r="1586" spans="24:29">
      <c r="X1586" s="144">
        <v>43809</v>
      </c>
      <c r="Y1586" s="145">
        <v>1406</v>
      </c>
      <c r="Z1586" s="145">
        <v>559</v>
      </c>
      <c r="AA1586" s="150">
        <v>43886</v>
      </c>
      <c r="AB1586" s="145">
        <v>559</v>
      </c>
      <c r="AC1586" s="145">
        <v>1412</v>
      </c>
    </row>
    <row r="1587" spans="24:29">
      <c r="X1587" s="144">
        <v>43808</v>
      </c>
      <c r="Y1587" s="145">
        <v>1407</v>
      </c>
      <c r="Z1587" s="145">
        <v>560</v>
      </c>
      <c r="AA1587" s="150">
        <v>43885</v>
      </c>
      <c r="AB1587" s="145">
        <v>559</v>
      </c>
      <c r="AC1587" s="145">
        <v>1412</v>
      </c>
    </row>
    <row r="1588" spans="24:29">
      <c r="X1588" s="144">
        <v>43805</v>
      </c>
      <c r="Y1588" s="145">
        <v>1407</v>
      </c>
      <c r="Z1588" s="145">
        <v>560</v>
      </c>
      <c r="AA1588" s="150">
        <v>43882</v>
      </c>
      <c r="AB1588" s="145">
        <v>559</v>
      </c>
      <c r="AC1588" s="145">
        <v>1410</v>
      </c>
    </row>
    <row r="1589" spans="24:29">
      <c r="X1589" s="144">
        <v>43804</v>
      </c>
      <c r="Y1589" s="145">
        <v>1407</v>
      </c>
      <c r="Z1589" s="145">
        <v>562</v>
      </c>
      <c r="AA1589" s="150">
        <v>43881</v>
      </c>
      <c r="AB1589" s="145">
        <v>559</v>
      </c>
      <c r="AC1589" s="145">
        <v>1410</v>
      </c>
    </row>
    <row r="1590" spans="24:29">
      <c r="X1590" s="144">
        <v>43803</v>
      </c>
      <c r="Y1590" s="145">
        <v>1407</v>
      </c>
      <c r="Z1590" s="145">
        <v>573</v>
      </c>
      <c r="AA1590" s="150">
        <v>43880</v>
      </c>
      <c r="AB1590" s="145">
        <v>559</v>
      </c>
      <c r="AC1590" s="145">
        <v>1409</v>
      </c>
    </row>
    <row r="1591" spans="24:29">
      <c r="X1591" s="144">
        <v>43802</v>
      </c>
      <c r="Y1591" s="145">
        <v>1409</v>
      </c>
      <c r="Z1591" s="145">
        <v>573</v>
      </c>
      <c r="AA1591" s="150">
        <v>43879</v>
      </c>
      <c r="AB1591" s="145">
        <v>559</v>
      </c>
      <c r="AC1591" s="145">
        <v>1407</v>
      </c>
    </row>
    <row r="1592" spans="24:29">
      <c r="X1592" s="144">
        <v>43801</v>
      </c>
      <c r="Y1592" s="145">
        <v>1411</v>
      </c>
      <c r="Z1592" s="145">
        <v>573</v>
      </c>
      <c r="AA1592" s="150">
        <v>43878</v>
      </c>
      <c r="AB1592" s="145">
        <v>559</v>
      </c>
      <c r="AC1592" s="145">
        <v>1407</v>
      </c>
    </row>
    <row r="1593" spans="24:29">
      <c r="X1593" s="144">
        <v>43798</v>
      </c>
      <c r="Y1593" s="145">
        <v>1411</v>
      </c>
      <c r="Z1593" s="145">
        <v>573</v>
      </c>
      <c r="AA1593" s="150">
        <v>43875</v>
      </c>
      <c r="AB1593" s="145">
        <v>559</v>
      </c>
      <c r="AC1593" s="145">
        <v>1406</v>
      </c>
    </row>
    <row r="1594" spans="24:29">
      <c r="X1594" s="144">
        <v>43797</v>
      </c>
      <c r="Y1594" s="145">
        <v>1411</v>
      </c>
      <c r="Z1594" s="145">
        <v>573</v>
      </c>
      <c r="AA1594" s="150">
        <v>43874</v>
      </c>
      <c r="AB1594" s="145">
        <v>559</v>
      </c>
      <c r="AC1594" s="145">
        <v>1406</v>
      </c>
    </row>
    <row r="1595" spans="24:29">
      <c r="X1595" s="144">
        <v>43796</v>
      </c>
      <c r="Y1595" s="145">
        <v>1411</v>
      </c>
      <c r="Z1595" s="145">
        <v>575</v>
      </c>
      <c r="AA1595" s="150">
        <v>43873</v>
      </c>
      <c r="AB1595" s="145">
        <v>557</v>
      </c>
      <c r="AC1595" s="145">
        <v>1405</v>
      </c>
    </row>
    <row r="1596" spans="24:29">
      <c r="X1596" s="144">
        <v>43795</v>
      </c>
      <c r="Y1596" s="145">
        <v>1410</v>
      </c>
      <c r="Z1596" s="145">
        <v>575</v>
      </c>
      <c r="AA1596" s="150">
        <v>43872</v>
      </c>
      <c r="AB1596" s="145">
        <v>556</v>
      </c>
      <c r="AC1596" s="145">
        <v>1405</v>
      </c>
    </row>
    <row r="1597" spans="24:29">
      <c r="X1597" s="144">
        <v>43794</v>
      </c>
      <c r="Y1597" s="145">
        <v>1411</v>
      </c>
      <c r="Z1597" s="145">
        <v>575</v>
      </c>
      <c r="AA1597" s="150">
        <v>43871</v>
      </c>
      <c r="AB1597" s="145">
        <v>556</v>
      </c>
      <c r="AC1597" s="145">
        <v>1404</v>
      </c>
    </row>
    <row r="1598" spans="24:29">
      <c r="X1598" s="144">
        <v>43791</v>
      </c>
      <c r="Y1598" s="145">
        <v>1412</v>
      </c>
      <c r="Z1598" s="145">
        <v>575</v>
      </c>
      <c r="AA1598" s="150">
        <v>43868</v>
      </c>
      <c r="AB1598" s="145">
        <v>556</v>
      </c>
      <c r="AC1598" s="145">
        <v>1403</v>
      </c>
    </row>
    <row r="1599" spans="24:29">
      <c r="X1599" s="144">
        <v>43790</v>
      </c>
      <c r="Y1599" s="145">
        <v>1420</v>
      </c>
      <c r="Z1599" s="145">
        <v>575</v>
      </c>
      <c r="AA1599" s="150">
        <v>43867</v>
      </c>
      <c r="AB1599" s="145">
        <v>556</v>
      </c>
      <c r="AC1599" s="145">
        <v>1403</v>
      </c>
    </row>
    <row r="1600" spans="24:29">
      <c r="X1600" s="144">
        <v>43789</v>
      </c>
      <c r="Y1600" s="145">
        <v>1420</v>
      </c>
      <c r="Z1600" s="145">
        <v>577</v>
      </c>
      <c r="AA1600" s="150">
        <v>43866</v>
      </c>
      <c r="AB1600" s="145">
        <v>556</v>
      </c>
      <c r="AC1600" s="145">
        <v>1403</v>
      </c>
    </row>
    <row r="1601" spans="24:29">
      <c r="X1601" s="144">
        <v>43788</v>
      </c>
      <c r="Y1601" s="145">
        <v>1420</v>
      </c>
      <c r="Z1601" s="145">
        <v>577</v>
      </c>
      <c r="AA1601" s="150">
        <v>43865</v>
      </c>
      <c r="AB1601" s="145">
        <v>556</v>
      </c>
      <c r="AC1601" s="145">
        <v>1403</v>
      </c>
    </row>
    <row r="1602" spans="24:29">
      <c r="X1602" s="144">
        <v>43787</v>
      </c>
      <c r="Y1602" s="145">
        <v>1420</v>
      </c>
      <c r="Z1602" s="145">
        <v>577</v>
      </c>
      <c r="AA1602" s="150">
        <v>43864</v>
      </c>
      <c r="AB1602" s="145">
        <v>556</v>
      </c>
      <c r="AC1602" s="145">
        <v>1401</v>
      </c>
    </row>
    <row r="1603" spans="24:29">
      <c r="X1603" s="144">
        <v>43784</v>
      </c>
      <c r="Y1603" s="145">
        <v>1420</v>
      </c>
      <c r="Z1603" s="145">
        <v>577</v>
      </c>
      <c r="AA1603" s="150">
        <v>43853</v>
      </c>
      <c r="AB1603" s="145">
        <v>556</v>
      </c>
      <c r="AC1603" s="145">
        <v>1401</v>
      </c>
    </row>
    <row r="1604" spans="24:29">
      <c r="X1604" s="144">
        <v>43783</v>
      </c>
      <c r="Y1604" s="145">
        <v>1420</v>
      </c>
      <c r="Z1604" s="145">
        <v>577</v>
      </c>
      <c r="AA1604" s="150">
        <v>43852</v>
      </c>
      <c r="AB1604" s="145">
        <v>556</v>
      </c>
      <c r="AC1604" s="145">
        <v>1401</v>
      </c>
    </row>
    <row r="1605" spans="24:29">
      <c r="X1605" s="144">
        <v>43782</v>
      </c>
      <c r="Y1605" s="145">
        <v>1419</v>
      </c>
      <c r="Z1605" s="145">
        <v>577</v>
      </c>
      <c r="AA1605" s="150">
        <v>43851</v>
      </c>
      <c r="AB1605" s="145">
        <v>556</v>
      </c>
      <c r="AC1605" s="145">
        <v>1399</v>
      </c>
    </row>
    <row r="1606" spans="24:29">
      <c r="X1606" s="144">
        <v>43781</v>
      </c>
      <c r="Y1606" s="145">
        <v>1419</v>
      </c>
      <c r="Z1606" s="145">
        <v>577</v>
      </c>
      <c r="AA1606" s="150">
        <v>43850</v>
      </c>
      <c r="AB1606" s="145">
        <v>556</v>
      </c>
      <c r="AC1606" s="145">
        <v>1399</v>
      </c>
    </row>
    <row r="1607" spans="24:29">
      <c r="X1607" s="144">
        <v>43780</v>
      </c>
      <c r="Y1607" s="145">
        <v>1419</v>
      </c>
      <c r="Z1607" s="145">
        <v>577</v>
      </c>
      <c r="AA1607" s="150">
        <v>43847</v>
      </c>
      <c r="AB1607" s="145">
        <v>556</v>
      </c>
      <c r="AC1607" s="145">
        <v>1400</v>
      </c>
    </row>
    <row r="1608" spans="24:29">
      <c r="X1608" s="144">
        <v>43777</v>
      </c>
      <c r="Y1608" s="145">
        <v>1420</v>
      </c>
      <c r="Z1608" s="145">
        <v>577</v>
      </c>
      <c r="AA1608" s="150">
        <v>43846</v>
      </c>
      <c r="AB1608" s="145">
        <v>556</v>
      </c>
      <c r="AC1608" s="145">
        <v>1399</v>
      </c>
    </row>
    <row r="1609" spans="24:29">
      <c r="X1609" s="144">
        <v>43776</v>
      </c>
      <c r="Y1609" s="145">
        <v>1427</v>
      </c>
      <c r="Z1609" s="145">
        <v>577</v>
      </c>
      <c r="AA1609" s="150">
        <v>43845</v>
      </c>
      <c r="AB1609" s="145">
        <v>556</v>
      </c>
      <c r="AC1609" s="145">
        <v>1400</v>
      </c>
    </row>
    <row r="1610" spans="24:29">
      <c r="X1610" s="144">
        <v>43775</v>
      </c>
      <c r="Y1610" s="145">
        <v>1427</v>
      </c>
      <c r="Z1610" s="145">
        <v>577</v>
      </c>
      <c r="AA1610" s="150">
        <v>43844</v>
      </c>
      <c r="AB1610" s="145">
        <v>556</v>
      </c>
      <c r="AC1610" s="145">
        <v>1400</v>
      </c>
    </row>
    <row r="1611" spans="24:29">
      <c r="X1611" s="144">
        <v>43774</v>
      </c>
      <c r="Y1611" s="145">
        <v>1429</v>
      </c>
      <c r="Z1611" s="145">
        <v>578</v>
      </c>
      <c r="AA1611" s="150">
        <v>43843</v>
      </c>
      <c r="AB1611" s="145">
        <v>556</v>
      </c>
      <c r="AC1611" s="145">
        <v>1400</v>
      </c>
    </row>
    <row r="1612" spans="24:29">
      <c r="X1612" s="144">
        <v>43773</v>
      </c>
      <c r="Y1612" s="145">
        <v>1429</v>
      </c>
      <c r="Z1612" s="145">
        <v>578</v>
      </c>
      <c r="AA1612" s="150">
        <v>43840</v>
      </c>
      <c r="AB1612" s="145">
        <v>556</v>
      </c>
      <c r="AC1612" s="145">
        <v>1399</v>
      </c>
    </row>
    <row r="1613" spans="24:29">
      <c r="X1613" s="144">
        <v>43770</v>
      </c>
      <c r="Y1613" s="145">
        <v>1433</v>
      </c>
      <c r="Z1613" s="145">
        <v>578</v>
      </c>
      <c r="AA1613" s="150">
        <v>43839</v>
      </c>
      <c r="AB1613" s="145">
        <v>556</v>
      </c>
      <c r="AC1613" s="145">
        <v>1399</v>
      </c>
    </row>
    <row r="1614" spans="24:29">
      <c r="X1614" s="144">
        <v>43769</v>
      </c>
      <c r="Y1614" s="145">
        <v>1435</v>
      </c>
      <c r="Z1614" s="145">
        <v>578</v>
      </c>
      <c r="AA1614" s="150">
        <v>43838</v>
      </c>
      <c r="AB1614" s="145">
        <v>556</v>
      </c>
      <c r="AC1614" s="145">
        <v>1398</v>
      </c>
    </row>
    <row r="1615" spans="24:29">
      <c r="X1615" s="144">
        <v>43768</v>
      </c>
      <c r="Y1615" s="145">
        <v>1436</v>
      </c>
      <c r="Z1615" s="145">
        <v>578</v>
      </c>
      <c r="AA1615" s="150">
        <v>43837</v>
      </c>
      <c r="AB1615" s="145">
        <v>556</v>
      </c>
      <c r="AC1615" s="145">
        <v>1398</v>
      </c>
    </row>
    <row r="1616" spans="24:29">
      <c r="X1616" s="144">
        <v>43767</v>
      </c>
      <c r="Y1616" s="145">
        <v>1436</v>
      </c>
      <c r="Z1616" s="145">
        <v>578</v>
      </c>
      <c r="AA1616" s="150">
        <v>43836</v>
      </c>
      <c r="AB1616" s="145">
        <v>556</v>
      </c>
      <c r="AC1616" s="145">
        <v>1400</v>
      </c>
    </row>
    <row r="1617" spans="24:29">
      <c r="X1617" s="144">
        <v>43766</v>
      </c>
      <c r="Y1617" s="145">
        <v>1436</v>
      </c>
      <c r="Z1617" s="145">
        <v>578</v>
      </c>
      <c r="AA1617" s="150">
        <v>43833</v>
      </c>
      <c r="AB1617" s="145">
        <v>556</v>
      </c>
      <c r="AC1617" s="145">
        <v>1400</v>
      </c>
    </row>
    <row r="1618" spans="24:29">
      <c r="X1618" s="144">
        <v>43763</v>
      </c>
      <c r="Y1618" s="145">
        <v>1436</v>
      </c>
      <c r="Z1618" s="145">
        <v>578</v>
      </c>
      <c r="AA1618" s="150">
        <v>43832</v>
      </c>
      <c r="AB1618" s="145">
        <v>556</v>
      </c>
      <c r="AC1618" s="145">
        <v>1400</v>
      </c>
    </row>
    <row r="1619" spans="24:29">
      <c r="X1619" s="144">
        <v>43762</v>
      </c>
      <c r="Y1619" s="145">
        <v>1436</v>
      </c>
      <c r="Z1619" s="145">
        <v>578</v>
      </c>
      <c r="AA1619" s="150">
        <v>43830</v>
      </c>
      <c r="AB1619" s="145">
        <v>557</v>
      </c>
      <c r="AC1619" s="145">
        <v>1408</v>
      </c>
    </row>
    <row r="1620" spans="24:29">
      <c r="X1620" s="144">
        <v>43761</v>
      </c>
      <c r="Y1620" s="145">
        <v>1446</v>
      </c>
      <c r="Z1620" s="145">
        <v>578</v>
      </c>
      <c r="AA1620" s="150">
        <v>43829</v>
      </c>
      <c r="AB1620" s="145">
        <v>557</v>
      </c>
      <c r="AC1620" s="145">
        <v>1408</v>
      </c>
    </row>
    <row r="1621" spans="24:29">
      <c r="X1621" s="144">
        <v>43760</v>
      </c>
      <c r="Y1621" s="145">
        <v>1446</v>
      </c>
      <c r="Z1621" s="145">
        <v>578</v>
      </c>
      <c r="AA1621" s="150">
        <v>43826</v>
      </c>
      <c r="AB1621" s="145">
        <v>557</v>
      </c>
      <c r="AC1621" s="145">
        <v>1408</v>
      </c>
    </row>
    <row r="1622" spans="24:29">
      <c r="X1622" s="144">
        <v>43759</v>
      </c>
      <c r="Y1622" s="145">
        <v>1447</v>
      </c>
      <c r="Z1622" s="145">
        <v>579</v>
      </c>
      <c r="AA1622" s="150">
        <v>43825</v>
      </c>
      <c r="AB1622" s="145">
        <v>557</v>
      </c>
      <c r="AC1622" s="145">
        <v>1408</v>
      </c>
    </row>
    <row r="1623" spans="24:29">
      <c r="X1623" s="144">
        <v>43756</v>
      </c>
      <c r="Y1623" s="145">
        <v>1447</v>
      </c>
      <c r="Z1623" s="145">
        <v>579</v>
      </c>
      <c r="AA1623" s="150">
        <v>43824</v>
      </c>
      <c r="AB1623" s="145">
        <v>559</v>
      </c>
      <c r="AC1623" s="145">
        <v>1408</v>
      </c>
    </row>
    <row r="1624" spans="24:29">
      <c r="X1624" s="144">
        <v>43755</v>
      </c>
      <c r="Y1624" s="145">
        <v>1447</v>
      </c>
      <c r="Z1624" s="145">
        <v>579</v>
      </c>
      <c r="AA1624" s="150">
        <v>43823</v>
      </c>
      <c r="AB1624" s="145">
        <v>559</v>
      </c>
      <c r="AC1624" s="145">
        <v>1408</v>
      </c>
    </row>
    <row r="1625" spans="24:29">
      <c r="X1625" s="144">
        <v>43754</v>
      </c>
      <c r="Y1625" s="145">
        <v>1447</v>
      </c>
      <c r="Z1625" s="145">
        <v>579</v>
      </c>
      <c r="AA1625" s="150">
        <v>43822</v>
      </c>
      <c r="AB1625" s="145">
        <v>559</v>
      </c>
      <c r="AC1625" s="145">
        <v>1408</v>
      </c>
    </row>
    <row r="1626" spans="24:29">
      <c r="X1626" s="144">
        <v>43753</v>
      </c>
      <c r="Y1626" s="145">
        <v>1447</v>
      </c>
      <c r="Z1626" s="145">
        <v>579</v>
      </c>
      <c r="AA1626" s="150">
        <v>43819</v>
      </c>
      <c r="AB1626" s="145">
        <v>559</v>
      </c>
      <c r="AC1626" s="145">
        <v>1408</v>
      </c>
    </row>
    <row r="1627" spans="24:29">
      <c r="X1627" s="144">
        <v>43752</v>
      </c>
      <c r="Y1627" s="145">
        <v>1446</v>
      </c>
      <c r="Z1627" s="145">
        <v>579</v>
      </c>
      <c r="AA1627" s="150">
        <v>43818</v>
      </c>
      <c r="AB1627" s="145">
        <v>559</v>
      </c>
      <c r="AC1627" s="145">
        <v>1408</v>
      </c>
    </row>
    <row r="1628" spans="24:29">
      <c r="X1628" s="144">
        <v>43749</v>
      </c>
      <c r="Y1628" s="145">
        <v>1446</v>
      </c>
      <c r="Z1628" s="145">
        <v>579</v>
      </c>
      <c r="AA1628" s="150">
        <v>43817</v>
      </c>
      <c r="AB1628" s="145">
        <v>559</v>
      </c>
      <c r="AC1628" s="145">
        <v>1408</v>
      </c>
    </row>
    <row r="1629" spans="24:29">
      <c r="X1629" s="144">
        <v>43748</v>
      </c>
      <c r="Y1629" s="145">
        <v>1446</v>
      </c>
      <c r="Z1629" s="145">
        <v>579</v>
      </c>
      <c r="AA1629" s="150">
        <v>43816</v>
      </c>
      <c r="AB1629" s="145">
        <v>559</v>
      </c>
      <c r="AC1629" s="145">
        <v>1408</v>
      </c>
    </row>
    <row r="1630" spans="24:29">
      <c r="X1630" s="144">
        <v>43747</v>
      </c>
      <c r="Y1630" s="145">
        <v>1450</v>
      </c>
      <c r="Z1630" s="145">
        <v>579</v>
      </c>
      <c r="AA1630" s="150">
        <v>43815</v>
      </c>
      <c r="AB1630" s="145">
        <v>559</v>
      </c>
      <c r="AC1630" s="145">
        <v>1406</v>
      </c>
    </row>
    <row r="1631" spans="24:29">
      <c r="X1631" s="144">
        <v>43746</v>
      </c>
      <c r="Y1631" s="145">
        <v>1456</v>
      </c>
      <c r="Z1631" s="145">
        <v>579</v>
      </c>
      <c r="AA1631" s="150">
        <v>43812</v>
      </c>
      <c r="AB1631" s="145">
        <v>559</v>
      </c>
      <c r="AC1631" s="145">
        <v>1406</v>
      </c>
    </row>
    <row r="1632" spans="24:29">
      <c r="X1632" s="144">
        <v>43738</v>
      </c>
      <c r="Y1632" s="145">
        <v>1451</v>
      </c>
      <c r="Z1632" s="145">
        <v>579</v>
      </c>
      <c r="AA1632" s="150">
        <v>43811</v>
      </c>
      <c r="AB1632" s="145">
        <v>559</v>
      </c>
      <c r="AC1632" s="145">
        <v>1406</v>
      </c>
    </row>
    <row r="1633" spans="24:29">
      <c r="X1633" s="144">
        <v>43735</v>
      </c>
      <c r="Y1633" s="145">
        <v>1451</v>
      </c>
      <c r="Z1633" s="145">
        <v>579</v>
      </c>
      <c r="AA1633" s="150">
        <v>43810</v>
      </c>
      <c r="AB1633" s="145">
        <v>559</v>
      </c>
      <c r="AC1633" s="145">
        <v>1406</v>
      </c>
    </row>
    <row r="1634" spans="24:29">
      <c r="X1634" s="144">
        <v>43734</v>
      </c>
      <c r="Y1634" s="145">
        <v>1451</v>
      </c>
      <c r="Z1634" s="145">
        <v>579</v>
      </c>
      <c r="AA1634" s="150">
        <v>43809</v>
      </c>
      <c r="AB1634" s="145">
        <v>559</v>
      </c>
      <c r="AC1634" s="145">
        <v>1406</v>
      </c>
    </row>
    <row r="1635" spans="24:29">
      <c r="X1635" s="144">
        <v>43733</v>
      </c>
      <c r="Y1635" s="145">
        <v>1451</v>
      </c>
      <c r="Z1635" s="145">
        <v>579</v>
      </c>
      <c r="AA1635" s="150">
        <v>43808</v>
      </c>
      <c r="AB1635" s="145">
        <v>560</v>
      </c>
      <c r="AC1635" s="145">
        <v>1407</v>
      </c>
    </row>
    <row r="1636" spans="24:29">
      <c r="X1636" s="144">
        <v>43732</v>
      </c>
      <c r="Y1636" s="145">
        <v>1452</v>
      </c>
      <c r="Z1636" s="145">
        <v>579</v>
      </c>
      <c r="AA1636" s="150">
        <v>43805</v>
      </c>
      <c r="AB1636" s="145">
        <v>560</v>
      </c>
      <c r="AC1636" s="145">
        <v>1407</v>
      </c>
    </row>
    <row r="1637" spans="24:29">
      <c r="X1637" s="144">
        <v>43731</v>
      </c>
      <c r="Y1637" s="145">
        <v>1452</v>
      </c>
      <c r="Z1637" s="145">
        <v>579</v>
      </c>
      <c r="AA1637" s="150">
        <v>43804</v>
      </c>
      <c r="AB1637" s="145">
        <v>562</v>
      </c>
      <c r="AC1637" s="145">
        <v>1407</v>
      </c>
    </row>
    <row r="1638" spans="24:29">
      <c r="X1638" s="144">
        <v>43728</v>
      </c>
      <c r="Y1638" s="145">
        <v>1455</v>
      </c>
      <c r="Z1638" s="145">
        <v>579</v>
      </c>
      <c r="AA1638" s="150">
        <v>43803</v>
      </c>
      <c r="AB1638" s="145">
        <v>573</v>
      </c>
      <c r="AC1638" s="145">
        <v>1407</v>
      </c>
    </row>
    <row r="1639" spans="24:29">
      <c r="X1639" s="144">
        <v>43727</v>
      </c>
      <c r="Y1639" s="145">
        <v>1455</v>
      </c>
      <c r="Z1639" s="145">
        <v>579</v>
      </c>
      <c r="AA1639" s="150">
        <v>43802</v>
      </c>
      <c r="AB1639" s="145">
        <v>573</v>
      </c>
      <c r="AC1639" s="145">
        <v>1409</v>
      </c>
    </row>
    <row r="1640" spans="24:29">
      <c r="X1640" s="144">
        <v>43726</v>
      </c>
      <c r="Y1640" s="145">
        <v>1457</v>
      </c>
      <c r="Z1640" s="145">
        <v>579</v>
      </c>
      <c r="AA1640" s="150">
        <v>43801</v>
      </c>
      <c r="AB1640" s="145">
        <v>573</v>
      </c>
      <c r="AC1640" s="145">
        <v>1411</v>
      </c>
    </row>
    <row r="1641" spans="24:29">
      <c r="X1641" s="144">
        <v>43725</v>
      </c>
      <c r="Y1641" s="145">
        <v>1461</v>
      </c>
      <c r="Z1641" s="145">
        <v>579</v>
      </c>
      <c r="AA1641" s="150">
        <v>43798</v>
      </c>
      <c r="AB1641" s="145">
        <v>573</v>
      </c>
      <c r="AC1641" s="145">
        <v>1411</v>
      </c>
    </row>
    <row r="1642" spans="24:29">
      <c r="X1642" s="144">
        <v>43724</v>
      </c>
      <c r="Y1642" s="145">
        <v>1466</v>
      </c>
      <c r="Z1642" s="145">
        <v>579</v>
      </c>
      <c r="AA1642" s="150">
        <v>43797</v>
      </c>
      <c r="AB1642" s="145">
        <v>573</v>
      </c>
      <c r="AC1642" s="145">
        <v>1411</v>
      </c>
    </row>
    <row r="1643" spans="24:29">
      <c r="X1643" s="144">
        <v>43720</v>
      </c>
      <c r="Y1643" s="145">
        <v>1466</v>
      </c>
      <c r="Z1643" s="145">
        <v>579</v>
      </c>
      <c r="AA1643" s="150">
        <v>43796</v>
      </c>
      <c r="AB1643" s="145">
        <v>575</v>
      </c>
      <c r="AC1643" s="145">
        <v>1411</v>
      </c>
    </row>
    <row r="1644" spans="24:29">
      <c r="X1644" s="144">
        <v>43719</v>
      </c>
      <c r="Y1644" s="145">
        <v>1466</v>
      </c>
      <c r="Z1644" s="145">
        <v>586</v>
      </c>
      <c r="AA1644" s="150">
        <v>43795</v>
      </c>
      <c r="AB1644" s="145">
        <v>575</v>
      </c>
      <c r="AC1644" s="145">
        <v>1410</v>
      </c>
    </row>
    <row r="1645" spans="24:29">
      <c r="X1645" s="144">
        <v>43718</v>
      </c>
      <c r="Y1645" s="145">
        <v>1466</v>
      </c>
      <c r="Z1645" s="145">
        <v>586</v>
      </c>
      <c r="AA1645" s="150">
        <v>43794</v>
      </c>
      <c r="AB1645" s="145">
        <v>575</v>
      </c>
      <c r="AC1645" s="145">
        <v>1411</v>
      </c>
    </row>
    <row r="1646" spans="24:29">
      <c r="X1646" s="144">
        <v>43717</v>
      </c>
      <c r="Y1646" s="145">
        <v>1466</v>
      </c>
      <c r="Z1646" s="145">
        <v>586</v>
      </c>
      <c r="AA1646" s="150">
        <v>43791</v>
      </c>
      <c r="AB1646" s="145">
        <v>575</v>
      </c>
      <c r="AC1646" s="145">
        <v>1412</v>
      </c>
    </row>
    <row r="1647" spans="24:29">
      <c r="X1647" s="144">
        <v>43714</v>
      </c>
      <c r="Y1647" s="145">
        <v>1466</v>
      </c>
      <c r="Z1647" s="145">
        <v>585</v>
      </c>
      <c r="AA1647" s="150">
        <v>43790</v>
      </c>
      <c r="AB1647" s="145">
        <v>575</v>
      </c>
      <c r="AC1647" s="145">
        <v>1420</v>
      </c>
    </row>
    <row r="1648" spans="24:29">
      <c r="X1648" s="144">
        <v>43713</v>
      </c>
      <c r="Y1648" s="145">
        <v>1467</v>
      </c>
      <c r="Z1648" s="145">
        <v>585</v>
      </c>
      <c r="AA1648" s="150">
        <v>43789</v>
      </c>
      <c r="AB1648" s="145">
        <v>577</v>
      </c>
      <c r="AC1648" s="145">
        <v>1420</v>
      </c>
    </row>
    <row r="1649" spans="24:29">
      <c r="X1649" s="144">
        <v>43712</v>
      </c>
      <c r="Y1649" s="145">
        <v>1477</v>
      </c>
      <c r="Z1649" s="145">
        <v>585</v>
      </c>
      <c r="AA1649" s="150">
        <v>43788</v>
      </c>
      <c r="AB1649" s="145">
        <v>577</v>
      </c>
      <c r="AC1649" s="145">
        <v>1420</v>
      </c>
    </row>
    <row r="1650" spans="24:29">
      <c r="X1650" s="144">
        <v>43711</v>
      </c>
      <c r="Y1650" s="145">
        <v>1477</v>
      </c>
      <c r="Z1650" s="145">
        <v>589</v>
      </c>
      <c r="AA1650" s="150">
        <v>43787</v>
      </c>
      <c r="AB1650" s="145">
        <v>577</v>
      </c>
      <c r="AC1650" s="145">
        <v>1420</v>
      </c>
    </row>
    <row r="1651" spans="24:29">
      <c r="X1651" s="144">
        <v>43710</v>
      </c>
      <c r="Y1651" s="145">
        <v>1479</v>
      </c>
      <c r="Z1651" s="145">
        <v>589</v>
      </c>
      <c r="AA1651" s="150">
        <v>43784</v>
      </c>
      <c r="AB1651" s="145">
        <v>577</v>
      </c>
      <c r="AC1651" s="145">
        <v>1420</v>
      </c>
    </row>
    <row r="1652" spans="24:29">
      <c r="X1652" s="144">
        <v>43707</v>
      </c>
      <c r="Y1652" s="145">
        <v>1479</v>
      </c>
      <c r="Z1652" s="145">
        <v>589</v>
      </c>
      <c r="AA1652" s="150">
        <v>43783</v>
      </c>
      <c r="AB1652" s="145">
        <v>577</v>
      </c>
      <c r="AC1652" s="145">
        <v>1420</v>
      </c>
    </row>
    <row r="1653" spans="24:29">
      <c r="X1653" s="144">
        <v>43706</v>
      </c>
      <c r="Y1653" s="145">
        <v>1479</v>
      </c>
      <c r="Z1653" s="145">
        <v>589</v>
      </c>
      <c r="AA1653" s="150">
        <v>43782</v>
      </c>
      <c r="AB1653" s="145">
        <v>577</v>
      </c>
      <c r="AC1653" s="145">
        <v>1419</v>
      </c>
    </row>
    <row r="1654" spans="24:29">
      <c r="X1654" s="144">
        <v>43705</v>
      </c>
      <c r="Y1654" s="145">
        <v>1479</v>
      </c>
      <c r="Z1654" s="145">
        <v>589</v>
      </c>
      <c r="AA1654" s="150">
        <v>43781</v>
      </c>
      <c r="AB1654" s="145">
        <v>577</v>
      </c>
      <c r="AC1654" s="145">
        <v>1419</v>
      </c>
    </row>
    <row r="1655" spans="24:29">
      <c r="X1655" s="144">
        <v>43704</v>
      </c>
      <c r="Y1655" s="145">
        <v>1479</v>
      </c>
      <c r="Z1655" s="145">
        <v>590</v>
      </c>
      <c r="AA1655" s="150">
        <v>43780</v>
      </c>
      <c r="AB1655" s="145">
        <v>577</v>
      </c>
      <c r="AC1655" s="145">
        <v>1419</v>
      </c>
    </row>
    <row r="1656" spans="24:29">
      <c r="X1656" s="144">
        <v>43703</v>
      </c>
      <c r="Y1656" s="145">
        <v>1479</v>
      </c>
      <c r="Z1656" s="145">
        <v>590</v>
      </c>
      <c r="AA1656" s="150">
        <v>43777</v>
      </c>
      <c r="AB1656" s="145">
        <v>577</v>
      </c>
      <c r="AC1656" s="145">
        <v>1420</v>
      </c>
    </row>
    <row r="1657" spans="24:29">
      <c r="X1657" s="144">
        <v>43700</v>
      </c>
      <c r="Y1657" s="145">
        <v>1479</v>
      </c>
      <c r="Z1657" s="145">
        <v>590</v>
      </c>
      <c r="AA1657" s="150">
        <v>43776</v>
      </c>
      <c r="AB1657" s="145">
        <v>577</v>
      </c>
      <c r="AC1657" s="145">
        <v>1427</v>
      </c>
    </row>
    <row r="1658" spans="24:29">
      <c r="X1658" s="144">
        <v>43699</v>
      </c>
      <c r="Y1658" s="145">
        <v>1479</v>
      </c>
      <c r="Z1658" s="145">
        <v>589</v>
      </c>
      <c r="AA1658" s="150">
        <v>43775</v>
      </c>
      <c r="AB1658" s="145">
        <v>577</v>
      </c>
      <c r="AC1658" s="145">
        <v>1427</v>
      </c>
    </row>
    <row r="1659" spans="24:29">
      <c r="X1659" s="144">
        <v>43698</v>
      </c>
      <c r="Y1659" s="145">
        <v>1479</v>
      </c>
      <c r="Z1659" s="145">
        <v>589</v>
      </c>
      <c r="AA1659" s="150">
        <v>43774</v>
      </c>
      <c r="AB1659" s="145">
        <v>578</v>
      </c>
      <c r="AC1659" s="145">
        <v>1429</v>
      </c>
    </row>
    <row r="1660" spans="24:29">
      <c r="X1660" s="144">
        <v>43697</v>
      </c>
      <c r="Y1660" s="145">
        <v>1479</v>
      </c>
      <c r="Z1660" s="145">
        <v>589</v>
      </c>
      <c r="AA1660" s="150">
        <v>43773</v>
      </c>
      <c r="AB1660" s="145">
        <v>578</v>
      </c>
      <c r="AC1660" s="145">
        <v>1429</v>
      </c>
    </row>
    <row r="1661" spans="24:29">
      <c r="X1661" s="144">
        <v>43696</v>
      </c>
      <c r="Y1661" s="145">
        <v>1479</v>
      </c>
      <c r="Z1661" s="145">
        <v>589</v>
      </c>
      <c r="AA1661" s="150">
        <v>43770</v>
      </c>
      <c r="AB1661" s="145">
        <v>578</v>
      </c>
      <c r="AC1661" s="145">
        <v>1433</v>
      </c>
    </row>
    <row r="1662" spans="24:29">
      <c r="X1662" s="144">
        <v>43693</v>
      </c>
      <c r="Y1662" s="145">
        <v>1479</v>
      </c>
      <c r="Z1662" s="145">
        <v>589</v>
      </c>
      <c r="AA1662" s="150">
        <v>43769</v>
      </c>
      <c r="AB1662" s="145">
        <v>578</v>
      </c>
      <c r="AC1662" s="145">
        <v>1435</v>
      </c>
    </row>
    <row r="1663" spans="24:29">
      <c r="X1663" s="144">
        <v>43692</v>
      </c>
      <c r="Y1663" s="145">
        <v>1480</v>
      </c>
      <c r="Z1663" s="145">
        <v>589</v>
      </c>
      <c r="AA1663" s="150">
        <v>43768</v>
      </c>
      <c r="AB1663" s="145">
        <v>578</v>
      </c>
      <c r="AC1663" s="145">
        <v>1436</v>
      </c>
    </row>
    <row r="1664" spans="24:29">
      <c r="X1664" s="144">
        <v>43691</v>
      </c>
      <c r="Y1664" s="145">
        <v>1480</v>
      </c>
      <c r="Z1664" s="145">
        <v>589</v>
      </c>
      <c r="AA1664" s="150">
        <v>43767</v>
      </c>
      <c r="AB1664" s="145">
        <v>578</v>
      </c>
      <c r="AC1664" s="145">
        <v>1436</v>
      </c>
    </row>
    <row r="1665" spans="24:29">
      <c r="X1665" s="144">
        <v>43690</v>
      </c>
      <c r="Y1665" s="145">
        <v>1480</v>
      </c>
      <c r="Z1665" s="145">
        <v>589</v>
      </c>
      <c r="AA1665" s="150">
        <v>43766</v>
      </c>
      <c r="AB1665" s="145">
        <v>578</v>
      </c>
      <c r="AC1665" s="145">
        <v>1436</v>
      </c>
    </row>
    <row r="1666" spans="24:29">
      <c r="X1666" s="144">
        <v>43689</v>
      </c>
      <c r="Y1666" s="145">
        <v>1480</v>
      </c>
      <c r="Z1666" s="145">
        <v>589</v>
      </c>
      <c r="AA1666" s="150">
        <v>43763</v>
      </c>
      <c r="AB1666" s="145">
        <v>578</v>
      </c>
      <c r="AC1666" s="145">
        <v>1436</v>
      </c>
    </row>
    <row r="1667" spans="24:29">
      <c r="X1667" s="144">
        <v>43686</v>
      </c>
      <c r="Y1667" s="145">
        <v>1480</v>
      </c>
      <c r="Z1667" s="145">
        <v>590</v>
      </c>
      <c r="AA1667" s="150">
        <v>43762</v>
      </c>
      <c r="AB1667" s="145">
        <v>578</v>
      </c>
      <c r="AC1667" s="145">
        <v>1436</v>
      </c>
    </row>
    <row r="1668" spans="24:29">
      <c r="X1668" s="144">
        <v>43685</v>
      </c>
      <c r="Y1668" s="145">
        <v>1480</v>
      </c>
      <c r="Z1668" s="145">
        <v>590</v>
      </c>
      <c r="AA1668" s="150">
        <v>43761</v>
      </c>
      <c r="AB1668" s="145">
        <v>578</v>
      </c>
      <c r="AC1668" s="145">
        <v>1446</v>
      </c>
    </row>
    <row r="1669" spans="24:29">
      <c r="X1669" s="144">
        <v>43684</v>
      </c>
      <c r="Y1669" s="145">
        <v>1480</v>
      </c>
      <c r="Z1669" s="145">
        <v>590</v>
      </c>
      <c r="AA1669" s="150">
        <v>43760</v>
      </c>
      <c r="AB1669" s="145">
        <v>578</v>
      </c>
      <c r="AC1669" s="145">
        <v>1446</v>
      </c>
    </row>
    <row r="1670" spans="24:29">
      <c r="X1670" s="144">
        <v>43683</v>
      </c>
      <c r="Y1670" s="145">
        <v>1481</v>
      </c>
      <c r="Z1670" s="145">
        <v>590</v>
      </c>
      <c r="AA1670" s="150">
        <v>43759</v>
      </c>
      <c r="AB1670" s="145">
        <v>579</v>
      </c>
      <c r="AC1670" s="145">
        <v>1447</v>
      </c>
    </row>
    <row r="1671" spans="24:29">
      <c r="X1671" s="144">
        <v>43682</v>
      </c>
      <c r="Y1671" s="145">
        <v>1488</v>
      </c>
      <c r="Z1671" s="145">
        <v>594</v>
      </c>
      <c r="AA1671" s="150">
        <v>43756</v>
      </c>
      <c r="AB1671" s="145">
        <v>579</v>
      </c>
      <c r="AC1671" s="145">
        <v>1447</v>
      </c>
    </row>
    <row r="1672" spans="24:29">
      <c r="X1672" s="144">
        <v>43679</v>
      </c>
      <c r="Y1672" s="145">
        <v>1488</v>
      </c>
      <c r="Z1672" s="145">
        <v>594</v>
      </c>
      <c r="AA1672" s="150">
        <v>43755</v>
      </c>
      <c r="AB1672" s="145">
        <v>579</v>
      </c>
      <c r="AC1672" s="145">
        <v>1447</v>
      </c>
    </row>
    <row r="1673" spans="24:29">
      <c r="X1673" s="144">
        <v>43678</v>
      </c>
      <c r="Y1673" s="145">
        <v>1494</v>
      </c>
      <c r="Z1673" s="145">
        <v>594</v>
      </c>
      <c r="AA1673" s="150">
        <v>43754</v>
      </c>
      <c r="AB1673" s="145">
        <v>579</v>
      </c>
      <c r="AC1673" s="145">
        <v>1447</v>
      </c>
    </row>
    <row r="1674" spans="24:29">
      <c r="X1674" s="144">
        <v>43677</v>
      </c>
      <c r="Y1674" s="145">
        <v>1495</v>
      </c>
      <c r="Z1674" s="145">
        <v>594</v>
      </c>
      <c r="AA1674" s="150">
        <v>43753</v>
      </c>
      <c r="AB1674" s="145">
        <v>579</v>
      </c>
      <c r="AC1674" s="145">
        <v>1447</v>
      </c>
    </row>
    <row r="1675" spans="24:29">
      <c r="X1675" s="144">
        <v>43676</v>
      </c>
      <c r="Y1675" s="145">
        <v>1495</v>
      </c>
      <c r="Z1675" s="145">
        <v>598</v>
      </c>
      <c r="AA1675" s="150">
        <v>43752</v>
      </c>
      <c r="AB1675" s="145">
        <v>579</v>
      </c>
      <c r="AC1675" s="145">
        <v>1446</v>
      </c>
    </row>
    <row r="1676" spans="24:29">
      <c r="X1676" s="144">
        <v>43675</v>
      </c>
      <c r="Y1676" s="145">
        <v>1495</v>
      </c>
      <c r="Z1676" s="145">
        <v>598</v>
      </c>
      <c r="AA1676" s="150">
        <v>43749</v>
      </c>
      <c r="AB1676" s="145">
        <v>579</v>
      </c>
      <c r="AC1676" s="145">
        <v>1446</v>
      </c>
    </row>
    <row r="1677" spans="24:29">
      <c r="X1677" s="144">
        <v>43672</v>
      </c>
      <c r="Y1677" s="145">
        <v>1496</v>
      </c>
      <c r="Z1677" s="145">
        <v>598</v>
      </c>
      <c r="AA1677" s="150">
        <v>43748</v>
      </c>
      <c r="AB1677" s="145">
        <v>579</v>
      </c>
      <c r="AC1677" s="145">
        <v>1446</v>
      </c>
    </row>
    <row r="1678" spans="24:29">
      <c r="X1678" s="144">
        <v>43671</v>
      </c>
      <c r="Y1678" s="145">
        <v>1498</v>
      </c>
      <c r="Z1678" s="145">
        <v>598</v>
      </c>
      <c r="AA1678" s="150">
        <v>43747</v>
      </c>
      <c r="AB1678" s="145">
        <v>579</v>
      </c>
      <c r="AC1678" s="145">
        <v>1450</v>
      </c>
    </row>
    <row r="1679" spans="24:29">
      <c r="X1679" s="144">
        <v>43670</v>
      </c>
      <c r="Y1679" s="145">
        <v>1498</v>
      </c>
      <c r="Z1679" s="145">
        <v>598</v>
      </c>
      <c r="AA1679" s="150">
        <v>43746</v>
      </c>
      <c r="AB1679" s="145">
        <v>579</v>
      </c>
      <c r="AC1679" s="145">
        <v>1456</v>
      </c>
    </row>
    <row r="1680" spans="24:29">
      <c r="X1680" s="144">
        <v>43669</v>
      </c>
      <c r="Y1680" s="145">
        <v>1498</v>
      </c>
      <c r="Z1680" s="145">
        <v>603</v>
      </c>
      <c r="AA1680" s="150">
        <v>43738</v>
      </c>
      <c r="AB1680" s="145">
        <v>579</v>
      </c>
      <c r="AC1680" s="145">
        <v>1451</v>
      </c>
    </row>
    <row r="1681" spans="24:29">
      <c r="X1681" s="144">
        <v>43668</v>
      </c>
      <c r="Y1681" s="145">
        <v>1499</v>
      </c>
      <c r="Z1681" s="145">
        <v>603</v>
      </c>
      <c r="AA1681" s="150">
        <v>43735</v>
      </c>
      <c r="AB1681" s="145">
        <v>579</v>
      </c>
      <c r="AC1681" s="145">
        <v>1451</v>
      </c>
    </row>
    <row r="1682" spans="24:29">
      <c r="X1682" s="144">
        <v>43665</v>
      </c>
      <c r="Y1682" s="145">
        <v>1499</v>
      </c>
      <c r="Z1682" s="145">
        <v>603</v>
      </c>
      <c r="AA1682" s="150">
        <v>43734</v>
      </c>
      <c r="AB1682" s="145">
        <v>579</v>
      </c>
      <c r="AC1682" s="145">
        <v>1451</v>
      </c>
    </row>
    <row r="1683" spans="24:29">
      <c r="X1683" s="144">
        <v>43664</v>
      </c>
      <c r="Y1683" s="145">
        <v>1501</v>
      </c>
      <c r="Z1683" s="145">
        <v>603</v>
      </c>
      <c r="AA1683" s="150">
        <v>43733</v>
      </c>
      <c r="AB1683" s="145">
        <v>579</v>
      </c>
      <c r="AC1683" s="145">
        <v>1451</v>
      </c>
    </row>
    <row r="1684" spans="24:29">
      <c r="X1684" s="144">
        <v>43663</v>
      </c>
      <c r="Y1684" s="145">
        <v>1507</v>
      </c>
      <c r="Z1684" s="145">
        <v>604</v>
      </c>
      <c r="AA1684" s="150">
        <v>43732</v>
      </c>
      <c r="AB1684" s="145">
        <v>579</v>
      </c>
      <c r="AC1684" s="145">
        <v>1452</v>
      </c>
    </row>
    <row r="1685" spans="24:29">
      <c r="X1685" s="144">
        <v>43662</v>
      </c>
      <c r="Y1685" s="145">
        <v>1506</v>
      </c>
      <c r="Z1685" s="145">
        <v>604</v>
      </c>
      <c r="AA1685" s="150">
        <v>43731</v>
      </c>
      <c r="AB1685" s="145">
        <v>579</v>
      </c>
      <c r="AC1685" s="145">
        <v>1452</v>
      </c>
    </row>
    <row r="1686" spans="24:29">
      <c r="X1686" s="144">
        <v>43661</v>
      </c>
      <c r="Y1686" s="145">
        <v>1506</v>
      </c>
      <c r="Z1686" s="145">
        <v>604</v>
      </c>
      <c r="AA1686" s="150">
        <v>43728</v>
      </c>
      <c r="AB1686" s="145">
        <v>579</v>
      </c>
      <c r="AC1686" s="145">
        <v>1455</v>
      </c>
    </row>
    <row r="1687" spans="24:29">
      <c r="X1687" s="144">
        <v>43658</v>
      </c>
      <c r="Y1687" s="145">
        <v>1506</v>
      </c>
      <c r="Z1687" s="145">
        <v>604</v>
      </c>
      <c r="AA1687" s="150">
        <v>43727</v>
      </c>
      <c r="AB1687" s="145">
        <v>579</v>
      </c>
      <c r="AC1687" s="145">
        <v>1455</v>
      </c>
    </row>
    <row r="1688" spans="24:29">
      <c r="X1688" s="144">
        <v>43657</v>
      </c>
      <c r="Y1688" s="145">
        <v>1509</v>
      </c>
      <c r="Z1688" s="145">
        <v>604</v>
      </c>
      <c r="AA1688" s="150">
        <v>43726</v>
      </c>
      <c r="AB1688" s="145">
        <v>579</v>
      </c>
      <c r="AC1688" s="145">
        <v>1457</v>
      </c>
    </row>
    <row r="1689" spans="24:29">
      <c r="X1689" s="144">
        <v>43656</v>
      </c>
      <c r="Y1689" s="145">
        <v>1509</v>
      </c>
      <c r="Z1689" s="145">
        <v>609</v>
      </c>
      <c r="AA1689" s="150">
        <v>43725</v>
      </c>
      <c r="AB1689" s="145">
        <v>579</v>
      </c>
      <c r="AC1689" s="145">
        <v>1461</v>
      </c>
    </row>
    <row r="1690" spans="24:29">
      <c r="X1690" s="144">
        <v>43655</v>
      </c>
      <c r="Y1690" s="145">
        <v>1509</v>
      </c>
      <c r="Z1690" s="145">
        <v>610</v>
      </c>
      <c r="AA1690" s="150">
        <v>43724</v>
      </c>
      <c r="AB1690" s="145">
        <v>579</v>
      </c>
      <c r="AC1690" s="145">
        <v>1466</v>
      </c>
    </row>
    <row r="1691" spans="24:29">
      <c r="X1691" s="144">
        <v>43654</v>
      </c>
      <c r="Y1691" s="145">
        <v>1509</v>
      </c>
      <c r="Z1691" s="145">
        <v>610</v>
      </c>
      <c r="AA1691" s="150">
        <v>43720</v>
      </c>
      <c r="AB1691" s="145">
        <v>579</v>
      </c>
      <c r="AC1691" s="145">
        <v>1466</v>
      </c>
    </row>
    <row r="1692" spans="24:29">
      <c r="X1692" s="144">
        <v>43651</v>
      </c>
      <c r="Y1692" s="145">
        <v>1509</v>
      </c>
      <c r="Z1692" s="145">
        <v>610</v>
      </c>
      <c r="AA1692" s="150">
        <v>43719</v>
      </c>
      <c r="AB1692" s="145">
        <v>586</v>
      </c>
      <c r="AC1692" s="145">
        <v>1466</v>
      </c>
    </row>
    <row r="1693" spans="24:29">
      <c r="X1693" s="144">
        <v>43650</v>
      </c>
      <c r="Y1693" s="145">
        <v>1509</v>
      </c>
      <c r="Z1693" s="145">
        <v>610</v>
      </c>
      <c r="AA1693" s="150">
        <v>43718</v>
      </c>
      <c r="AB1693" s="145">
        <v>586</v>
      </c>
      <c r="AC1693" s="145">
        <v>1466</v>
      </c>
    </row>
    <row r="1694" spans="24:29">
      <c r="X1694" s="144">
        <v>43649</v>
      </c>
      <c r="Y1694" s="145">
        <v>1513</v>
      </c>
      <c r="Z1694" s="145">
        <v>610</v>
      </c>
      <c r="AA1694" s="150">
        <v>43717</v>
      </c>
      <c r="AB1694" s="145">
        <v>586</v>
      </c>
      <c r="AC1694" s="145">
        <v>1466</v>
      </c>
    </row>
    <row r="1695" spans="24:29">
      <c r="X1695" s="144">
        <v>43648</v>
      </c>
      <c r="Y1695" s="145">
        <v>1520</v>
      </c>
      <c r="Z1695" s="145">
        <v>609</v>
      </c>
      <c r="AA1695" s="150">
        <v>43714</v>
      </c>
      <c r="AB1695" s="145">
        <v>585</v>
      </c>
      <c r="AC1695" s="145">
        <v>1466</v>
      </c>
    </row>
    <row r="1696" spans="24:29">
      <c r="X1696" s="144">
        <v>43647</v>
      </c>
      <c r="Y1696" s="145">
        <v>1520</v>
      </c>
      <c r="Z1696" s="145">
        <v>609</v>
      </c>
      <c r="AA1696" s="150">
        <v>43713</v>
      </c>
      <c r="AB1696" s="145">
        <v>585</v>
      </c>
      <c r="AC1696" s="145">
        <v>1467</v>
      </c>
    </row>
    <row r="1697" spans="24:29">
      <c r="X1697" s="144">
        <v>43644</v>
      </c>
      <c r="Y1697" s="145">
        <v>1521</v>
      </c>
      <c r="Z1697" s="145">
        <v>609</v>
      </c>
      <c r="AA1697" s="150">
        <v>43712</v>
      </c>
      <c r="AB1697" s="145">
        <v>585</v>
      </c>
      <c r="AC1697" s="145">
        <v>1477</v>
      </c>
    </row>
    <row r="1698" spans="24:29">
      <c r="X1698" s="144">
        <v>43643</v>
      </c>
      <c r="Y1698" s="145">
        <v>1521</v>
      </c>
      <c r="Z1698" s="145">
        <v>609</v>
      </c>
      <c r="AA1698" s="150">
        <v>43711</v>
      </c>
      <c r="AB1698" s="145">
        <v>589</v>
      </c>
      <c r="AC1698" s="145">
        <v>1477</v>
      </c>
    </row>
    <row r="1699" spans="24:29">
      <c r="X1699" s="144">
        <v>43642</v>
      </c>
      <c r="Y1699" s="145">
        <v>1524</v>
      </c>
      <c r="Z1699" s="145">
        <v>609</v>
      </c>
      <c r="AA1699" s="150">
        <v>43710</v>
      </c>
      <c r="AB1699" s="145">
        <v>589</v>
      </c>
      <c r="AC1699" s="145">
        <v>1479</v>
      </c>
    </row>
    <row r="1700" spans="24:29">
      <c r="X1700" s="144">
        <v>43641</v>
      </c>
      <c r="Y1700" s="145">
        <v>1528</v>
      </c>
      <c r="Z1700" s="145">
        <v>608</v>
      </c>
      <c r="AA1700" s="150">
        <v>43707</v>
      </c>
      <c r="AB1700" s="145">
        <v>589</v>
      </c>
      <c r="AC1700" s="145">
        <v>1479</v>
      </c>
    </row>
    <row r="1701" spans="24:29">
      <c r="X1701" s="144">
        <v>43640</v>
      </c>
      <c r="Y1701" s="145">
        <v>1528</v>
      </c>
      <c r="Z1701" s="145">
        <v>608</v>
      </c>
      <c r="AA1701" s="150">
        <v>43706</v>
      </c>
      <c r="AB1701" s="145">
        <v>589</v>
      </c>
      <c r="AC1701" s="145">
        <v>1479</v>
      </c>
    </row>
    <row r="1702" spans="24:29">
      <c r="X1702" s="144">
        <v>43637</v>
      </c>
      <c r="Y1702" s="145">
        <v>1528</v>
      </c>
      <c r="Z1702" s="145">
        <v>608</v>
      </c>
      <c r="AA1702" s="150">
        <v>43705</v>
      </c>
      <c r="AB1702" s="145">
        <v>589</v>
      </c>
      <c r="AC1702" s="145">
        <v>1479</v>
      </c>
    </row>
    <row r="1703" spans="24:29">
      <c r="X1703" s="144">
        <v>43636</v>
      </c>
      <c r="Y1703" s="145">
        <v>1528</v>
      </c>
      <c r="Z1703" s="145">
        <v>608</v>
      </c>
      <c r="AA1703" s="150">
        <v>43704</v>
      </c>
      <c r="AB1703" s="145">
        <v>590</v>
      </c>
      <c r="AC1703" s="145">
        <v>1479</v>
      </c>
    </row>
    <row r="1704" spans="24:29">
      <c r="X1704" s="144">
        <v>43635</v>
      </c>
      <c r="Y1704" s="145">
        <v>1528</v>
      </c>
      <c r="Z1704" s="145">
        <v>608</v>
      </c>
      <c r="AA1704" s="150">
        <v>43703</v>
      </c>
      <c r="AB1704" s="145">
        <v>590</v>
      </c>
      <c r="AC1704" s="145">
        <v>1479</v>
      </c>
    </row>
    <row r="1705" spans="24:29">
      <c r="X1705" s="144">
        <v>43634</v>
      </c>
      <c r="Y1705" s="145">
        <v>1530</v>
      </c>
      <c r="Z1705" s="145">
        <v>608</v>
      </c>
      <c r="AA1705" s="150">
        <v>43700</v>
      </c>
      <c r="AB1705" s="145">
        <v>590</v>
      </c>
      <c r="AC1705" s="145">
        <v>1479</v>
      </c>
    </row>
    <row r="1706" spans="24:29">
      <c r="X1706" s="144">
        <v>43633</v>
      </c>
      <c r="Y1706" s="145">
        <v>1530</v>
      </c>
      <c r="Z1706" s="145">
        <v>608</v>
      </c>
      <c r="AA1706" s="150">
        <v>43699</v>
      </c>
      <c r="AB1706" s="145">
        <v>589</v>
      </c>
      <c r="AC1706" s="145">
        <v>1479</v>
      </c>
    </row>
    <row r="1707" spans="24:29">
      <c r="X1707" s="144">
        <v>43630</v>
      </c>
      <c r="Y1707" s="145">
        <v>1530</v>
      </c>
      <c r="Z1707" s="145">
        <v>608</v>
      </c>
      <c r="AA1707" s="150">
        <v>43698</v>
      </c>
      <c r="AB1707" s="145">
        <v>589</v>
      </c>
      <c r="AC1707" s="145">
        <v>1479</v>
      </c>
    </row>
    <row r="1708" spans="24:29">
      <c r="X1708" s="144">
        <v>43629</v>
      </c>
      <c r="Y1708" s="145">
        <v>1530</v>
      </c>
      <c r="Z1708" s="145">
        <v>606</v>
      </c>
      <c r="AA1708" s="150">
        <v>43697</v>
      </c>
      <c r="AB1708" s="145">
        <v>589</v>
      </c>
      <c r="AC1708" s="145">
        <v>1479</v>
      </c>
    </row>
    <row r="1709" spans="24:29">
      <c r="X1709" s="144">
        <v>43628</v>
      </c>
      <c r="Y1709" s="145">
        <v>1530</v>
      </c>
      <c r="Z1709" s="145">
        <v>606</v>
      </c>
      <c r="AA1709" s="150">
        <v>43696</v>
      </c>
      <c r="AB1709" s="145">
        <v>589</v>
      </c>
      <c r="AC1709" s="145">
        <v>1479</v>
      </c>
    </row>
    <row r="1710" spans="24:29">
      <c r="X1710" s="144">
        <v>43627</v>
      </c>
      <c r="Y1710" s="145">
        <v>1530</v>
      </c>
      <c r="Z1710" s="145">
        <v>606</v>
      </c>
      <c r="AA1710" s="150">
        <v>43693</v>
      </c>
      <c r="AB1710" s="145">
        <v>589</v>
      </c>
      <c r="AC1710" s="145">
        <v>1479</v>
      </c>
    </row>
    <row r="1711" spans="24:29">
      <c r="X1711" s="144">
        <v>43626</v>
      </c>
      <c r="Y1711" s="145">
        <v>1530</v>
      </c>
      <c r="Z1711" s="145">
        <v>606</v>
      </c>
      <c r="AA1711" s="150">
        <v>43692</v>
      </c>
      <c r="AB1711" s="145">
        <v>589</v>
      </c>
      <c r="AC1711" s="145">
        <v>1480</v>
      </c>
    </row>
    <row r="1712" spans="24:29">
      <c r="X1712" s="144">
        <v>43622</v>
      </c>
      <c r="Y1712" s="145">
        <v>1530</v>
      </c>
      <c r="Z1712" s="145">
        <v>606</v>
      </c>
      <c r="AA1712" s="150">
        <v>43691</v>
      </c>
      <c r="AB1712" s="145">
        <v>589</v>
      </c>
      <c r="AC1712" s="145">
        <v>1480</v>
      </c>
    </row>
    <row r="1713" spans="24:29">
      <c r="X1713" s="144">
        <v>43621</v>
      </c>
      <c r="Y1713" s="145">
        <v>1526</v>
      </c>
      <c r="Z1713" s="145">
        <v>606</v>
      </c>
      <c r="AA1713" s="150">
        <v>43690</v>
      </c>
      <c r="AB1713" s="145">
        <v>589</v>
      </c>
      <c r="AC1713" s="145">
        <v>1480</v>
      </c>
    </row>
    <row r="1714" spans="24:29">
      <c r="X1714" s="144">
        <v>43620</v>
      </c>
      <c r="Y1714" s="145">
        <v>1526</v>
      </c>
      <c r="Z1714" s="145">
        <v>606</v>
      </c>
      <c r="AA1714" s="150">
        <v>43689</v>
      </c>
      <c r="AB1714" s="145">
        <v>589</v>
      </c>
      <c r="AC1714" s="145">
        <v>1480</v>
      </c>
    </row>
    <row r="1715" spans="24:29">
      <c r="X1715" s="144">
        <v>43619</v>
      </c>
      <c r="Y1715" s="145">
        <v>1527</v>
      </c>
      <c r="Z1715" s="145">
        <v>606</v>
      </c>
      <c r="AA1715" s="150">
        <v>43686</v>
      </c>
      <c r="AB1715" s="145">
        <v>590</v>
      </c>
      <c r="AC1715" s="145">
        <v>1480</v>
      </c>
    </row>
    <row r="1716" spans="24:29">
      <c r="X1716" s="144">
        <v>43616</v>
      </c>
      <c r="Y1716" s="145">
        <v>1522</v>
      </c>
      <c r="Z1716" s="145">
        <v>606</v>
      </c>
      <c r="AA1716" s="150">
        <v>43685</v>
      </c>
      <c r="AB1716" s="145">
        <v>590</v>
      </c>
      <c r="AC1716" s="145">
        <v>1480</v>
      </c>
    </row>
    <row r="1717" spans="24:29">
      <c r="X1717" s="144">
        <v>43615</v>
      </c>
      <c r="Y1717" s="145">
        <v>1522</v>
      </c>
      <c r="Z1717" s="145">
        <v>607</v>
      </c>
      <c r="AA1717" s="150">
        <v>43684</v>
      </c>
      <c r="AB1717" s="145">
        <v>590</v>
      </c>
      <c r="AC1717" s="145">
        <v>1480</v>
      </c>
    </row>
    <row r="1718" spans="24:29">
      <c r="X1718" s="144">
        <v>43614</v>
      </c>
      <c r="Y1718" s="145">
        <v>1522</v>
      </c>
      <c r="Z1718" s="145">
        <v>607</v>
      </c>
      <c r="AA1718" s="150">
        <v>43683</v>
      </c>
      <c r="AB1718" s="145">
        <v>590</v>
      </c>
      <c r="AC1718" s="145">
        <v>1481</v>
      </c>
    </row>
    <row r="1719" spans="24:29">
      <c r="X1719" s="144">
        <v>43613</v>
      </c>
      <c r="Y1719" s="145">
        <v>1523</v>
      </c>
      <c r="Z1719" s="145">
        <v>607</v>
      </c>
      <c r="AA1719" s="150">
        <v>43682</v>
      </c>
      <c r="AB1719" s="145">
        <v>594</v>
      </c>
      <c r="AC1719" s="145">
        <v>1488</v>
      </c>
    </row>
    <row r="1720" spans="24:29">
      <c r="X1720" s="144">
        <v>43612</v>
      </c>
      <c r="Y1720" s="145">
        <v>1523</v>
      </c>
      <c r="Z1720" s="145">
        <v>607</v>
      </c>
      <c r="AA1720" s="150">
        <v>43679</v>
      </c>
      <c r="AB1720" s="145">
        <v>594</v>
      </c>
      <c r="AC1720" s="145">
        <v>1488</v>
      </c>
    </row>
    <row r="1721" spans="24:29">
      <c r="X1721" s="144">
        <v>43609</v>
      </c>
      <c r="Y1721" s="145">
        <v>1522</v>
      </c>
      <c r="Z1721" s="145">
        <v>607</v>
      </c>
      <c r="AA1721" s="150">
        <v>43678</v>
      </c>
      <c r="AB1721" s="145">
        <v>594</v>
      </c>
      <c r="AC1721" s="145">
        <v>1494</v>
      </c>
    </row>
    <row r="1722" spans="24:29">
      <c r="X1722" s="144">
        <v>43608</v>
      </c>
      <c r="Y1722" s="145">
        <v>1520</v>
      </c>
      <c r="Z1722" s="145">
        <v>607</v>
      </c>
      <c r="AA1722" s="150">
        <v>43677</v>
      </c>
      <c r="AB1722" s="145">
        <v>594</v>
      </c>
      <c r="AC1722" s="145">
        <v>1495</v>
      </c>
    </row>
    <row r="1723" spans="24:29">
      <c r="X1723" s="144">
        <v>43607</v>
      </c>
      <c r="Y1723" s="145">
        <v>1519</v>
      </c>
      <c r="Z1723" s="145">
        <v>608</v>
      </c>
      <c r="AA1723" s="150">
        <v>43676</v>
      </c>
      <c r="AB1723" s="145">
        <v>598</v>
      </c>
      <c r="AC1723" s="145">
        <v>1495</v>
      </c>
    </row>
    <row r="1724" spans="24:29">
      <c r="X1724" s="144">
        <v>43606</v>
      </c>
      <c r="Y1724" s="145">
        <v>1518</v>
      </c>
      <c r="Z1724" s="145">
        <v>608</v>
      </c>
      <c r="AA1724" s="150">
        <v>43675</v>
      </c>
      <c r="AB1724" s="145">
        <v>598</v>
      </c>
      <c r="AC1724" s="145">
        <v>1495</v>
      </c>
    </row>
    <row r="1725" spans="24:29">
      <c r="X1725" s="144">
        <v>43605</v>
      </c>
      <c r="Y1725" s="145">
        <v>1516</v>
      </c>
      <c r="Z1725" s="145">
        <v>608</v>
      </c>
      <c r="AA1725" s="150">
        <v>43672</v>
      </c>
      <c r="AB1725" s="145">
        <v>598</v>
      </c>
      <c r="AC1725" s="145">
        <v>1496</v>
      </c>
    </row>
    <row r="1726" spans="24:29">
      <c r="X1726" s="144">
        <v>43602</v>
      </c>
      <c r="Y1726" s="145">
        <v>1516</v>
      </c>
      <c r="Z1726" s="145">
        <v>608</v>
      </c>
      <c r="AA1726" s="150">
        <v>43671</v>
      </c>
      <c r="AB1726" s="145">
        <v>598</v>
      </c>
      <c r="AC1726" s="145">
        <v>1498</v>
      </c>
    </row>
    <row r="1727" spans="24:29">
      <c r="X1727" s="144">
        <v>43601</v>
      </c>
      <c r="Y1727" s="145">
        <v>1516</v>
      </c>
      <c r="Z1727" s="145">
        <v>608</v>
      </c>
      <c r="AA1727" s="150">
        <v>43670</v>
      </c>
      <c r="AB1727" s="145">
        <v>598</v>
      </c>
      <c r="AC1727" s="145">
        <v>1498</v>
      </c>
    </row>
    <row r="1728" spans="24:29">
      <c r="X1728" s="144">
        <v>43600</v>
      </c>
      <c r="Y1728" s="145">
        <v>1516</v>
      </c>
      <c r="Z1728" s="145">
        <v>608</v>
      </c>
      <c r="AA1728" s="150">
        <v>43669</v>
      </c>
      <c r="AB1728" s="145">
        <v>603</v>
      </c>
      <c r="AC1728" s="145">
        <v>1498</v>
      </c>
    </row>
    <row r="1729" spans="24:29">
      <c r="X1729" s="144">
        <v>43599</v>
      </c>
      <c r="Y1729" s="145">
        <v>1516</v>
      </c>
      <c r="Z1729" s="145">
        <v>608</v>
      </c>
      <c r="AA1729" s="150">
        <v>43668</v>
      </c>
      <c r="AB1729" s="145">
        <v>603</v>
      </c>
      <c r="AC1729" s="145">
        <v>1499</v>
      </c>
    </row>
    <row r="1730" spans="24:29">
      <c r="X1730" s="144">
        <v>43598</v>
      </c>
      <c r="Y1730" s="145">
        <v>1515</v>
      </c>
      <c r="Z1730" s="145">
        <v>606</v>
      </c>
      <c r="AA1730" s="150">
        <v>43665</v>
      </c>
      <c r="AB1730" s="145">
        <v>603</v>
      </c>
      <c r="AC1730" s="145">
        <v>1499</v>
      </c>
    </row>
    <row r="1731" spans="24:29">
      <c r="X1731" s="144">
        <v>43595</v>
      </c>
      <c r="Y1731" s="145">
        <v>1514</v>
      </c>
      <c r="Z1731" s="145">
        <v>606</v>
      </c>
      <c r="AA1731" s="150">
        <v>43664</v>
      </c>
      <c r="AB1731" s="145">
        <v>603</v>
      </c>
      <c r="AC1731" s="145">
        <v>1501</v>
      </c>
    </row>
    <row r="1732" spans="24:29">
      <c r="X1732" s="144">
        <v>43594</v>
      </c>
      <c r="Y1732" s="145">
        <v>1513</v>
      </c>
      <c r="Z1732" s="145">
        <v>607</v>
      </c>
      <c r="AA1732" s="150">
        <v>43663</v>
      </c>
      <c r="AB1732" s="145">
        <v>604</v>
      </c>
      <c r="AC1732" s="145">
        <v>1507</v>
      </c>
    </row>
    <row r="1733" spans="24:29">
      <c r="X1733" s="144">
        <v>43593</v>
      </c>
      <c r="Y1733" s="145">
        <v>1513</v>
      </c>
      <c r="Z1733" s="145">
        <v>607</v>
      </c>
      <c r="AA1733" s="150">
        <v>43662</v>
      </c>
      <c r="AB1733" s="145">
        <v>604</v>
      </c>
      <c r="AC1733" s="145">
        <v>1506</v>
      </c>
    </row>
    <row r="1734" spans="24:29">
      <c r="X1734" s="144">
        <v>43592</v>
      </c>
      <c r="Y1734" s="145">
        <v>1513</v>
      </c>
      <c r="Z1734" s="145">
        <v>607</v>
      </c>
      <c r="AA1734" s="150">
        <v>43661</v>
      </c>
      <c r="AB1734" s="145">
        <v>604</v>
      </c>
      <c r="AC1734" s="145">
        <v>1506</v>
      </c>
    </row>
    <row r="1735" spans="24:29">
      <c r="X1735" s="144">
        <v>43591</v>
      </c>
      <c r="Y1735" s="145">
        <v>1513</v>
      </c>
      <c r="Z1735" s="145">
        <v>606</v>
      </c>
      <c r="AA1735" s="150">
        <v>43658</v>
      </c>
      <c r="AB1735" s="145">
        <v>604</v>
      </c>
      <c r="AC1735" s="145">
        <v>1506</v>
      </c>
    </row>
    <row r="1736" spans="24:29">
      <c r="X1736" s="144">
        <v>43585</v>
      </c>
      <c r="Y1736" s="145">
        <v>1513</v>
      </c>
      <c r="Z1736" s="145">
        <v>606</v>
      </c>
      <c r="AA1736" s="150">
        <v>43657</v>
      </c>
      <c r="AB1736" s="145">
        <v>604</v>
      </c>
      <c r="AC1736" s="145">
        <v>1509</v>
      </c>
    </row>
    <row r="1737" spans="24:29">
      <c r="X1737" s="144">
        <v>43584</v>
      </c>
      <c r="Y1737" s="145">
        <v>1513</v>
      </c>
      <c r="Z1737" s="145">
        <v>606</v>
      </c>
      <c r="AA1737" s="150">
        <v>43656</v>
      </c>
      <c r="AB1737" s="145">
        <v>609</v>
      </c>
      <c r="AC1737" s="145">
        <v>1509</v>
      </c>
    </row>
    <row r="1738" spans="24:29">
      <c r="X1738" s="144">
        <v>43581</v>
      </c>
      <c r="Y1738" s="145">
        <v>1514</v>
      </c>
      <c r="Z1738" s="145">
        <v>606</v>
      </c>
      <c r="AA1738" s="150">
        <v>43655</v>
      </c>
      <c r="AB1738" s="145">
        <v>610</v>
      </c>
      <c r="AC1738" s="145">
        <v>1509</v>
      </c>
    </row>
    <row r="1739" spans="24:29">
      <c r="X1739" s="144">
        <v>43580</v>
      </c>
      <c r="Y1739" s="145">
        <v>1514</v>
      </c>
      <c r="Z1739" s="145">
        <v>606</v>
      </c>
      <c r="AA1739" s="150">
        <v>43654</v>
      </c>
      <c r="AB1739" s="145">
        <v>610</v>
      </c>
      <c r="AC1739" s="145">
        <v>1509</v>
      </c>
    </row>
    <row r="1740" spans="24:29">
      <c r="X1740" s="144">
        <v>43579</v>
      </c>
      <c r="Y1740" s="145">
        <v>1514</v>
      </c>
      <c r="Z1740" s="145">
        <v>606</v>
      </c>
      <c r="AA1740" s="150">
        <v>43651</v>
      </c>
      <c r="AB1740" s="145">
        <v>610</v>
      </c>
      <c r="AC1740" s="145">
        <v>1509</v>
      </c>
    </row>
    <row r="1741" spans="24:29">
      <c r="X1741" s="144">
        <v>43578</v>
      </c>
      <c r="Y1741" s="145">
        <v>1513</v>
      </c>
      <c r="Z1741" s="145">
        <v>606</v>
      </c>
      <c r="AA1741" s="150">
        <v>43650</v>
      </c>
      <c r="AB1741" s="145">
        <v>610</v>
      </c>
      <c r="AC1741" s="145">
        <v>1509</v>
      </c>
    </row>
    <row r="1742" spans="24:29">
      <c r="X1742" s="144">
        <v>43577</v>
      </c>
      <c r="Y1742" s="145">
        <v>1512</v>
      </c>
      <c r="Z1742" s="145">
        <v>607</v>
      </c>
      <c r="AA1742" s="150">
        <v>43649</v>
      </c>
      <c r="AB1742" s="145">
        <v>610</v>
      </c>
      <c r="AC1742" s="145">
        <v>1513</v>
      </c>
    </row>
    <row r="1743" spans="24:29">
      <c r="X1743" s="144">
        <v>43574</v>
      </c>
      <c r="Y1743" s="145">
        <v>1512</v>
      </c>
      <c r="Z1743" s="145">
        <v>607</v>
      </c>
      <c r="AA1743" s="150">
        <v>43648</v>
      </c>
      <c r="AB1743" s="145">
        <v>609</v>
      </c>
      <c r="AC1743" s="145">
        <v>1520</v>
      </c>
    </row>
    <row r="1744" spans="24:29">
      <c r="X1744" s="144">
        <v>43573</v>
      </c>
      <c r="Y1744" s="145">
        <v>1512</v>
      </c>
      <c r="Z1744" s="145">
        <v>607</v>
      </c>
      <c r="AA1744" s="150">
        <v>43647</v>
      </c>
      <c r="AB1744" s="145">
        <v>609</v>
      </c>
      <c r="AC1744" s="145">
        <v>1520</v>
      </c>
    </row>
    <row r="1745" spans="24:29">
      <c r="X1745" s="144">
        <v>43572</v>
      </c>
      <c r="Y1745" s="145">
        <v>1513</v>
      </c>
      <c r="Z1745" s="145">
        <v>608</v>
      </c>
      <c r="AA1745" s="150">
        <v>43644</v>
      </c>
      <c r="AB1745" s="145">
        <v>609</v>
      </c>
      <c r="AC1745" s="145">
        <v>1521</v>
      </c>
    </row>
    <row r="1746" spans="24:29">
      <c r="X1746" s="144">
        <v>43571</v>
      </c>
      <c r="Y1746" s="145">
        <v>1512</v>
      </c>
      <c r="Z1746" s="145">
        <v>608</v>
      </c>
      <c r="AA1746" s="150">
        <v>43643</v>
      </c>
      <c r="AB1746" s="145">
        <v>609</v>
      </c>
      <c r="AC1746" s="145">
        <v>1521</v>
      </c>
    </row>
    <row r="1747" spans="24:29">
      <c r="X1747" s="144">
        <v>43570</v>
      </c>
      <c r="Y1747" s="145">
        <v>1511</v>
      </c>
      <c r="Z1747" s="145">
        <v>608</v>
      </c>
      <c r="AA1747" s="150">
        <v>43642</v>
      </c>
      <c r="AB1747" s="145">
        <v>609</v>
      </c>
      <c r="AC1747" s="145">
        <v>1524</v>
      </c>
    </row>
    <row r="1748" spans="24:29">
      <c r="X1748" s="144">
        <v>43567</v>
      </c>
      <c r="Y1748" s="145">
        <v>1512</v>
      </c>
      <c r="Z1748" s="145">
        <v>608</v>
      </c>
      <c r="AA1748" s="150">
        <v>43641</v>
      </c>
      <c r="AB1748" s="145">
        <v>608</v>
      </c>
      <c r="AC1748" s="145">
        <v>1528</v>
      </c>
    </row>
    <row r="1749" spans="24:29">
      <c r="X1749" s="144">
        <v>43566</v>
      </c>
      <c r="Y1749" s="145">
        <v>1512</v>
      </c>
      <c r="Z1749" s="145">
        <v>608</v>
      </c>
      <c r="AA1749" s="150">
        <v>43640</v>
      </c>
      <c r="AB1749" s="145">
        <v>608</v>
      </c>
      <c r="AC1749" s="145">
        <v>1528</v>
      </c>
    </row>
    <row r="1750" spans="24:29">
      <c r="X1750" s="144">
        <v>43565</v>
      </c>
      <c r="Y1750" s="145">
        <v>1512</v>
      </c>
      <c r="Z1750" s="145">
        <v>607</v>
      </c>
      <c r="AA1750" s="150">
        <v>43637</v>
      </c>
      <c r="AB1750" s="145">
        <v>608</v>
      </c>
      <c r="AC1750" s="145">
        <v>1528</v>
      </c>
    </row>
    <row r="1751" spans="24:29">
      <c r="X1751" s="144">
        <v>43564</v>
      </c>
      <c r="Y1751" s="145">
        <v>1512</v>
      </c>
      <c r="Z1751" s="145">
        <v>607</v>
      </c>
      <c r="AA1751" s="150">
        <v>43636</v>
      </c>
      <c r="AB1751" s="145">
        <v>608</v>
      </c>
      <c r="AC1751" s="145">
        <v>1528</v>
      </c>
    </row>
    <row r="1752" spans="24:29">
      <c r="X1752" s="144">
        <v>43563</v>
      </c>
      <c r="Y1752" s="145">
        <v>1512</v>
      </c>
      <c r="Z1752" s="145">
        <v>607</v>
      </c>
      <c r="AA1752" s="150">
        <v>43635</v>
      </c>
      <c r="AB1752" s="145">
        <v>608</v>
      </c>
      <c r="AC1752" s="145">
        <v>1528</v>
      </c>
    </row>
    <row r="1753" spans="24:29">
      <c r="X1753" s="144">
        <v>43559</v>
      </c>
      <c r="Y1753" s="145">
        <v>1512</v>
      </c>
      <c r="Z1753" s="145">
        <v>607</v>
      </c>
      <c r="AA1753" s="150">
        <v>43634</v>
      </c>
      <c r="AB1753" s="145">
        <v>608</v>
      </c>
      <c r="AC1753" s="145">
        <v>1530</v>
      </c>
    </row>
    <row r="1754" spans="24:29">
      <c r="X1754" s="144">
        <v>43558</v>
      </c>
      <c r="Y1754" s="145">
        <v>1512</v>
      </c>
      <c r="Z1754" s="145">
        <v>607</v>
      </c>
      <c r="AA1754" s="150">
        <v>43633</v>
      </c>
      <c r="AB1754" s="145">
        <v>608</v>
      </c>
      <c r="AC1754" s="145">
        <v>1530</v>
      </c>
    </row>
    <row r="1755" spans="24:29">
      <c r="X1755" s="144">
        <v>43557</v>
      </c>
      <c r="Y1755" s="145">
        <v>1513</v>
      </c>
      <c r="Z1755" s="145">
        <v>607</v>
      </c>
      <c r="AA1755" s="150">
        <v>43630</v>
      </c>
      <c r="AB1755" s="145">
        <v>608</v>
      </c>
      <c r="AC1755" s="145">
        <v>1530</v>
      </c>
    </row>
    <row r="1756" spans="24:29">
      <c r="X1756" s="144">
        <v>43556</v>
      </c>
      <c r="Y1756" s="145">
        <v>1518</v>
      </c>
      <c r="Z1756" s="145">
        <v>607</v>
      </c>
      <c r="AA1756" s="150">
        <v>43629</v>
      </c>
      <c r="AB1756" s="145">
        <v>606</v>
      </c>
      <c r="AC1756" s="145">
        <v>1530</v>
      </c>
    </row>
    <row r="1757" spans="24:29">
      <c r="X1757" s="144">
        <v>43553</v>
      </c>
      <c r="Y1757" s="145">
        <v>1523</v>
      </c>
      <c r="Z1757" s="145">
        <v>607</v>
      </c>
      <c r="AA1757" s="150">
        <v>43628</v>
      </c>
      <c r="AB1757" s="145">
        <v>606</v>
      </c>
      <c r="AC1757" s="145">
        <v>1530</v>
      </c>
    </row>
    <row r="1758" spans="24:29">
      <c r="X1758" s="144">
        <v>43552</v>
      </c>
      <c r="Y1758" s="145">
        <v>1524</v>
      </c>
      <c r="Z1758" s="145">
        <v>607</v>
      </c>
      <c r="AA1758" s="150">
        <v>43627</v>
      </c>
      <c r="AB1758" s="145">
        <v>606</v>
      </c>
      <c r="AC1758" s="145">
        <v>1530</v>
      </c>
    </row>
    <row r="1759" spans="24:29">
      <c r="X1759" s="144">
        <v>43551</v>
      </c>
      <c r="Y1759" s="145">
        <v>1524</v>
      </c>
      <c r="Z1759" s="145">
        <v>607</v>
      </c>
      <c r="AA1759" s="150">
        <v>43626</v>
      </c>
      <c r="AB1759" s="145">
        <v>606</v>
      </c>
      <c r="AC1759" s="145">
        <v>1530</v>
      </c>
    </row>
    <row r="1760" spans="24:29">
      <c r="X1760" s="144">
        <v>43550</v>
      </c>
      <c r="Y1760" s="145">
        <v>1524</v>
      </c>
      <c r="Z1760" s="145">
        <v>607</v>
      </c>
      <c r="AA1760" s="150">
        <v>43622</v>
      </c>
      <c r="AB1760" s="145">
        <v>606</v>
      </c>
      <c r="AC1760" s="145">
        <v>1530</v>
      </c>
    </row>
    <row r="1761" spans="24:29">
      <c r="X1761" s="144">
        <v>43549</v>
      </c>
      <c r="Y1761" s="145">
        <v>1524</v>
      </c>
      <c r="Z1761" s="145">
        <v>607</v>
      </c>
      <c r="AA1761" s="150">
        <v>43621</v>
      </c>
      <c r="AB1761" s="145">
        <v>606</v>
      </c>
      <c r="AC1761" s="145">
        <v>1526</v>
      </c>
    </row>
    <row r="1762" spans="24:29">
      <c r="X1762" s="144">
        <v>43546</v>
      </c>
      <c r="Y1762" s="145">
        <v>1525</v>
      </c>
      <c r="Z1762" s="145">
        <v>609</v>
      </c>
      <c r="AA1762" s="150">
        <v>43620</v>
      </c>
      <c r="AB1762" s="145">
        <v>606</v>
      </c>
      <c r="AC1762" s="145">
        <v>1526</v>
      </c>
    </row>
    <row r="1763" spans="24:29">
      <c r="X1763" s="144">
        <v>43545</v>
      </c>
      <c r="Y1763" s="145">
        <v>1525</v>
      </c>
      <c r="Z1763" s="145">
        <v>609</v>
      </c>
      <c r="AA1763" s="150">
        <v>43619</v>
      </c>
      <c r="AB1763" s="145">
        <v>606</v>
      </c>
      <c r="AC1763" s="145">
        <v>1527</v>
      </c>
    </row>
    <row r="1764" spans="24:29">
      <c r="X1764" s="144">
        <v>43544</v>
      </c>
      <c r="Y1764" s="145">
        <v>1527</v>
      </c>
      <c r="Z1764" s="145">
        <v>609</v>
      </c>
      <c r="AA1764" s="150">
        <v>43616</v>
      </c>
      <c r="AB1764" s="145">
        <v>606</v>
      </c>
      <c r="AC1764" s="145">
        <v>1522</v>
      </c>
    </row>
    <row r="1765" spans="24:29">
      <c r="X1765" s="144">
        <v>43543</v>
      </c>
      <c r="Y1765" s="145">
        <v>1527</v>
      </c>
      <c r="Z1765" s="145">
        <v>609</v>
      </c>
      <c r="AA1765" s="150">
        <v>43615</v>
      </c>
      <c r="AB1765" s="145">
        <v>607</v>
      </c>
      <c r="AC1765" s="145">
        <v>1522</v>
      </c>
    </row>
    <row r="1766" spans="24:29">
      <c r="X1766" s="144">
        <v>43542</v>
      </c>
      <c r="Y1766" s="145">
        <v>1527</v>
      </c>
      <c r="Z1766" s="145">
        <v>609</v>
      </c>
      <c r="AA1766" s="150">
        <v>43614</v>
      </c>
      <c r="AB1766" s="145">
        <v>607</v>
      </c>
      <c r="AC1766" s="145">
        <v>1522</v>
      </c>
    </row>
    <row r="1767" spans="24:29">
      <c r="X1767" s="144">
        <v>43539</v>
      </c>
      <c r="Y1767" s="145">
        <v>1527</v>
      </c>
      <c r="Z1767" s="145">
        <v>610</v>
      </c>
      <c r="AA1767" s="150">
        <v>43613</v>
      </c>
      <c r="AB1767" s="145">
        <v>607</v>
      </c>
      <c r="AC1767" s="145">
        <v>1523</v>
      </c>
    </row>
    <row r="1768" spans="24:29">
      <c r="X1768" s="144">
        <v>43538</v>
      </c>
      <c r="Y1768" s="145">
        <v>1527</v>
      </c>
      <c r="Z1768" s="145">
        <v>610</v>
      </c>
      <c r="AA1768" s="150">
        <v>43612</v>
      </c>
      <c r="AB1768" s="145">
        <v>607</v>
      </c>
      <c r="AC1768" s="145">
        <v>1523</v>
      </c>
    </row>
    <row r="1769" spans="24:29">
      <c r="X1769" s="144">
        <v>43537</v>
      </c>
      <c r="Y1769" s="145">
        <v>1528</v>
      </c>
      <c r="Z1769" s="145">
        <v>610</v>
      </c>
      <c r="AA1769" s="150">
        <v>43609</v>
      </c>
      <c r="AB1769" s="145">
        <v>607</v>
      </c>
      <c r="AC1769" s="145">
        <v>1522</v>
      </c>
    </row>
    <row r="1770" spans="24:29">
      <c r="X1770" s="144">
        <v>43536</v>
      </c>
      <c r="Y1770" s="145">
        <v>1528</v>
      </c>
      <c r="Z1770" s="145">
        <v>610</v>
      </c>
      <c r="AA1770" s="150">
        <v>43608</v>
      </c>
      <c r="AB1770" s="145">
        <v>607</v>
      </c>
      <c r="AC1770" s="145">
        <v>1520</v>
      </c>
    </row>
    <row r="1771" spans="24:29">
      <c r="X1771" s="144">
        <v>43535</v>
      </c>
      <c r="Y1771" s="145">
        <v>1528</v>
      </c>
      <c r="Z1771" s="145">
        <v>610</v>
      </c>
      <c r="AA1771" s="150">
        <v>43607</v>
      </c>
      <c r="AB1771" s="145">
        <v>608</v>
      </c>
      <c r="AC1771" s="145">
        <v>1519</v>
      </c>
    </row>
    <row r="1772" spans="24:29">
      <c r="X1772" s="144">
        <v>43532</v>
      </c>
      <c r="Y1772" s="145">
        <v>1528</v>
      </c>
      <c r="Z1772" s="145">
        <v>610</v>
      </c>
      <c r="AA1772" s="150">
        <v>43606</v>
      </c>
      <c r="AB1772" s="145">
        <v>608</v>
      </c>
      <c r="AC1772" s="145">
        <v>1518</v>
      </c>
    </row>
    <row r="1773" spans="24:29">
      <c r="X1773" s="144">
        <v>43531</v>
      </c>
      <c r="Y1773" s="145">
        <v>1528</v>
      </c>
      <c r="Z1773" s="145">
        <v>610</v>
      </c>
      <c r="AA1773" s="150">
        <v>43605</v>
      </c>
      <c r="AB1773" s="145">
        <v>608</v>
      </c>
      <c r="AC1773" s="145">
        <v>1516</v>
      </c>
    </row>
    <row r="1774" spans="24:29">
      <c r="X1774" s="144">
        <v>43530</v>
      </c>
      <c r="Y1774" s="145">
        <v>1528</v>
      </c>
      <c r="Z1774" s="145">
        <v>609</v>
      </c>
      <c r="AA1774" s="150">
        <v>43602</v>
      </c>
      <c r="AB1774" s="145">
        <v>608</v>
      </c>
      <c r="AC1774" s="145">
        <v>1516</v>
      </c>
    </row>
    <row r="1775" spans="24:29">
      <c r="X1775" s="144">
        <v>43529</v>
      </c>
      <c r="Y1775" s="145">
        <v>1526</v>
      </c>
      <c r="Z1775" s="145">
        <v>606</v>
      </c>
      <c r="AA1775" s="150">
        <v>43601</v>
      </c>
      <c r="AB1775" s="145">
        <v>608</v>
      </c>
      <c r="AC1775" s="145">
        <v>1516</v>
      </c>
    </row>
    <row r="1776" spans="24:29">
      <c r="X1776" s="144">
        <v>43528</v>
      </c>
      <c r="Y1776" s="145">
        <v>1526</v>
      </c>
      <c r="Z1776" s="145">
        <v>605</v>
      </c>
      <c r="AA1776" s="150">
        <v>43600</v>
      </c>
      <c r="AB1776" s="145">
        <v>608</v>
      </c>
      <c r="AC1776" s="145">
        <v>1516</v>
      </c>
    </row>
    <row r="1777" spans="24:29">
      <c r="X1777" s="144">
        <v>43525</v>
      </c>
      <c r="Y1777" s="145">
        <v>1526</v>
      </c>
      <c r="Z1777" s="145">
        <v>604</v>
      </c>
      <c r="AA1777" s="150">
        <v>43599</v>
      </c>
      <c r="AB1777" s="145">
        <v>608</v>
      </c>
      <c r="AC1777" s="145">
        <v>1516</v>
      </c>
    </row>
    <row r="1778" spans="24:29">
      <c r="X1778" s="144">
        <v>43524</v>
      </c>
      <c r="Y1778" s="145">
        <v>1524</v>
      </c>
      <c r="Z1778" s="145">
        <v>603</v>
      </c>
      <c r="AA1778" s="150">
        <v>43598</v>
      </c>
      <c r="AB1778" s="145">
        <v>606</v>
      </c>
      <c r="AC1778" s="145">
        <v>1515</v>
      </c>
    </row>
    <row r="1779" spans="24:29">
      <c r="X1779" s="144">
        <v>43523</v>
      </c>
      <c r="Y1779" s="145">
        <v>1524</v>
      </c>
      <c r="Z1779" s="145">
        <v>603</v>
      </c>
      <c r="AA1779" s="150">
        <v>43595</v>
      </c>
      <c r="AB1779" s="145">
        <v>606</v>
      </c>
      <c r="AC1779" s="145">
        <v>1514</v>
      </c>
    </row>
    <row r="1780" spans="24:29">
      <c r="X1780" s="144">
        <v>43522</v>
      </c>
      <c r="Y1780" s="145">
        <v>1524</v>
      </c>
      <c r="Z1780" s="145">
        <v>603</v>
      </c>
      <c r="AA1780" s="150">
        <v>43594</v>
      </c>
      <c r="AB1780" s="145">
        <v>607</v>
      </c>
      <c r="AC1780" s="145">
        <v>1513</v>
      </c>
    </row>
    <row r="1781" spans="24:29">
      <c r="X1781" s="144">
        <v>43521</v>
      </c>
      <c r="Y1781" s="145">
        <v>1524</v>
      </c>
      <c r="Z1781" s="145">
        <v>603</v>
      </c>
      <c r="AA1781" s="150">
        <v>43593</v>
      </c>
      <c r="AB1781" s="145">
        <v>607</v>
      </c>
      <c r="AC1781" s="145">
        <v>1513</v>
      </c>
    </row>
    <row r="1782" spans="24:29">
      <c r="X1782" s="144">
        <v>43518</v>
      </c>
      <c r="Y1782" s="145">
        <v>1524</v>
      </c>
      <c r="Z1782" s="145">
        <v>603</v>
      </c>
      <c r="AA1782" s="150">
        <v>43592</v>
      </c>
      <c r="AB1782" s="145">
        <v>607</v>
      </c>
      <c r="AC1782" s="145">
        <v>1513</v>
      </c>
    </row>
    <row r="1783" spans="24:29">
      <c r="X1783" s="144">
        <v>43517</v>
      </c>
      <c r="Y1783" s="145">
        <v>1522</v>
      </c>
      <c r="Z1783" s="145">
        <v>603</v>
      </c>
      <c r="AA1783" s="150">
        <v>43591</v>
      </c>
      <c r="AB1783" s="145">
        <v>606</v>
      </c>
      <c r="AC1783" s="145">
        <v>1513</v>
      </c>
    </row>
    <row r="1784" spans="24:29">
      <c r="X1784" s="144">
        <v>43516</v>
      </c>
      <c r="Y1784" s="145">
        <v>1522</v>
      </c>
      <c r="Z1784" s="145">
        <v>600</v>
      </c>
      <c r="AA1784" s="150">
        <v>43585</v>
      </c>
      <c r="AB1784" s="145">
        <v>606</v>
      </c>
      <c r="AC1784" s="145">
        <v>1513</v>
      </c>
    </row>
    <row r="1785" spans="24:29">
      <c r="X1785" s="144">
        <v>43515</v>
      </c>
      <c r="Y1785" s="145">
        <v>1522</v>
      </c>
      <c r="Z1785" s="145">
        <v>600</v>
      </c>
      <c r="AA1785" s="150">
        <v>43584</v>
      </c>
      <c r="AB1785" s="145">
        <v>606</v>
      </c>
      <c r="AC1785" s="145">
        <v>1513</v>
      </c>
    </row>
    <row r="1786" spans="24:29">
      <c r="X1786" s="144">
        <v>43514</v>
      </c>
      <c r="Y1786" s="145">
        <v>1522</v>
      </c>
      <c r="Z1786" s="145">
        <v>600</v>
      </c>
      <c r="AA1786" s="150">
        <v>43581</v>
      </c>
      <c r="AB1786" s="145">
        <v>606</v>
      </c>
      <c r="AC1786" s="145">
        <v>1514</v>
      </c>
    </row>
    <row r="1787" spans="24:29">
      <c r="X1787" s="144">
        <v>43511</v>
      </c>
      <c r="Y1787" s="145">
        <v>1522</v>
      </c>
      <c r="Z1787" s="145">
        <v>600</v>
      </c>
      <c r="AA1787" s="150">
        <v>43580</v>
      </c>
      <c r="AB1787" s="145">
        <v>606</v>
      </c>
      <c r="AC1787" s="145">
        <v>1514</v>
      </c>
    </row>
    <row r="1788" spans="24:29">
      <c r="X1788" s="144">
        <v>43510</v>
      </c>
      <c r="Y1788" s="145">
        <v>1522</v>
      </c>
      <c r="Z1788" s="145">
        <v>600</v>
      </c>
      <c r="AA1788" s="150">
        <v>43579</v>
      </c>
      <c r="AB1788" s="145">
        <v>606</v>
      </c>
      <c r="AC1788" s="145">
        <v>1514</v>
      </c>
    </row>
    <row r="1789" spans="24:29">
      <c r="X1789" s="144">
        <v>43509</v>
      </c>
      <c r="Y1789" s="145">
        <v>1522</v>
      </c>
      <c r="Z1789" s="145">
        <v>600</v>
      </c>
      <c r="AA1789" s="150">
        <v>43578</v>
      </c>
      <c r="AB1789" s="145">
        <v>606</v>
      </c>
      <c r="AC1789" s="145">
        <v>1513</v>
      </c>
    </row>
    <row r="1790" spans="24:29">
      <c r="X1790" s="144">
        <v>43508</v>
      </c>
      <c r="Y1790" s="145">
        <v>1522</v>
      </c>
      <c r="Z1790" s="145">
        <v>605</v>
      </c>
      <c r="AA1790" s="150">
        <v>43577</v>
      </c>
      <c r="AB1790" s="145">
        <v>607</v>
      </c>
      <c r="AC1790" s="145">
        <v>1512</v>
      </c>
    </row>
    <row r="1791" spans="24:29">
      <c r="X1791" s="144">
        <v>43507</v>
      </c>
      <c r="Y1791" s="145">
        <v>1522</v>
      </c>
      <c r="Z1791" s="145">
        <v>605</v>
      </c>
      <c r="AA1791" s="150">
        <v>43574</v>
      </c>
      <c r="AB1791" s="145">
        <v>607</v>
      </c>
      <c r="AC1791" s="145">
        <v>1512</v>
      </c>
    </row>
    <row r="1792" spans="24:29">
      <c r="X1792" s="144">
        <v>43497</v>
      </c>
      <c r="Y1792" s="145">
        <v>1522</v>
      </c>
      <c r="Z1792" s="145">
        <v>605</v>
      </c>
      <c r="AA1792" s="150">
        <v>43573</v>
      </c>
      <c r="AB1792" s="145">
        <v>607</v>
      </c>
      <c r="AC1792" s="145">
        <v>1512</v>
      </c>
    </row>
    <row r="1793" spans="24:29">
      <c r="X1793" s="144">
        <v>43496</v>
      </c>
      <c r="Y1793" s="145">
        <v>1522</v>
      </c>
      <c r="Z1793" s="145">
        <v>605</v>
      </c>
      <c r="AA1793" s="150">
        <v>43572</v>
      </c>
      <c r="AB1793" s="145">
        <v>608</v>
      </c>
      <c r="AC1793" s="145">
        <v>1513</v>
      </c>
    </row>
    <row r="1794" spans="24:29">
      <c r="X1794" s="144">
        <v>43495</v>
      </c>
      <c r="Y1794" s="145">
        <v>1522</v>
      </c>
      <c r="Z1794" s="145">
        <v>603</v>
      </c>
      <c r="AA1794" s="150">
        <v>43571</v>
      </c>
      <c r="AB1794" s="145">
        <v>608</v>
      </c>
      <c r="AC1794" s="145">
        <v>1512</v>
      </c>
    </row>
    <row r="1795" spans="24:29">
      <c r="X1795" s="144">
        <v>43494</v>
      </c>
      <c r="Y1795" s="145">
        <v>1522</v>
      </c>
      <c r="Z1795" s="145">
        <v>603</v>
      </c>
      <c r="AA1795" s="150">
        <v>43570</v>
      </c>
      <c r="AB1795" s="145">
        <v>608</v>
      </c>
      <c r="AC1795" s="145">
        <v>1511</v>
      </c>
    </row>
    <row r="1796" spans="24:29">
      <c r="X1796" s="144">
        <v>43493</v>
      </c>
      <c r="Y1796" s="145">
        <v>1522</v>
      </c>
      <c r="Z1796" s="145">
        <v>603</v>
      </c>
      <c r="AA1796" s="150">
        <v>43567</v>
      </c>
      <c r="AB1796" s="145">
        <v>608</v>
      </c>
      <c r="AC1796" s="145">
        <v>1512</v>
      </c>
    </row>
    <row r="1797" spans="24:29">
      <c r="X1797" s="144">
        <v>43490</v>
      </c>
      <c r="Y1797" s="145">
        <v>1523</v>
      </c>
      <c r="Z1797" s="145">
        <v>602</v>
      </c>
      <c r="AA1797" s="150">
        <v>43566</v>
      </c>
      <c r="AB1797" s="145">
        <v>608</v>
      </c>
      <c r="AC1797" s="145">
        <v>1512</v>
      </c>
    </row>
    <row r="1798" spans="24:29">
      <c r="X1798" s="144">
        <v>43489</v>
      </c>
      <c r="Y1798" s="145">
        <v>1522</v>
      </c>
      <c r="Z1798" s="145">
        <v>603</v>
      </c>
      <c r="AA1798" s="150">
        <v>43565</v>
      </c>
      <c r="AB1798" s="145">
        <v>607</v>
      </c>
      <c r="AC1798" s="145">
        <v>1512</v>
      </c>
    </row>
    <row r="1799" spans="24:29">
      <c r="X1799" s="144">
        <v>43488</v>
      </c>
      <c r="Y1799" s="145">
        <v>1523</v>
      </c>
      <c r="Z1799" s="145">
        <v>603</v>
      </c>
      <c r="AA1799" s="150">
        <v>43564</v>
      </c>
      <c r="AB1799" s="145">
        <v>607</v>
      </c>
      <c r="AC1799" s="145">
        <v>1512</v>
      </c>
    </row>
    <row r="1800" spans="24:29">
      <c r="X1800" s="144">
        <v>43487</v>
      </c>
      <c r="Y1800" s="145">
        <v>1522</v>
      </c>
      <c r="Z1800" s="145">
        <v>603</v>
      </c>
      <c r="AA1800" s="150">
        <v>43563</v>
      </c>
      <c r="AB1800" s="145">
        <v>607</v>
      </c>
      <c r="AC1800" s="145">
        <v>1512</v>
      </c>
    </row>
    <row r="1801" spans="24:29">
      <c r="X1801" s="144">
        <v>43486</v>
      </c>
      <c r="Y1801" s="145">
        <v>1522</v>
      </c>
      <c r="Z1801" s="145">
        <v>603</v>
      </c>
      <c r="AA1801" s="150">
        <v>43559</v>
      </c>
      <c r="AB1801" s="145">
        <v>607</v>
      </c>
      <c r="AC1801" s="145">
        <v>1512</v>
      </c>
    </row>
    <row r="1802" spans="24:29">
      <c r="X1802" s="144">
        <v>43483</v>
      </c>
      <c r="Y1802" s="145">
        <v>1522</v>
      </c>
      <c r="Z1802" s="145">
        <v>603</v>
      </c>
      <c r="AA1802" s="150">
        <v>43558</v>
      </c>
      <c r="AB1802" s="145">
        <v>607</v>
      </c>
      <c r="AC1802" s="145">
        <v>1512</v>
      </c>
    </row>
    <row r="1803" spans="24:29">
      <c r="X1803" s="144">
        <v>43482</v>
      </c>
      <c r="Y1803" s="145">
        <v>1521</v>
      </c>
      <c r="Z1803" s="145">
        <v>603</v>
      </c>
      <c r="AA1803" s="150">
        <v>43557</v>
      </c>
      <c r="AB1803" s="145">
        <v>607</v>
      </c>
      <c r="AC1803" s="145">
        <v>1513</v>
      </c>
    </row>
    <row r="1804" spans="24:29">
      <c r="X1804" s="144">
        <v>43481</v>
      </c>
      <c r="Y1804" s="145">
        <v>1521</v>
      </c>
      <c r="Z1804" s="145">
        <v>603</v>
      </c>
      <c r="AA1804" s="150">
        <v>43556</v>
      </c>
      <c r="AB1804" s="145">
        <v>607</v>
      </c>
      <c r="AC1804" s="145">
        <v>1518</v>
      </c>
    </row>
    <row r="1805" spans="24:29">
      <c r="X1805" s="144">
        <v>43480</v>
      </c>
      <c r="Y1805" s="145">
        <v>1520</v>
      </c>
      <c r="Z1805" s="145">
        <v>603</v>
      </c>
      <c r="AA1805" s="150">
        <v>43553</v>
      </c>
      <c r="AB1805" s="145">
        <v>607</v>
      </c>
      <c r="AC1805" s="145">
        <v>1523</v>
      </c>
    </row>
    <row r="1806" spans="24:29">
      <c r="X1806" s="144">
        <v>43479</v>
      </c>
      <c r="Y1806" s="145">
        <v>1525</v>
      </c>
      <c r="Z1806" s="145">
        <v>603</v>
      </c>
      <c r="AA1806" s="150">
        <v>43552</v>
      </c>
      <c r="AB1806" s="145">
        <v>607</v>
      </c>
      <c r="AC1806" s="145">
        <v>1524</v>
      </c>
    </row>
    <row r="1807" spans="24:29">
      <c r="X1807" s="144">
        <v>43476</v>
      </c>
      <c r="Y1807" s="145">
        <v>1525</v>
      </c>
      <c r="Z1807" s="145">
        <v>603</v>
      </c>
      <c r="AA1807" s="150">
        <v>43551</v>
      </c>
      <c r="AB1807" s="145">
        <v>607</v>
      </c>
      <c r="AC1807" s="145">
        <v>1524</v>
      </c>
    </row>
    <row r="1808" spans="24:29">
      <c r="X1808" s="144">
        <v>43475</v>
      </c>
      <c r="Y1808" s="145">
        <v>1526</v>
      </c>
      <c r="Z1808" s="145">
        <v>603</v>
      </c>
      <c r="AA1808" s="150">
        <v>43550</v>
      </c>
      <c r="AB1808" s="145">
        <v>607</v>
      </c>
      <c r="AC1808" s="145">
        <v>1524</v>
      </c>
    </row>
    <row r="1809" spans="24:29">
      <c r="X1809" s="144">
        <v>43474</v>
      </c>
      <c r="Y1809" s="145">
        <v>1527</v>
      </c>
      <c r="Z1809" s="145">
        <v>603</v>
      </c>
      <c r="AA1809" s="150">
        <v>43549</v>
      </c>
      <c r="AB1809" s="145">
        <v>607</v>
      </c>
      <c r="AC1809" s="145">
        <v>1524</v>
      </c>
    </row>
    <row r="1810" spans="24:29">
      <c r="X1810" s="144">
        <v>43473</v>
      </c>
      <c r="Y1810" s="145">
        <v>1527</v>
      </c>
      <c r="Z1810" s="145">
        <v>603</v>
      </c>
      <c r="AA1810" s="150">
        <v>43546</v>
      </c>
      <c r="AB1810" s="145">
        <v>609</v>
      </c>
      <c r="AC1810" s="145">
        <v>1525</v>
      </c>
    </row>
    <row r="1811" spans="24:29">
      <c r="X1811" s="144">
        <v>43472</v>
      </c>
      <c r="Y1811" s="145">
        <v>1527</v>
      </c>
      <c r="Z1811" s="145">
        <v>603</v>
      </c>
      <c r="AA1811" s="150">
        <v>43545</v>
      </c>
      <c r="AB1811" s="145">
        <v>609</v>
      </c>
      <c r="AC1811" s="145">
        <v>1525</v>
      </c>
    </row>
    <row r="1812" spans="24:29">
      <c r="X1812" s="144">
        <v>43469</v>
      </c>
      <c r="Y1812" s="145">
        <v>1528</v>
      </c>
      <c r="Z1812" s="145">
        <v>603</v>
      </c>
      <c r="AA1812" s="150">
        <v>43544</v>
      </c>
      <c r="AB1812" s="145">
        <v>609</v>
      </c>
      <c r="AC1812" s="145">
        <v>1527</v>
      </c>
    </row>
    <row r="1813" spans="24:29">
      <c r="X1813" s="144">
        <v>43468</v>
      </c>
      <c r="Y1813" s="145">
        <v>1531</v>
      </c>
      <c r="Z1813" s="145">
        <v>603</v>
      </c>
      <c r="AA1813" s="150">
        <v>43543</v>
      </c>
      <c r="AB1813" s="145">
        <v>609</v>
      </c>
      <c r="AC1813" s="145">
        <v>1527</v>
      </c>
    </row>
    <row r="1814" spans="24:29">
      <c r="X1814" s="144">
        <v>43467</v>
      </c>
      <c r="Y1814" s="145">
        <v>1531</v>
      </c>
      <c r="Z1814" s="145">
        <v>603</v>
      </c>
      <c r="AA1814" s="150">
        <v>43542</v>
      </c>
      <c r="AB1814" s="145">
        <v>609</v>
      </c>
      <c r="AC1814" s="145">
        <v>1527</v>
      </c>
    </row>
    <row r="1815" spans="24:29">
      <c r="X1815" s="144">
        <v>43462</v>
      </c>
      <c r="Y1815" s="145">
        <v>1535</v>
      </c>
      <c r="Z1815" s="145">
        <v>609</v>
      </c>
      <c r="AA1815" s="150">
        <v>43539</v>
      </c>
      <c r="AB1815" s="145">
        <v>610</v>
      </c>
      <c r="AC1815" s="145">
        <v>1527</v>
      </c>
    </row>
    <row r="1816" spans="24:29">
      <c r="X1816" s="144">
        <v>43461</v>
      </c>
      <c r="Y1816" s="145">
        <v>1537</v>
      </c>
      <c r="Z1816" s="145">
        <v>619</v>
      </c>
      <c r="AA1816" s="150">
        <v>43538</v>
      </c>
      <c r="AB1816" s="145">
        <v>610</v>
      </c>
      <c r="AC1816" s="145">
        <v>1527</v>
      </c>
    </row>
    <row r="1817" spans="24:29">
      <c r="X1817" s="144">
        <v>43460</v>
      </c>
      <c r="Y1817" s="145">
        <v>1537</v>
      </c>
      <c r="Z1817" s="145">
        <v>619</v>
      </c>
      <c r="AA1817" s="150">
        <v>43537</v>
      </c>
      <c r="AB1817" s="145">
        <v>610</v>
      </c>
      <c r="AC1817" s="145">
        <v>1528</v>
      </c>
    </row>
    <row r="1818" spans="24:29">
      <c r="X1818" s="144">
        <v>43459</v>
      </c>
      <c r="Y1818" s="145">
        <v>1537</v>
      </c>
      <c r="Z1818" s="145">
        <v>619</v>
      </c>
      <c r="AA1818" s="150">
        <v>43536</v>
      </c>
      <c r="AB1818" s="145">
        <v>610</v>
      </c>
      <c r="AC1818" s="145">
        <v>1528</v>
      </c>
    </row>
    <row r="1819" spans="24:29">
      <c r="X1819" s="144">
        <v>43458</v>
      </c>
      <c r="Y1819" s="145">
        <v>1537</v>
      </c>
      <c r="Z1819" s="145">
        <v>620</v>
      </c>
      <c r="AA1819" s="150">
        <v>43535</v>
      </c>
      <c r="AB1819" s="145">
        <v>610</v>
      </c>
      <c r="AC1819" s="145">
        <v>1528</v>
      </c>
    </row>
    <row r="1820" spans="24:29">
      <c r="X1820" s="144">
        <v>43455</v>
      </c>
      <c r="Y1820" s="145">
        <v>1537</v>
      </c>
      <c r="Z1820" s="145">
        <v>620</v>
      </c>
      <c r="AA1820" s="150">
        <v>43532</v>
      </c>
      <c r="AB1820" s="145">
        <v>610</v>
      </c>
      <c r="AC1820" s="145">
        <v>1528</v>
      </c>
    </row>
    <row r="1821" spans="24:29">
      <c r="X1821" s="144">
        <v>43454</v>
      </c>
      <c r="Y1821" s="145">
        <v>1537</v>
      </c>
      <c r="Z1821" s="145">
        <v>620</v>
      </c>
      <c r="AA1821" s="150">
        <v>43531</v>
      </c>
      <c r="AB1821" s="145">
        <v>610</v>
      </c>
      <c r="AC1821" s="145">
        <v>1528</v>
      </c>
    </row>
    <row r="1822" spans="24:29">
      <c r="X1822" s="144">
        <v>43453</v>
      </c>
      <c r="Y1822" s="145">
        <v>1537</v>
      </c>
      <c r="Z1822" s="145">
        <v>620</v>
      </c>
      <c r="AA1822" s="150">
        <v>43530</v>
      </c>
      <c r="AB1822" s="145">
        <v>609</v>
      </c>
      <c r="AC1822" s="145">
        <v>1528</v>
      </c>
    </row>
    <row r="1823" spans="24:29">
      <c r="X1823" s="144">
        <v>43452</v>
      </c>
      <c r="Y1823" s="145">
        <v>1537</v>
      </c>
      <c r="Z1823" s="145">
        <v>620</v>
      </c>
      <c r="AA1823" s="150">
        <v>43529</v>
      </c>
      <c r="AB1823" s="145">
        <v>606</v>
      </c>
      <c r="AC1823" s="145">
        <v>1526</v>
      </c>
    </row>
    <row r="1824" spans="24:29">
      <c r="X1824" s="144">
        <v>43451</v>
      </c>
      <c r="Y1824" s="145">
        <v>1537</v>
      </c>
      <c r="Z1824" s="145">
        <v>620</v>
      </c>
      <c r="AA1824" s="150">
        <v>43528</v>
      </c>
      <c r="AB1824" s="145">
        <v>605</v>
      </c>
      <c r="AC1824" s="145">
        <v>1526</v>
      </c>
    </row>
    <row r="1825" spans="24:29">
      <c r="X1825" s="144">
        <v>43448</v>
      </c>
      <c r="Y1825" s="145">
        <v>1537</v>
      </c>
      <c r="Z1825" s="145">
        <v>620</v>
      </c>
      <c r="AA1825" s="150">
        <v>43525</v>
      </c>
      <c r="AB1825" s="145">
        <v>604</v>
      </c>
      <c r="AC1825" s="145">
        <v>1526</v>
      </c>
    </row>
    <row r="1826" spans="24:29">
      <c r="X1826" s="144">
        <v>43447</v>
      </c>
      <c r="Y1826" s="145">
        <v>1537</v>
      </c>
      <c r="Z1826" s="145">
        <v>620</v>
      </c>
      <c r="AA1826" s="150">
        <v>43524</v>
      </c>
      <c r="AB1826" s="145">
        <v>603</v>
      </c>
      <c r="AC1826" s="145">
        <v>1524</v>
      </c>
    </row>
    <row r="1827" spans="24:29">
      <c r="X1827" s="144">
        <v>43446</v>
      </c>
      <c r="Y1827" s="145">
        <v>1538</v>
      </c>
      <c r="Z1827" s="145">
        <v>620</v>
      </c>
      <c r="AA1827" s="150">
        <v>43523</v>
      </c>
      <c r="AB1827" s="145">
        <v>603</v>
      </c>
      <c r="AC1827" s="145">
        <v>1524</v>
      </c>
    </row>
    <row r="1828" spans="24:29">
      <c r="X1828" s="144">
        <v>43445</v>
      </c>
      <c r="Y1828" s="145">
        <v>1538</v>
      </c>
      <c r="Z1828" s="145">
        <v>620</v>
      </c>
      <c r="AA1828" s="150">
        <v>43522</v>
      </c>
      <c r="AB1828" s="145">
        <v>603</v>
      </c>
      <c r="AC1828" s="145">
        <v>1524</v>
      </c>
    </row>
    <row r="1829" spans="24:29">
      <c r="X1829" s="144">
        <v>43444</v>
      </c>
      <c r="Y1829" s="145">
        <v>1537</v>
      </c>
      <c r="Z1829" s="145">
        <v>621</v>
      </c>
      <c r="AA1829" s="150">
        <v>43521</v>
      </c>
      <c r="AB1829" s="145">
        <v>603</v>
      </c>
      <c r="AC1829" s="145">
        <v>1524</v>
      </c>
    </row>
    <row r="1830" spans="24:29">
      <c r="X1830" s="144">
        <v>43441</v>
      </c>
      <c r="Y1830" s="145">
        <v>1538</v>
      </c>
      <c r="Z1830" s="145">
        <v>621</v>
      </c>
      <c r="AA1830" s="150">
        <v>43518</v>
      </c>
      <c r="AB1830" s="145">
        <v>603</v>
      </c>
      <c r="AC1830" s="145">
        <v>1524</v>
      </c>
    </row>
    <row r="1831" spans="24:29">
      <c r="X1831" s="144">
        <v>43440</v>
      </c>
      <c r="Y1831" s="145">
        <v>1538</v>
      </c>
      <c r="Z1831" s="145">
        <v>621</v>
      </c>
      <c r="AA1831" s="150">
        <v>43517</v>
      </c>
      <c r="AB1831" s="145">
        <v>603</v>
      </c>
      <c r="AC1831" s="145">
        <v>1522</v>
      </c>
    </row>
    <row r="1832" spans="24:29">
      <c r="X1832" s="144">
        <v>43439</v>
      </c>
      <c r="Y1832" s="145">
        <v>1539</v>
      </c>
      <c r="Z1832" s="145">
        <v>621</v>
      </c>
      <c r="AA1832" s="150">
        <v>43516</v>
      </c>
      <c r="AB1832" s="145">
        <v>600</v>
      </c>
      <c r="AC1832" s="145">
        <v>1522</v>
      </c>
    </row>
    <row r="1833" spans="24:29">
      <c r="X1833" s="144">
        <v>43438</v>
      </c>
      <c r="Y1833" s="145">
        <v>1540</v>
      </c>
      <c r="Z1833" s="145">
        <v>621</v>
      </c>
      <c r="AA1833" s="150">
        <v>43515</v>
      </c>
      <c r="AB1833" s="145">
        <v>600</v>
      </c>
      <c r="AC1833" s="145">
        <v>1522</v>
      </c>
    </row>
    <row r="1834" spans="24:29">
      <c r="X1834" s="144">
        <v>43437</v>
      </c>
      <c r="Y1834" s="145">
        <v>1541</v>
      </c>
      <c r="Z1834" s="145">
        <v>621</v>
      </c>
      <c r="AA1834" s="150">
        <v>43514</v>
      </c>
      <c r="AB1834" s="145">
        <v>600</v>
      </c>
      <c r="AC1834" s="145">
        <v>1522</v>
      </c>
    </row>
    <row r="1835" spans="24:29">
      <c r="X1835" s="144">
        <v>43434</v>
      </c>
      <c r="Y1835" s="145">
        <v>1542</v>
      </c>
      <c r="Z1835" s="145">
        <v>621</v>
      </c>
      <c r="AA1835" s="150">
        <v>43511</v>
      </c>
      <c r="AB1835" s="145">
        <v>600</v>
      </c>
      <c r="AC1835" s="145">
        <v>1522</v>
      </c>
    </row>
    <row r="1836" spans="24:29">
      <c r="X1836" s="144">
        <v>43433</v>
      </c>
      <c r="Y1836" s="145">
        <v>1544</v>
      </c>
      <c r="Z1836" s="145">
        <v>621</v>
      </c>
      <c r="AA1836" s="150">
        <v>43510</v>
      </c>
      <c r="AB1836" s="145">
        <v>600</v>
      </c>
      <c r="AC1836" s="145">
        <v>1522</v>
      </c>
    </row>
    <row r="1837" spans="24:29">
      <c r="X1837" s="144">
        <v>43432</v>
      </c>
      <c r="Y1837" s="145">
        <v>1544</v>
      </c>
      <c r="Z1837" s="145">
        <v>621</v>
      </c>
      <c r="AA1837" s="150">
        <v>43509</v>
      </c>
      <c r="AB1837" s="145">
        <v>600</v>
      </c>
      <c r="AC1837" s="145">
        <v>1522</v>
      </c>
    </row>
    <row r="1838" spans="24:29">
      <c r="X1838" s="144">
        <v>43431</v>
      </c>
      <c r="Y1838" s="145">
        <v>1544</v>
      </c>
      <c r="Z1838" s="145">
        <v>621</v>
      </c>
      <c r="AA1838" s="150">
        <v>43508</v>
      </c>
      <c r="AB1838" s="145">
        <v>605</v>
      </c>
      <c r="AC1838" s="145">
        <v>1522</v>
      </c>
    </row>
    <row r="1839" spans="24:29">
      <c r="X1839" s="144">
        <v>43430</v>
      </c>
      <c r="Y1839" s="145">
        <v>1545</v>
      </c>
      <c r="Z1839" s="145">
        <v>621</v>
      </c>
      <c r="AA1839" s="150">
        <v>43507</v>
      </c>
      <c r="AB1839" s="145">
        <v>605</v>
      </c>
      <c r="AC1839" s="145">
        <v>1522</v>
      </c>
    </row>
    <row r="1840" spans="24:29">
      <c r="X1840" s="144">
        <v>43427</v>
      </c>
      <c r="Y1840" s="145">
        <v>1545</v>
      </c>
      <c r="Z1840" s="145">
        <v>622</v>
      </c>
      <c r="AA1840" s="150">
        <v>43497</v>
      </c>
      <c r="AB1840" s="145">
        <v>605</v>
      </c>
      <c r="AC1840" s="145">
        <v>1522</v>
      </c>
    </row>
    <row r="1841" spans="24:29">
      <c r="X1841" s="144">
        <v>43426</v>
      </c>
      <c r="Y1841" s="145">
        <v>1545</v>
      </c>
      <c r="Z1841" s="145">
        <v>622</v>
      </c>
      <c r="AA1841" s="150">
        <v>43496</v>
      </c>
      <c r="AB1841" s="145">
        <v>605</v>
      </c>
      <c r="AC1841" s="145">
        <v>1522</v>
      </c>
    </row>
    <row r="1842" spans="24:29">
      <c r="X1842" s="144">
        <v>43425</v>
      </c>
      <c r="Y1842" s="145">
        <v>1545</v>
      </c>
      <c r="Z1842" s="145">
        <v>622</v>
      </c>
      <c r="AA1842" s="150">
        <v>43495</v>
      </c>
      <c r="AB1842" s="145">
        <v>603</v>
      </c>
      <c r="AC1842" s="145">
        <v>1522</v>
      </c>
    </row>
    <row r="1843" spans="24:29">
      <c r="X1843" s="144">
        <v>43424</v>
      </c>
      <c r="Y1843" s="145">
        <v>1545</v>
      </c>
      <c r="Z1843" s="145">
        <v>622</v>
      </c>
      <c r="AA1843" s="150">
        <v>43494</v>
      </c>
      <c r="AB1843" s="145">
        <v>603</v>
      </c>
      <c r="AC1843" s="145">
        <v>1522</v>
      </c>
    </row>
    <row r="1844" spans="24:29">
      <c r="X1844" s="144">
        <v>43423</v>
      </c>
      <c r="Y1844" s="145">
        <v>1545</v>
      </c>
      <c r="Z1844" s="145">
        <v>622</v>
      </c>
      <c r="AA1844" s="150">
        <v>43493</v>
      </c>
      <c r="AB1844" s="145">
        <v>603</v>
      </c>
      <c r="AC1844" s="145">
        <v>1522</v>
      </c>
    </row>
    <row r="1845" spans="24:29">
      <c r="X1845" s="144">
        <v>43420</v>
      </c>
      <c r="Y1845" s="145">
        <v>1546</v>
      </c>
      <c r="Z1845" s="145">
        <v>622</v>
      </c>
      <c r="AA1845" s="150">
        <v>43490</v>
      </c>
      <c r="AB1845" s="145">
        <v>602</v>
      </c>
      <c r="AC1845" s="145">
        <v>1523</v>
      </c>
    </row>
    <row r="1846" spans="24:29">
      <c r="X1846" s="144">
        <v>43419</v>
      </c>
      <c r="Y1846" s="145">
        <v>1546</v>
      </c>
      <c r="Z1846" s="145">
        <v>622</v>
      </c>
      <c r="AA1846" s="150">
        <v>43489</v>
      </c>
      <c r="AB1846" s="145">
        <v>603</v>
      </c>
      <c r="AC1846" s="145">
        <v>1522</v>
      </c>
    </row>
    <row r="1847" spans="24:29">
      <c r="X1847" s="144">
        <v>43418</v>
      </c>
      <c r="Y1847" s="145">
        <v>1546</v>
      </c>
      <c r="Z1847" s="145">
        <v>622</v>
      </c>
      <c r="AA1847" s="150">
        <v>43488</v>
      </c>
      <c r="AB1847" s="145">
        <v>603</v>
      </c>
      <c r="AC1847" s="145">
        <v>1523</v>
      </c>
    </row>
    <row r="1848" spans="24:29">
      <c r="X1848" s="144">
        <v>43417</v>
      </c>
      <c r="Y1848" s="145">
        <v>1545</v>
      </c>
      <c r="Z1848" s="145">
        <v>622</v>
      </c>
      <c r="AA1848" s="150">
        <v>43487</v>
      </c>
      <c r="AB1848" s="145">
        <v>603</v>
      </c>
      <c r="AC1848" s="145">
        <v>1522</v>
      </c>
    </row>
    <row r="1849" spans="24:29">
      <c r="X1849" s="144">
        <v>43416</v>
      </c>
      <c r="Y1849" s="145">
        <v>1545</v>
      </c>
      <c r="Z1849" s="145">
        <v>622</v>
      </c>
      <c r="AA1849" s="150">
        <v>43486</v>
      </c>
      <c r="AB1849" s="145">
        <v>603</v>
      </c>
      <c r="AC1849" s="145">
        <v>1522</v>
      </c>
    </row>
    <row r="1850" spans="24:29">
      <c r="X1850" s="144">
        <v>43413</v>
      </c>
      <c r="Y1850" s="145">
        <v>1544</v>
      </c>
      <c r="Z1850" s="145">
        <v>618</v>
      </c>
      <c r="AA1850" s="150">
        <v>43483</v>
      </c>
      <c r="AB1850" s="145">
        <v>603</v>
      </c>
      <c r="AC1850" s="145">
        <v>1522</v>
      </c>
    </row>
    <row r="1851" spans="24:29">
      <c r="X1851" s="144">
        <v>43412</v>
      </c>
      <c r="Y1851" s="145">
        <v>1543</v>
      </c>
      <c r="Z1851" s="145">
        <v>618</v>
      </c>
      <c r="AA1851" s="150">
        <v>43482</v>
      </c>
      <c r="AB1851" s="145">
        <v>603</v>
      </c>
      <c r="AC1851" s="145">
        <v>1521</v>
      </c>
    </row>
    <row r="1852" spans="24:29">
      <c r="X1852" s="144">
        <v>43411</v>
      </c>
      <c r="Y1852" s="145">
        <v>1541</v>
      </c>
      <c r="Z1852" s="145">
        <v>618</v>
      </c>
      <c r="AA1852" s="150">
        <v>43481</v>
      </c>
      <c r="AB1852" s="145">
        <v>603</v>
      </c>
      <c r="AC1852" s="145">
        <v>1521</v>
      </c>
    </row>
    <row r="1853" spans="24:29">
      <c r="X1853" s="144">
        <v>43410</v>
      </c>
      <c r="Y1853" s="145">
        <v>1538</v>
      </c>
      <c r="Z1853" s="145">
        <v>618</v>
      </c>
      <c r="AA1853" s="150">
        <v>43480</v>
      </c>
      <c r="AB1853" s="145">
        <v>603</v>
      </c>
      <c r="AC1853" s="145">
        <v>1520</v>
      </c>
    </row>
    <row r="1854" spans="24:29">
      <c r="X1854" s="144">
        <v>43409</v>
      </c>
      <c r="Y1854" s="145">
        <v>1536</v>
      </c>
      <c r="Z1854" s="145">
        <v>618</v>
      </c>
      <c r="AA1854" s="150">
        <v>43479</v>
      </c>
      <c r="AB1854" s="145">
        <v>603</v>
      </c>
      <c r="AC1854" s="145">
        <v>1525</v>
      </c>
    </row>
    <row r="1855" spans="24:29">
      <c r="X1855" s="144">
        <v>43406</v>
      </c>
      <c r="Y1855" s="145">
        <v>1537</v>
      </c>
      <c r="Z1855" s="145">
        <v>618</v>
      </c>
      <c r="AA1855" s="150">
        <v>43476</v>
      </c>
      <c r="AB1855" s="145">
        <v>603</v>
      </c>
      <c r="AC1855" s="145">
        <v>1525</v>
      </c>
    </row>
    <row r="1856" spans="24:29">
      <c r="X1856" s="144">
        <v>43405</v>
      </c>
      <c r="Y1856" s="145">
        <v>1536</v>
      </c>
      <c r="Z1856" s="145">
        <v>618</v>
      </c>
      <c r="AA1856" s="150">
        <v>43475</v>
      </c>
      <c r="AB1856" s="145">
        <v>603</v>
      </c>
      <c r="AC1856" s="145">
        <v>1526</v>
      </c>
    </row>
    <row r="1857" spans="24:29">
      <c r="X1857" s="144">
        <v>43404</v>
      </c>
      <c r="Y1857" s="145">
        <v>1523</v>
      </c>
      <c r="Z1857" s="145">
        <v>605</v>
      </c>
      <c r="AA1857" s="150">
        <v>43474</v>
      </c>
      <c r="AB1857" s="145">
        <v>603</v>
      </c>
      <c r="AC1857" s="145">
        <v>1527</v>
      </c>
    </row>
    <row r="1858" spans="24:29">
      <c r="X1858" s="144">
        <v>43403</v>
      </c>
      <c r="Y1858" s="145">
        <v>1523</v>
      </c>
      <c r="Z1858" s="145">
        <v>605</v>
      </c>
      <c r="AA1858" s="150">
        <v>43473</v>
      </c>
      <c r="AB1858" s="145">
        <v>603</v>
      </c>
      <c r="AC1858" s="145">
        <v>1527</v>
      </c>
    </row>
    <row r="1859" spans="24:29">
      <c r="X1859" s="144">
        <v>43402</v>
      </c>
      <c r="Y1859" s="145">
        <v>1516</v>
      </c>
      <c r="Z1859" s="145">
        <v>605</v>
      </c>
      <c r="AA1859" s="150">
        <v>43472</v>
      </c>
      <c r="AB1859" s="145">
        <v>603</v>
      </c>
      <c r="AC1859" s="145">
        <v>1527</v>
      </c>
    </row>
    <row r="1860" spans="24:29">
      <c r="X1860" s="144">
        <v>43399</v>
      </c>
      <c r="Y1860" s="145">
        <v>1516</v>
      </c>
      <c r="Z1860" s="145">
        <v>606</v>
      </c>
      <c r="AA1860" s="150">
        <v>43469</v>
      </c>
      <c r="AB1860" s="145">
        <v>603</v>
      </c>
      <c r="AC1860" s="145">
        <v>1528</v>
      </c>
    </row>
    <row r="1861" spans="24:29">
      <c r="X1861" s="144">
        <v>43398</v>
      </c>
      <c r="Y1861" s="145">
        <v>1514</v>
      </c>
      <c r="Z1861" s="145">
        <v>606</v>
      </c>
      <c r="AA1861" s="150">
        <v>43468</v>
      </c>
      <c r="AB1861" s="145">
        <v>603</v>
      </c>
      <c r="AC1861" s="145">
        <v>1531</v>
      </c>
    </row>
    <row r="1862" spans="24:29">
      <c r="X1862" s="144">
        <v>43397</v>
      </c>
      <c r="Y1862" s="145">
        <v>1514</v>
      </c>
      <c r="Z1862" s="145">
        <v>606</v>
      </c>
      <c r="AA1862" s="150">
        <v>43467</v>
      </c>
      <c r="AB1862" s="145">
        <v>603</v>
      </c>
      <c r="AC1862" s="145">
        <v>1531</v>
      </c>
    </row>
    <row r="1863" spans="24:29">
      <c r="X1863" s="144">
        <v>43396</v>
      </c>
      <c r="Y1863" s="145">
        <v>1514</v>
      </c>
      <c r="Z1863" s="145">
        <v>606</v>
      </c>
      <c r="AA1863" s="150">
        <v>43462</v>
      </c>
      <c r="AB1863" s="145">
        <v>609</v>
      </c>
      <c r="AC1863" s="145">
        <v>1535</v>
      </c>
    </row>
    <row r="1864" spans="24:29">
      <c r="X1864" s="144">
        <v>43395</v>
      </c>
      <c r="Y1864" s="145">
        <v>1514</v>
      </c>
      <c r="Z1864" s="145">
        <v>604</v>
      </c>
      <c r="AA1864" s="150">
        <v>43461</v>
      </c>
      <c r="AB1864" s="145">
        <v>619</v>
      </c>
      <c r="AC1864" s="145">
        <v>1537</v>
      </c>
    </row>
    <row r="1865" spans="24:29">
      <c r="X1865" s="144">
        <v>43392</v>
      </c>
      <c r="Y1865" s="145">
        <v>1513</v>
      </c>
      <c r="Z1865" s="145">
        <v>604</v>
      </c>
      <c r="AA1865" s="150">
        <v>43460</v>
      </c>
      <c r="AB1865" s="145">
        <v>619</v>
      </c>
      <c r="AC1865" s="145">
        <v>1537</v>
      </c>
    </row>
    <row r="1866" spans="24:29">
      <c r="X1866" s="144">
        <v>43391</v>
      </c>
      <c r="Y1866" s="145">
        <v>1513</v>
      </c>
      <c r="Z1866" s="145">
        <v>604</v>
      </c>
      <c r="AA1866" s="150">
        <v>43459</v>
      </c>
      <c r="AB1866" s="145">
        <v>619</v>
      </c>
      <c r="AC1866" s="145">
        <v>1537</v>
      </c>
    </row>
    <row r="1867" spans="24:29">
      <c r="X1867" s="144">
        <v>43390</v>
      </c>
      <c r="Y1867" s="145">
        <v>1511</v>
      </c>
      <c r="Z1867" s="145">
        <v>604</v>
      </c>
      <c r="AA1867" s="150">
        <v>43458</v>
      </c>
      <c r="AB1867" s="145">
        <v>620</v>
      </c>
      <c r="AC1867" s="145">
        <v>1537</v>
      </c>
    </row>
    <row r="1868" spans="24:29">
      <c r="X1868" s="144">
        <v>43389</v>
      </c>
      <c r="Y1868" s="145">
        <v>1512</v>
      </c>
      <c r="Z1868" s="145">
        <v>600</v>
      </c>
      <c r="AA1868" s="150">
        <v>43455</v>
      </c>
      <c r="AB1868" s="145">
        <v>620</v>
      </c>
      <c r="AC1868" s="145">
        <v>1537</v>
      </c>
    </row>
    <row r="1869" spans="24:29">
      <c r="X1869" s="144">
        <v>43388</v>
      </c>
      <c r="Y1869" s="145">
        <v>1511</v>
      </c>
      <c r="Z1869" s="145">
        <v>598</v>
      </c>
      <c r="AA1869" s="150">
        <v>43454</v>
      </c>
      <c r="AB1869" s="145">
        <v>620</v>
      </c>
      <c r="AC1869" s="145">
        <v>1537</v>
      </c>
    </row>
    <row r="1870" spans="24:29">
      <c r="X1870" s="144">
        <v>43385</v>
      </c>
      <c r="Y1870" s="145">
        <v>1506</v>
      </c>
      <c r="Z1870" s="145">
        <v>598</v>
      </c>
      <c r="AA1870" s="150">
        <v>43453</v>
      </c>
      <c r="AB1870" s="145">
        <v>620</v>
      </c>
      <c r="AC1870" s="145">
        <v>1537</v>
      </c>
    </row>
    <row r="1871" spans="24:29">
      <c r="X1871" s="144">
        <v>43384</v>
      </c>
      <c r="Y1871" s="145">
        <v>1505</v>
      </c>
      <c r="Z1871" s="145">
        <v>598</v>
      </c>
      <c r="AA1871" s="150">
        <v>43452</v>
      </c>
      <c r="AB1871" s="145">
        <v>620</v>
      </c>
      <c r="AC1871" s="145">
        <v>1537</v>
      </c>
    </row>
    <row r="1872" spans="24:29">
      <c r="X1872" s="144">
        <v>43383</v>
      </c>
      <c r="Y1872" s="145">
        <v>1505</v>
      </c>
      <c r="Z1872" s="145">
        <v>598</v>
      </c>
      <c r="AA1872" s="150">
        <v>43451</v>
      </c>
      <c r="AB1872" s="145">
        <v>620</v>
      </c>
      <c r="AC1872" s="145">
        <v>1537</v>
      </c>
    </row>
    <row r="1873" spans="24:29">
      <c r="X1873" s="144">
        <v>43382</v>
      </c>
      <c r="Y1873" s="145">
        <v>1505</v>
      </c>
      <c r="Z1873" s="145">
        <v>598</v>
      </c>
      <c r="AA1873" s="150">
        <v>43448</v>
      </c>
      <c r="AB1873" s="145">
        <v>620</v>
      </c>
      <c r="AC1873" s="145">
        <v>1537</v>
      </c>
    </row>
    <row r="1874" spans="24:29">
      <c r="X1874" s="144">
        <v>43381</v>
      </c>
      <c r="Y1874" s="145">
        <v>1505</v>
      </c>
      <c r="Z1874" s="145">
        <v>598</v>
      </c>
      <c r="AA1874" s="150">
        <v>43447</v>
      </c>
      <c r="AB1874" s="145">
        <v>620</v>
      </c>
      <c r="AC1874" s="145">
        <v>1537</v>
      </c>
    </row>
    <row r="1875" spans="24:29">
      <c r="X1875" s="144">
        <v>43371</v>
      </c>
      <c r="Y1875" s="145">
        <v>1491</v>
      </c>
      <c r="Z1875" s="145">
        <v>597</v>
      </c>
      <c r="AA1875" s="150">
        <v>43446</v>
      </c>
      <c r="AB1875" s="145">
        <v>620</v>
      </c>
      <c r="AC1875" s="145">
        <v>1538</v>
      </c>
    </row>
    <row r="1876" spans="24:29">
      <c r="X1876" s="144">
        <v>43370</v>
      </c>
      <c r="Y1876" s="145">
        <v>1491</v>
      </c>
      <c r="Z1876" s="145">
        <v>593</v>
      </c>
      <c r="AA1876" s="150">
        <v>43445</v>
      </c>
      <c r="AB1876" s="145">
        <v>620</v>
      </c>
      <c r="AC1876" s="145">
        <v>1538</v>
      </c>
    </row>
    <row r="1877" spans="24:29">
      <c r="X1877" s="144">
        <v>43369</v>
      </c>
      <c r="Y1877" s="145">
        <v>1491</v>
      </c>
      <c r="Z1877" s="145">
        <v>593</v>
      </c>
      <c r="AA1877" s="150">
        <v>43444</v>
      </c>
      <c r="AB1877" s="145">
        <v>621</v>
      </c>
      <c r="AC1877" s="145">
        <v>1537</v>
      </c>
    </row>
    <row r="1878" spans="24:29">
      <c r="X1878" s="144">
        <v>43368</v>
      </c>
      <c r="Y1878" s="145">
        <v>1491</v>
      </c>
      <c r="Z1878" s="145">
        <v>593</v>
      </c>
      <c r="AA1878" s="150">
        <v>43441</v>
      </c>
      <c r="AB1878" s="145">
        <v>621</v>
      </c>
      <c r="AC1878" s="145">
        <v>1538</v>
      </c>
    </row>
    <row r="1879" spans="24:29">
      <c r="X1879" s="144">
        <v>43364</v>
      </c>
      <c r="Y1879" s="145">
        <v>1491</v>
      </c>
      <c r="Z1879" s="145">
        <v>593</v>
      </c>
      <c r="AA1879" s="150">
        <v>43440</v>
      </c>
      <c r="AB1879" s="145">
        <v>621</v>
      </c>
      <c r="AC1879" s="145">
        <v>1538</v>
      </c>
    </row>
    <row r="1880" spans="24:29">
      <c r="X1880" s="144">
        <v>43363</v>
      </c>
      <c r="Y1880" s="145">
        <v>1492</v>
      </c>
      <c r="Z1880" s="145">
        <v>593</v>
      </c>
      <c r="AA1880" s="150">
        <v>43439</v>
      </c>
      <c r="AB1880" s="145">
        <v>621</v>
      </c>
      <c r="AC1880" s="145">
        <v>1539</v>
      </c>
    </row>
    <row r="1881" spans="24:29">
      <c r="X1881" s="144">
        <v>43362</v>
      </c>
      <c r="Y1881" s="145">
        <v>1493</v>
      </c>
      <c r="Z1881" s="145">
        <v>593</v>
      </c>
      <c r="AA1881" s="150">
        <v>43438</v>
      </c>
      <c r="AB1881" s="145">
        <v>621</v>
      </c>
      <c r="AC1881" s="145">
        <v>1540</v>
      </c>
    </row>
    <row r="1882" spans="24:29">
      <c r="X1882" s="144">
        <v>43361</v>
      </c>
      <c r="Y1882" s="145">
        <v>1492</v>
      </c>
      <c r="Z1882" s="145">
        <v>593</v>
      </c>
      <c r="AA1882" s="150">
        <v>43437</v>
      </c>
      <c r="AB1882" s="145">
        <v>621</v>
      </c>
      <c r="AC1882" s="145">
        <v>1541</v>
      </c>
    </row>
    <row r="1883" spans="24:29">
      <c r="X1883" s="144">
        <v>43360</v>
      </c>
      <c r="Y1883" s="145">
        <v>1488</v>
      </c>
      <c r="Z1883" s="145">
        <v>592</v>
      </c>
      <c r="AA1883" s="150">
        <v>43434</v>
      </c>
      <c r="AB1883" s="145">
        <v>621</v>
      </c>
      <c r="AC1883" s="145">
        <v>1542</v>
      </c>
    </row>
    <row r="1884" spans="24:29">
      <c r="X1884" s="144">
        <v>43357</v>
      </c>
      <c r="Y1884" s="145">
        <v>1487</v>
      </c>
      <c r="Z1884" s="145">
        <v>592</v>
      </c>
      <c r="AA1884" s="150">
        <v>43433</v>
      </c>
      <c r="AB1884" s="145">
        <v>621</v>
      </c>
      <c r="AC1884" s="145">
        <v>1544</v>
      </c>
    </row>
    <row r="1885" spans="24:29">
      <c r="X1885" s="144">
        <v>43356</v>
      </c>
      <c r="Y1885" s="145">
        <v>1484</v>
      </c>
      <c r="Z1885" s="145">
        <v>591</v>
      </c>
      <c r="AA1885" s="150">
        <v>43432</v>
      </c>
      <c r="AB1885" s="145">
        <v>621</v>
      </c>
      <c r="AC1885" s="145">
        <v>1544</v>
      </c>
    </row>
    <row r="1886" spans="24:29">
      <c r="X1886" s="144">
        <v>43355</v>
      </c>
      <c r="Y1886" s="145">
        <v>1476</v>
      </c>
      <c r="Z1886" s="145">
        <v>591</v>
      </c>
      <c r="AA1886" s="150">
        <v>43431</v>
      </c>
      <c r="AB1886" s="145">
        <v>621</v>
      </c>
      <c r="AC1886" s="145">
        <v>1544</v>
      </c>
    </row>
    <row r="1887" spans="24:29">
      <c r="X1887" s="144">
        <v>43354</v>
      </c>
      <c r="Y1887" s="145">
        <v>1475</v>
      </c>
      <c r="Z1887" s="145">
        <v>591</v>
      </c>
      <c r="AA1887" s="150">
        <v>43430</v>
      </c>
      <c r="AB1887" s="145">
        <v>621</v>
      </c>
      <c r="AC1887" s="145">
        <v>1545</v>
      </c>
    </row>
    <row r="1888" spans="24:29">
      <c r="X1888" s="144">
        <v>43353</v>
      </c>
      <c r="Y1888" s="145">
        <v>1467</v>
      </c>
      <c r="Z1888" s="145">
        <v>591</v>
      </c>
      <c r="AA1888" s="150">
        <v>43427</v>
      </c>
      <c r="AB1888" s="145">
        <v>622</v>
      </c>
      <c r="AC1888" s="145">
        <v>1545</v>
      </c>
    </row>
    <row r="1889" spans="24:29">
      <c r="X1889" s="144">
        <v>43350</v>
      </c>
      <c r="Y1889" s="145">
        <v>1466</v>
      </c>
      <c r="Z1889" s="145">
        <v>591</v>
      </c>
      <c r="AA1889" s="150">
        <v>43426</v>
      </c>
      <c r="AB1889" s="145">
        <v>622</v>
      </c>
      <c r="AC1889" s="145">
        <v>1545</v>
      </c>
    </row>
    <row r="1890" spans="24:29">
      <c r="X1890" s="144">
        <v>43349</v>
      </c>
      <c r="Y1890" s="145">
        <v>1465</v>
      </c>
      <c r="Z1890" s="145">
        <v>591</v>
      </c>
      <c r="AA1890" s="150">
        <v>43425</v>
      </c>
      <c r="AB1890" s="145">
        <v>622</v>
      </c>
      <c r="AC1890" s="145">
        <v>1545</v>
      </c>
    </row>
    <row r="1891" spans="24:29">
      <c r="X1891" s="144">
        <v>43348</v>
      </c>
      <c r="Y1891" s="145">
        <v>1465</v>
      </c>
      <c r="Z1891" s="145">
        <v>591</v>
      </c>
      <c r="AA1891" s="150">
        <v>43424</v>
      </c>
      <c r="AB1891" s="145">
        <v>622</v>
      </c>
      <c r="AC1891" s="145">
        <v>1545</v>
      </c>
    </row>
    <row r="1892" spans="24:29">
      <c r="X1892" s="144">
        <v>43347</v>
      </c>
      <c r="Y1892" s="145">
        <v>1465</v>
      </c>
      <c r="Z1892" s="145">
        <v>591</v>
      </c>
      <c r="AA1892" s="150">
        <v>43423</v>
      </c>
      <c r="AB1892" s="145">
        <v>622</v>
      </c>
      <c r="AC1892" s="145">
        <v>1545</v>
      </c>
    </row>
    <row r="1893" spans="24:29">
      <c r="X1893" s="144">
        <v>43346</v>
      </c>
      <c r="Y1893" s="145">
        <v>1459</v>
      </c>
      <c r="Z1893" s="145">
        <v>591</v>
      </c>
      <c r="AA1893" s="150">
        <v>43420</v>
      </c>
      <c r="AB1893" s="145">
        <v>622</v>
      </c>
      <c r="AC1893" s="145">
        <v>1546</v>
      </c>
    </row>
    <row r="1894" spans="24:29">
      <c r="X1894" s="144">
        <v>43343</v>
      </c>
      <c r="Y1894" s="145">
        <v>1454</v>
      </c>
      <c r="Z1894" s="145">
        <v>591</v>
      </c>
      <c r="AA1894" s="150">
        <v>43419</v>
      </c>
      <c r="AB1894" s="145">
        <v>622</v>
      </c>
      <c r="AC1894" s="145">
        <v>1546</v>
      </c>
    </row>
    <row r="1895" spans="24:29">
      <c r="X1895" s="144">
        <v>43342</v>
      </c>
      <c r="Y1895" s="145">
        <v>1454</v>
      </c>
      <c r="Z1895" s="145">
        <v>591</v>
      </c>
      <c r="AA1895" s="150">
        <v>43418</v>
      </c>
      <c r="AB1895" s="145">
        <v>622</v>
      </c>
      <c r="AC1895" s="145">
        <v>1546</v>
      </c>
    </row>
    <row r="1896" spans="24:29">
      <c r="X1896" s="144">
        <v>43341</v>
      </c>
      <c r="Y1896" s="145">
        <v>1453</v>
      </c>
      <c r="Z1896" s="145">
        <v>591</v>
      </c>
      <c r="AA1896" s="150">
        <v>43417</v>
      </c>
      <c r="AB1896" s="145">
        <v>622</v>
      </c>
      <c r="AC1896" s="145">
        <v>1545</v>
      </c>
    </row>
    <row r="1897" spans="24:29">
      <c r="X1897" s="144">
        <v>43340</v>
      </c>
      <c r="Y1897" s="145">
        <v>1453</v>
      </c>
      <c r="Z1897" s="145">
        <v>591</v>
      </c>
      <c r="AA1897" s="150">
        <v>43416</v>
      </c>
      <c r="AB1897" s="145">
        <v>622</v>
      </c>
      <c r="AC1897" s="145">
        <v>1545</v>
      </c>
    </row>
    <row r="1898" spans="24:29">
      <c r="X1898" s="144">
        <v>43339</v>
      </c>
      <c r="Y1898" s="145">
        <v>1443</v>
      </c>
      <c r="Z1898" s="145">
        <v>591</v>
      </c>
      <c r="AA1898" s="150">
        <v>43413</v>
      </c>
      <c r="AB1898" s="145">
        <v>618</v>
      </c>
      <c r="AC1898" s="145">
        <v>1544</v>
      </c>
    </row>
    <row r="1899" spans="24:29">
      <c r="X1899" s="144">
        <v>43336</v>
      </c>
      <c r="Y1899" s="145">
        <v>1444</v>
      </c>
      <c r="Z1899" s="145">
        <v>591</v>
      </c>
      <c r="AA1899" s="150">
        <v>43412</v>
      </c>
      <c r="AB1899" s="145">
        <v>618</v>
      </c>
      <c r="AC1899" s="145">
        <v>1543</v>
      </c>
    </row>
    <row r="1900" spans="24:29">
      <c r="X1900" s="144">
        <v>43335</v>
      </c>
      <c r="Y1900" s="145">
        <v>1443</v>
      </c>
      <c r="Z1900" s="145">
        <v>591</v>
      </c>
      <c r="AA1900" s="150">
        <v>43411</v>
      </c>
      <c r="AB1900" s="145">
        <v>618</v>
      </c>
      <c r="AC1900" s="145">
        <v>1541</v>
      </c>
    </row>
    <row r="1901" spans="24:29">
      <c r="X1901" s="144">
        <v>43334</v>
      </c>
      <c r="Y1901" s="145">
        <v>1443</v>
      </c>
      <c r="Z1901" s="145">
        <v>591</v>
      </c>
      <c r="AA1901" s="150">
        <v>43410</v>
      </c>
      <c r="AB1901" s="145">
        <v>618</v>
      </c>
      <c r="AC1901" s="145">
        <v>1538</v>
      </c>
    </row>
    <row r="1902" spans="24:29">
      <c r="X1902" s="144">
        <v>43333</v>
      </c>
      <c r="Y1902" s="145">
        <v>1443</v>
      </c>
      <c r="Z1902" s="145">
        <v>591</v>
      </c>
      <c r="AA1902" s="150">
        <v>43409</v>
      </c>
      <c r="AB1902" s="145">
        <v>618</v>
      </c>
      <c r="AC1902" s="145">
        <v>1536</v>
      </c>
    </row>
    <row r="1903" spans="24:29">
      <c r="X1903" s="144">
        <v>43332</v>
      </c>
      <c r="Y1903" s="145">
        <v>1442</v>
      </c>
      <c r="Z1903" s="145">
        <v>592</v>
      </c>
      <c r="AA1903" s="150">
        <v>43406</v>
      </c>
      <c r="AB1903" s="145">
        <v>618</v>
      </c>
      <c r="AC1903" s="145">
        <v>1537</v>
      </c>
    </row>
    <row r="1904" spans="24:29">
      <c r="X1904" s="144">
        <v>43329</v>
      </c>
      <c r="Y1904" s="145">
        <v>1443</v>
      </c>
      <c r="Z1904" s="145">
        <v>592</v>
      </c>
      <c r="AA1904" s="150">
        <v>43405</v>
      </c>
      <c r="AB1904" s="145">
        <v>618</v>
      </c>
      <c r="AC1904" s="145">
        <v>1536</v>
      </c>
    </row>
    <row r="1905" spans="24:29">
      <c r="X1905" s="144">
        <v>43328</v>
      </c>
      <c r="Y1905" s="145">
        <v>1443</v>
      </c>
      <c r="Z1905" s="145">
        <v>592</v>
      </c>
      <c r="AA1905" s="150">
        <v>43404</v>
      </c>
      <c r="AB1905" s="145">
        <v>605</v>
      </c>
      <c r="AC1905" s="145">
        <v>1523</v>
      </c>
    </row>
    <row r="1906" spans="24:29">
      <c r="X1906" s="144">
        <v>43327</v>
      </c>
      <c r="Y1906" s="145">
        <v>1436</v>
      </c>
      <c r="Z1906" s="145">
        <v>592</v>
      </c>
      <c r="AA1906" s="150">
        <v>43403</v>
      </c>
      <c r="AB1906" s="145">
        <v>605</v>
      </c>
      <c r="AC1906" s="145">
        <v>1523</v>
      </c>
    </row>
    <row r="1907" spans="24:29">
      <c r="X1907" s="144">
        <v>43326</v>
      </c>
      <c r="Y1907" s="145">
        <v>1434</v>
      </c>
      <c r="Z1907" s="145">
        <v>591</v>
      </c>
      <c r="AA1907" s="150">
        <v>43402</v>
      </c>
      <c r="AB1907" s="145">
        <v>605</v>
      </c>
      <c r="AC1907" s="145">
        <v>1516</v>
      </c>
    </row>
    <row r="1908" spans="24:29">
      <c r="X1908" s="144">
        <v>43325</v>
      </c>
      <c r="Y1908" s="145">
        <v>1434</v>
      </c>
      <c r="Z1908" s="145">
        <v>589</v>
      </c>
      <c r="AA1908" s="150">
        <v>43399</v>
      </c>
      <c r="AB1908" s="145">
        <v>606</v>
      </c>
      <c r="AC1908" s="145">
        <v>1516</v>
      </c>
    </row>
    <row r="1909" spans="24:29">
      <c r="X1909" s="144">
        <v>43322</v>
      </c>
      <c r="Y1909" s="145">
        <v>1434</v>
      </c>
      <c r="Z1909" s="145">
        <v>588</v>
      </c>
      <c r="AA1909" s="150">
        <v>43398</v>
      </c>
      <c r="AB1909" s="145">
        <v>606</v>
      </c>
      <c r="AC1909" s="145">
        <v>1514</v>
      </c>
    </row>
    <row r="1910" spans="24:29">
      <c r="X1910" s="144">
        <v>43321</v>
      </c>
      <c r="Y1910" s="145">
        <v>1433</v>
      </c>
      <c r="Z1910" s="145">
        <v>588</v>
      </c>
      <c r="AA1910" s="150">
        <v>43397</v>
      </c>
      <c r="AB1910" s="145">
        <v>606</v>
      </c>
      <c r="AC1910" s="145">
        <v>1514</v>
      </c>
    </row>
    <row r="1911" spans="24:29">
      <c r="X1911" s="144">
        <v>43320</v>
      </c>
      <c r="Y1911" s="145">
        <v>1432</v>
      </c>
      <c r="Z1911" s="145">
        <v>588</v>
      </c>
      <c r="AA1911" s="150">
        <v>43396</v>
      </c>
      <c r="AB1911" s="145">
        <v>606</v>
      </c>
      <c r="AC1911" s="145">
        <v>1514</v>
      </c>
    </row>
    <row r="1912" spans="24:29">
      <c r="X1912" s="144">
        <v>43319</v>
      </c>
      <c r="Y1912" s="145">
        <v>1432</v>
      </c>
      <c r="Z1912" s="145">
        <v>588</v>
      </c>
      <c r="AA1912" s="150">
        <v>43395</v>
      </c>
      <c r="AB1912" s="145">
        <v>604</v>
      </c>
      <c r="AC1912" s="145">
        <v>1514</v>
      </c>
    </row>
    <row r="1913" spans="24:29">
      <c r="X1913" s="144">
        <v>43318</v>
      </c>
      <c r="Y1913" s="145">
        <v>1431</v>
      </c>
      <c r="Z1913" s="145">
        <v>589</v>
      </c>
      <c r="AA1913" s="150">
        <v>43392</v>
      </c>
      <c r="AB1913" s="145">
        <v>604</v>
      </c>
      <c r="AC1913" s="145">
        <v>1513</v>
      </c>
    </row>
    <row r="1914" spans="24:29">
      <c r="X1914" s="144">
        <v>43315</v>
      </c>
      <c r="Y1914" s="145">
        <v>1435</v>
      </c>
      <c r="Z1914" s="145">
        <v>589</v>
      </c>
      <c r="AA1914" s="150">
        <v>43391</v>
      </c>
      <c r="AB1914" s="145">
        <v>604</v>
      </c>
      <c r="AC1914" s="145">
        <v>1513</v>
      </c>
    </row>
    <row r="1915" spans="24:29">
      <c r="X1915" s="144">
        <v>43314</v>
      </c>
      <c r="Y1915" s="145">
        <v>1439</v>
      </c>
      <c r="Z1915" s="145">
        <v>589</v>
      </c>
      <c r="AA1915" s="150">
        <v>43390</v>
      </c>
      <c r="AB1915" s="145">
        <v>604</v>
      </c>
      <c r="AC1915" s="145">
        <v>1511</v>
      </c>
    </row>
    <row r="1916" spans="24:29">
      <c r="X1916" s="144">
        <v>43313</v>
      </c>
      <c r="Y1916" s="145">
        <v>1439</v>
      </c>
      <c r="Z1916" s="145">
        <v>589</v>
      </c>
      <c r="AA1916" s="150">
        <v>43389</v>
      </c>
      <c r="AB1916" s="145">
        <v>600</v>
      </c>
      <c r="AC1916" s="145">
        <v>1512</v>
      </c>
    </row>
    <row r="1917" spans="24:29">
      <c r="X1917" s="144">
        <v>43312</v>
      </c>
      <c r="Y1917" s="145">
        <v>1440</v>
      </c>
      <c r="Z1917" s="145">
        <v>589</v>
      </c>
      <c r="AA1917" s="150">
        <v>43388</v>
      </c>
      <c r="AB1917" s="145">
        <v>598</v>
      </c>
      <c r="AC1917" s="145">
        <v>1511</v>
      </c>
    </row>
    <row r="1918" spans="24:29">
      <c r="X1918" s="144">
        <v>43311</v>
      </c>
      <c r="Y1918" s="145">
        <v>1441</v>
      </c>
      <c r="Z1918" s="145">
        <v>589</v>
      </c>
      <c r="AA1918" s="150">
        <v>43385</v>
      </c>
      <c r="AB1918" s="145">
        <v>598</v>
      </c>
      <c r="AC1918" s="145">
        <v>1506</v>
      </c>
    </row>
    <row r="1919" spans="24:29">
      <c r="X1919" s="144">
        <v>43308</v>
      </c>
      <c r="Y1919" s="145">
        <v>1441</v>
      </c>
      <c r="Z1919" s="145">
        <v>590</v>
      </c>
      <c r="AA1919" s="150">
        <v>43384</v>
      </c>
      <c r="AB1919" s="145">
        <v>598</v>
      </c>
      <c r="AC1919" s="145">
        <v>1505</v>
      </c>
    </row>
    <row r="1920" spans="24:29">
      <c r="X1920" s="144">
        <v>43307</v>
      </c>
      <c r="Y1920" s="145">
        <v>1443</v>
      </c>
      <c r="Z1920" s="145">
        <v>590</v>
      </c>
      <c r="AA1920" s="150">
        <v>43383</v>
      </c>
      <c r="AB1920" s="145">
        <v>598</v>
      </c>
      <c r="AC1920" s="145">
        <v>1505</v>
      </c>
    </row>
    <row r="1921" spans="24:29">
      <c r="X1921" s="144">
        <v>43306</v>
      </c>
      <c r="Y1921" s="145">
        <v>1452</v>
      </c>
      <c r="Z1921" s="145">
        <v>590</v>
      </c>
      <c r="AA1921" s="150">
        <v>43382</v>
      </c>
      <c r="AB1921" s="145">
        <v>598</v>
      </c>
      <c r="AC1921" s="145">
        <v>1505</v>
      </c>
    </row>
    <row r="1922" spans="24:29">
      <c r="X1922" s="144">
        <v>43305</v>
      </c>
      <c r="Y1922" s="145">
        <v>1452</v>
      </c>
      <c r="Z1922" s="145">
        <v>590</v>
      </c>
      <c r="AA1922" s="150">
        <v>43381</v>
      </c>
      <c r="AB1922" s="145">
        <v>598</v>
      </c>
      <c r="AC1922" s="145">
        <v>1505</v>
      </c>
    </row>
    <row r="1923" spans="24:29">
      <c r="X1923" s="144">
        <v>43304</v>
      </c>
      <c r="Y1923" s="145">
        <v>1451</v>
      </c>
      <c r="Z1923" s="145">
        <v>590</v>
      </c>
      <c r="AA1923" s="150">
        <v>43371</v>
      </c>
      <c r="AB1923" s="145">
        <v>597</v>
      </c>
      <c r="AC1923" s="145">
        <v>1491</v>
      </c>
    </row>
    <row r="1924" spans="24:29">
      <c r="X1924" s="144">
        <v>43301</v>
      </c>
      <c r="Y1924" s="145">
        <v>1451</v>
      </c>
      <c r="Z1924" s="145">
        <v>591</v>
      </c>
      <c r="AA1924" s="150">
        <v>43370</v>
      </c>
      <c r="AB1924" s="145">
        <v>593</v>
      </c>
      <c r="AC1924" s="145">
        <v>1491</v>
      </c>
    </row>
    <row r="1925" spans="24:29">
      <c r="X1925" s="144">
        <v>43300</v>
      </c>
      <c r="Y1925" s="145">
        <v>1450</v>
      </c>
      <c r="Z1925" s="145">
        <v>591</v>
      </c>
      <c r="AA1925" s="150">
        <v>43369</v>
      </c>
      <c r="AB1925" s="145">
        <v>593</v>
      </c>
      <c r="AC1925" s="145">
        <v>1491</v>
      </c>
    </row>
    <row r="1926" spans="24:29">
      <c r="X1926" s="144">
        <v>43299</v>
      </c>
      <c r="Y1926" s="145">
        <v>1456</v>
      </c>
      <c r="Z1926" s="145">
        <v>591</v>
      </c>
      <c r="AA1926" s="150">
        <v>43368</v>
      </c>
      <c r="AB1926" s="145">
        <v>593</v>
      </c>
      <c r="AC1926" s="145">
        <v>1491</v>
      </c>
    </row>
    <row r="1927" spans="24:29">
      <c r="X1927" s="144">
        <v>43298</v>
      </c>
      <c r="Y1927" s="145">
        <v>1456</v>
      </c>
      <c r="Z1927" s="145">
        <v>591</v>
      </c>
      <c r="AA1927" s="150">
        <v>43364</v>
      </c>
      <c r="AB1927" s="145">
        <v>593</v>
      </c>
      <c r="AC1927" s="145">
        <v>1491</v>
      </c>
    </row>
    <row r="1928" spans="24:29">
      <c r="X1928" s="144">
        <v>43297</v>
      </c>
      <c r="Y1928" s="145">
        <v>1456</v>
      </c>
      <c r="Z1928" s="145">
        <v>591</v>
      </c>
      <c r="AA1928" s="150">
        <v>43363</v>
      </c>
      <c r="AB1928" s="145">
        <v>593</v>
      </c>
      <c r="AC1928" s="145">
        <v>1492</v>
      </c>
    </row>
    <row r="1929" spans="24:29">
      <c r="X1929" s="144">
        <v>43294</v>
      </c>
      <c r="Y1929" s="145">
        <v>1458</v>
      </c>
      <c r="Z1929" s="145">
        <v>591</v>
      </c>
      <c r="AA1929" s="150">
        <v>43362</v>
      </c>
      <c r="AB1929" s="145">
        <v>593</v>
      </c>
      <c r="AC1929" s="145">
        <v>1493</v>
      </c>
    </row>
    <row r="1930" spans="24:29">
      <c r="X1930" s="144">
        <v>43293</v>
      </c>
      <c r="Y1930" s="145">
        <v>1462</v>
      </c>
      <c r="Z1930" s="145">
        <v>591</v>
      </c>
      <c r="AA1930" s="150">
        <v>43361</v>
      </c>
      <c r="AB1930" s="145">
        <v>593</v>
      </c>
      <c r="AC1930" s="145">
        <v>1492</v>
      </c>
    </row>
    <row r="1931" spans="24:29">
      <c r="X1931" s="144">
        <v>43292</v>
      </c>
      <c r="Y1931" s="145">
        <v>1463</v>
      </c>
      <c r="Z1931" s="145">
        <v>591</v>
      </c>
      <c r="AA1931" s="150">
        <v>43360</v>
      </c>
      <c r="AB1931" s="145">
        <v>592</v>
      </c>
      <c r="AC1931" s="145">
        <v>1488</v>
      </c>
    </row>
    <row r="1932" spans="24:29">
      <c r="X1932" s="144">
        <v>43291</v>
      </c>
      <c r="Y1932" s="145">
        <v>1464</v>
      </c>
      <c r="Z1932" s="145">
        <v>591</v>
      </c>
      <c r="AA1932" s="150">
        <v>43357</v>
      </c>
      <c r="AB1932" s="145">
        <v>592</v>
      </c>
      <c r="AC1932" s="145">
        <v>1487</v>
      </c>
    </row>
    <row r="1933" spans="24:29">
      <c r="X1933" s="144">
        <v>43290</v>
      </c>
      <c r="Y1933" s="145">
        <v>1464</v>
      </c>
      <c r="Z1933" s="145">
        <v>591</v>
      </c>
      <c r="AA1933" s="150">
        <v>43356</v>
      </c>
      <c r="AB1933" s="145">
        <v>591</v>
      </c>
      <c r="AC1933" s="145">
        <v>1484</v>
      </c>
    </row>
    <row r="1934" spans="24:29">
      <c r="X1934" s="144">
        <v>43287</v>
      </c>
      <c r="Y1934" s="145">
        <v>1464</v>
      </c>
      <c r="Z1934" s="145">
        <v>591</v>
      </c>
      <c r="AA1934" s="150">
        <v>43355</v>
      </c>
      <c r="AB1934" s="145">
        <v>591</v>
      </c>
      <c r="AC1934" s="145">
        <v>1476</v>
      </c>
    </row>
    <row r="1935" spans="24:29">
      <c r="X1935" s="144">
        <v>43286</v>
      </c>
      <c r="Y1935" s="145">
        <v>1464</v>
      </c>
      <c r="Z1935" s="145">
        <v>591</v>
      </c>
      <c r="AA1935" s="150">
        <v>43354</v>
      </c>
      <c r="AB1935" s="145">
        <v>591</v>
      </c>
      <c r="AC1935" s="145">
        <v>1475</v>
      </c>
    </row>
    <row r="1936" spans="24:29">
      <c r="X1936" s="144">
        <v>43285</v>
      </c>
      <c r="Y1936" s="145">
        <v>1466</v>
      </c>
      <c r="Z1936" s="145">
        <v>591</v>
      </c>
      <c r="AA1936" s="150">
        <v>43353</v>
      </c>
      <c r="AB1936" s="145">
        <v>591</v>
      </c>
      <c r="AC1936" s="145">
        <v>1467</v>
      </c>
    </row>
    <row r="1937" spans="24:29">
      <c r="X1937" s="144">
        <v>43284</v>
      </c>
      <c r="Y1937" s="145">
        <v>1467</v>
      </c>
      <c r="Z1937" s="145">
        <v>591</v>
      </c>
      <c r="AA1937" s="150">
        <v>43350</v>
      </c>
      <c r="AB1937" s="145">
        <v>591</v>
      </c>
      <c r="AC1937" s="145">
        <v>1466</v>
      </c>
    </row>
    <row r="1938" spans="24:29">
      <c r="X1938" s="144">
        <v>43283</v>
      </c>
      <c r="Y1938" s="145">
        <v>1466</v>
      </c>
      <c r="Z1938" s="145">
        <v>591</v>
      </c>
      <c r="AA1938" s="150">
        <v>43349</v>
      </c>
      <c r="AB1938" s="145">
        <v>591</v>
      </c>
      <c r="AC1938" s="145">
        <v>1465</v>
      </c>
    </row>
    <row r="1939" spans="24:29">
      <c r="X1939" s="144">
        <v>43280</v>
      </c>
      <c r="Y1939" s="145">
        <v>1458</v>
      </c>
      <c r="Z1939" s="145">
        <v>591</v>
      </c>
      <c r="AA1939" s="150">
        <v>43348</v>
      </c>
      <c r="AB1939" s="145">
        <v>591</v>
      </c>
      <c r="AC1939" s="145">
        <v>1465</v>
      </c>
    </row>
    <row r="1940" spans="24:29">
      <c r="X1940" s="144">
        <v>43279</v>
      </c>
      <c r="Y1940" s="145">
        <v>1458</v>
      </c>
      <c r="Z1940" s="145">
        <v>591</v>
      </c>
      <c r="AA1940" s="150">
        <v>43347</v>
      </c>
      <c r="AB1940" s="145">
        <v>591</v>
      </c>
      <c r="AC1940" s="145">
        <v>1465</v>
      </c>
    </row>
    <row r="1941" spans="24:29">
      <c r="X1941" s="144">
        <v>43278</v>
      </c>
      <c r="Y1941" s="145">
        <v>1458</v>
      </c>
      <c r="Z1941" s="145">
        <v>591</v>
      </c>
      <c r="AA1941" s="150">
        <v>43346</v>
      </c>
      <c r="AB1941" s="145">
        <v>591</v>
      </c>
      <c r="AC1941" s="145">
        <v>1459</v>
      </c>
    </row>
    <row r="1942" spans="24:29">
      <c r="X1942" s="144">
        <v>43277</v>
      </c>
      <c r="Y1942" s="145">
        <v>1457</v>
      </c>
      <c r="Z1942" s="145">
        <v>586</v>
      </c>
      <c r="AA1942" s="150">
        <v>43343</v>
      </c>
      <c r="AB1942" s="145">
        <v>591</v>
      </c>
      <c r="AC1942" s="145">
        <v>1454</v>
      </c>
    </row>
    <row r="1943" spans="24:29">
      <c r="X1943" s="144">
        <v>43276</v>
      </c>
      <c r="Y1943" s="145">
        <v>1458</v>
      </c>
      <c r="Z1943" s="145">
        <v>586</v>
      </c>
      <c r="AA1943" s="150">
        <v>43342</v>
      </c>
      <c r="AB1943" s="145">
        <v>591</v>
      </c>
      <c r="AC1943" s="145">
        <v>1454</v>
      </c>
    </row>
    <row r="1944" spans="24:29">
      <c r="X1944" s="144">
        <v>43273</v>
      </c>
      <c r="Y1944" s="145">
        <v>1458</v>
      </c>
      <c r="Z1944" s="145">
        <v>586</v>
      </c>
      <c r="AA1944" s="150">
        <v>43341</v>
      </c>
      <c r="AB1944" s="145">
        <v>591</v>
      </c>
      <c r="AC1944" s="145">
        <v>1453</v>
      </c>
    </row>
    <row r="1945" spans="24:29">
      <c r="X1945" s="144">
        <v>43272</v>
      </c>
      <c r="Y1945" s="145">
        <v>1458</v>
      </c>
      <c r="Z1945" s="145">
        <v>586</v>
      </c>
      <c r="AA1945" s="150">
        <v>43340</v>
      </c>
      <c r="AB1945" s="145">
        <v>591</v>
      </c>
      <c r="AC1945" s="145">
        <v>1453</v>
      </c>
    </row>
    <row r="1946" spans="24:29">
      <c r="X1946" s="144">
        <v>43271</v>
      </c>
      <c r="Y1946" s="145">
        <v>1457</v>
      </c>
      <c r="Z1946" s="145">
        <v>586</v>
      </c>
      <c r="AA1946" s="150">
        <v>43339</v>
      </c>
      <c r="AB1946" s="145">
        <v>591</v>
      </c>
      <c r="AC1946" s="145">
        <v>1443</v>
      </c>
    </row>
    <row r="1947" spans="24:29">
      <c r="X1947" s="144">
        <v>43270</v>
      </c>
      <c r="Y1947" s="145">
        <v>1455</v>
      </c>
      <c r="Z1947" s="145">
        <v>587</v>
      </c>
      <c r="AA1947" s="150">
        <v>43336</v>
      </c>
      <c r="AB1947" s="145">
        <v>591</v>
      </c>
      <c r="AC1947" s="145">
        <v>1444</v>
      </c>
    </row>
    <row r="1948" spans="24:29">
      <c r="X1948" s="144">
        <v>43266</v>
      </c>
      <c r="Y1948" s="145">
        <v>1457</v>
      </c>
      <c r="Z1948" s="145">
        <v>587</v>
      </c>
      <c r="AA1948" s="150">
        <v>43335</v>
      </c>
      <c r="AB1948" s="145">
        <v>591</v>
      </c>
      <c r="AC1948" s="145">
        <v>1443</v>
      </c>
    </row>
    <row r="1949" spans="24:29">
      <c r="X1949" s="144">
        <v>43265</v>
      </c>
      <c r="Y1949" s="145">
        <v>1456</v>
      </c>
      <c r="Z1949" s="145">
        <v>587</v>
      </c>
      <c r="AA1949" s="150">
        <v>43334</v>
      </c>
      <c r="AB1949" s="145">
        <v>591</v>
      </c>
      <c r="AC1949" s="145">
        <v>1443</v>
      </c>
    </row>
    <row r="1950" spans="24:29">
      <c r="X1950" s="144">
        <v>43264</v>
      </c>
      <c r="Y1950" s="145">
        <v>1456</v>
      </c>
      <c r="Z1950" s="145">
        <v>587</v>
      </c>
      <c r="AA1950" s="150">
        <v>43333</v>
      </c>
      <c r="AB1950" s="145">
        <v>591</v>
      </c>
      <c r="AC1950" s="145">
        <v>1443</v>
      </c>
    </row>
    <row r="1951" spans="24:29">
      <c r="X1951" s="144">
        <v>43263</v>
      </c>
      <c r="Y1951" s="145">
        <v>1456</v>
      </c>
      <c r="Z1951" s="145">
        <v>587</v>
      </c>
      <c r="AA1951" s="150">
        <v>43332</v>
      </c>
      <c r="AB1951" s="145">
        <v>592</v>
      </c>
      <c r="AC1951" s="145">
        <v>1442</v>
      </c>
    </row>
    <row r="1952" spans="24:29">
      <c r="X1952" s="144">
        <v>43262</v>
      </c>
      <c r="Y1952" s="145">
        <v>1456</v>
      </c>
      <c r="Z1952" s="145">
        <v>587</v>
      </c>
      <c r="AA1952" s="150">
        <v>43329</v>
      </c>
      <c r="AB1952" s="145">
        <v>592</v>
      </c>
      <c r="AC1952" s="145">
        <v>1443</v>
      </c>
    </row>
    <row r="1953" spans="24:29">
      <c r="X1953" s="144">
        <v>43259</v>
      </c>
      <c r="Y1953" s="145">
        <v>1455</v>
      </c>
      <c r="Z1953" s="145">
        <v>582</v>
      </c>
      <c r="AA1953" s="150">
        <v>43328</v>
      </c>
      <c r="AB1953" s="145">
        <v>592</v>
      </c>
      <c r="AC1953" s="145">
        <v>1443</v>
      </c>
    </row>
    <row r="1954" spans="24:29">
      <c r="X1954" s="144">
        <v>43258</v>
      </c>
      <c r="Y1954" s="145">
        <v>1453</v>
      </c>
      <c r="Z1954" s="145">
        <v>582</v>
      </c>
      <c r="AA1954" s="150">
        <v>43327</v>
      </c>
      <c r="AB1954" s="145">
        <v>592</v>
      </c>
      <c r="AC1954" s="145">
        <v>1436</v>
      </c>
    </row>
    <row r="1955" spans="24:29">
      <c r="X1955" s="144">
        <v>43257</v>
      </c>
      <c r="Y1955" s="145">
        <v>1453</v>
      </c>
      <c r="Z1955" s="145">
        <v>581</v>
      </c>
      <c r="AA1955" s="150">
        <v>43326</v>
      </c>
      <c r="AB1955" s="145">
        <v>591</v>
      </c>
      <c r="AC1955" s="145">
        <v>1434</v>
      </c>
    </row>
    <row r="1956" spans="24:29">
      <c r="X1956" s="144">
        <v>43256</v>
      </c>
      <c r="Y1956" s="145">
        <v>1448</v>
      </c>
      <c r="Z1956" s="145">
        <v>580</v>
      </c>
      <c r="AA1956" s="150">
        <v>43325</v>
      </c>
      <c r="AB1956" s="145">
        <v>589</v>
      </c>
      <c r="AC1956" s="145">
        <v>1434</v>
      </c>
    </row>
    <row r="1957" spans="24:29">
      <c r="X1957" s="144">
        <v>43255</v>
      </c>
      <c r="Y1957" s="145">
        <v>1446</v>
      </c>
      <c r="Z1957" s="145">
        <v>577</v>
      </c>
      <c r="AA1957" s="150">
        <v>43322</v>
      </c>
      <c r="AB1957" s="145">
        <v>588</v>
      </c>
      <c r="AC1957" s="145">
        <v>1434</v>
      </c>
    </row>
    <row r="1958" spans="24:29">
      <c r="X1958" s="144">
        <v>43252</v>
      </c>
      <c r="Y1958" s="145">
        <v>1443</v>
      </c>
      <c r="Z1958" s="145">
        <v>577</v>
      </c>
      <c r="AA1958" s="150">
        <v>43321</v>
      </c>
      <c r="AB1958" s="145">
        <v>588</v>
      </c>
      <c r="AC1958" s="145">
        <v>1433</v>
      </c>
    </row>
    <row r="1959" spans="24:29">
      <c r="X1959" s="144">
        <v>43251</v>
      </c>
      <c r="Y1959" s="145">
        <v>1441</v>
      </c>
      <c r="Z1959" s="145">
        <v>577</v>
      </c>
      <c r="AA1959" s="150">
        <v>43320</v>
      </c>
      <c r="AB1959" s="145">
        <v>588</v>
      </c>
      <c r="AC1959" s="145">
        <v>1432</v>
      </c>
    </row>
    <row r="1960" spans="24:29">
      <c r="X1960" s="144">
        <v>43250</v>
      </c>
      <c r="Y1960" s="145">
        <v>1441</v>
      </c>
      <c r="Z1960" s="145">
        <v>577</v>
      </c>
      <c r="AA1960" s="150">
        <v>43319</v>
      </c>
      <c r="AB1960" s="145">
        <v>588</v>
      </c>
      <c r="AC1960" s="145">
        <v>1432</v>
      </c>
    </row>
    <row r="1961" spans="24:29">
      <c r="X1961" s="144">
        <v>43249</v>
      </c>
      <c r="Y1961" s="145">
        <v>1440</v>
      </c>
      <c r="Z1961" s="145">
        <v>577</v>
      </c>
      <c r="AA1961" s="150">
        <v>43318</v>
      </c>
      <c r="AB1961" s="145">
        <v>589</v>
      </c>
      <c r="AC1961" s="145">
        <v>1431</v>
      </c>
    </row>
    <row r="1962" spans="24:29">
      <c r="X1962" s="144">
        <v>43248</v>
      </c>
      <c r="Y1962" s="145">
        <v>1440</v>
      </c>
      <c r="Z1962" s="145">
        <v>577</v>
      </c>
      <c r="AA1962" s="150">
        <v>43315</v>
      </c>
      <c r="AB1962" s="145">
        <v>589</v>
      </c>
      <c r="AC1962" s="145">
        <v>1435</v>
      </c>
    </row>
    <row r="1963" spans="24:29">
      <c r="X1963" s="144">
        <v>43245</v>
      </c>
      <c r="Y1963" s="145">
        <v>1440</v>
      </c>
      <c r="Z1963" s="145">
        <v>577</v>
      </c>
      <c r="AA1963" s="150">
        <v>43314</v>
      </c>
      <c r="AB1963" s="145">
        <v>589</v>
      </c>
      <c r="AC1963" s="145">
        <v>1439</v>
      </c>
    </row>
    <row r="1964" spans="24:29">
      <c r="X1964" s="144">
        <v>43244</v>
      </c>
      <c r="Y1964" s="145">
        <v>1439</v>
      </c>
      <c r="Z1964" s="145">
        <v>577</v>
      </c>
      <c r="AA1964" s="150">
        <v>43313</v>
      </c>
      <c r="AB1964" s="145">
        <v>589</v>
      </c>
      <c r="AC1964" s="145">
        <v>1439</v>
      </c>
    </row>
    <row r="1965" spans="24:29">
      <c r="X1965" s="144">
        <v>43243</v>
      </c>
      <c r="Y1965" s="145">
        <v>1436</v>
      </c>
      <c r="Z1965" s="145">
        <v>577</v>
      </c>
      <c r="AA1965" s="150">
        <v>43312</v>
      </c>
      <c r="AB1965" s="145">
        <v>589</v>
      </c>
      <c r="AC1965" s="145">
        <v>1440</v>
      </c>
    </row>
    <row r="1966" spans="24:29">
      <c r="X1966" s="144">
        <v>43242</v>
      </c>
      <c r="Y1966" s="145">
        <v>1433</v>
      </c>
      <c r="Z1966" s="145">
        <v>576</v>
      </c>
      <c r="AA1966" s="150">
        <v>43311</v>
      </c>
      <c r="AB1966" s="145">
        <v>589</v>
      </c>
      <c r="AC1966" s="145">
        <v>1441</v>
      </c>
    </row>
    <row r="1967" spans="24:29">
      <c r="X1967" s="144">
        <v>43241</v>
      </c>
      <c r="Y1967" s="145">
        <v>1433</v>
      </c>
      <c r="Z1967" s="145">
        <v>576</v>
      </c>
      <c r="AA1967" s="150">
        <v>43308</v>
      </c>
      <c r="AB1967" s="145">
        <v>590</v>
      </c>
      <c r="AC1967" s="145">
        <v>1441</v>
      </c>
    </row>
    <row r="1968" spans="24:29">
      <c r="X1968" s="144">
        <v>43238</v>
      </c>
      <c r="Y1968" s="145">
        <v>1433</v>
      </c>
      <c r="Z1968" s="145">
        <v>571</v>
      </c>
      <c r="AA1968" s="150">
        <v>43307</v>
      </c>
      <c r="AB1968" s="145">
        <v>590</v>
      </c>
      <c r="AC1968" s="145">
        <v>1443</v>
      </c>
    </row>
    <row r="1969" spans="24:29">
      <c r="X1969" s="144">
        <v>43237</v>
      </c>
      <c r="Y1969" s="145">
        <v>1433</v>
      </c>
      <c r="Z1969" s="145">
        <v>571</v>
      </c>
      <c r="AA1969" s="150">
        <v>43306</v>
      </c>
      <c r="AB1969" s="145">
        <v>590</v>
      </c>
      <c r="AC1969" s="145">
        <v>1452</v>
      </c>
    </row>
    <row r="1970" spans="24:29">
      <c r="X1970" s="144">
        <v>43236</v>
      </c>
      <c r="Y1970" s="145">
        <v>1433</v>
      </c>
      <c r="Z1970" s="145">
        <v>571</v>
      </c>
      <c r="AA1970" s="150">
        <v>43305</v>
      </c>
      <c r="AB1970" s="145">
        <v>590</v>
      </c>
      <c r="AC1970" s="145">
        <v>1452</v>
      </c>
    </row>
    <row r="1971" spans="24:29">
      <c r="X1971" s="144">
        <v>43235</v>
      </c>
      <c r="Y1971" s="145">
        <v>1433</v>
      </c>
      <c r="Z1971" s="145">
        <v>571</v>
      </c>
      <c r="AA1971" s="150">
        <v>43304</v>
      </c>
      <c r="AB1971" s="145">
        <v>590</v>
      </c>
      <c r="AC1971" s="145">
        <v>1451</v>
      </c>
    </row>
    <row r="1972" spans="24:29">
      <c r="X1972" s="144">
        <v>43234</v>
      </c>
      <c r="Y1972" s="145">
        <v>1432</v>
      </c>
      <c r="Z1972" s="145">
        <v>570</v>
      </c>
      <c r="AA1972" s="150">
        <v>43301</v>
      </c>
      <c r="AB1972" s="145">
        <v>591</v>
      </c>
      <c r="AC1972" s="145">
        <v>1451</v>
      </c>
    </row>
    <row r="1973" spans="24:29">
      <c r="X1973" s="144">
        <v>43231</v>
      </c>
      <c r="Y1973" s="145">
        <v>1433</v>
      </c>
      <c r="Z1973" s="145">
        <v>570</v>
      </c>
      <c r="AA1973" s="150">
        <v>43300</v>
      </c>
      <c r="AB1973" s="145">
        <v>591</v>
      </c>
      <c r="AC1973" s="145">
        <v>1450</v>
      </c>
    </row>
    <row r="1974" spans="24:29">
      <c r="X1974" s="144">
        <v>43230</v>
      </c>
      <c r="Y1974" s="145">
        <v>1433</v>
      </c>
      <c r="Z1974" s="145">
        <v>570</v>
      </c>
      <c r="AA1974" s="150">
        <v>43299</v>
      </c>
      <c r="AB1974" s="145">
        <v>591</v>
      </c>
      <c r="AC1974" s="145">
        <v>1456</v>
      </c>
    </row>
    <row r="1975" spans="24:29">
      <c r="X1975" s="144">
        <v>43229</v>
      </c>
      <c r="Y1975" s="145">
        <v>1436</v>
      </c>
      <c r="Z1975" s="145">
        <v>570</v>
      </c>
      <c r="AA1975" s="150">
        <v>43298</v>
      </c>
      <c r="AB1975" s="145">
        <v>591</v>
      </c>
      <c r="AC1975" s="145">
        <v>1456</v>
      </c>
    </row>
    <row r="1976" spans="24:29">
      <c r="X1976" s="144">
        <v>43228</v>
      </c>
      <c r="Y1976" s="145">
        <v>1440</v>
      </c>
      <c r="Z1976" s="145">
        <v>570</v>
      </c>
      <c r="AA1976" s="150">
        <v>43297</v>
      </c>
      <c r="AB1976" s="145">
        <v>591</v>
      </c>
      <c r="AC1976" s="145">
        <v>1456</v>
      </c>
    </row>
    <row r="1977" spans="24:29">
      <c r="X1977" s="144">
        <v>43227</v>
      </c>
      <c r="Y1977" s="145">
        <v>1440</v>
      </c>
      <c r="Z1977" s="145">
        <v>570</v>
      </c>
      <c r="AA1977" s="150">
        <v>43294</v>
      </c>
      <c r="AB1977" s="145">
        <v>591</v>
      </c>
      <c r="AC1977" s="145">
        <v>1458</v>
      </c>
    </row>
    <row r="1978" spans="24:29">
      <c r="X1978" s="144">
        <v>43224</v>
      </c>
      <c r="Y1978" s="145">
        <v>1438</v>
      </c>
      <c r="Z1978" s="145">
        <v>570</v>
      </c>
      <c r="AA1978" s="150">
        <v>43293</v>
      </c>
      <c r="AB1978" s="145">
        <v>591</v>
      </c>
      <c r="AC1978" s="145">
        <v>1462</v>
      </c>
    </row>
    <row r="1979" spans="24:29">
      <c r="X1979" s="144">
        <v>43223</v>
      </c>
      <c r="Y1979" s="145">
        <v>1438</v>
      </c>
      <c r="Z1979" s="145">
        <v>570</v>
      </c>
      <c r="AA1979" s="150">
        <v>43292</v>
      </c>
      <c r="AB1979" s="145">
        <v>591</v>
      </c>
      <c r="AC1979" s="145">
        <v>1463</v>
      </c>
    </row>
    <row r="1980" spans="24:29">
      <c r="X1980" s="144">
        <v>43222</v>
      </c>
      <c r="Y1980" s="145">
        <v>1438</v>
      </c>
      <c r="Z1980" s="145">
        <v>570</v>
      </c>
      <c r="AA1980" s="150">
        <v>43291</v>
      </c>
      <c r="AB1980" s="145">
        <v>591</v>
      </c>
      <c r="AC1980" s="145">
        <v>1464</v>
      </c>
    </row>
    <row r="1981" spans="24:29">
      <c r="X1981" s="144">
        <v>43217</v>
      </c>
      <c r="Y1981" s="145">
        <v>1439</v>
      </c>
      <c r="Z1981" s="145">
        <v>570</v>
      </c>
      <c r="AA1981" s="150">
        <v>43290</v>
      </c>
      <c r="AB1981" s="145">
        <v>591</v>
      </c>
      <c r="AC1981" s="145">
        <v>1464</v>
      </c>
    </row>
    <row r="1982" spans="24:29">
      <c r="X1982" s="144">
        <v>43216</v>
      </c>
      <c r="Y1982" s="145">
        <v>1439</v>
      </c>
      <c r="Z1982" s="145">
        <v>577</v>
      </c>
      <c r="AA1982" s="150">
        <v>43287</v>
      </c>
      <c r="AB1982" s="145">
        <v>591</v>
      </c>
      <c r="AC1982" s="145">
        <v>1464</v>
      </c>
    </row>
    <row r="1983" spans="24:29">
      <c r="X1983" s="144">
        <v>43215</v>
      </c>
      <c r="Y1983" s="145">
        <v>1438</v>
      </c>
      <c r="Z1983" s="145">
        <v>577</v>
      </c>
      <c r="AA1983" s="150">
        <v>43286</v>
      </c>
      <c r="AB1983" s="145">
        <v>591</v>
      </c>
      <c r="AC1983" s="145">
        <v>1464</v>
      </c>
    </row>
    <row r="1984" spans="24:29">
      <c r="X1984" s="144">
        <v>43214</v>
      </c>
      <c r="Y1984" s="145">
        <v>1442</v>
      </c>
      <c r="Z1984" s="145">
        <v>577</v>
      </c>
      <c r="AA1984" s="150">
        <v>43285</v>
      </c>
      <c r="AB1984" s="145">
        <v>591</v>
      </c>
      <c r="AC1984" s="145">
        <v>1466</v>
      </c>
    </row>
    <row r="1985" spans="24:29">
      <c r="X1985" s="144">
        <v>43213</v>
      </c>
      <c r="Y1985" s="145">
        <v>1446</v>
      </c>
      <c r="Z1985" s="145">
        <v>577</v>
      </c>
      <c r="AA1985" s="150">
        <v>43284</v>
      </c>
      <c r="AB1985" s="145">
        <v>591</v>
      </c>
      <c r="AC1985" s="145">
        <v>1467</v>
      </c>
    </row>
    <row r="1986" spans="24:29">
      <c r="X1986" s="144">
        <v>43210</v>
      </c>
      <c r="Y1986" s="145">
        <v>1448</v>
      </c>
      <c r="Z1986" s="145">
        <v>577</v>
      </c>
      <c r="AA1986" s="150">
        <v>43283</v>
      </c>
      <c r="AB1986" s="145">
        <v>591</v>
      </c>
      <c r="AC1986" s="145">
        <v>1466</v>
      </c>
    </row>
    <row r="1987" spans="24:29">
      <c r="X1987" s="144">
        <v>43209</v>
      </c>
      <c r="Y1987" s="145">
        <v>1448</v>
      </c>
      <c r="Z1987" s="145">
        <v>579</v>
      </c>
      <c r="AA1987" s="150">
        <v>43280</v>
      </c>
      <c r="AB1987" s="145">
        <v>591</v>
      </c>
      <c r="AC1987" s="145">
        <v>1458</v>
      </c>
    </row>
    <row r="1988" spans="24:29">
      <c r="X1988" s="144">
        <v>43208</v>
      </c>
      <c r="Y1988" s="145">
        <v>1455</v>
      </c>
      <c r="Z1988" s="145">
        <v>579</v>
      </c>
      <c r="AA1988" s="150">
        <v>43279</v>
      </c>
      <c r="AB1988" s="145">
        <v>591</v>
      </c>
      <c r="AC1988" s="145">
        <v>1458</v>
      </c>
    </row>
    <row r="1989" spans="24:29">
      <c r="X1989" s="144">
        <v>43207</v>
      </c>
      <c r="Y1989" s="145">
        <v>1457</v>
      </c>
      <c r="Z1989" s="145">
        <v>579</v>
      </c>
      <c r="AA1989" s="150">
        <v>43278</v>
      </c>
      <c r="AB1989" s="145">
        <v>591</v>
      </c>
      <c r="AC1989" s="145">
        <v>1458</v>
      </c>
    </row>
    <row r="1990" spans="24:29">
      <c r="X1990" s="144">
        <v>43206</v>
      </c>
      <c r="Y1990" s="145">
        <v>1462</v>
      </c>
      <c r="Z1990" s="145">
        <v>579</v>
      </c>
      <c r="AA1990" s="150">
        <v>43277</v>
      </c>
      <c r="AB1990" s="145">
        <v>586</v>
      </c>
      <c r="AC1990" s="145">
        <v>1457</v>
      </c>
    </row>
    <row r="1991" spans="24:29">
      <c r="X1991" s="144">
        <v>43203</v>
      </c>
      <c r="Y1991" s="145">
        <v>1462</v>
      </c>
      <c r="Z1991" s="145">
        <v>580</v>
      </c>
      <c r="AA1991" s="150">
        <v>43276</v>
      </c>
      <c r="AB1991" s="145">
        <v>586</v>
      </c>
      <c r="AC1991" s="145">
        <v>1458</v>
      </c>
    </row>
    <row r="1992" spans="24:29">
      <c r="X1992" s="144">
        <v>43202</v>
      </c>
      <c r="Y1992" s="145">
        <v>1462</v>
      </c>
      <c r="Z1992" s="145">
        <v>580</v>
      </c>
      <c r="AA1992" s="150">
        <v>43273</v>
      </c>
      <c r="AB1992" s="145">
        <v>586</v>
      </c>
      <c r="AC1992" s="145">
        <v>1458</v>
      </c>
    </row>
    <row r="1993" spans="24:29">
      <c r="X1993" s="144">
        <v>43201</v>
      </c>
      <c r="Y1993" s="145">
        <v>1462</v>
      </c>
      <c r="Z1993" s="145">
        <v>580</v>
      </c>
      <c r="AA1993" s="150">
        <v>43272</v>
      </c>
      <c r="AB1993" s="145">
        <v>586</v>
      </c>
      <c r="AC1993" s="145">
        <v>1458</v>
      </c>
    </row>
    <row r="1994" spans="24:29">
      <c r="X1994" s="144">
        <v>43200</v>
      </c>
      <c r="Y1994" s="145">
        <v>1463</v>
      </c>
      <c r="Z1994" s="145">
        <v>586</v>
      </c>
      <c r="AA1994" s="150">
        <v>43271</v>
      </c>
      <c r="AB1994" s="145">
        <v>586</v>
      </c>
      <c r="AC1994" s="145">
        <v>1457</v>
      </c>
    </row>
    <row r="1995" spans="24:29">
      <c r="X1995" s="144">
        <v>43199</v>
      </c>
      <c r="Y1995" s="145">
        <v>1463</v>
      </c>
      <c r="Z1995" s="145">
        <v>586</v>
      </c>
      <c r="AA1995" s="150">
        <v>43270</v>
      </c>
      <c r="AB1995" s="145">
        <v>587</v>
      </c>
      <c r="AC1995" s="145">
        <v>1455</v>
      </c>
    </row>
    <row r="1996" spans="24:29">
      <c r="X1996" s="144">
        <v>43194</v>
      </c>
      <c r="Y1996" s="145">
        <v>1464</v>
      </c>
      <c r="Z1996" s="145">
        <v>587</v>
      </c>
      <c r="AA1996" s="150">
        <v>43266</v>
      </c>
      <c r="AB1996" s="145">
        <v>587</v>
      </c>
      <c r="AC1996" s="145">
        <v>1457</v>
      </c>
    </row>
    <row r="1997" spans="24:29">
      <c r="X1997" s="144">
        <v>43193</v>
      </c>
      <c r="Y1997" s="145">
        <v>1466</v>
      </c>
      <c r="Z1997" s="145">
        <v>587</v>
      </c>
      <c r="AA1997" s="150">
        <v>43265</v>
      </c>
      <c r="AB1997" s="145">
        <v>587</v>
      </c>
      <c r="AC1997" s="145">
        <v>1456</v>
      </c>
    </row>
    <row r="1998" spans="24:29">
      <c r="X1998" s="144">
        <v>43192</v>
      </c>
      <c r="Y1998" s="145">
        <v>1466</v>
      </c>
      <c r="Z1998" s="145">
        <v>589</v>
      </c>
      <c r="AA1998" s="150">
        <v>43264</v>
      </c>
      <c r="AB1998" s="145">
        <v>587</v>
      </c>
      <c r="AC1998" s="145">
        <v>1456</v>
      </c>
    </row>
    <row r="1999" spans="24:29">
      <c r="X1999" s="144">
        <v>43189</v>
      </c>
      <c r="Y1999" s="145">
        <v>1466</v>
      </c>
      <c r="Z1999" s="145">
        <v>590</v>
      </c>
      <c r="AA1999" s="150">
        <v>43263</v>
      </c>
      <c r="AB1999" s="145">
        <v>587</v>
      </c>
      <c r="AC1999" s="145">
        <v>1456</v>
      </c>
    </row>
    <row r="2000" spans="24:29">
      <c r="X2000" s="144">
        <v>43188</v>
      </c>
      <c r="Y2000" s="145">
        <v>1466</v>
      </c>
      <c r="Z2000" s="145">
        <v>590</v>
      </c>
      <c r="AA2000" s="150">
        <v>43262</v>
      </c>
      <c r="AB2000" s="145">
        <v>587</v>
      </c>
      <c r="AC2000" s="145">
        <v>1456</v>
      </c>
    </row>
    <row r="2001" spans="24:29">
      <c r="X2001" s="144">
        <v>43187</v>
      </c>
      <c r="Y2001" s="145">
        <v>1471</v>
      </c>
      <c r="Z2001" s="145">
        <v>590</v>
      </c>
      <c r="AA2001" s="150">
        <v>43259</v>
      </c>
      <c r="AB2001" s="145">
        <v>582</v>
      </c>
      <c r="AC2001" s="145">
        <v>1455</v>
      </c>
    </row>
    <row r="2002" spans="24:29">
      <c r="X2002" s="144">
        <v>43186</v>
      </c>
      <c r="Y2002" s="145">
        <v>1476</v>
      </c>
      <c r="Z2002" s="145">
        <v>590</v>
      </c>
      <c r="AA2002" s="150">
        <v>43258</v>
      </c>
      <c r="AB2002" s="145">
        <v>582</v>
      </c>
      <c r="AC2002" s="145">
        <v>1453</v>
      </c>
    </row>
    <row r="2003" spans="24:29">
      <c r="X2003" s="144">
        <v>43185</v>
      </c>
      <c r="Y2003" s="145">
        <v>1477</v>
      </c>
      <c r="Z2003" s="145">
        <v>590</v>
      </c>
      <c r="AA2003" s="150">
        <v>43257</v>
      </c>
      <c r="AB2003" s="145">
        <v>581</v>
      </c>
      <c r="AC2003" s="145">
        <v>1453</v>
      </c>
    </row>
    <row r="2004" spans="24:29">
      <c r="X2004" s="144">
        <v>43182</v>
      </c>
      <c r="Y2004" s="145">
        <v>1478</v>
      </c>
      <c r="Z2004" s="145">
        <v>590</v>
      </c>
      <c r="AA2004" s="150">
        <v>43256</v>
      </c>
      <c r="AB2004" s="145">
        <v>580</v>
      </c>
      <c r="AC2004" s="145">
        <v>1448</v>
      </c>
    </row>
    <row r="2005" spans="24:29">
      <c r="X2005" s="144">
        <v>43181</v>
      </c>
      <c r="Y2005" s="145">
        <v>1478</v>
      </c>
      <c r="Z2005" s="145">
        <v>590</v>
      </c>
      <c r="AA2005" s="150">
        <v>43255</v>
      </c>
      <c r="AB2005" s="145">
        <v>577</v>
      </c>
      <c r="AC2005" s="145">
        <v>1446</v>
      </c>
    </row>
    <row r="2006" spans="24:29">
      <c r="X2006" s="144">
        <v>43180</v>
      </c>
      <c r="Y2006" s="145">
        <v>1480</v>
      </c>
      <c r="Z2006" s="145">
        <v>593</v>
      </c>
      <c r="AA2006" s="150">
        <v>43252</v>
      </c>
      <c r="AB2006" s="145">
        <v>577</v>
      </c>
      <c r="AC2006" s="145">
        <v>1443</v>
      </c>
    </row>
    <row r="2007" spans="24:29">
      <c r="X2007" s="144">
        <v>43179</v>
      </c>
      <c r="Y2007" s="145">
        <v>1480</v>
      </c>
      <c r="Z2007" s="145">
        <v>593</v>
      </c>
      <c r="AA2007" s="150">
        <v>43251</v>
      </c>
      <c r="AB2007" s="145">
        <v>577</v>
      </c>
      <c r="AC2007" s="145">
        <v>1441</v>
      </c>
    </row>
    <row r="2008" spans="24:29">
      <c r="X2008" s="144">
        <v>43178</v>
      </c>
      <c r="Y2008" s="145">
        <v>1480</v>
      </c>
      <c r="Z2008" s="145">
        <v>593</v>
      </c>
      <c r="AA2008" s="150">
        <v>43250</v>
      </c>
      <c r="AB2008" s="145">
        <v>577</v>
      </c>
      <c r="AC2008" s="145">
        <v>1441</v>
      </c>
    </row>
    <row r="2009" spans="24:29">
      <c r="X2009" s="144">
        <v>43175</v>
      </c>
      <c r="Y2009" s="145">
        <v>1480</v>
      </c>
      <c r="Z2009" s="145">
        <v>594</v>
      </c>
      <c r="AA2009" s="150">
        <v>43249</v>
      </c>
      <c r="AB2009" s="145">
        <v>577</v>
      </c>
      <c r="AC2009" s="145">
        <v>1440</v>
      </c>
    </row>
    <row r="2010" spans="24:29">
      <c r="X2010" s="144">
        <v>43174</v>
      </c>
      <c r="Y2010" s="145">
        <v>1479</v>
      </c>
      <c r="Z2010" s="145">
        <v>594</v>
      </c>
      <c r="AA2010" s="150">
        <v>43248</v>
      </c>
      <c r="AB2010" s="145">
        <v>577</v>
      </c>
      <c r="AC2010" s="145">
        <v>1440</v>
      </c>
    </row>
    <row r="2011" spans="24:29">
      <c r="X2011" s="144">
        <v>43173</v>
      </c>
      <c r="Y2011" s="145">
        <v>1479</v>
      </c>
      <c r="Z2011" s="145">
        <v>594</v>
      </c>
      <c r="AA2011" s="150">
        <v>43245</v>
      </c>
      <c r="AB2011" s="145">
        <v>577</v>
      </c>
      <c r="AC2011" s="145">
        <v>1440</v>
      </c>
    </row>
    <row r="2012" spans="24:29">
      <c r="X2012" s="144">
        <v>43172</v>
      </c>
      <c r="Y2012" s="145">
        <v>1480</v>
      </c>
      <c r="Z2012" s="145">
        <v>594</v>
      </c>
      <c r="AA2012" s="150">
        <v>43244</v>
      </c>
      <c r="AB2012" s="145">
        <v>577</v>
      </c>
      <c r="AC2012" s="145">
        <v>1439</v>
      </c>
    </row>
    <row r="2013" spans="24:29">
      <c r="X2013" s="144">
        <v>43171</v>
      </c>
      <c r="Y2013" s="145">
        <v>1480</v>
      </c>
      <c r="Z2013" s="145">
        <v>594</v>
      </c>
      <c r="AA2013" s="150">
        <v>43243</v>
      </c>
      <c r="AB2013" s="145">
        <v>577</v>
      </c>
      <c r="AC2013" s="145">
        <v>1436</v>
      </c>
    </row>
    <row r="2014" spans="24:29">
      <c r="X2014" s="144">
        <v>43168</v>
      </c>
      <c r="Y2014" s="145">
        <v>1480</v>
      </c>
      <c r="Z2014" s="145">
        <v>595</v>
      </c>
      <c r="AA2014" s="150">
        <v>43242</v>
      </c>
      <c r="AB2014" s="145">
        <v>576</v>
      </c>
      <c r="AC2014" s="145">
        <v>1433</v>
      </c>
    </row>
    <row r="2015" spans="24:29">
      <c r="X2015" s="144">
        <v>43167</v>
      </c>
      <c r="Y2015" s="145">
        <v>1480</v>
      </c>
      <c r="Z2015" s="145">
        <v>600</v>
      </c>
      <c r="AA2015" s="150">
        <v>43241</v>
      </c>
      <c r="AB2015" s="145">
        <v>576</v>
      </c>
      <c r="AC2015" s="145">
        <v>1433</v>
      </c>
    </row>
    <row r="2016" spans="24:29">
      <c r="X2016" s="144">
        <v>43166</v>
      </c>
      <c r="Y2016" s="145">
        <v>1479</v>
      </c>
      <c r="Z2016" s="145">
        <v>600</v>
      </c>
      <c r="AA2016" s="150">
        <v>43238</v>
      </c>
      <c r="AB2016" s="145">
        <v>571</v>
      </c>
      <c r="AC2016" s="145">
        <v>1433</v>
      </c>
    </row>
    <row r="2017" spans="24:29">
      <c r="X2017" s="144">
        <v>43165</v>
      </c>
      <c r="Y2017" s="145">
        <v>1479</v>
      </c>
      <c r="Z2017" s="145">
        <v>600</v>
      </c>
      <c r="AA2017" s="150">
        <v>43237</v>
      </c>
      <c r="AB2017" s="145">
        <v>571</v>
      </c>
      <c r="AC2017" s="145">
        <v>1433</v>
      </c>
    </row>
    <row r="2018" spans="24:29">
      <c r="X2018" s="144">
        <v>43164</v>
      </c>
      <c r="Y2018" s="145">
        <v>1479</v>
      </c>
      <c r="Z2018" s="145">
        <v>601</v>
      </c>
      <c r="AA2018" s="150">
        <v>43236</v>
      </c>
      <c r="AB2018" s="145">
        <v>571</v>
      </c>
      <c r="AC2018" s="145">
        <v>1433</v>
      </c>
    </row>
    <row r="2019" spans="24:29">
      <c r="X2019" s="144">
        <v>43161</v>
      </c>
      <c r="Y2019" s="145">
        <v>1479</v>
      </c>
      <c r="Z2019" s="145">
        <v>601</v>
      </c>
      <c r="AA2019" s="150">
        <v>43235</v>
      </c>
      <c r="AB2019" s="145">
        <v>571</v>
      </c>
      <c r="AC2019" s="145">
        <v>1433</v>
      </c>
    </row>
    <row r="2020" spans="24:29">
      <c r="X2020" s="144">
        <v>43160</v>
      </c>
      <c r="Y2020" s="145">
        <v>1479</v>
      </c>
      <c r="Z2020" s="145">
        <v>601</v>
      </c>
      <c r="AA2020" s="150">
        <v>43234</v>
      </c>
      <c r="AB2020" s="145">
        <v>570</v>
      </c>
      <c r="AC2020" s="145">
        <v>1432</v>
      </c>
    </row>
    <row r="2021" spans="24:29">
      <c r="X2021" s="144">
        <v>43159</v>
      </c>
      <c r="Y2021" s="145">
        <v>1479</v>
      </c>
      <c r="Z2021" s="145">
        <v>601</v>
      </c>
      <c r="AA2021" s="150">
        <v>43231</v>
      </c>
      <c r="AB2021" s="145">
        <v>570</v>
      </c>
      <c r="AC2021" s="145">
        <v>1433</v>
      </c>
    </row>
    <row r="2022" spans="24:29">
      <c r="X2022" s="144">
        <v>43158</v>
      </c>
      <c r="Y2022" s="145">
        <v>1478</v>
      </c>
      <c r="Z2022" s="145">
        <v>601</v>
      </c>
      <c r="AA2022" s="150">
        <v>43230</v>
      </c>
      <c r="AB2022" s="145">
        <v>570</v>
      </c>
      <c r="AC2022" s="145">
        <v>1433</v>
      </c>
    </row>
    <row r="2023" spans="24:29">
      <c r="X2023" s="144">
        <v>43157</v>
      </c>
      <c r="Y2023" s="145">
        <v>1479</v>
      </c>
      <c r="Z2023" s="145">
        <v>601</v>
      </c>
      <c r="AA2023" s="150">
        <v>43229</v>
      </c>
      <c r="AB2023" s="145">
        <v>570</v>
      </c>
      <c r="AC2023" s="145">
        <v>1436</v>
      </c>
    </row>
    <row r="2024" spans="24:29">
      <c r="X2024" s="144">
        <v>43154</v>
      </c>
      <c r="Y2024" s="145">
        <v>1479</v>
      </c>
      <c r="Z2024" s="145">
        <v>602</v>
      </c>
      <c r="AA2024" s="150">
        <v>43228</v>
      </c>
      <c r="AB2024" s="145">
        <v>570</v>
      </c>
      <c r="AC2024" s="145">
        <v>1440</v>
      </c>
    </row>
    <row r="2025" spans="24:29">
      <c r="X2025" s="144">
        <v>43153</v>
      </c>
      <c r="Y2025" s="145">
        <v>1477</v>
      </c>
      <c r="Z2025" s="145">
        <v>602</v>
      </c>
      <c r="AA2025" s="150">
        <v>43227</v>
      </c>
      <c r="AB2025" s="145">
        <v>570</v>
      </c>
      <c r="AC2025" s="145">
        <v>1440</v>
      </c>
    </row>
    <row r="2026" spans="24:29">
      <c r="X2026" s="144">
        <v>43145</v>
      </c>
      <c r="Y2026" s="145">
        <v>1477</v>
      </c>
      <c r="Z2026" s="145">
        <v>602</v>
      </c>
      <c r="AA2026" s="150">
        <v>43224</v>
      </c>
      <c r="AB2026" s="145">
        <v>570</v>
      </c>
      <c r="AC2026" s="145">
        <v>1438</v>
      </c>
    </row>
    <row r="2027" spans="24:29">
      <c r="X2027" s="144">
        <v>43144</v>
      </c>
      <c r="Y2027" s="145">
        <v>1477</v>
      </c>
      <c r="Z2027" s="145">
        <v>602</v>
      </c>
      <c r="AA2027" s="150">
        <v>43223</v>
      </c>
      <c r="AB2027" s="145">
        <v>570</v>
      </c>
      <c r="AC2027" s="145">
        <v>1438</v>
      </c>
    </row>
    <row r="2028" spans="24:29">
      <c r="X2028" s="144">
        <v>43143</v>
      </c>
      <c r="Y2028" s="145">
        <v>1477</v>
      </c>
      <c r="Z2028" s="145">
        <v>602</v>
      </c>
      <c r="AA2028" s="150">
        <v>43222</v>
      </c>
      <c r="AB2028" s="145">
        <v>570</v>
      </c>
      <c r="AC2028" s="145">
        <v>1438</v>
      </c>
    </row>
    <row r="2029" spans="24:29">
      <c r="X2029" s="144">
        <v>43140</v>
      </c>
      <c r="Y2029" s="145">
        <v>1477</v>
      </c>
      <c r="Z2029" s="145">
        <v>602</v>
      </c>
      <c r="AA2029" s="150">
        <v>43217</v>
      </c>
      <c r="AB2029" s="145">
        <v>570</v>
      </c>
      <c r="AC2029" s="145">
        <v>1439</v>
      </c>
    </row>
    <row r="2030" spans="24:29">
      <c r="X2030" s="144">
        <v>43139</v>
      </c>
      <c r="Y2030" s="145">
        <v>1474</v>
      </c>
      <c r="Z2030" s="145">
        <v>602</v>
      </c>
      <c r="AA2030" s="150">
        <v>43216</v>
      </c>
      <c r="AB2030" s="145">
        <v>577</v>
      </c>
      <c r="AC2030" s="145">
        <v>1439</v>
      </c>
    </row>
    <row r="2031" spans="24:29">
      <c r="X2031" s="144">
        <v>43138</v>
      </c>
      <c r="Y2031" s="145">
        <v>1472</v>
      </c>
      <c r="Z2031" s="145">
        <v>602</v>
      </c>
      <c r="AA2031" s="150">
        <v>43215</v>
      </c>
      <c r="AB2031" s="145">
        <v>577</v>
      </c>
      <c r="AC2031" s="145">
        <v>1438</v>
      </c>
    </row>
    <row r="2032" spans="24:29">
      <c r="X2032" s="144">
        <v>43137</v>
      </c>
      <c r="Y2032" s="145">
        <v>1473</v>
      </c>
      <c r="Z2032" s="145">
        <v>602</v>
      </c>
      <c r="AA2032" s="150">
        <v>43214</v>
      </c>
      <c r="AB2032" s="145">
        <v>577</v>
      </c>
      <c r="AC2032" s="145">
        <v>1442</v>
      </c>
    </row>
    <row r="2033" spans="24:29">
      <c r="X2033" s="144">
        <v>43136</v>
      </c>
      <c r="Y2033" s="145">
        <v>1473</v>
      </c>
      <c r="Z2033" s="145">
        <v>602</v>
      </c>
      <c r="AA2033" s="150">
        <v>43213</v>
      </c>
      <c r="AB2033" s="145">
        <v>577</v>
      </c>
      <c r="AC2033" s="145">
        <v>1446</v>
      </c>
    </row>
    <row r="2034" spans="24:29">
      <c r="X2034" s="144">
        <v>43133</v>
      </c>
      <c r="Y2034" s="145">
        <v>1472</v>
      </c>
      <c r="Z2034" s="145">
        <v>602</v>
      </c>
      <c r="AA2034" s="150">
        <v>43210</v>
      </c>
      <c r="AB2034" s="145">
        <v>577</v>
      </c>
      <c r="AC2034" s="145">
        <v>1448</v>
      </c>
    </row>
    <row r="2035" spans="24:29">
      <c r="X2035" s="144">
        <v>43132</v>
      </c>
      <c r="Y2035" s="145">
        <v>1468</v>
      </c>
      <c r="Z2035" s="145">
        <v>602</v>
      </c>
      <c r="AA2035" s="150">
        <v>43209</v>
      </c>
      <c r="AB2035" s="145">
        <v>579</v>
      </c>
      <c r="AC2035" s="145">
        <v>1448</v>
      </c>
    </row>
    <row r="2036" spans="24:29">
      <c r="X2036" s="144">
        <v>43131</v>
      </c>
      <c r="Y2036" s="145">
        <v>1459</v>
      </c>
      <c r="Z2036" s="145">
        <v>602</v>
      </c>
      <c r="AA2036" s="150">
        <v>43208</v>
      </c>
      <c r="AB2036" s="145">
        <v>579</v>
      </c>
      <c r="AC2036" s="145">
        <v>1455</v>
      </c>
    </row>
    <row r="2037" spans="24:29">
      <c r="X2037" s="144">
        <v>43130</v>
      </c>
      <c r="Y2037" s="145">
        <v>1459</v>
      </c>
      <c r="Z2037" s="145">
        <v>601</v>
      </c>
      <c r="AA2037" s="150">
        <v>43207</v>
      </c>
      <c r="AB2037" s="145">
        <v>579</v>
      </c>
      <c r="AC2037" s="145">
        <v>1457</v>
      </c>
    </row>
    <row r="2038" spans="24:29">
      <c r="X2038" s="144">
        <v>43129</v>
      </c>
      <c r="Y2038" s="145">
        <v>1459</v>
      </c>
      <c r="Z2038" s="145">
        <v>597</v>
      </c>
      <c r="AA2038" s="150">
        <v>43206</v>
      </c>
      <c r="AB2038" s="145">
        <v>579</v>
      </c>
      <c r="AC2038" s="145">
        <v>1462</v>
      </c>
    </row>
    <row r="2039" spans="24:29">
      <c r="X2039" s="144">
        <v>43126</v>
      </c>
      <c r="Y2039" s="145">
        <v>1459</v>
      </c>
      <c r="Z2039" s="145">
        <v>597</v>
      </c>
      <c r="AA2039" s="150">
        <v>43203</v>
      </c>
      <c r="AB2039" s="145">
        <v>580</v>
      </c>
      <c r="AC2039" s="145">
        <v>1462</v>
      </c>
    </row>
    <row r="2040" spans="24:29">
      <c r="X2040" s="144">
        <v>43125</v>
      </c>
      <c r="Y2040" s="145">
        <v>1460</v>
      </c>
      <c r="Z2040" s="145">
        <v>597</v>
      </c>
      <c r="AA2040" s="150">
        <v>43202</v>
      </c>
      <c r="AB2040" s="145">
        <v>580</v>
      </c>
      <c r="AC2040" s="145">
        <v>1462</v>
      </c>
    </row>
    <row r="2041" spans="24:29">
      <c r="X2041" s="144">
        <v>43124</v>
      </c>
      <c r="Y2041" s="145">
        <v>1460</v>
      </c>
      <c r="Z2041" s="145">
        <v>597</v>
      </c>
      <c r="AA2041" s="150">
        <v>43201</v>
      </c>
      <c r="AB2041" s="145">
        <v>580</v>
      </c>
      <c r="AC2041" s="145">
        <v>1462</v>
      </c>
    </row>
    <row r="2042" spans="24:29">
      <c r="X2042" s="144">
        <v>43123</v>
      </c>
      <c r="Y2042" s="145">
        <v>1460</v>
      </c>
      <c r="Z2042" s="145">
        <v>597</v>
      </c>
      <c r="AA2042" s="150">
        <v>43200</v>
      </c>
      <c r="AB2042" s="145">
        <v>586</v>
      </c>
      <c r="AC2042" s="145">
        <v>1463</v>
      </c>
    </row>
    <row r="2043" spans="24:29">
      <c r="X2043" s="144">
        <v>43122</v>
      </c>
      <c r="Y2043" s="145">
        <v>1461</v>
      </c>
      <c r="Z2043" s="145">
        <v>597</v>
      </c>
      <c r="AA2043" s="150">
        <v>43199</v>
      </c>
      <c r="AB2043" s="145">
        <v>586</v>
      </c>
      <c r="AC2043" s="145">
        <v>1463</v>
      </c>
    </row>
    <row r="2044" spans="24:29">
      <c r="X2044" s="144">
        <v>43119</v>
      </c>
      <c r="Y2044" s="145">
        <v>1461</v>
      </c>
      <c r="Z2044" s="145">
        <v>597</v>
      </c>
      <c r="AA2044" s="150">
        <v>43194</v>
      </c>
      <c r="AB2044" s="145">
        <v>587</v>
      </c>
      <c r="AC2044" s="145">
        <v>1464</v>
      </c>
    </row>
    <row r="2045" spans="24:29">
      <c r="X2045" s="144">
        <v>43118</v>
      </c>
      <c r="Y2045" s="145">
        <v>1461</v>
      </c>
      <c r="Z2045" s="145">
        <v>597</v>
      </c>
      <c r="AA2045" s="150">
        <v>43193</v>
      </c>
      <c r="AB2045" s="145">
        <v>587</v>
      </c>
      <c r="AC2045" s="145">
        <v>1466</v>
      </c>
    </row>
    <row r="2046" spans="24:29">
      <c r="X2046" s="144">
        <v>43117</v>
      </c>
      <c r="Y2046" s="145">
        <v>1462</v>
      </c>
      <c r="Z2046" s="145">
        <v>597</v>
      </c>
      <c r="AA2046" s="150">
        <v>43192</v>
      </c>
      <c r="AB2046" s="145">
        <v>589</v>
      </c>
      <c r="AC2046" s="145">
        <v>1466</v>
      </c>
    </row>
    <row r="2047" spans="24:29">
      <c r="X2047" s="144">
        <v>43116</v>
      </c>
      <c r="Y2047" s="145">
        <v>1463</v>
      </c>
      <c r="Z2047" s="145">
        <v>597</v>
      </c>
      <c r="AA2047" s="150">
        <v>43189</v>
      </c>
      <c r="AB2047" s="145">
        <v>590</v>
      </c>
      <c r="AC2047" s="145">
        <v>1466</v>
      </c>
    </row>
    <row r="2048" spans="24:29">
      <c r="X2048" s="144">
        <v>43115</v>
      </c>
      <c r="Y2048" s="145">
        <v>1463</v>
      </c>
      <c r="Z2048" s="145">
        <v>597</v>
      </c>
      <c r="AA2048" s="150">
        <v>43188</v>
      </c>
      <c r="AB2048" s="145">
        <v>590</v>
      </c>
      <c r="AC2048" s="145">
        <v>1466</v>
      </c>
    </row>
    <row r="2049" spans="24:29">
      <c r="X2049" s="144">
        <v>43112</v>
      </c>
      <c r="Y2049" s="145">
        <v>1464</v>
      </c>
      <c r="Z2049" s="145">
        <v>597</v>
      </c>
      <c r="AA2049" s="150">
        <v>43187</v>
      </c>
      <c r="AB2049" s="145">
        <v>590</v>
      </c>
      <c r="AC2049" s="145">
        <v>1471</v>
      </c>
    </row>
    <row r="2050" spans="24:29">
      <c r="X2050" s="144">
        <v>43111</v>
      </c>
      <c r="Y2050" s="145">
        <v>1464</v>
      </c>
      <c r="Z2050" s="145">
        <v>597</v>
      </c>
      <c r="AA2050" s="150">
        <v>43186</v>
      </c>
      <c r="AB2050" s="145">
        <v>590</v>
      </c>
      <c r="AC2050" s="145">
        <v>1476</v>
      </c>
    </row>
    <row r="2051" spans="24:29">
      <c r="X2051" s="144">
        <v>43110</v>
      </c>
      <c r="Y2051" s="145">
        <v>1464</v>
      </c>
      <c r="Z2051" s="145">
        <v>597</v>
      </c>
      <c r="AA2051" s="150">
        <v>43185</v>
      </c>
      <c r="AB2051" s="145">
        <v>590</v>
      </c>
      <c r="AC2051" s="145">
        <v>1477</v>
      </c>
    </row>
    <row r="2052" spans="24:29">
      <c r="X2052" s="144">
        <v>43109</v>
      </c>
      <c r="Y2052" s="145">
        <v>1464</v>
      </c>
      <c r="Z2052" s="145">
        <v>597</v>
      </c>
      <c r="AA2052" s="150">
        <v>43182</v>
      </c>
      <c r="AB2052" s="145">
        <v>590</v>
      </c>
      <c r="AC2052" s="145">
        <v>1478</v>
      </c>
    </row>
    <row r="2053" spans="24:29">
      <c r="X2053" s="144">
        <v>43108</v>
      </c>
      <c r="Y2053" s="145">
        <v>1464</v>
      </c>
      <c r="Z2053" s="145">
        <v>597</v>
      </c>
      <c r="AA2053" s="150">
        <v>43181</v>
      </c>
      <c r="AB2053" s="145">
        <v>590</v>
      </c>
      <c r="AC2053" s="145">
        <v>1478</v>
      </c>
    </row>
    <row r="2054" spans="24:29">
      <c r="X2054" s="144">
        <v>43105</v>
      </c>
      <c r="Y2054" s="145">
        <v>1463</v>
      </c>
      <c r="Z2054" s="145">
        <v>597</v>
      </c>
      <c r="AA2054" s="150">
        <v>43180</v>
      </c>
      <c r="AB2054" s="145">
        <v>593</v>
      </c>
      <c r="AC2054" s="145">
        <v>1480</v>
      </c>
    </row>
    <row r="2055" spans="24:29">
      <c r="X2055" s="144">
        <v>43104</v>
      </c>
      <c r="Y2055" s="145">
        <v>1447</v>
      </c>
      <c r="Z2055" s="145">
        <v>596</v>
      </c>
      <c r="AA2055" s="150">
        <v>43179</v>
      </c>
      <c r="AB2055" s="145">
        <v>593</v>
      </c>
      <c r="AC2055" s="145">
        <v>1480</v>
      </c>
    </row>
    <row r="2056" spans="24:29">
      <c r="X2056" s="144">
        <v>43103</v>
      </c>
      <c r="Y2056" s="145">
        <v>1446</v>
      </c>
      <c r="Z2056" s="145">
        <v>594</v>
      </c>
      <c r="AA2056" s="150">
        <v>43178</v>
      </c>
      <c r="AB2056" s="145">
        <v>593</v>
      </c>
      <c r="AC2056" s="145">
        <v>1480</v>
      </c>
    </row>
    <row r="2057" spans="24:29">
      <c r="X2057" s="144">
        <v>43102</v>
      </c>
      <c r="Y2057" s="145">
        <v>1439</v>
      </c>
      <c r="Z2057" s="145">
        <v>594</v>
      </c>
      <c r="AA2057" s="150">
        <v>43175</v>
      </c>
      <c r="AB2057" s="145">
        <v>594</v>
      </c>
      <c r="AC2057" s="145">
        <v>1480</v>
      </c>
    </row>
    <row r="2058" spans="24:29">
      <c r="X2058" s="144">
        <v>43098</v>
      </c>
      <c r="Y2058" s="145">
        <v>1435</v>
      </c>
      <c r="Z2058" s="145">
        <v>594</v>
      </c>
      <c r="AA2058" s="150">
        <v>43174</v>
      </c>
      <c r="AB2058" s="145">
        <v>594</v>
      </c>
      <c r="AC2058" s="145">
        <v>1479</v>
      </c>
    </row>
    <row r="2059" spans="24:29">
      <c r="X2059" s="144">
        <v>43097</v>
      </c>
      <c r="Y2059" s="145">
        <v>1422</v>
      </c>
      <c r="Z2059" s="145">
        <v>594</v>
      </c>
      <c r="AA2059" s="150">
        <v>43173</v>
      </c>
      <c r="AB2059" s="145">
        <v>594</v>
      </c>
      <c r="AC2059" s="145">
        <v>1479</v>
      </c>
    </row>
    <row r="2060" spans="24:29">
      <c r="X2060" s="144">
        <v>43096</v>
      </c>
      <c r="Y2060" s="145">
        <v>1422</v>
      </c>
      <c r="Z2060" s="145">
        <v>594</v>
      </c>
      <c r="AA2060" s="150">
        <v>43172</v>
      </c>
      <c r="AB2060" s="145">
        <v>594</v>
      </c>
      <c r="AC2060" s="145">
        <v>1480</v>
      </c>
    </row>
    <row r="2061" spans="24:29">
      <c r="X2061" s="144">
        <v>43095</v>
      </c>
      <c r="Y2061" s="145">
        <v>1422</v>
      </c>
      <c r="Z2061" s="145">
        <v>593</v>
      </c>
      <c r="AA2061" s="150">
        <v>43171</v>
      </c>
      <c r="AB2061" s="145">
        <v>594</v>
      </c>
      <c r="AC2061" s="145">
        <v>1480</v>
      </c>
    </row>
    <row r="2062" spans="24:29">
      <c r="X2062" s="144">
        <v>43094</v>
      </c>
      <c r="Y2062" s="145">
        <v>1423</v>
      </c>
      <c r="Z2062" s="145">
        <v>593</v>
      </c>
      <c r="AA2062" s="150">
        <v>43168</v>
      </c>
      <c r="AB2062" s="145">
        <v>595</v>
      </c>
      <c r="AC2062" s="145">
        <v>1480</v>
      </c>
    </row>
    <row r="2063" spans="24:29">
      <c r="X2063" s="144">
        <v>43091</v>
      </c>
      <c r="Y2063" s="145">
        <v>1414</v>
      </c>
      <c r="Z2063" s="145">
        <v>592</v>
      </c>
      <c r="AA2063" s="150">
        <v>43167</v>
      </c>
      <c r="AB2063" s="145">
        <v>600</v>
      </c>
      <c r="AC2063" s="145">
        <v>1480</v>
      </c>
    </row>
    <row r="2064" spans="24:29">
      <c r="X2064" s="144">
        <v>43090</v>
      </c>
      <c r="Y2064" s="145">
        <v>1413</v>
      </c>
      <c r="Z2064" s="145">
        <v>592</v>
      </c>
      <c r="AA2064" s="150">
        <v>43166</v>
      </c>
      <c r="AB2064" s="145">
        <v>600</v>
      </c>
      <c r="AC2064" s="145">
        <v>1479</v>
      </c>
    </row>
    <row r="2065" spans="24:29">
      <c r="X2065" s="144">
        <v>43089</v>
      </c>
      <c r="Y2065" s="145">
        <v>1409</v>
      </c>
      <c r="Z2065" s="145">
        <v>591</v>
      </c>
      <c r="AA2065" s="150">
        <v>43165</v>
      </c>
      <c r="AB2065" s="145">
        <v>600</v>
      </c>
      <c r="AC2065" s="145">
        <v>1479</v>
      </c>
    </row>
    <row r="2066" spans="24:29">
      <c r="X2066" s="144">
        <v>43088</v>
      </c>
      <c r="Y2066" s="145">
        <v>1407</v>
      </c>
      <c r="Z2066" s="145">
        <v>591</v>
      </c>
      <c r="AA2066" s="150">
        <v>43164</v>
      </c>
      <c r="AB2066" s="145">
        <v>601</v>
      </c>
      <c r="AC2066" s="145">
        <v>1479</v>
      </c>
    </row>
    <row r="2067" spans="24:29">
      <c r="X2067" s="144">
        <v>43087</v>
      </c>
      <c r="Y2067" s="145">
        <v>1406</v>
      </c>
      <c r="Z2067" s="145">
        <v>590</v>
      </c>
      <c r="AA2067" s="150">
        <v>43161</v>
      </c>
      <c r="AB2067" s="145">
        <v>601</v>
      </c>
      <c r="AC2067" s="145">
        <v>1479</v>
      </c>
    </row>
    <row r="2068" spans="24:29">
      <c r="X2068" s="144">
        <v>43084</v>
      </c>
      <c r="Y2068" s="145">
        <v>1403</v>
      </c>
      <c r="Z2068" s="145">
        <v>585</v>
      </c>
      <c r="AA2068" s="150">
        <v>43160</v>
      </c>
      <c r="AB2068" s="145">
        <v>601</v>
      </c>
      <c r="AC2068" s="145">
        <v>1479</v>
      </c>
    </row>
    <row r="2069" spans="24:29">
      <c r="X2069" s="144">
        <v>43083</v>
      </c>
      <c r="Y2069" s="145">
        <v>1402</v>
      </c>
      <c r="Z2069" s="145">
        <v>585</v>
      </c>
      <c r="AA2069" s="150">
        <v>43159</v>
      </c>
      <c r="AB2069" s="145">
        <v>601</v>
      </c>
      <c r="AC2069" s="145">
        <v>1479</v>
      </c>
    </row>
    <row r="2070" spans="24:29">
      <c r="X2070" s="144">
        <v>43082</v>
      </c>
      <c r="Y2070" s="145">
        <v>1401</v>
      </c>
      <c r="Z2070" s="145">
        <v>584</v>
      </c>
      <c r="AA2070" s="150">
        <v>43158</v>
      </c>
      <c r="AB2070" s="145">
        <v>601</v>
      </c>
      <c r="AC2070" s="145">
        <v>1478</v>
      </c>
    </row>
    <row r="2071" spans="24:29">
      <c r="X2071" s="144">
        <v>43081</v>
      </c>
      <c r="Y2071" s="145">
        <v>1400</v>
      </c>
      <c r="Z2071" s="145">
        <v>584</v>
      </c>
      <c r="AA2071" s="150">
        <v>43157</v>
      </c>
      <c r="AB2071" s="145">
        <v>601</v>
      </c>
      <c r="AC2071" s="145">
        <v>1479</v>
      </c>
    </row>
    <row r="2072" spans="24:29">
      <c r="X2072" s="144">
        <v>43080</v>
      </c>
      <c r="Y2072" s="145">
        <v>1395</v>
      </c>
      <c r="Z2072" s="145">
        <v>584</v>
      </c>
      <c r="AA2072" s="150">
        <v>43154</v>
      </c>
      <c r="AB2072" s="145">
        <v>602</v>
      </c>
      <c r="AC2072" s="145">
        <v>1479</v>
      </c>
    </row>
    <row r="2073" spans="24:29">
      <c r="X2073" s="144">
        <v>43077</v>
      </c>
      <c r="Y2073" s="145">
        <v>1395</v>
      </c>
      <c r="Z2073" s="145">
        <v>583</v>
      </c>
      <c r="AA2073" s="150">
        <v>43153</v>
      </c>
      <c r="AB2073" s="145">
        <v>602</v>
      </c>
      <c r="AC2073" s="145">
        <v>1477</v>
      </c>
    </row>
    <row r="2074" spans="24:29">
      <c r="X2074" s="144">
        <v>43076</v>
      </c>
      <c r="Y2074" s="145">
        <v>1393</v>
      </c>
      <c r="Z2074" s="145">
        <v>583</v>
      </c>
      <c r="AA2074" s="150">
        <v>43145</v>
      </c>
      <c r="AB2074" s="145">
        <v>602</v>
      </c>
      <c r="AC2074" s="145">
        <v>1477</v>
      </c>
    </row>
    <row r="2075" spans="24:29">
      <c r="X2075" s="144">
        <v>43075</v>
      </c>
      <c r="Y2075" s="145">
        <v>1393</v>
      </c>
      <c r="Z2075" s="145">
        <v>583</v>
      </c>
      <c r="AA2075" s="150">
        <v>43144</v>
      </c>
      <c r="AB2075" s="145">
        <v>602</v>
      </c>
      <c r="AC2075" s="145">
        <v>1477</v>
      </c>
    </row>
    <row r="2076" spans="24:29">
      <c r="X2076" s="144">
        <v>43074</v>
      </c>
      <c r="Y2076" s="145">
        <v>1393</v>
      </c>
      <c r="Z2076" s="145">
        <v>583</v>
      </c>
      <c r="AA2076" s="150">
        <v>43143</v>
      </c>
      <c r="AB2076" s="145">
        <v>602</v>
      </c>
      <c r="AC2076" s="145">
        <v>1477</v>
      </c>
    </row>
    <row r="2077" spans="24:29">
      <c r="X2077" s="144">
        <v>43073</v>
      </c>
      <c r="Y2077" s="145">
        <v>1393</v>
      </c>
      <c r="Z2077" s="145">
        <v>583</v>
      </c>
      <c r="AA2077" s="150">
        <v>43140</v>
      </c>
      <c r="AB2077" s="145">
        <v>602</v>
      </c>
      <c r="AC2077" s="145">
        <v>1477</v>
      </c>
    </row>
    <row r="2078" spans="24:29">
      <c r="X2078" s="144">
        <v>43070</v>
      </c>
      <c r="Y2078" s="145">
        <v>1392</v>
      </c>
      <c r="Z2078" s="145">
        <v>583</v>
      </c>
      <c r="AA2078" s="150">
        <v>43139</v>
      </c>
      <c r="AB2078" s="145">
        <v>602</v>
      </c>
      <c r="AC2078" s="145">
        <v>1474</v>
      </c>
    </row>
    <row r="2079" spans="24:29">
      <c r="X2079" s="144">
        <v>43069</v>
      </c>
      <c r="Y2079" s="145">
        <v>1389</v>
      </c>
      <c r="Z2079" s="145">
        <v>583</v>
      </c>
      <c r="AA2079" s="150">
        <v>43138</v>
      </c>
      <c r="AB2079" s="145">
        <v>602</v>
      </c>
      <c r="AC2079" s="145">
        <v>1472</v>
      </c>
    </row>
    <row r="2080" spans="24:29">
      <c r="X2080" s="144">
        <v>43068</v>
      </c>
      <c r="Y2080" s="145">
        <v>1387</v>
      </c>
      <c r="Z2080" s="145">
        <v>583</v>
      </c>
      <c r="AA2080" s="150">
        <v>43137</v>
      </c>
      <c r="AB2080" s="145">
        <v>602</v>
      </c>
      <c r="AC2080" s="145">
        <v>1473</v>
      </c>
    </row>
    <row r="2081" spans="24:29">
      <c r="X2081" s="144">
        <v>43067</v>
      </c>
      <c r="Y2081" s="145">
        <v>1384</v>
      </c>
      <c r="Z2081" s="145">
        <v>587</v>
      </c>
      <c r="AA2081" s="150">
        <v>43136</v>
      </c>
      <c r="AB2081" s="145">
        <v>602</v>
      </c>
      <c r="AC2081" s="145">
        <v>1473</v>
      </c>
    </row>
    <row r="2082" spans="24:29">
      <c r="X2082" s="144">
        <v>43066</v>
      </c>
      <c r="Y2082" s="145">
        <v>1383</v>
      </c>
      <c r="Z2082" s="145">
        <v>587</v>
      </c>
      <c r="AA2082" s="150">
        <v>43133</v>
      </c>
      <c r="AB2082" s="145">
        <v>602</v>
      </c>
      <c r="AC2082" s="145">
        <v>1472</v>
      </c>
    </row>
    <row r="2083" spans="24:29">
      <c r="X2083" s="144">
        <v>43063</v>
      </c>
      <c r="Y2083" s="145">
        <v>1381</v>
      </c>
      <c r="Z2083" s="145">
        <v>587</v>
      </c>
      <c r="AA2083" s="150">
        <v>43132</v>
      </c>
      <c r="AB2083" s="145">
        <v>602</v>
      </c>
      <c r="AC2083" s="145">
        <v>1468</v>
      </c>
    </row>
    <row r="2084" spans="24:29">
      <c r="X2084" s="144">
        <v>43062</v>
      </c>
      <c r="Y2084" s="145">
        <v>1383</v>
      </c>
      <c r="Z2084" s="145">
        <v>587</v>
      </c>
      <c r="AA2084" s="150">
        <v>43131</v>
      </c>
      <c r="AB2084" s="145">
        <v>602</v>
      </c>
      <c r="AC2084" s="145">
        <v>1459</v>
      </c>
    </row>
    <row r="2085" spans="24:29">
      <c r="X2085" s="144">
        <v>43061</v>
      </c>
      <c r="Y2085" s="145">
        <v>1384</v>
      </c>
      <c r="Z2085" s="145">
        <v>587</v>
      </c>
      <c r="AA2085" s="150">
        <v>43130</v>
      </c>
      <c r="AB2085" s="145">
        <v>601</v>
      </c>
      <c r="AC2085" s="145">
        <v>1459</v>
      </c>
    </row>
    <row r="2086" spans="24:29">
      <c r="X2086" s="144">
        <v>43060</v>
      </c>
      <c r="Y2086" s="145">
        <v>1384</v>
      </c>
      <c r="Z2086" s="145">
        <v>587</v>
      </c>
      <c r="AA2086" s="150">
        <v>43129</v>
      </c>
      <c r="AB2086" s="145">
        <v>597</v>
      </c>
      <c r="AC2086" s="145">
        <v>1459</v>
      </c>
    </row>
    <row r="2087" spans="24:29">
      <c r="X2087" s="144">
        <v>43059</v>
      </c>
      <c r="Y2087" s="145">
        <v>1383</v>
      </c>
      <c r="Z2087" s="145">
        <v>587</v>
      </c>
      <c r="AA2087" s="150">
        <v>43126</v>
      </c>
      <c r="AB2087" s="145">
        <v>597</v>
      </c>
      <c r="AC2087" s="145">
        <v>1459</v>
      </c>
    </row>
    <row r="2088" spans="24:29">
      <c r="X2088" s="144">
        <v>43056</v>
      </c>
      <c r="Y2088" s="145">
        <v>1383</v>
      </c>
      <c r="Z2088" s="145">
        <v>587</v>
      </c>
      <c r="AA2088" s="150">
        <v>43125</v>
      </c>
      <c r="AB2088" s="145">
        <v>597</v>
      </c>
      <c r="AC2088" s="145">
        <v>1460</v>
      </c>
    </row>
    <row r="2089" spans="24:29">
      <c r="X2089" s="144">
        <v>43055</v>
      </c>
      <c r="Y2089" s="145">
        <v>1387</v>
      </c>
      <c r="Z2089" s="145">
        <v>587</v>
      </c>
      <c r="AA2089" s="150">
        <v>43124</v>
      </c>
      <c r="AB2089" s="145">
        <v>597</v>
      </c>
      <c r="AC2089" s="145">
        <v>1460</v>
      </c>
    </row>
    <row r="2090" spans="24:29">
      <c r="X2090" s="144">
        <v>43054</v>
      </c>
      <c r="Y2090" s="145">
        <v>1387</v>
      </c>
      <c r="Z2090" s="145">
        <v>587</v>
      </c>
      <c r="AA2090" s="150">
        <v>43123</v>
      </c>
      <c r="AB2090" s="145">
        <v>597</v>
      </c>
      <c r="AC2090" s="145">
        <v>1460</v>
      </c>
    </row>
    <row r="2091" spans="24:29">
      <c r="X2091" s="144">
        <v>43053</v>
      </c>
      <c r="Y2091" s="145">
        <v>1391</v>
      </c>
      <c r="Z2091" s="145">
        <v>587</v>
      </c>
      <c r="AA2091" s="150">
        <v>43122</v>
      </c>
      <c r="AB2091" s="145">
        <v>597</v>
      </c>
      <c r="AC2091" s="145">
        <v>1461</v>
      </c>
    </row>
    <row r="2092" spans="24:29">
      <c r="X2092" s="144">
        <v>43052</v>
      </c>
      <c r="Y2092" s="145">
        <v>1391</v>
      </c>
      <c r="Z2092" s="145">
        <v>587</v>
      </c>
      <c r="AA2092" s="150">
        <v>43119</v>
      </c>
      <c r="AB2092" s="145">
        <v>597</v>
      </c>
      <c r="AC2092" s="145">
        <v>1461</v>
      </c>
    </row>
    <row r="2093" spans="24:29">
      <c r="X2093" s="144">
        <v>43049</v>
      </c>
      <c r="Y2093" s="145">
        <v>1391</v>
      </c>
      <c r="Z2093" s="145">
        <v>587</v>
      </c>
      <c r="AA2093" s="150">
        <v>43118</v>
      </c>
      <c r="AB2093" s="145">
        <v>597</v>
      </c>
      <c r="AC2093" s="145">
        <v>1461</v>
      </c>
    </row>
    <row r="2094" spans="24:29">
      <c r="X2094" s="144">
        <v>43048</v>
      </c>
      <c r="Y2094" s="145">
        <v>1388</v>
      </c>
      <c r="Z2094" s="145">
        <v>587</v>
      </c>
      <c r="AA2094" s="150">
        <v>43117</v>
      </c>
      <c r="AB2094" s="145">
        <v>597</v>
      </c>
      <c r="AC2094" s="145">
        <v>1462</v>
      </c>
    </row>
    <row r="2095" spans="24:29">
      <c r="X2095" s="144">
        <v>43047</v>
      </c>
      <c r="Y2095" s="145">
        <v>1388</v>
      </c>
      <c r="Z2095" s="145">
        <v>587</v>
      </c>
      <c r="AA2095" s="150">
        <v>43116</v>
      </c>
      <c r="AB2095" s="145">
        <v>597</v>
      </c>
      <c r="AC2095" s="145">
        <v>1463</v>
      </c>
    </row>
    <row r="2096" spans="24:29">
      <c r="X2096" s="144">
        <v>43046</v>
      </c>
      <c r="Y2096" s="145">
        <v>1394</v>
      </c>
      <c r="Z2096" s="145">
        <v>587</v>
      </c>
      <c r="AA2096" s="150">
        <v>43115</v>
      </c>
      <c r="AB2096" s="145">
        <v>597</v>
      </c>
      <c r="AC2096" s="145">
        <v>1463</v>
      </c>
    </row>
    <row r="2097" spans="24:29">
      <c r="X2097" s="144">
        <v>43045</v>
      </c>
      <c r="Y2097" s="145">
        <v>1403</v>
      </c>
      <c r="Z2097" s="145">
        <v>588</v>
      </c>
      <c r="AA2097" s="150">
        <v>43112</v>
      </c>
      <c r="AB2097" s="145">
        <v>597</v>
      </c>
      <c r="AC2097" s="145">
        <v>1464</v>
      </c>
    </row>
    <row r="2098" spans="24:29">
      <c r="X2098" s="144">
        <v>43042</v>
      </c>
      <c r="Y2098" s="145">
        <v>1403</v>
      </c>
      <c r="Z2098" s="145">
        <v>588</v>
      </c>
      <c r="AA2098" s="150">
        <v>43111</v>
      </c>
      <c r="AB2098" s="145">
        <v>597</v>
      </c>
      <c r="AC2098" s="145">
        <v>1464</v>
      </c>
    </row>
    <row r="2099" spans="24:29">
      <c r="X2099" s="144">
        <v>43041</v>
      </c>
      <c r="Y2099" s="145">
        <v>1417</v>
      </c>
      <c r="Z2099" s="145">
        <v>588</v>
      </c>
      <c r="AA2099" s="150">
        <v>43110</v>
      </c>
      <c r="AB2099" s="145">
        <v>597</v>
      </c>
      <c r="AC2099" s="145">
        <v>1464</v>
      </c>
    </row>
    <row r="2100" spans="24:29">
      <c r="X2100" s="144">
        <v>43040</v>
      </c>
      <c r="Y2100" s="145">
        <v>1430</v>
      </c>
      <c r="Z2100" s="145">
        <v>588</v>
      </c>
      <c r="AA2100" s="150">
        <v>43109</v>
      </c>
      <c r="AB2100" s="145">
        <v>597</v>
      </c>
      <c r="AC2100" s="145">
        <v>1464</v>
      </c>
    </row>
    <row r="2101" spans="24:29">
      <c r="X2101" s="144">
        <v>43039</v>
      </c>
      <c r="Y2101" s="145">
        <v>1430</v>
      </c>
      <c r="Z2101" s="145">
        <v>588</v>
      </c>
      <c r="AA2101" s="150">
        <v>43108</v>
      </c>
      <c r="AB2101" s="145">
        <v>597</v>
      </c>
      <c r="AC2101" s="145">
        <v>1464</v>
      </c>
    </row>
    <row r="2102" spans="24:29">
      <c r="X2102" s="144">
        <v>43038</v>
      </c>
      <c r="Y2102" s="145">
        <v>1430</v>
      </c>
      <c r="Z2102" s="145">
        <v>588</v>
      </c>
      <c r="AA2102" s="150">
        <v>43105</v>
      </c>
      <c r="AB2102" s="145">
        <v>597</v>
      </c>
      <c r="AC2102" s="145">
        <v>1463</v>
      </c>
    </row>
    <row r="2103" spans="24:29">
      <c r="X2103" s="144">
        <v>43035</v>
      </c>
      <c r="Y2103" s="145">
        <v>1430</v>
      </c>
      <c r="Z2103" s="145">
        <v>588</v>
      </c>
      <c r="AA2103" s="150">
        <v>43104</v>
      </c>
      <c r="AB2103" s="145">
        <v>596</v>
      </c>
      <c r="AC2103" s="145">
        <v>1447</v>
      </c>
    </row>
    <row r="2104" spans="24:29">
      <c r="X2104" s="144">
        <v>43034</v>
      </c>
      <c r="Y2104" s="145">
        <v>1430</v>
      </c>
      <c r="Z2104" s="145">
        <v>588</v>
      </c>
      <c r="AA2104" s="150">
        <v>43103</v>
      </c>
      <c r="AB2104" s="145">
        <v>594</v>
      </c>
      <c r="AC2104" s="145">
        <v>1446</v>
      </c>
    </row>
    <row r="2105" spans="24:29">
      <c r="X2105" s="144">
        <v>43033</v>
      </c>
      <c r="Y2105" s="145">
        <v>1430</v>
      </c>
      <c r="Z2105" s="145">
        <v>588</v>
      </c>
      <c r="AA2105" s="150">
        <v>43102</v>
      </c>
      <c r="AB2105" s="145">
        <v>594</v>
      </c>
      <c r="AC2105" s="145">
        <v>1439</v>
      </c>
    </row>
    <row r="2106" spans="24:29">
      <c r="X2106" s="144">
        <v>43032</v>
      </c>
      <c r="Y2106" s="145">
        <v>1430</v>
      </c>
      <c r="Z2106" s="145">
        <v>588</v>
      </c>
      <c r="AA2106" s="150">
        <v>43098</v>
      </c>
      <c r="AB2106" s="145">
        <v>594</v>
      </c>
      <c r="AC2106" s="145">
        <v>1435</v>
      </c>
    </row>
    <row r="2107" spans="24:29">
      <c r="X2107" s="144">
        <v>43031</v>
      </c>
      <c r="Y2107" s="145">
        <v>1430</v>
      </c>
      <c r="Z2107" s="145">
        <v>588</v>
      </c>
      <c r="AA2107" s="150">
        <v>43097</v>
      </c>
      <c r="AB2107" s="145">
        <v>594</v>
      </c>
      <c r="AC2107" s="145">
        <v>1422</v>
      </c>
    </row>
    <row r="2108" spans="24:29">
      <c r="X2108" s="144">
        <v>43028</v>
      </c>
      <c r="Y2108" s="145">
        <v>1431</v>
      </c>
      <c r="Z2108" s="145">
        <v>588</v>
      </c>
      <c r="AA2108" s="150">
        <v>43096</v>
      </c>
      <c r="AB2108" s="145">
        <v>594</v>
      </c>
      <c r="AC2108" s="145">
        <v>1422</v>
      </c>
    </row>
    <row r="2109" spans="24:29">
      <c r="X2109" s="144">
        <v>43027</v>
      </c>
      <c r="Y2109" s="145">
        <v>1431</v>
      </c>
      <c r="Z2109" s="145">
        <v>588</v>
      </c>
      <c r="AA2109" s="150">
        <v>43095</v>
      </c>
      <c r="AB2109" s="145">
        <v>593</v>
      </c>
      <c r="AC2109" s="145">
        <v>1422</v>
      </c>
    </row>
    <row r="2110" spans="24:29">
      <c r="X2110" s="144">
        <v>43026</v>
      </c>
      <c r="Y2110" s="145">
        <v>1433</v>
      </c>
      <c r="Z2110" s="145">
        <v>588</v>
      </c>
      <c r="AA2110" s="150">
        <v>43094</v>
      </c>
      <c r="AB2110" s="145">
        <v>593</v>
      </c>
      <c r="AC2110" s="145">
        <v>1423</v>
      </c>
    </row>
    <row r="2111" spans="24:29">
      <c r="X2111" s="144">
        <v>43025</v>
      </c>
      <c r="Y2111" s="145">
        <v>1433</v>
      </c>
      <c r="Z2111" s="145">
        <v>588</v>
      </c>
      <c r="AA2111" s="150">
        <v>43091</v>
      </c>
      <c r="AB2111" s="145">
        <v>592</v>
      </c>
      <c r="AC2111" s="145">
        <v>1414</v>
      </c>
    </row>
    <row r="2112" spans="24:29">
      <c r="X2112" s="144">
        <v>43024</v>
      </c>
      <c r="Y2112" s="145">
        <v>1433</v>
      </c>
      <c r="Z2112" s="145">
        <v>588</v>
      </c>
      <c r="AA2112" s="150">
        <v>43090</v>
      </c>
      <c r="AB2112" s="145">
        <v>592</v>
      </c>
      <c r="AC2112" s="145">
        <v>1413</v>
      </c>
    </row>
    <row r="2113" spans="24:29">
      <c r="X2113" s="144">
        <v>43021</v>
      </c>
      <c r="Y2113" s="145">
        <v>1433</v>
      </c>
      <c r="Z2113" s="145">
        <v>588</v>
      </c>
      <c r="AA2113" s="150">
        <v>43089</v>
      </c>
      <c r="AB2113" s="145">
        <v>591</v>
      </c>
      <c r="AC2113" s="145">
        <v>1409</v>
      </c>
    </row>
    <row r="2114" spans="24:29">
      <c r="X2114" s="144">
        <v>43020</v>
      </c>
      <c r="Y2114" s="145">
        <v>1441</v>
      </c>
      <c r="Z2114" s="145">
        <v>588</v>
      </c>
      <c r="AA2114" s="150">
        <v>43088</v>
      </c>
      <c r="AB2114" s="145">
        <v>591</v>
      </c>
      <c r="AC2114" s="145">
        <v>1407</v>
      </c>
    </row>
    <row r="2115" spans="24:29">
      <c r="X2115" s="144">
        <v>43019</v>
      </c>
      <c r="Y2115" s="145">
        <v>1441</v>
      </c>
      <c r="Z2115" s="145">
        <v>588</v>
      </c>
      <c r="AA2115" s="150">
        <v>43087</v>
      </c>
      <c r="AB2115" s="145">
        <v>590</v>
      </c>
      <c r="AC2115" s="145">
        <v>1406</v>
      </c>
    </row>
    <row r="2116" spans="24:29">
      <c r="X2116" s="144">
        <v>43018</v>
      </c>
      <c r="Y2116" s="145">
        <v>1444</v>
      </c>
      <c r="Z2116" s="145">
        <v>589</v>
      </c>
      <c r="AA2116" s="150">
        <v>43084</v>
      </c>
      <c r="AB2116" s="145">
        <v>585</v>
      </c>
      <c r="AC2116" s="145">
        <v>1403</v>
      </c>
    </row>
    <row r="2117" spans="24:29">
      <c r="X2117" s="144">
        <v>43017</v>
      </c>
      <c r="Y2117" s="145">
        <v>1444</v>
      </c>
      <c r="Z2117" s="145">
        <v>589</v>
      </c>
      <c r="AA2117" s="150">
        <v>43083</v>
      </c>
      <c r="AB2117" s="145">
        <v>585</v>
      </c>
      <c r="AC2117" s="145">
        <v>1402</v>
      </c>
    </row>
    <row r="2118" spans="24:29">
      <c r="X2118" s="144">
        <v>43007</v>
      </c>
      <c r="Y2118" s="145">
        <v>1442</v>
      </c>
      <c r="Z2118" s="145">
        <v>589</v>
      </c>
      <c r="AA2118" s="150">
        <v>43082</v>
      </c>
      <c r="AB2118" s="145">
        <v>584</v>
      </c>
      <c r="AC2118" s="145">
        <v>1401</v>
      </c>
    </row>
    <row r="2119" spans="24:29">
      <c r="X2119" s="144">
        <v>43006</v>
      </c>
      <c r="Y2119" s="145">
        <v>1443</v>
      </c>
      <c r="Z2119" s="145">
        <v>589</v>
      </c>
      <c r="AA2119" s="150">
        <v>43081</v>
      </c>
      <c r="AB2119" s="145">
        <v>584</v>
      </c>
      <c r="AC2119" s="145">
        <v>1400</v>
      </c>
    </row>
    <row r="2120" spans="24:29">
      <c r="X2120" s="144">
        <v>43005</v>
      </c>
      <c r="Y2120" s="145">
        <v>1444</v>
      </c>
      <c r="Z2120" s="145">
        <v>589</v>
      </c>
      <c r="AA2120" s="150">
        <v>43080</v>
      </c>
      <c r="AB2120" s="145">
        <v>584</v>
      </c>
      <c r="AC2120" s="145">
        <v>1395</v>
      </c>
    </row>
    <row r="2121" spans="24:29">
      <c r="X2121" s="144">
        <v>43004</v>
      </c>
      <c r="Y2121" s="145">
        <v>1442</v>
      </c>
      <c r="Z2121" s="145">
        <v>578</v>
      </c>
      <c r="AA2121" s="150">
        <v>43077</v>
      </c>
      <c r="AB2121" s="145">
        <v>583</v>
      </c>
      <c r="AC2121" s="145">
        <v>1395</v>
      </c>
    </row>
    <row r="2122" spans="24:29">
      <c r="X2122" s="144">
        <v>43003</v>
      </c>
      <c r="Y2122" s="145">
        <v>1443</v>
      </c>
      <c r="Z2122" s="145">
        <v>571</v>
      </c>
      <c r="AA2122" s="150">
        <v>43076</v>
      </c>
      <c r="AB2122" s="145">
        <v>583</v>
      </c>
      <c r="AC2122" s="145">
        <v>1393</v>
      </c>
    </row>
    <row r="2123" spans="24:29">
      <c r="X2123" s="144">
        <v>43000</v>
      </c>
      <c r="Y2123" s="145">
        <v>1447</v>
      </c>
      <c r="Z2123" s="145">
        <v>571</v>
      </c>
      <c r="AA2123" s="150">
        <v>43075</v>
      </c>
      <c r="AB2123" s="145">
        <v>583</v>
      </c>
      <c r="AC2123" s="145">
        <v>1393</v>
      </c>
    </row>
    <row r="2124" spans="24:29">
      <c r="X2124" s="144">
        <v>42999</v>
      </c>
      <c r="Y2124" s="145">
        <v>1447</v>
      </c>
      <c r="Z2124" s="145">
        <v>571</v>
      </c>
      <c r="AA2124" s="150">
        <v>43074</v>
      </c>
      <c r="AB2124" s="145">
        <v>583</v>
      </c>
      <c r="AC2124" s="145">
        <v>1393</v>
      </c>
    </row>
    <row r="2125" spans="24:29">
      <c r="X2125" s="144">
        <v>42998</v>
      </c>
      <c r="Y2125" s="145">
        <v>1442</v>
      </c>
      <c r="Z2125" s="145">
        <v>571</v>
      </c>
      <c r="AA2125" s="150">
        <v>43073</v>
      </c>
      <c r="AB2125" s="145">
        <v>583</v>
      </c>
      <c r="AC2125" s="145">
        <v>1393</v>
      </c>
    </row>
    <row r="2126" spans="24:29">
      <c r="X2126" s="144">
        <v>42997</v>
      </c>
      <c r="Y2126" s="145">
        <v>1442</v>
      </c>
      <c r="Z2126" s="145">
        <v>571</v>
      </c>
      <c r="AA2126" s="150">
        <v>43070</v>
      </c>
      <c r="AB2126" s="145">
        <v>583</v>
      </c>
      <c r="AC2126" s="145">
        <v>1392</v>
      </c>
    </row>
    <row r="2127" spans="24:29">
      <c r="X2127" s="144">
        <v>42996</v>
      </c>
      <c r="Y2127" s="145">
        <v>1442</v>
      </c>
      <c r="Z2127" s="145">
        <v>571</v>
      </c>
      <c r="AA2127" s="150">
        <v>43069</v>
      </c>
      <c r="AB2127" s="145">
        <v>583</v>
      </c>
      <c r="AC2127" s="145">
        <v>1389</v>
      </c>
    </row>
    <row r="2128" spans="24:29">
      <c r="X2128" s="144">
        <v>42993</v>
      </c>
      <c r="Y2128" s="145">
        <v>1417</v>
      </c>
      <c r="Z2128" s="145">
        <v>563</v>
      </c>
      <c r="AA2128" s="150">
        <v>43068</v>
      </c>
      <c r="AB2128" s="145">
        <v>583</v>
      </c>
      <c r="AC2128" s="145">
        <v>1387</v>
      </c>
    </row>
    <row r="2129" spans="24:29">
      <c r="X2129" s="144">
        <v>42992</v>
      </c>
      <c r="Y2129" s="145">
        <v>1418</v>
      </c>
      <c r="Z2129" s="145">
        <v>563</v>
      </c>
      <c r="AA2129" s="150">
        <v>43067</v>
      </c>
      <c r="AB2129" s="145">
        <v>587</v>
      </c>
      <c r="AC2129" s="145">
        <v>1384</v>
      </c>
    </row>
    <row r="2130" spans="24:29">
      <c r="X2130" s="144">
        <v>42991</v>
      </c>
      <c r="Y2130" s="145">
        <v>1418</v>
      </c>
      <c r="Z2130" s="145">
        <v>561</v>
      </c>
      <c r="AA2130" s="150">
        <v>43066</v>
      </c>
      <c r="AB2130" s="145">
        <v>587</v>
      </c>
      <c r="AC2130" s="145">
        <v>1383</v>
      </c>
    </row>
    <row r="2131" spans="24:29">
      <c r="X2131" s="144">
        <v>42990</v>
      </c>
      <c r="Y2131" s="145">
        <v>1418</v>
      </c>
      <c r="Z2131" s="145">
        <v>561</v>
      </c>
      <c r="AA2131" s="150">
        <v>43063</v>
      </c>
      <c r="AB2131" s="145">
        <v>587</v>
      </c>
      <c r="AC2131" s="145">
        <v>1381</v>
      </c>
    </row>
    <row r="2132" spans="24:29">
      <c r="X2132" s="144">
        <v>42989</v>
      </c>
      <c r="Y2132" s="145">
        <v>1411</v>
      </c>
      <c r="Z2132" s="145">
        <v>557</v>
      </c>
      <c r="AA2132" s="150">
        <v>43062</v>
      </c>
      <c r="AB2132" s="145">
        <v>587</v>
      </c>
      <c r="AC2132" s="145">
        <v>1383</v>
      </c>
    </row>
    <row r="2133" spans="24:29">
      <c r="X2133" s="144">
        <v>42986</v>
      </c>
      <c r="Y2133" s="145">
        <v>1411</v>
      </c>
      <c r="Z2133" s="145">
        <v>557</v>
      </c>
      <c r="AA2133" s="150">
        <v>43061</v>
      </c>
      <c r="AB2133" s="145">
        <v>587</v>
      </c>
      <c r="AC2133" s="145">
        <v>1384</v>
      </c>
    </row>
    <row r="2134" spans="24:29">
      <c r="X2134" s="144">
        <v>42985</v>
      </c>
      <c r="Y2134" s="145">
        <v>1411</v>
      </c>
      <c r="Z2134" s="145">
        <v>557</v>
      </c>
      <c r="AA2134" s="150">
        <v>43060</v>
      </c>
      <c r="AB2134" s="145">
        <v>587</v>
      </c>
      <c r="AC2134" s="145">
        <v>1384</v>
      </c>
    </row>
    <row r="2135" spans="24:29">
      <c r="X2135" s="144">
        <v>42984</v>
      </c>
      <c r="Y2135" s="145">
        <v>1411</v>
      </c>
      <c r="Z2135" s="145">
        <v>557</v>
      </c>
      <c r="AA2135" s="150">
        <v>43059</v>
      </c>
      <c r="AB2135" s="145">
        <v>587</v>
      </c>
      <c r="AC2135" s="145">
        <v>1383</v>
      </c>
    </row>
    <row r="2136" spans="24:29">
      <c r="X2136" s="144">
        <v>42983</v>
      </c>
      <c r="Y2136" s="145">
        <v>1411</v>
      </c>
      <c r="Z2136" s="145">
        <v>557</v>
      </c>
      <c r="AA2136" s="150">
        <v>43056</v>
      </c>
      <c r="AB2136" s="145">
        <v>587</v>
      </c>
      <c r="AC2136" s="145">
        <v>1383</v>
      </c>
    </row>
    <row r="2137" spans="24:29">
      <c r="X2137" s="144">
        <v>42982</v>
      </c>
      <c r="Y2137" s="145">
        <v>1391</v>
      </c>
      <c r="Z2137" s="145">
        <v>557</v>
      </c>
      <c r="AA2137" s="150">
        <v>43055</v>
      </c>
      <c r="AB2137" s="145">
        <v>587</v>
      </c>
      <c r="AC2137" s="145">
        <v>1387</v>
      </c>
    </row>
    <row r="2138" spans="24:29">
      <c r="X2138" s="144">
        <v>42979</v>
      </c>
      <c r="Y2138" s="145">
        <v>1389</v>
      </c>
      <c r="Z2138" s="145">
        <v>557</v>
      </c>
      <c r="AA2138" s="150">
        <v>43054</v>
      </c>
      <c r="AB2138" s="145">
        <v>587</v>
      </c>
      <c r="AC2138" s="145">
        <v>1387</v>
      </c>
    </row>
    <row r="2139" spans="24:29">
      <c r="X2139" s="144">
        <v>42978</v>
      </c>
      <c r="Y2139" s="145">
        <v>1341</v>
      </c>
      <c r="Z2139" s="145">
        <v>557</v>
      </c>
      <c r="AA2139" s="150">
        <v>43053</v>
      </c>
      <c r="AB2139" s="145">
        <v>587</v>
      </c>
      <c r="AC2139" s="145">
        <v>1391</v>
      </c>
    </row>
    <row r="2140" spans="24:29">
      <c r="X2140" s="144">
        <v>42977</v>
      </c>
      <c r="Y2140" s="145">
        <v>1336</v>
      </c>
      <c r="Z2140" s="145">
        <v>557</v>
      </c>
      <c r="AA2140" s="150">
        <v>43052</v>
      </c>
      <c r="AB2140" s="145">
        <v>587</v>
      </c>
      <c r="AC2140" s="145">
        <v>1391</v>
      </c>
    </row>
    <row r="2141" spans="24:29">
      <c r="X2141" s="144">
        <v>42976</v>
      </c>
      <c r="Y2141" s="145">
        <v>1335</v>
      </c>
      <c r="Z2141" s="145">
        <v>557</v>
      </c>
      <c r="AA2141" s="150">
        <v>43049</v>
      </c>
      <c r="AB2141" s="145">
        <v>587</v>
      </c>
      <c r="AC2141" s="145">
        <v>1391</v>
      </c>
    </row>
    <row r="2142" spans="24:29">
      <c r="X2142" s="144">
        <v>42975</v>
      </c>
      <c r="Y2142" s="145">
        <v>1336</v>
      </c>
      <c r="Z2142" s="145">
        <v>557</v>
      </c>
      <c r="AA2142" s="150">
        <v>43048</v>
      </c>
      <c r="AB2142" s="145">
        <v>587</v>
      </c>
      <c r="AC2142" s="145">
        <v>1388</v>
      </c>
    </row>
    <row r="2143" spans="24:29">
      <c r="X2143" s="144">
        <v>42972</v>
      </c>
      <c r="Y2143" s="145">
        <v>1336</v>
      </c>
      <c r="Z2143" s="145">
        <v>557</v>
      </c>
      <c r="AA2143" s="150">
        <v>43047</v>
      </c>
      <c r="AB2143" s="145">
        <v>587</v>
      </c>
      <c r="AC2143" s="145">
        <v>1388</v>
      </c>
    </row>
    <row r="2144" spans="24:29">
      <c r="X2144" s="144">
        <v>42971</v>
      </c>
      <c r="Y2144" s="145">
        <v>1327</v>
      </c>
      <c r="Z2144" s="145">
        <v>557</v>
      </c>
      <c r="AA2144" s="150">
        <v>43046</v>
      </c>
      <c r="AB2144" s="145">
        <v>587</v>
      </c>
      <c r="AC2144" s="145">
        <v>1394</v>
      </c>
    </row>
    <row r="2145" spans="24:29">
      <c r="X2145" s="144">
        <v>42970</v>
      </c>
      <c r="Y2145" s="145">
        <v>1320</v>
      </c>
      <c r="Z2145" s="145">
        <v>557</v>
      </c>
      <c r="AA2145" s="150">
        <v>43045</v>
      </c>
      <c r="AB2145" s="145">
        <v>588</v>
      </c>
      <c r="AC2145" s="145">
        <v>1403</v>
      </c>
    </row>
    <row r="2146" spans="24:29">
      <c r="X2146" s="144">
        <v>42969</v>
      </c>
      <c r="Y2146" s="145">
        <v>1319</v>
      </c>
      <c r="Z2146" s="145">
        <v>557</v>
      </c>
      <c r="AA2146" s="150">
        <v>43042</v>
      </c>
      <c r="AB2146" s="145">
        <v>588</v>
      </c>
      <c r="AC2146" s="145">
        <v>1403</v>
      </c>
    </row>
    <row r="2147" spans="24:29">
      <c r="X2147" s="144">
        <v>42968</v>
      </c>
      <c r="Y2147" s="145">
        <v>1317</v>
      </c>
      <c r="Z2147" s="145">
        <v>557</v>
      </c>
      <c r="AA2147" s="150">
        <v>43041</v>
      </c>
      <c r="AB2147" s="145">
        <v>588</v>
      </c>
      <c r="AC2147" s="145">
        <v>1417</v>
      </c>
    </row>
    <row r="2148" spans="24:29">
      <c r="X2148" s="144">
        <v>42965</v>
      </c>
      <c r="Y2148" s="145">
        <v>1311</v>
      </c>
      <c r="Z2148" s="145">
        <v>557</v>
      </c>
      <c r="AA2148" s="150">
        <v>43040</v>
      </c>
      <c r="AB2148" s="145">
        <v>588</v>
      </c>
      <c r="AC2148" s="145">
        <v>1430</v>
      </c>
    </row>
    <row r="2149" spans="24:29">
      <c r="X2149" s="144">
        <v>42964</v>
      </c>
      <c r="Y2149" s="145">
        <v>1310</v>
      </c>
      <c r="Z2149" s="145">
        <v>557</v>
      </c>
      <c r="AA2149" s="150">
        <v>43039</v>
      </c>
      <c r="AB2149" s="145">
        <v>588</v>
      </c>
      <c r="AC2149" s="145">
        <v>1430</v>
      </c>
    </row>
    <row r="2150" spans="24:29">
      <c r="X2150" s="144">
        <v>42963</v>
      </c>
      <c r="Y2150" s="145">
        <v>1305</v>
      </c>
      <c r="Z2150" s="145">
        <v>557</v>
      </c>
      <c r="AA2150" s="150">
        <v>43038</v>
      </c>
      <c r="AB2150" s="145">
        <v>588</v>
      </c>
      <c r="AC2150" s="145">
        <v>1430</v>
      </c>
    </row>
    <row r="2151" spans="24:29">
      <c r="X2151" s="144">
        <v>42962</v>
      </c>
      <c r="Y2151" s="145">
        <v>1302</v>
      </c>
      <c r="Z2151" s="145">
        <v>557</v>
      </c>
      <c r="AA2151" s="150">
        <v>43035</v>
      </c>
      <c r="AB2151" s="145">
        <v>588</v>
      </c>
      <c r="AC2151" s="145">
        <v>1430</v>
      </c>
    </row>
    <row r="2152" spans="24:29">
      <c r="X2152" s="144">
        <v>42961</v>
      </c>
      <c r="Y2152" s="145">
        <v>1302</v>
      </c>
      <c r="Z2152" s="145">
        <v>557</v>
      </c>
      <c r="AA2152" s="150">
        <v>43034</v>
      </c>
      <c r="AB2152" s="145">
        <v>588</v>
      </c>
      <c r="AC2152" s="145">
        <v>1430</v>
      </c>
    </row>
    <row r="2153" spans="24:29">
      <c r="X2153" s="144">
        <v>42958</v>
      </c>
      <c r="Y2153" s="145">
        <v>1302</v>
      </c>
      <c r="Z2153" s="145">
        <v>557</v>
      </c>
      <c r="AA2153" s="150">
        <v>43033</v>
      </c>
      <c r="AB2153" s="145">
        <v>588</v>
      </c>
      <c r="AC2153" s="145">
        <v>1430</v>
      </c>
    </row>
    <row r="2154" spans="24:29">
      <c r="X2154" s="144">
        <v>42957</v>
      </c>
      <c r="Y2154" s="145">
        <v>1295</v>
      </c>
      <c r="Z2154" s="145">
        <v>555</v>
      </c>
      <c r="AA2154" s="150">
        <v>43032</v>
      </c>
      <c r="AB2154" s="145">
        <v>588</v>
      </c>
      <c r="AC2154" s="145">
        <v>1430</v>
      </c>
    </row>
    <row r="2155" spans="24:29">
      <c r="X2155" s="144">
        <v>42956</v>
      </c>
      <c r="Y2155" s="145">
        <v>1283</v>
      </c>
      <c r="Z2155" s="145">
        <v>555</v>
      </c>
      <c r="AA2155" s="150">
        <v>43031</v>
      </c>
      <c r="AB2155" s="145">
        <v>588</v>
      </c>
      <c r="AC2155" s="145">
        <v>1430</v>
      </c>
    </row>
    <row r="2156" spans="24:29">
      <c r="X2156" s="144">
        <v>42955</v>
      </c>
      <c r="Y2156" s="145">
        <v>1280</v>
      </c>
      <c r="Z2156" s="145">
        <v>555</v>
      </c>
      <c r="AA2156" s="150">
        <v>43028</v>
      </c>
      <c r="AB2156" s="145">
        <v>588</v>
      </c>
      <c r="AC2156" s="145">
        <v>1431</v>
      </c>
    </row>
    <row r="2157" spans="24:29">
      <c r="X2157" s="144">
        <v>42954</v>
      </c>
      <c r="Y2157" s="145">
        <v>1278</v>
      </c>
      <c r="Z2157" s="145">
        <v>555</v>
      </c>
      <c r="AA2157" s="150">
        <v>43027</v>
      </c>
      <c r="AB2157" s="145">
        <v>588</v>
      </c>
      <c r="AC2157" s="145">
        <v>1431</v>
      </c>
    </row>
    <row r="2158" spans="24:29">
      <c r="X2158" s="144">
        <v>42951</v>
      </c>
      <c r="Y2158" s="145">
        <v>1276</v>
      </c>
      <c r="Z2158" s="145">
        <v>555</v>
      </c>
      <c r="AA2158" s="150">
        <v>43026</v>
      </c>
      <c r="AB2158" s="145">
        <v>588</v>
      </c>
      <c r="AC2158" s="145">
        <v>1433</v>
      </c>
    </row>
    <row r="2159" spans="24:29">
      <c r="X2159" s="144">
        <v>42950</v>
      </c>
      <c r="Y2159" s="145">
        <v>1269</v>
      </c>
      <c r="Z2159" s="145">
        <v>555</v>
      </c>
      <c r="AA2159" s="150">
        <v>43025</v>
      </c>
      <c r="AB2159" s="145">
        <v>588</v>
      </c>
      <c r="AC2159" s="145">
        <v>1433</v>
      </c>
    </row>
    <row r="2160" spans="24:29">
      <c r="X2160" s="144">
        <v>42949</v>
      </c>
      <c r="Y2160" s="145">
        <v>1263</v>
      </c>
      <c r="Z2160" s="145">
        <v>555</v>
      </c>
      <c r="AA2160" s="150">
        <v>43024</v>
      </c>
      <c r="AB2160" s="145">
        <v>588</v>
      </c>
      <c r="AC2160" s="145">
        <v>1433</v>
      </c>
    </row>
    <row r="2161" spans="24:29">
      <c r="X2161" s="144">
        <v>42948</v>
      </c>
      <c r="Y2161" s="145">
        <v>1253</v>
      </c>
      <c r="Z2161" s="145">
        <v>555</v>
      </c>
      <c r="AA2161" s="150">
        <v>43021</v>
      </c>
      <c r="AB2161" s="145">
        <v>588</v>
      </c>
      <c r="AC2161" s="145">
        <v>1433</v>
      </c>
    </row>
    <row r="2162" spans="24:29">
      <c r="X2162" s="144">
        <v>42947</v>
      </c>
      <c r="Y2162" s="145">
        <v>1243</v>
      </c>
      <c r="Z2162" s="145">
        <v>551</v>
      </c>
      <c r="AA2162" s="150">
        <v>43020</v>
      </c>
      <c r="AB2162" s="145">
        <v>588</v>
      </c>
      <c r="AC2162" s="145">
        <v>1441</v>
      </c>
    </row>
    <row r="2163" spans="24:29">
      <c r="X2163" s="144">
        <v>42944</v>
      </c>
      <c r="Y2163" s="145">
        <v>1242</v>
      </c>
      <c r="Z2163" s="145">
        <v>550</v>
      </c>
      <c r="AA2163" s="150">
        <v>43019</v>
      </c>
      <c r="AB2163" s="145">
        <v>588</v>
      </c>
      <c r="AC2163" s="145">
        <v>1441</v>
      </c>
    </row>
    <row r="2164" spans="24:29">
      <c r="X2164" s="144">
        <v>42943</v>
      </c>
      <c r="Y2164" s="145">
        <v>1240</v>
      </c>
      <c r="Z2164" s="145">
        <v>550</v>
      </c>
      <c r="AA2164" s="150">
        <v>43018</v>
      </c>
      <c r="AB2164" s="145">
        <v>589</v>
      </c>
      <c r="AC2164" s="145">
        <v>1444</v>
      </c>
    </row>
    <row r="2165" spans="24:29">
      <c r="X2165" s="144">
        <v>42942</v>
      </c>
      <c r="Y2165" s="145">
        <v>1240</v>
      </c>
      <c r="Z2165" s="145">
        <v>550</v>
      </c>
      <c r="AA2165" s="150">
        <v>43017</v>
      </c>
      <c r="AB2165" s="145">
        <v>589</v>
      </c>
      <c r="AC2165" s="145">
        <v>1444</v>
      </c>
    </row>
    <row r="2166" spans="24:29">
      <c r="X2166" s="144">
        <v>42941</v>
      </c>
      <c r="Y2166" s="145">
        <v>1240</v>
      </c>
      <c r="Z2166" s="145">
        <v>550</v>
      </c>
      <c r="AA2166" s="150">
        <v>43007</v>
      </c>
      <c r="AB2166" s="145">
        <v>589</v>
      </c>
      <c r="AC2166" s="145">
        <v>1442</v>
      </c>
    </row>
    <row r="2167" spans="24:29">
      <c r="X2167" s="144">
        <v>42940</v>
      </c>
      <c r="Y2167" s="145">
        <v>1235</v>
      </c>
      <c r="Z2167" s="145">
        <v>550</v>
      </c>
      <c r="AA2167" s="150">
        <v>43006</v>
      </c>
      <c r="AB2167" s="145">
        <v>589</v>
      </c>
      <c r="AC2167" s="145">
        <v>1443</v>
      </c>
    </row>
    <row r="2168" spans="24:29">
      <c r="X2168" s="144">
        <v>42937</v>
      </c>
      <c r="Y2168" s="145">
        <v>1235</v>
      </c>
      <c r="Z2168" s="145">
        <v>550</v>
      </c>
      <c r="AA2168" s="150">
        <v>43005</v>
      </c>
      <c r="AB2168" s="145">
        <v>589</v>
      </c>
      <c r="AC2168" s="145">
        <v>1444</v>
      </c>
    </row>
    <row r="2169" spans="24:29">
      <c r="X2169" s="144">
        <v>42936</v>
      </c>
      <c r="Y2169" s="145">
        <v>1235</v>
      </c>
      <c r="Z2169" s="145">
        <v>550</v>
      </c>
      <c r="AA2169" s="150">
        <v>43004</v>
      </c>
      <c r="AB2169" s="145">
        <v>578</v>
      </c>
      <c r="AC2169" s="145">
        <v>1442</v>
      </c>
    </row>
    <row r="2170" spans="24:29">
      <c r="X2170" s="144">
        <v>42935</v>
      </c>
      <c r="Y2170" s="145">
        <v>1235</v>
      </c>
      <c r="Z2170" s="145">
        <v>550</v>
      </c>
      <c r="AA2170" s="150">
        <v>43003</v>
      </c>
      <c r="AB2170" s="145">
        <v>571</v>
      </c>
      <c r="AC2170" s="145">
        <v>1443</v>
      </c>
    </row>
    <row r="2171" spans="24:29">
      <c r="X2171" s="144">
        <v>42934</v>
      </c>
      <c r="Y2171" s="145">
        <v>1234</v>
      </c>
      <c r="Z2171" s="145">
        <v>550</v>
      </c>
      <c r="AA2171" s="150">
        <v>43000</v>
      </c>
      <c r="AB2171" s="145">
        <v>571</v>
      </c>
      <c r="AC2171" s="145">
        <v>1447</v>
      </c>
    </row>
    <row r="2172" spans="24:29">
      <c r="X2172" s="144">
        <v>42933</v>
      </c>
      <c r="Y2172" s="145">
        <v>1234</v>
      </c>
      <c r="Z2172" s="145">
        <v>545</v>
      </c>
      <c r="AA2172" s="150">
        <v>42999</v>
      </c>
      <c r="AB2172" s="145">
        <v>571</v>
      </c>
      <c r="AC2172" s="145">
        <v>1447</v>
      </c>
    </row>
    <row r="2173" spans="24:29">
      <c r="X2173" s="144">
        <v>42930</v>
      </c>
      <c r="Y2173" s="145">
        <v>1234</v>
      </c>
      <c r="Z2173" s="145">
        <v>545</v>
      </c>
      <c r="AA2173" s="150">
        <v>42998</v>
      </c>
      <c r="AB2173" s="145">
        <v>571</v>
      </c>
      <c r="AC2173" s="145">
        <v>1442</v>
      </c>
    </row>
    <row r="2174" spans="24:29">
      <c r="X2174" s="144">
        <v>42929</v>
      </c>
      <c r="Y2174" s="145">
        <v>1232</v>
      </c>
      <c r="Z2174" s="145">
        <v>542</v>
      </c>
      <c r="AA2174" s="150">
        <v>42997</v>
      </c>
      <c r="AB2174" s="145">
        <v>571</v>
      </c>
      <c r="AC2174" s="145">
        <v>1442</v>
      </c>
    </row>
    <row r="2175" spans="24:29">
      <c r="X2175" s="144">
        <v>42928</v>
      </c>
      <c r="Y2175" s="145">
        <v>1232</v>
      </c>
      <c r="Z2175" s="145">
        <v>542</v>
      </c>
      <c r="AA2175" s="150">
        <v>42996</v>
      </c>
      <c r="AB2175" s="145">
        <v>571</v>
      </c>
      <c r="AC2175" s="145">
        <v>1442</v>
      </c>
    </row>
    <row r="2176" spans="24:29">
      <c r="X2176" s="144">
        <v>42927</v>
      </c>
      <c r="Y2176" s="145">
        <v>1231</v>
      </c>
      <c r="Z2176" s="145">
        <v>542</v>
      </c>
      <c r="AA2176" s="150">
        <v>42993</v>
      </c>
      <c r="AB2176" s="145">
        <v>563</v>
      </c>
      <c r="AC2176" s="145">
        <v>1417</v>
      </c>
    </row>
    <row r="2177" spans="24:29">
      <c r="X2177" s="144">
        <v>42926</v>
      </c>
      <c r="Y2177" s="145">
        <v>1231</v>
      </c>
      <c r="Z2177" s="145">
        <v>542</v>
      </c>
      <c r="AA2177" s="150">
        <v>42992</v>
      </c>
      <c r="AB2177" s="145">
        <v>563</v>
      </c>
      <c r="AC2177" s="145">
        <v>1418</v>
      </c>
    </row>
    <row r="2178" spans="24:29">
      <c r="X2178" s="144">
        <v>42923</v>
      </c>
      <c r="Y2178" s="145">
        <v>1230</v>
      </c>
      <c r="Z2178" s="145">
        <v>542</v>
      </c>
      <c r="AA2178" s="150">
        <v>42991</v>
      </c>
      <c r="AB2178" s="145">
        <v>561</v>
      </c>
      <c r="AC2178" s="145">
        <v>1418</v>
      </c>
    </row>
    <row r="2179" spans="24:29">
      <c r="X2179" s="144">
        <v>42922</v>
      </c>
      <c r="Y2179" s="145">
        <v>1229</v>
      </c>
      <c r="Z2179" s="145">
        <v>542</v>
      </c>
      <c r="AA2179" s="150">
        <v>42990</v>
      </c>
      <c r="AB2179" s="145">
        <v>561</v>
      </c>
      <c r="AC2179" s="145">
        <v>1418</v>
      </c>
    </row>
    <row r="2180" spans="24:29">
      <c r="X2180" s="144">
        <v>42921</v>
      </c>
      <c r="Y2180" s="145">
        <v>1228</v>
      </c>
      <c r="Z2180" s="145">
        <v>542</v>
      </c>
      <c r="AA2180" s="150">
        <v>42989</v>
      </c>
      <c r="AB2180" s="145">
        <v>557</v>
      </c>
      <c r="AC2180" s="145">
        <v>1411</v>
      </c>
    </row>
    <row r="2181" spans="24:29">
      <c r="X2181" s="144">
        <v>42920</v>
      </c>
      <c r="Y2181" s="145">
        <v>1228</v>
      </c>
      <c r="Z2181" s="145">
        <v>542</v>
      </c>
      <c r="AA2181" s="150">
        <v>42986</v>
      </c>
      <c r="AB2181" s="145">
        <v>557</v>
      </c>
      <c r="AC2181" s="145">
        <v>1411</v>
      </c>
    </row>
    <row r="2182" spans="24:29">
      <c r="X2182" s="144">
        <v>42919</v>
      </c>
      <c r="Y2182" s="145">
        <v>1228</v>
      </c>
      <c r="Z2182" s="145">
        <v>542</v>
      </c>
      <c r="AA2182" s="150">
        <v>42985</v>
      </c>
      <c r="AB2182" s="145">
        <v>557</v>
      </c>
      <c r="AC2182" s="145">
        <v>1411</v>
      </c>
    </row>
    <row r="2183" spans="24:29">
      <c r="X2183" s="144">
        <v>42916</v>
      </c>
      <c r="Y2183" s="145">
        <v>1228</v>
      </c>
      <c r="Z2183" s="145">
        <v>540</v>
      </c>
      <c r="AA2183" s="150">
        <v>42984</v>
      </c>
      <c r="AB2183" s="145">
        <v>557</v>
      </c>
      <c r="AC2183" s="145">
        <v>1411</v>
      </c>
    </row>
    <row r="2184" spans="24:29">
      <c r="X2184" s="144">
        <v>42915</v>
      </c>
      <c r="Y2184" s="145">
        <v>1228</v>
      </c>
      <c r="Z2184" s="145">
        <v>540</v>
      </c>
      <c r="AA2184" s="150">
        <v>42983</v>
      </c>
      <c r="AB2184" s="145">
        <v>557</v>
      </c>
      <c r="AC2184" s="145">
        <v>1411</v>
      </c>
    </row>
    <row r="2185" spans="24:29">
      <c r="X2185" s="144">
        <v>42914</v>
      </c>
      <c r="Y2185" s="145">
        <v>1227</v>
      </c>
      <c r="Z2185" s="145">
        <v>540</v>
      </c>
      <c r="AA2185" s="150">
        <v>42982</v>
      </c>
      <c r="AB2185" s="145">
        <v>557</v>
      </c>
      <c r="AC2185" s="145">
        <v>1391</v>
      </c>
    </row>
    <row r="2186" spans="24:29">
      <c r="X2186" s="144">
        <v>42913</v>
      </c>
      <c r="Y2186" s="145">
        <v>1228</v>
      </c>
      <c r="Z2186" s="145">
        <v>540</v>
      </c>
      <c r="AA2186" s="150">
        <v>42979</v>
      </c>
      <c r="AB2186" s="145">
        <v>557</v>
      </c>
      <c r="AC2186" s="145">
        <v>1389</v>
      </c>
    </row>
    <row r="2187" spans="24:29">
      <c r="X2187" s="144">
        <v>42912</v>
      </c>
      <c r="Y2187" s="145">
        <v>1232</v>
      </c>
      <c r="Z2187" s="145">
        <v>536</v>
      </c>
      <c r="AA2187" s="150">
        <v>42978</v>
      </c>
      <c r="AB2187" s="145">
        <v>557</v>
      </c>
      <c r="AC2187" s="145">
        <v>1341</v>
      </c>
    </row>
    <row r="2188" spans="24:29">
      <c r="X2188" s="144">
        <v>42909</v>
      </c>
      <c r="Y2188" s="145">
        <v>1230</v>
      </c>
      <c r="Z2188" s="145">
        <v>535</v>
      </c>
      <c r="AA2188" s="150">
        <v>42977</v>
      </c>
      <c r="AB2188" s="145">
        <v>557</v>
      </c>
      <c r="AC2188" s="145">
        <v>1336</v>
      </c>
    </row>
    <row r="2189" spans="24:29">
      <c r="X2189" s="144">
        <v>42908</v>
      </c>
      <c r="Y2189" s="145">
        <v>1228</v>
      </c>
      <c r="Z2189" s="145">
        <v>535</v>
      </c>
      <c r="AA2189" s="150">
        <v>42976</v>
      </c>
      <c r="AB2189" s="145">
        <v>557</v>
      </c>
      <c r="AC2189" s="145">
        <v>1335</v>
      </c>
    </row>
    <row r="2190" spans="24:29">
      <c r="X2190" s="144">
        <v>42907</v>
      </c>
      <c r="Y2190" s="145">
        <v>1230</v>
      </c>
      <c r="Z2190" s="145">
        <v>535</v>
      </c>
      <c r="AA2190" s="150">
        <v>42975</v>
      </c>
      <c r="AB2190" s="145">
        <v>557</v>
      </c>
      <c r="AC2190" s="145">
        <v>1336</v>
      </c>
    </row>
    <row r="2191" spans="24:29">
      <c r="X2191" s="144">
        <v>42906</v>
      </c>
      <c r="Y2191" s="145">
        <v>1229</v>
      </c>
      <c r="Z2191" s="145">
        <v>535</v>
      </c>
      <c r="AA2191" s="150">
        <v>42972</v>
      </c>
      <c r="AB2191" s="145">
        <v>557</v>
      </c>
      <c r="AC2191" s="145">
        <v>1336</v>
      </c>
    </row>
    <row r="2192" spans="24:29">
      <c r="X2192" s="144">
        <v>42905</v>
      </c>
      <c r="Y2192" s="145">
        <v>1229</v>
      </c>
      <c r="Z2192" s="145">
        <v>535</v>
      </c>
      <c r="AA2192" s="150">
        <v>42971</v>
      </c>
      <c r="AB2192" s="145">
        <v>557</v>
      </c>
      <c r="AC2192" s="145">
        <v>1327</v>
      </c>
    </row>
    <row r="2193" spans="24:29">
      <c r="X2193" s="144">
        <v>42902</v>
      </c>
      <c r="Y2193" s="145">
        <v>1229</v>
      </c>
      <c r="Z2193" s="145">
        <v>535</v>
      </c>
      <c r="AA2193" s="150">
        <v>42970</v>
      </c>
      <c r="AB2193" s="145">
        <v>557</v>
      </c>
      <c r="AC2193" s="145">
        <v>1320</v>
      </c>
    </row>
    <row r="2194" spans="24:29">
      <c r="X2194" s="144">
        <v>42901</v>
      </c>
      <c r="Y2194" s="145">
        <v>1231</v>
      </c>
      <c r="Z2194" s="145">
        <v>535</v>
      </c>
      <c r="AA2194" s="150">
        <v>42969</v>
      </c>
      <c r="AB2194" s="145">
        <v>557</v>
      </c>
      <c r="AC2194" s="145">
        <v>1319</v>
      </c>
    </row>
    <row r="2195" spans="24:29">
      <c r="X2195" s="144">
        <v>42900</v>
      </c>
      <c r="Y2195" s="145">
        <v>1236</v>
      </c>
      <c r="Z2195" s="145">
        <v>534</v>
      </c>
      <c r="AA2195" s="150">
        <v>42968</v>
      </c>
      <c r="AB2195" s="145">
        <v>557</v>
      </c>
      <c r="AC2195" s="145">
        <v>1317</v>
      </c>
    </row>
    <row r="2196" spans="24:29">
      <c r="X2196" s="144">
        <v>42899</v>
      </c>
      <c r="Y2196" s="145">
        <v>1236</v>
      </c>
      <c r="Z2196" s="145">
        <v>534</v>
      </c>
      <c r="AA2196" s="150">
        <v>42965</v>
      </c>
      <c r="AB2196" s="145">
        <v>557</v>
      </c>
      <c r="AC2196" s="145">
        <v>1311</v>
      </c>
    </row>
    <row r="2197" spans="24:29">
      <c r="X2197" s="144">
        <v>42898</v>
      </c>
      <c r="Y2197" s="145">
        <v>1247</v>
      </c>
      <c r="Z2197" s="145">
        <v>534</v>
      </c>
      <c r="AA2197" s="150">
        <v>42964</v>
      </c>
      <c r="AB2197" s="145">
        <v>557</v>
      </c>
      <c r="AC2197" s="145">
        <v>1310</v>
      </c>
    </row>
    <row r="2198" spans="24:29">
      <c r="X2198" s="144">
        <v>42895</v>
      </c>
      <c r="Y2198" s="145">
        <v>1264</v>
      </c>
      <c r="Z2198" s="145">
        <v>534</v>
      </c>
      <c r="AA2198" s="150">
        <v>42963</v>
      </c>
      <c r="AB2198" s="145">
        <v>557</v>
      </c>
      <c r="AC2198" s="145">
        <v>1305</v>
      </c>
    </row>
    <row r="2199" spans="24:29">
      <c r="X2199" s="144">
        <v>42894</v>
      </c>
      <c r="Y2199" s="145">
        <v>1271</v>
      </c>
      <c r="Z2199" s="145">
        <v>534</v>
      </c>
      <c r="AA2199" s="150">
        <v>42962</v>
      </c>
      <c r="AB2199" s="145">
        <v>557</v>
      </c>
      <c r="AC2199" s="145">
        <v>1302</v>
      </c>
    </row>
    <row r="2200" spans="24:29">
      <c r="X2200" s="144">
        <v>42893</v>
      </c>
      <c r="Y2200" s="145">
        <v>1288</v>
      </c>
      <c r="Z2200" s="145">
        <v>534</v>
      </c>
      <c r="AA2200" s="150">
        <v>42961</v>
      </c>
      <c r="AB2200" s="145">
        <v>557</v>
      </c>
      <c r="AC2200" s="145">
        <v>1302</v>
      </c>
    </row>
    <row r="2201" spans="24:29">
      <c r="X2201" s="144">
        <v>42892</v>
      </c>
      <c r="Y2201" s="145">
        <v>1288</v>
      </c>
      <c r="Z2201" s="145">
        <v>544</v>
      </c>
      <c r="AA2201" s="150">
        <v>42958</v>
      </c>
      <c r="AB2201" s="145">
        <v>557</v>
      </c>
      <c r="AC2201" s="145">
        <v>1302</v>
      </c>
    </row>
    <row r="2202" spans="24:29">
      <c r="X2202" s="144">
        <v>42891</v>
      </c>
      <c r="Y2202" s="145">
        <v>1289</v>
      </c>
      <c r="Z2202" s="145">
        <v>544</v>
      </c>
      <c r="AA2202" s="150">
        <v>42957</v>
      </c>
      <c r="AB2202" s="145">
        <v>555</v>
      </c>
      <c r="AC2202" s="145">
        <v>1295</v>
      </c>
    </row>
    <row r="2203" spans="24:29">
      <c r="X2203" s="144">
        <v>42888</v>
      </c>
      <c r="Y2203" s="145">
        <v>1292</v>
      </c>
      <c r="Z2203" s="145">
        <v>547</v>
      </c>
      <c r="AA2203" s="150">
        <v>42956</v>
      </c>
      <c r="AB2203" s="145">
        <v>555</v>
      </c>
      <c r="AC2203" s="145">
        <v>1283</v>
      </c>
    </row>
    <row r="2204" spans="24:29">
      <c r="X2204" s="144">
        <v>42887</v>
      </c>
      <c r="Y2204" s="145">
        <v>1292</v>
      </c>
      <c r="Z2204" s="145">
        <v>547</v>
      </c>
      <c r="AA2204" s="150">
        <v>42955</v>
      </c>
      <c r="AB2204" s="145">
        <v>555</v>
      </c>
      <c r="AC2204" s="145">
        <v>1280</v>
      </c>
    </row>
    <row r="2205" spans="24:29">
      <c r="X2205" s="144">
        <v>42886</v>
      </c>
      <c r="Y2205" s="145">
        <v>1292</v>
      </c>
      <c r="Z2205" s="145">
        <v>550</v>
      </c>
      <c r="AA2205" s="150">
        <v>42954</v>
      </c>
      <c r="AB2205" s="145">
        <v>555</v>
      </c>
      <c r="AC2205" s="145">
        <v>1278</v>
      </c>
    </row>
    <row r="2206" spans="24:29">
      <c r="X2206" s="144">
        <v>42881</v>
      </c>
      <c r="Y2206" s="145">
        <v>1292</v>
      </c>
      <c r="Z2206" s="145">
        <v>550</v>
      </c>
      <c r="AA2206" s="150">
        <v>42951</v>
      </c>
      <c r="AB2206" s="145">
        <v>555</v>
      </c>
      <c r="AC2206" s="145">
        <v>1276</v>
      </c>
    </row>
    <row r="2207" spans="24:29">
      <c r="X2207" s="144">
        <v>42880</v>
      </c>
      <c r="Y2207" s="145">
        <v>1292</v>
      </c>
      <c r="Z2207" s="145">
        <v>550</v>
      </c>
      <c r="AA2207" s="150">
        <v>42950</v>
      </c>
      <c r="AB2207" s="145">
        <v>555</v>
      </c>
      <c r="AC2207" s="145">
        <v>1269</v>
      </c>
    </row>
    <row r="2208" spans="24:29">
      <c r="X2208" s="144">
        <v>42879</v>
      </c>
      <c r="Y2208" s="145">
        <v>1292</v>
      </c>
      <c r="Z2208" s="145">
        <v>550</v>
      </c>
      <c r="AA2208" s="150">
        <v>42949</v>
      </c>
      <c r="AB2208" s="145">
        <v>555</v>
      </c>
      <c r="AC2208" s="145">
        <v>1263</v>
      </c>
    </row>
    <row r="2209" spans="24:29">
      <c r="X2209" s="144">
        <v>42878</v>
      </c>
      <c r="Y2209" s="145">
        <v>1292</v>
      </c>
      <c r="Z2209" s="145">
        <v>550</v>
      </c>
      <c r="AA2209" s="150">
        <v>42948</v>
      </c>
      <c r="AB2209" s="145">
        <v>555</v>
      </c>
      <c r="AC2209" s="145">
        <v>1253</v>
      </c>
    </row>
    <row r="2210" spans="24:29">
      <c r="X2210" s="144">
        <v>42877</v>
      </c>
      <c r="Y2210" s="145">
        <v>1296</v>
      </c>
      <c r="Z2210" s="145">
        <v>550</v>
      </c>
      <c r="AA2210" s="150">
        <v>42947</v>
      </c>
      <c r="AB2210" s="145">
        <v>551</v>
      </c>
      <c r="AC2210" s="145">
        <v>1243</v>
      </c>
    </row>
    <row r="2211" spans="24:29">
      <c r="X2211" s="144">
        <v>42874</v>
      </c>
      <c r="Y2211" s="145">
        <v>1296</v>
      </c>
      <c r="Z2211" s="145">
        <v>551</v>
      </c>
      <c r="AA2211" s="150">
        <v>42944</v>
      </c>
      <c r="AB2211" s="145">
        <v>550</v>
      </c>
      <c r="AC2211" s="145">
        <v>1242</v>
      </c>
    </row>
    <row r="2212" spans="24:29">
      <c r="X2212" s="144">
        <v>42873</v>
      </c>
      <c r="Y2212" s="145">
        <v>1299</v>
      </c>
      <c r="Z2212" s="145">
        <v>551</v>
      </c>
      <c r="AA2212" s="150">
        <v>42943</v>
      </c>
      <c r="AB2212" s="145">
        <v>550</v>
      </c>
      <c r="AC2212" s="145">
        <v>1240</v>
      </c>
    </row>
    <row r="2213" spans="24:29">
      <c r="X2213" s="144">
        <v>42872</v>
      </c>
      <c r="Y2213" s="145">
        <v>1301</v>
      </c>
      <c r="Z2213" s="145">
        <v>551</v>
      </c>
      <c r="AA2213" s="150">
        <v>42942</v>
      </c>
      <c r="AB2213" s="145">
        <v>550</v>
      </c>
      <c r="AC2213" s="145">
        <v>1240</v>
      </c>
    </row>
    <row r="2214" spans="24:29">
      <c r="X2214" s="144">
        <v>42871</v>
      </c>
      <c r="Y2214" s="145">
        <v>1314</v>
      </c>
      <c r="Z2214" s="145">
        <v>551</v>
      </c>
      <c r="AA2214" s="150">
        <v>42941</v>
      </c>
      <c r="AB2214" s="145">
        <v>550</v>
      </c>
      <c r="AC2214" s="145">
        <v>1240</v>
      </c>
    </row>
    <row r="2215" spans="24:29">
      <c r="X2215" s="144">
        <v>42870</v>
      </c>
      <c r="Y2215" s="145">
        <v>1315</v>
      </c>
      <c r="Z2215" s="145">
        <v>552</v>
      </c>
      <c r="AA2215" s="150">
        <v>42940</v>
      </c>
      <c r="AB2215" s="145">
        <v>550</v>
      </c>
      <c r="AC2215" s="145">
        <v>1235</v>
      </c>
    </row>
    <row r="2216" spans="24:29">
      <c r="X2216" s="144">
        <v>42867</v>
      </c>
      <c r="Y2216" s="145">
        <v>1317</v>
      </c>
      <c r="Z2216" s="145">
        <v>558</v>
      </c>
      <c r="AA2216" s="150">
        <v>42937</v>
      </c>
      <c r="AB2216" s="145">
        <v>550</v>
      </c>
      <c r="AC2216" s="145">
        <v>1235</v>
      </c>
    </row>
    <row r="2217" spans="24:29">
      <c r="X2217" s="144">
        <v>42866</v>
      </c>
      <c r="Y2217" s="145">
        <v>1328</v>
      </c>
      <c r="Z2217" s="145">
        <v>558</v>
      </c>
      <c r="AA2217" s="150">
        <v>42936</v>
      </c>
      <c r="AB2217" s="145">
        <v>550</v>
      </c>
      <c r="AC2217" s="145">
        <v>1235</v>
      </c>
    </row>
    <row r="2218" spans="24:29">
      <c r="X2218" s="144">
        <v>42865</v>
      </c>
      <c r="Y2218" s="145">
        <v>1328</v>
      </c>
      <c r="Z2218" s="145">
        <v>558</v>
      </c>
      <c r="AA2218" s="150">
        <v>42935</v>
      </c>
      <c r="AB2218" s="145">
        <v>550</v>
      </c>
      <c r="AC2218" s="145">
        <v>1235</v>
      </c>
    </row>
    <row r="2219" spans="24:29">
      <c r="X2219" s="144">
        <v>42864</v>
      </c>
      <c r="Y2219" s="145">
        <v>1333</v>
      </c>
      <c r="Z2219" s="145">
        <v>558</v>
      </c>
      <c r="AA2219" s="150">
        <v>42934</v>
      </c>
      <c r="AB2219" s="145">
        <v>550</v>
      </c>
      <c r="AC2219" s="145">
        <v>1234</v>
      </c>
    </row>
    <row r="2220" spans="24:29">
      <c r="X2220" s="144">
        <v>42863</v>
      </c>
      <c r="Y2220" s="145">
        <v>1333</v>
      </c>
      <c r="Z2220" s="145">
        <v>560</v>
      </c>
      <c r="AA2220" s="150">
        <v>42933</v>
      </c>
      <c r="AB2220" s="145">
        <v>545</v>
      </c>
      <c r="AC2220" s="145">
        <v>1234</v>
      </c>
    </row>
    <row r="2221" spans="24:29">
      <c r="X2221" s="144">
        <v>42860</v>
      </c>
      <c r="Y2221" s="145">
        <v>1336</v>
      </c>
      <c r="Z2221" s="145">
        <v>568</v>
      </c>
      <c r="AA2221" s="150">
        <v>42930</v>
      </c>
      <c r="AB2221" s="145">
        <v>545</v>
      </c>
      <c r="AC2221" s="145">
        <v>1234</v>
      </c>
    </row>
    <row r="2222" spans="24:29">
      <c r="X2222" s="144">
        <v>42859</v>
      </c>
      <c r="Y2222" s="145">
        <v>1343</v>
      </c>
      <c r="Z2222" s="145">
        <v>570</v>
      </c>
      <c r="AA2222" s="150">
        <v>42929</v>
      </c>
      <c r="AB2222" s="145">
        <v>542</v>
      </c>
      <c r="AC2222" s="145">
        <v>1232</v>
      </c>
    </row>
    <row r="2223" spans="24:29">
      <c r="X2223" s="144">
        <v>42858</v>
      </c>
      <c r="Y2223" s="145">
        <v>1353</v>
      </c>
      <c r="Z2223" s="145">
        <v>570</v>
      </c>
      <c r="AA2223" s="150">
        <v>42928</v>
      </c>
      <c r="AB2223" s="145">
        <v>542</v>
      </c>
      <c r="AC2223" s="145">
        <v>1232</v>
      </c>
    </row>
    <row r="2224" spans="24:29">
      <c r="X2224" s="144">
        <v>42857</v>
      </c>
      <c r="Y2224" s="145">
        <v>1354</v>
      </c>
      <c r="Z2224" s="145">
        <v>570</v>
      </c>
      <c r="AA2224" s="150">
        <v>42927</v>
      </c>
      <c r="AB2224" s="145">
        <v>542</v>
      </c>
      <c r="AC2224" s="145">
        <v>1231</v>
      </c>
    </row>
    <row r="2225" spans="24:29">
      <c r="X2225" s="144">
        <v>42853</v>
      </c>
      <c r="Y2225" s="145">
        <v>1360</v>
      </c>
      <c r="Z2225" s="145">
        <v>570</v>
      </c>
      <c r="AA2225" s="150">
        <v>42926</v>
      </c>
      <c r="AB2225" s="145">
        <v>542</v>
      </c>
      <c r="AC2225" s="145">
        <v>1231</v>
      </c>
    </row>
    <row r="2226" spans="24:29">
      <c r="X2226" s="144">
        <v>42852</v>
      </c>
      <c r="Y2226" s="145">
        <v>1363</v>
      </c>
      <c r="Z2226" s="145">
        <v>570</v>
      </c>
      <c r="AA2226" s="150">
        <v>42923</v>
      </c>
      <c r="AB2226" s="145">
        <v>542</v>
      </c>
      <c r="AC2226" s="145">
        <v>1230</v>
      </c>
    </row>
    <row r="2227" spans="24:29">
      <c r="X2227" s="144">
        <v>42851</v>
      </c>
      <c r="Y2227" s="145">
        <v>1363</v>
      </c>
      <c r="Z2227" s="145">
        <v>571</v>
      </c>
      <c r="AA2227" s="150">
        <v>42922</v>
      </c>
      <c r="AB2227" s="145">
        <v>542</v>
      </c>
      <c r="AC2227" s="145">
        <v>1229</v>
      </c>
    </row>
    <row r="2228" spans="24:29">
      <c r="X2228" s="144">
        <v>42850</v>
      </c>
      <c r="Y2228" s="145">
        <v>1368</v>
      </c>
      <c r="Z2228" s="145">
        <v>571</v>
      </c>
      <c r="AA2228" s="150">
        <v>42921</v>
      </c>
      <c r="AB2228" s="145">
        <v>542</v>
      </c>
      <c r="AC2228" s="145">
        <v>1228</v>
      </c>
    </row>
    <row r="2229" spans="24:29">
      <c r="X2229" s="144">
        <v>42849</v>
      </c>
      <c r="Y2229" s="145">
        <v>1370</v>
      </c>
      <c r="Z2229" s="145">
        <v>571</v>
      </c>
      <c r="AA2229" s="150">
        <v>42920</v>
      </c>
      <c r="AB2229" s="145">
        <v>542</v>
      </c>
      <c r="AC2229" s="145">
        <v>1228</v>
      </c>
    </row>
    <row r="2230" spans="24:29">
      <c r="X2230" s="144">
        <v>42846</v>
      </c>
      <c r="Y2230" s="145">
        <v>1381</v>
      </c>
      <c r="Z2230" s="145">
        <v>569</v>
      </c>
      <c r="AA2230" s="150">
        <v>42919</v>
      </c>
      <c r="AB2230" s="145">
        <v>542</v>
      </c>
      <c r="AC2230" s="145">
        <v>1228</v>
      </c>
    </row>
    <row r="2231" spans="24:29">
      <c r="X2231" s="144">
        <v>42845</v>
      </c>
      <c r="Y2231" s="145">
        <v>1386</v>
      </c>
      <c r="Z2231" s="145">
        <v>571</v>
      </c>
      <c r="AA2231" s="150">
        <v>42916</v>
      </c>
      <c r="AB2231" s="145">
        <v>540</v>
      </c>
      <c r="AC2231" s="145">
        <v>1228</v>
      </c>
    </row>
    <row r="2232" spans="24:29">
      <c r="X2232" s="144">
        <v>42844</v>
      </c>
      <c r="Y2232" s="145">
        <v>1386</v>
      </c>
      <c r="Z2232" s="145">
        <v>571</v>
      </c>
      <c r="AA2232" s="150">
        <v>42915</v>
      </c>
      <c r="AB2232" s="145">
        <v>540</v>
      </c>
      <c r="AC2232" s="145">
        <v>1228</v>
      </c>
    </row>
    <row r="2233" spans="24:29">
      <c r="X2233" s="144">
        <v>42843</v>
      </c>
      <c r="Y2233" s="145">
        <v>1389</v>
      </c>
      <c r="Z2233" s="145">
        <v>571</v>
      </c>
      <c r="AA2233" s="150">
        <v>42914</v>
      </c>
      <c r="AB2233" s="145">
        <v>540</v>
      </c>
      <c r="AC2233" s="145">
        <v>1227</v>
      </c>
    </row>
    <row r="2234" spans="24:29">
      <c r="X2234" s="144">
        <v>42842</v>
      </c>
      <c r="Y2234" s="145">
        <v>1389</v>
      </c>
      <c r="Z2234" s="145">
        <v>571</v>
      </c>
      <c r="AA2234" s="150">
        <v>42913</v>
      </c>
      <c r="AB2234" s="145">
        <v>540</v>
      </c>
      <c r="AC2234" s="145">
        <v>1228</v>
      </c>
    </row>
    <row r="2235" spans="24:29">
      <c r="X2235" s="144">
        <v>42839</v>
      </c>
      <c r="Y2235" s="145">
        <v>1389</v>
      </c>
      <c r="Z2235" s="145">
        <v>571</v>
      </c>
      <c r="AA2235" s="150">
        <v>42912</v>
      </c>
      <c r="AB2235" s="145">
        <v>536</v>
      </c>
      <c r="AC2235" s="145">
        <v>1232</v>
      </c>
    </row>
    <row r="2236" spans="24:29">
      <c r="X2236" s="144">
        <v>42838</v>
      </c>
      <c r="Y2236" s="145">
        <v>1388</v>
      </c>
      <c r="Z2236" s="145">
        <v>571</v>
      </c>
      <c r="AA2236" s="150">
        <v>42909</v>
      </c>
      <c r="AB2236" s="145">
        <v>535</v>
      </c>
      <c r="AC2236" s="145">
        <v>1230</v>
      </c>
    </row>
    <row r="2237" spans="24:29">
      <c r="X2237" s="144">
        <v>42837</v>
      </c>
      <c r="Y2237" s="145">
        <v>1386</v>
      </c>
      <c r="Z2237" s="145">
        <v>571</v>
      </c>
      <c r="AA2237" s="150">
        <v>42908</v>
      </c>
      <c r="AB2237" s="145">
        <v>535</v>
      </c>
      <c r="AC2237" s="145">
        <v>1228</v>
      </c>
    </row>
    <row r="2238" spans="24:29">
      <c r="X2238" s="144">
        <v>42836</v>
      </c>
      <c r="Y2238" s="145">
        <v>1381</v>
      </c>
      <c r="Z2238" s="145">
        <v>571</v>
      </c>
      <c r="AA2238" s="150">
        <v>42907</v>
      </c>
      <c r="AB2238" s="145">
        <v>535</v>
      </c>
      <c r="AC2238" s="145">
        <v>1230</v>
      </c>
    </row>
    <row r="2239" spans="24:29">
      <c r="X2239" s="144">
        <v>42835</v>
      </c>
      <c r="Y2239" s="145">
        <v>1376</v>
      </c>
      <c r="Z2239" s="145">
        <v>571</v>
      </c>
      <c r="AA2239" s="150">
        <v>42906</v>
      </c>
      <c r="AB2239" s="145">
        <v>535</v>
      </c>
      <c r="AC2239" s="145">
        <v>1229</v>
      </c>
    </row>
    <row r="2240" spans="24:29">
      <c r="X2240" s="144">
        <v>42832</v>
      </c>
      <c r="Y2240" s="145">
        <v>1373</v>
      </c>
      <c r="Z2240" s="145">
        <v>571</v>
      </c>
      <c r="AA2240" s="150">
        <v>42905</v>
      </c>
      <c r="AB2240" s="145">
        <v>535</v>
      </c>
      <c r="AC2240" s="145">
        <v>1229</v>
      </c>
    </row>
    <row r="2241" spans="24:29">
      <c r="X2241" s="144">
        <v>42831</v>
      </c>
      <c r="Y2241" s="145">
        <v>1371</v>
      </c>
      <c r="Z2241" s="145">
        <v>571</v>
      </c>
      <c r="AA2241" s="150">
        <v>42902</v>
      </c>
      <c r="AB2241" s="145">
        <v>535</v>
      </c>
      <c r="AC2241" s="145">
        <v>1229</v>
      </c>
    </row>
    <row r="2242" spans="24:29">
      <c r="X2242" s="144">
        <v>42830</v>
      </c>
      <c r="Y2242" s="145">
        <v>1352</v>
      </c>
      <c r="Z2242" s="145">
        <v>571</v>
      </c>
      <c r="AA2242" s="150">
        <v>42901</v>
      </c>
      <c r="AB2242" s="145">
        <v>535</v>
      </c>
      <c r="AC2242" s="145">
        <v>1231</v>
      </c>
    </row>
    <row r="2243" spans="24:29">
      <c r="X2243" s="144">
        <v>42825</v>
      </c>
      <c r="Y2243" s="145">
        <v>1350</v>
      </c>
      <c r="Z2243" s="145">
        <v>569</v>
      </c>
      <c r="AA2243" s="150">
        <v>42900</v>
      </c>
      <c r="AB2243" s="145">
        <v>534</v>
      </c>
      <c r="AC2243" s="145">
        <v>1236</v>
      </c>
    </row>
    <row r="2244" spans="24:29">
      <c r="X2244" s="144">
        <v>42824</v>
      </c>
      <c r="Y2244" s="145">
        <v>1349</v>
      </c>
      <c r="Z2244" s="145">
        <v>569</v>
      </c>
      <c r="AA2244" s="150">
        <v>42899</v>
      </c>
      <c r="AB2244" s="145">
        <v>534</v>
      </c>
      <c r="AC2244" s="145">
        <v>1236</v>
      </c>
    </row>
    <row r="2245" spans="24:29">
      <c r="X2245" s="144">
        <v>42823</v>
      </c>
      <c r="Y2245" s="145">
        <v>1349</v>
      </c>
      <c r="Z2245" s="145">
        <v>569</v>
      </c>
      <c r="AA2245" s="150">
        <v>42898</v>
      </c>
      <c r="AB2245" s="145">
        <v>534</v>
      </c>
      <c r="AC2245" s="145">
        <v>1247</v>
      </c>
    </row>
    <row r="2246" spans="24:29">
      <c r="X2246" s="144">
        <v>42822</v>
      </c>
      <c r="Y2246" s="145">
        <v>1349</v>
      </c>
      <c r="Z2246" s="145">
        <v>570</v>
      </c>
      <c r="AA2246" s="150">
        <v>42895</v>
      </c>
      <c r="AB2246" s="145">
        <v>534</v>
      </c>
      <c r="AC2246" s="145">
        <v>1264</v>
      </c>
    </row>
    <row r="2247" spans="24:29">
      <c r="X2247" s="144">
        <v>42821</v>
      </c>
      <c r="Y2247" s="145">
        <v>1348</v>
      </c>
      <c r="Z2247" s="145">
        <v>570</v>
      </c>
      <c r="AA2247" s="150">
        <v>42894</v>
      </c>
      <c r="AB2247" s="145">
        <v>534</v>
      </c>
      <c r="AC2247" s="145">
        <v>1271</v>
      </c>
    </row>
    <row r="2248" spans="24:29">
      <c r="X2248" s="144">
        <v>42818</v>
      </c>
      <c r="Y2248" s="145">
        <v>1347</v>
      </c>
      <c r="Z2248" s="145">
        <v>560</v>
      </c>
      <c r="AA2248" s="150">
        <v>42893</v>
      </c>
      <c r="AB2248" s="145">
        <v>534</v>
      </c>
      <c r="AC2248" s="145">
        <v>1288</v>
      </c>
    </row>
    <row r="2249" spans="24:29">
      <c r="X2249" s="144">
        <v>42817</v>
      </c>
      <c r="Y2249" s="145">
        <v>1347</v>
      </c>
      <c r="Z2249" s="145">
        <v>560</v>
      </c>
      <c r="AA2249" s="150">
        <v>42892</v>
      </c>
      <c r="AB2249" s="145">
        <v>544</v>
      </c>
      <c r="AC2249" s="145">
        <v>1288</v>
      </c>
    </row>
    <row r="2250" spans="24:29">
      <c r="X2250" s="144">
        <v>42816</v>
      </c>
      <c r="Y2250" s="145">
        <v>1346</v>
      </c>
      <c r="Z2250" s="145">
        <v>560</v>
      </c>
      <c r="AA2250" s="150">
        <v>42891</v>
      </c>
      <c r="AB2250" s="145">
        <v>544</v>
      </c>
      <c r="AC2250" s="145">
        <v>1289</v>
      </c>
    </row>
    <row r="2251" spans="24:29">
      <c r="X2251" s="144">
        <v>42815</v>
      </c>
      <c r="Y2251" s="145">
        <v>1346</v>
      </c>
      <c r="Z2251" s="145">
        <v>560</v>
      </c>
      <c r="AA2251" s="150">
        <v>42888</v>
      </c>
      <c r="AB2251" s="145">
        <v>547</v>
      </c>
      <c r="AC2251" s="145">
        <v>1292</v>
      </c>
    </row>
    <row r="2252" spans="24:29">
      <c r="X2252" s="144">
        <v>42814</v>
      </c>
      <c r="Y2252" s="145">
        <v>1346</v>
      </c>
      <c r="Z2252" s="145">
        <v>559</v>
      </c>
      <c r="AA2252" s="150">
        <v>42887</v>
      </c>
      <c r="AB2252" s="145">
        <v>547</v>
      </c>
      <c r="AC2252" s="145">
        <v>1292</v>
      </c>
    </row>
    <row r="2253" spans="24:29">
      <c r="X2253" s="144">
        <v>42811</v>
      </c>
      <c r="Y2253" s="145">
        <v>1346</v>
      </c>
      <c r="Z2253" s="145">
        <v>559</v>
      </c>
      <c r="AA2253" s="150">
        <v>42886</v>
      </c>
      <c r="AB2253" s="145">
        <v>550</v>
      </c>
      <c r="AC2253" s="145">
        <v>1292</v>
      </c>
    </row>
    <row r="2254" spans="24:29">
      <c r="X2254" s="144">
        <v>42810</v>
      </c>
      <c r="Y2254" s="145">
        <v>1346</v>
      </c>
      <c r="Z2254" s="145">
        <v>559</v>
      </c>
      <c r="AA2254" s="150">
        <v>42881</v>
      </c>
      <c r="AB2254" s="145">
        <v>550</v>
      </c>
      <c r="AC2254" s="145">
        <v>1292</v>
      </c>
    </row>
    <row r="2255" spans="24:29">
      <c r="X2255" s="144">
        <v>42809</v>
      </c>
      <c r="Y2255" s="145">
        <v>1345</v>
      </c>
      <c r="Z2255" s="145">
        <v>559</v>
      </c>
      <c r="AA2255" s="150">
        <v>42880</v>
      </c>
      <c r="AB2255" s="145">
        <v>550</v>
      </c>
      <c r="AC2255" s="145">
        <v>1292</v>
      </c>
    </row>
    <row r="2256" spans="24:29">
      <c r="X2256" s="144">
        <v>42808</v>
      </c>
      <c r="Y2256" s="145">
        <v>1345</v>
      </c>
      <c r="Z2256" s="145">
        <v>558</v>
      </c>
      <c r="AA2256" s="150">
        <v>42879</v>
      </c>
      <c r="AB2256" s="145">
        <v>550</v>
      </c>
      <c r="AC2256" s="145">
        <v>1292</v>
      </c>
    </row>
    <row r="2257" spans="24:29">
      <c r="X2257" s="144">
        <v>42807</v>
      </c>
      <c r="Y2257" s="145">
        <v>1345</v>
      </c>
      <c r="Z2257" s="145">
        <v>558</v>
      </c>
      <c r="AA2257" s="150">
        <v>42878</v>
      </c>
      <c r="AB2257" s="145">
        <v>550</v>
      </c>
      <c r="AC2257" s="145">
        <v>1292</v>
      </c>
    </row>
    <row r="2258" spans="24:29">
      <c r="X2258" s="144">
        <v>42804</v>
      </c>
      <c r="Y2258" s="145">
        <v>1345</v>
      </c>
      <c r="Z2258" s="145">
        <v>557</v>
      </c>
      <c r="AA2258" s="150">
        <v>42877</v>
      </c>
      <c r="AB2258" s="145">
        <v>550</v>
      </c>
      <c r="AC2258" s="145">
        <v>1296</v>
      </c>
    </row>
    <row r="2259" spans="24:29">
      <c r="X2259" s="144">
        <v>42803</v>
      </c>
      <c r="Y2259" s="145">
        <v>1347</v>
      </c>
      <c r="Z2259" s="145">
        <v>556</v>
      </c>
      <c r="AA2259" s="150">
        <v>42874</v>
      </c>
      <c r="AB2259" s="145">
        <v>551</v>
      </c>
      <c r="AC2259" s="145">
        <v>1296</v>
      </c>
    </row>
    <row r="2260" spans="24:29">
      <c r="X2260" s="144">
        <v>42802</v>
      </c>
      <c r="Y2260" s="145">
        <v>1348</v>
      </c>
      <c r="Z2260" s="145">
        <v>556</v>
      </c>
      <c r="AA2260" s="150">
        <v>42873</v>
      </c>
      <c r="AB2260" s="145">
        <v>551</v>
      </c>
      <c r="AC2260" s="145">
        <v>1299</v>
      </c>
    </row>
    <row r="2261" spans="24:29">
      <c r="X2261" s="144">
        <v>42801</v>
      </c>
      <c r="Y2261" s="145">
        <v>1348</v>
      </c>
      <c r="Z2261" s="145">
        <v>556</v>
      </c>
      <c r="AA2261" s="150">
        <v>42872</v>
      </c>
      <c r="AB2261" s="145">
        <v>551</v>
      </c>
      <c r="AC2261" s="145">
        <v>1301</v>
      </c>
    </row>
    <row r="2262" spans="24:29">
      <c r="X2262" s="144">
        <v>42800</v>
      </c>
      <c r="Y2262" s="145">
        <v>1348</v>
      </c>
      <c r="Z2262" s="145">
        <v>556</v>
      </c>
      <c r="AA2262" s="150">
        <v>42871</v>
      </c>
      <c r="AB2262" s="145">
        <v>551</v>
      </c>
      <c r="AC2262" s="145">
        <v>1314</v>
      </c>
    </row>
    <row r="2263" spans="24:29">
      <c r="X2263" s="144">
        <v>42797</v>
      </c>
      <c r="Y2263" s="145">
        <v>1350</v>
      </c>
      <c r="Z2263" s="145">
        <v>555</v>
      </c>
      <c r="AA2263" s="150">
        <v>42870</v>
      </c>
      <c r="AB2263" s="145">
        <v>552</v>
      </c>
      <c r="AC2263" s="145">
        <v>1315</v>
      </c>
    </row>
    <row r="2264" spans="24:29">
      <c r="X2264" s="144">
        <v>42796</v>
      </c>
      <c r="Y2264" s="145">
        <v>1354</v>
      </c>
      <c r="Z2264" s="145">
        <v>555</v>
      </c>
      <c r="AA2264" s="150">
        <v>42867</v>
      </c>
      <c r="AB2264" s="145">
        <v>558</v>
      </c>
      <c r="AC2264" s="145">
        <v>1317</v>
      </c>
    </row>
    <row r="2265" spans="24:29">
      <c r="X2265" s="144">
        <v>42795</v>
      </c>
      <c r="Y2265" s="145">
        <v>1354</v>
      </c>
      <c r="Z2265" s="145">
        <v>555</v>
      </c>
      <c r="AA2265" s="150">
        <v>42866</v>
      </c>
      <c r="AB2265" s="145">
        <v>558</v>
      </c>
      <c r="AC2265" s="145">
        <v>1328</v>
      </c>
    </row>
    <row r="2266" spans="24:29">
      <c r="X2266" s="144">
        <v>42794</v>
      </c>
      <c r="Y2266" s="145">
        <v>1368</v>
      </c>
      <c r="Z2266" s="145">
        <v>557</v>
      </c>
      <c r="AA2266" s="150">
        <v>42865</v>
      </c>
      <c r="AB2266" s="145">
        <v>558</v>
      </c>
      <c r="AC2266" s="145">
        <v>1328</v>
      </c>
    </row>
    <row r="2267" spans="24:29">
      <c r="X2267" s="144">
        <v>42793</v>
      </c>
      <c r="Y2267" s="145">
        <v>1368</v>
      </c>
      <c r="Z2267" s="145">
        <v>557</v>
      </c>
      <c r="AA2267" s="150">
        <v>42864</v>
      </c>
      <c r="AB2267" s="145">
        <v>558</v>
      </c>
      <c r="AC2267" s="145">
        <v>1333</v>
      </c>
    </row>
    <row r="2268" spans="24:29">
      <c r="X2268" s="144">
        <v>42790</v>
      </c>
      <c r="Y2268" s="145">
        <v>1367</v>
      </c>
      <c r="Z2268" s="145">
        <v>557</v>
      </c>
      <c r="AA2268" s="150">
        <v>42863</v>
      </c>
      <c r="AB2268" s="145">
        <v>560</v>
      </c>
      <c r="AC2268" s="145">
        <v>1333</v>
      </c>
    </row>
    <row r="2269" spans="24:29">
      <c r="X2269" s="144">
        <v>42789</v>
      </c>
      <c r="Y2269" s="145">
        <v>1367</v>
      </c>
      <c r="Z2269" s="145">
        <v>557</v>
      </c>
      <c r="AA2269" s="150">
        <v>42860</v>
      </c>
      <c r="AB2269" s="145">
        <v>568</v>
      </c>
      <c r="AC2269" s="145">
        <v>1336</v>
      </c>
    </row>
    <row r="2270" spans="24:29">
      <c r="X2270" s="144">
        <v>42788</v>
      </c>
      <c r="Y2270" s="145">
        <v>1368</v>
      </c>
      <c r="Z2270" s="145">
        <v>557</v>
      </c>
      <c r="AA2270" s="150">
        <v>42859</v>
      </c>
      <c r="AB2270" s="145">
        <v>570</v>
      </c>
      <c r="AC2270" s="145">
        <v>1343</v>
      </c>
    </row>
    <row r="2271" spans="24:29">
      <c r="X2271" s="144">
        <v>42787</v>
      </c>
      <c r="Y2271" s="145">
        <v>1368</v>
      </c>
      <c r="Z2271" s="145">
        <v>557</v>
      </c>
      <c r="AA2271" s="150">
        <v>42858</v>
      </c>
      <c r="AB2271" s="145">
        <v>570</v>
      </c>
      <c r="AC2271" s="145">
        <v>1353</v>
      </c>
    </row>
    <row r="2272" spans="24:29">
      <c r="X2272" s="144">
        <v>42786</v>
      </c>
      <c r="Y2272" s="145">
        <v>1373</v>
      </c>
      <c r="Z2272" s="145">
        <v>563</v>
      </c>
      <c r="AA2272" s="150">
        <v>42857</v>
      </c>
      <c r="AB2272" s="145">
        <v>570</v>
      </c>
      <c r="AC2272" s="145">
        <v>1354</v>
      </c>
    </row>
    <row r="2273" spans="24:29">
      <c r="X2273" s="144">
        <v>42783</v>
      </c>
      <c r="Y2273" s="145">
        <v>1381</v>
      </c>
      <c r="Z2273" s="145">
        <v>563</v>
      </c>
      <c r="AA2273" s="150">
        <v>42853</v>
      </c>
      <c r="AB2273" s="145">
        <v>570</v>
      </c>
      <c r="AC2273" s="145">
        <v>1360</v>
      </c>
    </row>
    <row r="2274" spans="24:29">
      <c r="X2274" s="144">
        <v>42782</v>
      </c>
      <c r="Y2274" s="145">
        <v>1381</v>
      </c>
      <c r="Z2274" s="145">
        <v>563</v>
      </c>
      <c r="AA2274" s="150">
        <v>42852</v>
      </c>
      <c r="AB2274" s="145">
        <v>570</v>
      </c>
      <c r="AC2274" s="145">
        <v>1363</v>
      </c>
    </row>
    <row r="2275" spans="24:29">
      <c r="X2275" s="144">
        <v>42781</v>
      </c>
      <c r="Y2275" s="145">
        <v>1381</v>
      </c>
      <c r="Z2275" s="145">
        <v>563</v>
      </c>
      <c r="AA2275" s="150">
        <v>42851</v>
      </c>
      <c r="AB2275" s="145">
        <v>571</v>
      </c>
      <c r="AC2275" s="145">
        <v>1363</v>
      </c>
    </row>
    <row r="2276" spans="24:29">
      <c r="X2276" s="144">
        <v>42780</v>
      </c>
      <c r="Y2276" s="145">
        <v>1386</v>
      </c>
      <c r="Z2276" s="145">
        <v>563</v>
      </c>
      <c r="AA2276" s="150">
        <v>42850</v>
      </c>
      <c r="AB2276" s="145">
        <v>571</v>
      </c>
      <c r="AC2276" s="145">
        <v>1368</v>
      </c>
    </row>
    <row r="2277" spans="24:29">
      <c r="X2277" s="144">
        <v>42779</v>
      </c>
      <c r="Y2277" s="145">
        <v>1389</v>
      </c>
      <c r="Z2277" s="145">
        <v>563</v>
      </c>
      <c r="AA2277" s="150">
        <v>42849</v>
      </c>
      <c r="AB2277" s="145">
        <v>571</v>
      </c>
      <c r="AC2277" s="145">
        <v>1370</v>
      </c>
    </row>
    <row r="2278" spans="24:29">
      <c r="X2278" s="144">
        <v>42776</v>
      </c>
      <c r="Y2278" s="145">
        <v>1392</v>
      </c>
      <c r="Z2278" s="145">
        <v>563</v>
      </c>
      <c r="AA2278" s="150">
        <v>42846</v>
      </c>
      <c r="AB2278" s="145">
        <v>569</v>
      </c>
      <c r="AC2278" s="145">
        <v>1381</v>
      </c>
    </row>
    <row r="2279" spans="24:29">
      <c r="X2279" s="144">
        <v>42775</v>
      </c>
      <c r="Y2279" s="145">
        <v>1393</v>
      </c>
      <c r="Z2279" s="145">
        <v>568</v>
      </c>
      <c r="AA2279" s="150">
        <v>42845</v>
      </c>
      <c r="AB2279" s="145">
        <v>571</v>
      </c>
      <c r="AC2279" s="145">
        <v>1386</v>
      </c>
    </row>
    <row r="2280" spans="24:29">
      <c r="X2280" s="144">
        <v>42774</v>
      </c>
      <c r="Y2280" s="145">
        <v>1393</v>
      </c>
      <c r="Z2280" s="145">
        <v>568</v>
      </c>
      <c r="AA2280" s="150">
        <v>42844</v>
      </c>
      <c r="AB2280" s="145">
        <v>571</v>
      </c>
      <c r="AC2280" s="145">
        <v>1386</v>
      </c>
    </row>
    <row r="2281" spans="24:29">
      <c r="X2281" s="144">
        <v>42773</v>
      </c>
      <c r="Y2281" s="145">
        <v>1395</v>
      </c>
      <c r="Z2281" s="145">
        <v>568</v>
      </c>
      <c r="AA2281" s="150">
        <v>42843</v>
      </c>
      <c r="AB2281" s="145">
        <v>571</v>
      </c>
      <c r="AC2281" s="145">
        <v>1389</v>
      </c>
    </row>
    <row r="2282" spans="24:29">
      <c r="X2282" s="144">
        <v>42772</v>
      </c>
      <c r="Y2282" s="145">
        <v>1396</v>
      </c>
      <c r="Z2282" s="145">
        <v>568</v>
      </c>
      <c r="AA2282" s="150">
        <v>42842</v>
      </c>
      <c r="AB2282" s="145">
        <v>571</v>
      </c>
      <c r="AC2282" s="145">
        <v>1389</v>
      </c>
    </row>
    <row r="2283" spans="24:29">
      <c r="X2283" s="144">
        <v>42769</v>
      </c>
      <c r="Y2283" s="145">
        <v>1419</v>
      </c>
      <c r="Z2283" s="145">
        <v>568</v>
      </c>
      <c r="AA2283" s="150">
        <v>42839</v>
      </c>
      <c r="AB2283" s="145">
        <v>571</v>
      </c>
      <c r="AC2283" s="145">
        <v>1389</v>
      </c>
    </row>
    <row r="2284" spans="24:29">
      <c r="X2284" s="144">
        <v>42761</v>
      </c>
      <c r="Y2284" s="145">
        <v>1421</v>
      </c>
      <c r="Z2284" s="145">
        <v>568</v>
      </c>
      <c r="AA2284" s="150">
        <v>42838</v>
      </c>
      <c r="AB2284" s="145">
        <v>571</v>
      </c>
      <c r="AC2284" s="145">
        <v>1388</v>
      </c>
    </row>
    <row r="2285" spans="24:29">
      <c r="X2285" s="144">
        <v>42760</v>
      </c>
      <c r="Y2285" s="145">
        <v>1421</v>
      </c>
      <c r="Z2285" s="145">
        <v>568</v>
      </c>
      <c r="AA2285" s="150">
        <v>42837</v>
      </c>
      <c r="AB2285" s="145">
        <v>571</v>
      </c>
      <c r="AC2285" s="145">
        <v>1386</v>
      </c>
    </row>
    <row r="2286" spans="24:29">
      <c r="X2286" s="144">
        <v>42759</v>
      </c>
      <c r="Y2286" s="145">
        <v>1421</v>
      </c>
      <c r="Z2286" s="145">
        <v>568</v>
      </c>
      <c r="AA2286" s="150">
        <v>42836</v>
      </c>
      <c r="AB2286" s="145">
        <v>571</v>
      </c>
      <c r="AC2286" s="145">
        <v>1381</v>
      </c>
    </row>
    <row r="2287" spans="24:29">
      <c r="X2287" s="144">
        <v>42758</v>
      </c>
      <c r="Y2287" s="145">
        <v>1421</v>
      </c>
      <c r="Z2287" s="145">
        <v>568</v>
      </c>
      <c r="AA2287" s="150">
        <v>42835</v>
      </c>
      <c r="AB2287" s="145">
        <v>571</v>
      </c>
      <c r="AC2287" s="145">
        <v>1376</v>
      </c>
    </row>
    <row r="2288" spans="24:29">
      <c r="X2288" s="144">
        <v>42755</v>
      </c>
      <c r="Y2288" s="145">
        <v>1421</v>
      </c>
      <c r="Z2288" s="145">
        <v>575</v>
      </c>
      <c r="AA2288" s="150">
        <v>42832</v>
      </c>
      <c r="AB2288" s="145">
        <v>571</v>
      </c>
      <c r="AC2288" s="145">
        <v>1373</v>
      </c>
    </row>
    <row r="2289" spans="24:29">
      <c r="X2289" s="144">
        <v>42754</v>
      </c>
      <c r="Y2289" s="145">
        <v>1423</v>
      </c>
      <c r="Z2289" s="145">
        <v>575</v>
      </c>
      <c r="AA2289" s="150">
        <v>42831</v>
      </c>
      <c r="AB2289" s="145">
        <v>571</v>
      </c>
      <c r="AC2289" s="145">
        <v>1371</v>
      </c>
    </row>
    <row r="2290" spans="24:29">
      <c r="X2290" s="144">
        <v>42753</v>
      </c>
      <c r="Y2290" s="145">
        <v>1423</v>
      </c>
      <c r="Z2290" s="145">
        <v>575</v>
      </c>
      <c r="AA2290" s="150">
        <v>42830</v>
      </c>
      <c r="AB2290" s="145">
        <v>571</v>
      </c>
      <c r="AC2290" s="145">
        <v>1352</v>
      </c>
    </row>
    <row r="2291" spans="24:29">
      <c r="X2291" s="144">
        <v>42752</v>
      </c>
      <c r="Y2291" s="145">
        <v>1423</v>
      </c>
      <c r="Z2291" s="145">
        <v>575</v>
      </c>
      <c r="AA2291" s="150">
        <v>42825</v>
      </c>
      <c r="AB2291" s="145">
        <v>569</v>
      </c>
      <c r="AC2291" s="145">
        <v>1350</v>
      </c>
    </row>
    <row r="2292" spans="24:29">
      <c r="X2292" s="144">
        <v>42751</v>
      </c>
      <c r="Y2292" s="145">
        <v>1423</v>
      </c>
      <c r="Z2292" s="145">
        <v>575</v>
      </c>
      <c r="AA2292" s="150">
        <v>42824</v>
      </c>
      <c r="AB2292" s="145">
        <v>569</v>
      </c>
      <c r="AC2292" s="145">
        <v>1349</v>
      </c>
    </row>
    <row r="2293" spans="24:29">
      <c r="X2293" s="144">
        <v>42748</v>
      </c>
      <c r="Y2293" s="145">
        <v>1424</v>
      </c>
      <c r="Z2293" s="145">
        <v>581</v>
      </c>
      <c r="AA2293" s="150">
        <v>42823</v>
      </c>
      <c r="AB2293" s="145">
        <v>569</v>
      </c>
      <c r="AC2293" s="145">
        <v>1349</v>
      </c>
    </row>
    <row r="2294" spans="24:29">
      <c r="X2294" s="144">
        <v>42747</v>
      </c>
      <c r="Y2294" s="145">
        <v>1425</v>
      </c>
      <c r="Z2294" s="145">
        <v>581</v>
      </c>
      <c r="AA2294" s="150">
        <v>42822</v>
      </c>
      <c r="AB2294" s="145">
        <v>570</v>
      </c>
      <c r="AC2294" s="145">
        <v>1349</v>
      </c>
    </row>
    <row r="2295" spans="24:29">
      <c r="X2295" s="144">
        <v>42746</v>
      </c>
      <c r="Y2295" s="145">
        <v>1425</v>
      </c>
      <c r="Z2295" s="145">
        <v>581</v>
      </c>
      <c r="AA2295" s="150">
        <v>42821</v>
      </c>
      <c r="AB2295" s="145">
        <v>570</v>
      </c>
      <c r="AC2295" s="145">
        <v>1348</v>
      </c>
    </row>
    <row r="2296" spans="24:29">
      <c r="X2296" s="144">
        <v>42745</v>
      </c>
      <c r="Y2296" s="145">
        <v>1426</v>
      </c>
      <c r="Z2296" s="145">
        <v>581</v>
      </c>
      <c r="AA2296" s="150">
        <v>42818</v>
      </c>
      <c r="AB2296" s="145">
        <v>560</v>
      </c>
      <c r="AC2296" s="145">
        <v>1347</v>
      </c>
    </row>
    <row r="2297" spans="24:29">
      <c r="X2297" s="144">
        <v>42744</v>
      </c>
      <c r="Y2297" s="145">
        <v>1426</v>
      </c>
      <c r="Z2297" s="145">
        <v>581</v>
      </c>
      <c r="AA2297" s="150">
        <v>42817</v>
      </c>
      <c r="AB2297" s="145">
        <v>560</v>
      </c>
      <c r="AC2297" s="145">
        <v>1347</v>
      </c>
    </row>
    <row r="2298" spans="24:29">
      <c r="X2298" s="144">
        <v>42741</v>
      </c>
      <c r="Y2298" s="145">
        <v>1440</v>
      </c>
      <c r="Z2298" s="145">
        <v>581</v>
      </c>
      <c r="AA2298" s="150">
        <v>42816</v>
      </c>
      <c r="AB2298" s="145">
        <v>560</v>
      </c>
      <c r="AC2298" s="145">
        <v>1346</v>
      </c>
    </row>
    <row r="2299" spans="24:29">
      <c r="X2299" s="144">
        <v>42740</v>
      </c>
      <c r="Y2299" s="145">
        <v>1446</v>
      </c>
      <c r="Z2299" s="145">
        <v>581</v>
      </c>
      <c r="AA2299" s="150">
        <v>42815</v>
      </c>
      <c r="AB2299" s="145">
        <v>560</v>
      </c>
      <c r="AC2299" s="145">
        <v>1346</v>
      </c>
    </row>
    <row r="2300" spans="24:29">
      <c r="X2300" s="144">
        <v>42739</v>
      </c>
      <c r="Y2300" s="145">
        <v>1447</v>
      </c>
      <c r="Z2300" s="145">
        <v>581</v>
      </c>
      <c r="AA2300" s="150">
        <v>42814</v>
      </c>
      <c r="AB2300" s="145">
        <v>559</v>
      </c>
      <c r="AC2300" s="145">
        <v>1346</v>
      </c>
    </row>
    <row r="2301" spans="24:29">
      <c r="X2301" s="144">
        <v>42738</v>
      </c>
      <c r="Y2301" s="145">
        <v>1447</v>
      </c>
      <c r="Z2301" s="145">
        <v>582</v>
      </c>
      <c r="AA2301" s="150">
        <v>42811</v>
      </c>
      <c r="AB2301" s="145">
        <v>559</v>
      </c>
      <c r="AC2301" s="145">
        <v>1346</v>
      </c>
    </row>
    <row r="2302" spans="24:29">
      <c r="X2302" s="144">
        <v>42734</v>
      </c>
      <c r="Y2302" s="145">
        <v>1447</v>
      </c>
      <c r="Z2302" s="145">
        <v>582</v>
      </c>
      <c r="AA2302" s="150">
        <v>42810</v>
      </c>
      <c r="AB2302" s="145">
        <v>559</v>
      </c>
      <c r="AC2302" s="145">
        <v>1346</v>
      </c>
    </row>
    <row r="2303" spans="24:29">
      <c r="X2303" s="144">
        <v>42733</v>
      </c>
      <c r="Y2303" s="145">
        <v>1448</v>
      </c>
      <c r="Z2303" s="145">
        <v>582</v>
      </c>
      <c r="AA2303" s="150">
        <v>42809</v>
      </c>
      <c r="AB2303" s="145">
        <v>559</v>
      </c>
      <c r="AC2303" s="145">
        <v>1345</v>
      </c>
    </row>
    <row r="2304" spans="24:29">
      <c r="X2304" s="144">
        <v>42732</v>
      </c>
      <c r="Y2304" s="145">
        <v>1455</v>
      </c>
      <c r="Z2304" s="145">
        <v>582</v>
      </c>
      <c r="AA2304" s="150">
        <v>42808</v>
      </c>
      <c r="AB2304" s="145">
        <v>558</v>
      </c>
      <c r="AC2304" s="145">
        <v>1345</v>
      </c>
    </row>
    <row r="2305" spans="24:29">
      <c r="X2305" s="144">
        <v>42731</v>
      </c>
      <c r="Y2305" s="145">
        <v>1455</v>
      </c>
      <c r="Z2305" s="145">
        <v>582</v>
      </c>
      <c r="AA2305" s="150">
        <v>42807</v>
      </c>
      <c r="AB2305" s="145">
        <v>558</v>
      </c>
      <c r="AC2305" s="145">
        <v>1345</v>
      </c>
    </row>
    <row r="2306" spans="24:29">
      <c r="X2306" s="144">
        <v>42730</v>
      </c>
      <c r="Y2306" s="145">
        <v>1456</v>
      </c>
      <c r="Z2306" s="145">
        <v>582</v>
      </c>
      <c r="AA2306" s="150">
        <v>42804</v>
      </c>
      <c r="AB2306" s="145">
        <v>557</v>
      </c>
      <c r="AC2306" s="145">
        <v>1345</v>
      </c>
    </row>
    <row r="2307" spans="24:29">
      <c r="X2307" s="144">
        <v>42727</v>
      </c>
      <c r="Y2307" s="145">
        <v>1463</v>
      </c>
      <c r="Z2307" s="145">
        <v>582</v>
      </c>
      <c r="AA2307" s="150">
        <v>42803</v>
      </c>
      <c r="AB2307" s="145">
        <v>556</v>
      </c>
      <c r="AC2307" s="145">
        <v>1347</v>
      </c>
    </row>
    <row r="2308" spans="24:29">
      <c r="X2308" s="144">
        <v>42726</v>
      </c>
      <c r="Y2308" s="145">
        <v>1463</v>
      </c>
      <c r="Z2308" s="145">
        <v>582</v>
      </c>
      <c r="AA2308" s="150">
        <v>42802</v>
      </c>
      <c r="AB2308" s="145">
        <v>556</v>
      </c>
      <c r="AC2308" s="145">
        <v>1348</v>
      </c>
    </row>
    <row r="2309" spans="24:29">
      <c r="X2309" s="144">
        <v>42725</v>
      </c>
      <c r="Y2309" s="145">
        <v>1468</v>
      </c>
      <c r="Z2309" s="145">
        <v>582</v>
      </c>
      <c r="AA2309" s="150">
        <v>42801</v>
      </c>
      <c r="AB2309" s="145">
        <v>556</v>
      </c>
      <c r="AC2309" s="145">
        <v>1348</v>
      </c>
    </row>
    <row r="2310" spans="24:29">
      <c r="X2310" s="144">
        <v>42724</v>
      </c>
      <c r="Y2310" s="145">
        <v>1471</v>
      </c>
      <c r="Z2310" s="145">
        <v>582</v>
      </c>
      <c r="AA2310" s="150">
        <v>42800</v>
      </c>
      <c r="AB2310" s="145">
        <v>556</v>
      </c>
      <c r="AC2310" s="145">
        <v>1348</v>
      </c>
    </row>
    <row r="2311" spans="24:29">
      <c r="X2311" s="144">
        <v>42723</v>
      </c>
      <c r="Y2311" s="145">
        <v>1476</v>
      </c>
      <c r="Z2311" s="145">
        <v>582</v>
      </c>
      <c r="AA2311" s="150">
        <v>42797</v>
      </c>
      <c r="AB2311" s="145">
        <v>555</v>
      </c>
      <c r="AC2311" s="145">
        <v>1350</v>
      </c>
    </row>
    <row r="2312" spans="24:29">
      <c r="X2312" s="144">
        <v>42720</v>
      </c>
      <c r="Y2312" s="145">
        <v>1483</v>
      </c>
      <c r="Z2312" s="145">
        <v>582</v>
      </c>
      <c r="AA2312" s="150">
        <v>42796</v>
      </c>
      <c r="AB2312" s="145">
        <v>555</v>
      </c>
      <c r="AC2312" s="145">
        <v>1354</v>
      </c>
    </row>
    <row r="2313" spans="24:29">
      <c r="X2313" s="144">
        <v>42719</v>
      </c>
      <c r="Y2313" s="145">
        <v>1483</v>
      </c>
      <c r="Z2313" s="145">
        <v>582</v>
      </c>
      <c r="AA2313" s="150">
        <v>42795</v>
      </c>
      <c r="AB2313" s="145">
        <v>555</v>
      </c>
      <c r="AC2313" s="145">
        <v>1354</v>
      </c>
    </row>
    <row r="2314" spans="24:29">
      <c r="X2314" s="144">
        <v>42718</v>
      </c>
      <c r="Y2314" s="145">
        <v>1483</v>
      </c>
      <c r="Z2314" s="145">
        <v>582</v>
      </c>
      <c r="AA2314" s="150">
        <v>42794</v>
      </c>
      <c r="AB2314" s="145">
        <v>557</v>
      </c>
      <c r="AC2314" s="145">
        <v>1368</v>
      </c>
    </row>
    <row r="2315" spans="24:29">
      <c r="X2315" s="144">
        <v>42717</v>
      </c>
      <c r="Y2315" s="145">
        <v>1488</v>
      </c>
      <c r="Z2315" s="145">
        <v>582</v>
      </c>
      <c r="AA2315" s="150">
        <v>42793</v>
      </c>
      <c r="AB2315" s="145">
        <v>557</v>
      </c>
      <c r="AC2315" s="145">
        <v>1368</v>
      </c>
    </row>
    <row r="2316" spans="24:29">
      <c r="X2316" s="144">
        <v>42716</v>
      </c>
      <c r="Y2316" s="145">
        <v>1491</v>
      </c>
      <c r="Z2316" s="145">
        <v>582</v>
      </c>
      <c r="AA2316" s="150">
        <v>42790</v>
      </c>
      <c r="AB2316" s="145">
        <v>557</v>
      </c>
      <c r="AC2316" s="145">
        <v>1367</v>
      </c>
    </row>
    <row r="2317" spans="24:29">
      <c r="X2317" s="144">
        <v>42713</v>
      </c>
      <c r="Y2317" s="145">
        <v>1479</v>
      </c>
      <c r="Z2317" s="145">
        <v>582</v>
      </c>
      <c r="AA2317" s="150">
        <v>42789</v>
      </c>
      <c r="AB2317" s="145">
        <v>557</v>
      </c>
      <c r="AC2317" s="145">
        <v>1367</v>
      </c>
    </row>
    <row r="2318" spans="24:29">
      <c r="X2318" s="144">
        <v>42712</v>
      </c>
      <c r="Y2318" s="145">
        <v>1479</v>
      </c>
      <c r="Z2318" s="145">
        <v>582</v>
      </c>
      <c r="AA2318" s="150">
        <v>42788</v>
      </c>
      <c r="AB2318" s="145">
        <v>557</v>
      </c>
      <c r="AC2318" s="145">
        <v>1368</v>
      </c>
    </row>
    <row r="2319" spans="24:29">
      <c r="X2319" s="144">
        <v>42711</v>
      </c>
      <c r="Y2319" s="145">
        <v>1480</v>
      </c>
      <c r="Z2319" s="145">
        <v>582</v>
      </c>
      <c r="AA2319" s="150">
        <v>42787</v>
      </c>
      <c r="AB2319" s="145">
        <v>557</v>
      </c>
      <c r="AC2319" s="145">
        <v>1368</v>
      </c>
    </row>
    <row r="2320" spans="24:29">
      <c r="X2320" s="144">
        <v>42710</v>
      </c>
      <c r="Y2320" s="145">
        <v>1479</v>
      </c>
      <c r="Z2320" s="145">
        <v>582</v>
      </c>
      <c r="AA2320" s="150">
        <v>42786</v>
      </c>
      <c r="AB2320" s="145">
        <v>563</v>
      </c>
      <c r="AC2320" s="145">
        <v>1373</v>
      </c>
    </row>
    <row r="2321" spans="24:29">
      <c r="X2321" s="144">
        <v>42709</v>
      </c>
      <c r="Y2321" s="145">
        <v>1480</v>
      </c>
      <c r="Z2321" s="145">
        <v>582</v>
      </c>
      <c r="AA2321" s="150">
        <v>42783</v>
      </c>
      <c r="AB2321" s="145">
        <v>563</v>
      </c>
      <c r="AC2321" s="145">
        <v>1381</v>
      </c>
    </row>
    <row r="2322" spans="24:29">
      <c r="X2322" s="144">
        <v>42706</v>
      </c>
      <c r="Y2322" s="145">
        <v>1480</v>
      </c>
      <c r="Z2322" s="145">
        <v>582</v>
      </c>
      <c r="AA2322" s="150">
        <v>42782</v>
      </c>
      <c r="AB2322" s="145">
        <v>563</v>
      </c>
      <c r="AC2322" s="145">
        <v>1381</v>
      </c>
    </row>
    <row r="2323" spans="24:29">
      <c r="X2323" s="144">
        <v>42705</v>
      </c>
      <c r="Y2323" s="145">
        <v>1467</v>
      </c>
      <c r="Z2323" s="145">
        <v>582</v>
      </c>
      <c r="AA2323" s="150">
        <v>42781</v>
      </c>
      <c r="AB2323" s="145">
        <v>563</v>
      </c>
      <c r="AC2323" s="145">
        <v>1381</v>
      </c>
    </row>
    <row r="2324" spans="24:29">
      <c r="X2324" s="144">
        <v>42704</v>
      </c>
      <c r="Y2324" s="145">
        <v>1467</v>
      </c>
      <c r="Z2324" s="145">
        <v>582</v>
      </c>
      <c r="AA2324" s="150">
        <v>42780</v>
      </c>
      <c r="AB2324" s="145">
        <v>563</v>
      </c>
      <c r="AC2324" s="145">
        <v>1386</v>
      </c>
    </row>
    <row r="2325" spans="24:29">
      <c r="X2325" s="144">
        <v>42703</v>
      </c>
      <c r="Y2325" s="145">
        <v>1467</v>
      </c>
      <c r="Z2325" s="145">
        <v>582</v>
      </c>
      <c r="AA2325" s="150">
        <v>42779</v>
      </c>
      <c r="AB2325" s="145">
        <v>563</v>
      </c>
      <c r="AC2325" s="145">
        <v>1389</v>
      </c>
    </row>
    <row r="2326" spans="24:29">
      <c r="X2326" s="144">
        <v>42702</v>
      </c>
      <c r="Y2326" s="145">
        <v>1468</v>
      </c>
      <c r="Z2326" s="145">
        <v>581</v>
      </c>
      <c r="AA2326" s="150">
        <v>42776</v>
      </c>
      <c r="AB2326" s="145">
        <v>563</v>
      </c>
      <c r="AC2326" s="145">
        <v>1392</v>
      </c>
    </row>
    <row r="2327" spans="24:29">
      <c r="X2327" s="144">
        <v>42699</v>
      </c>
      <c r="Y2327" s="145">
        <v>1468</v>
      </c>
      <c r="Z2327" s="145">
        <v>581</v>
      </c>
      <c r="AA2327" s="150">
        <v>42775</v>
      </c>
      <c r="AB2327" s="145">
        <v>568</v>
      </c>
      <c r="AC2327" s="145">
        <v>1393</v>
      </c>
    </row>
    <row r="2328" spans="24:29">
      <c r="X2328" s="144">
        <v>42698</v>
      </c>
      <c r="Y2328" s="145">
        <v>1455</v>
      </c>
      <c r="Z2328" s="145">
        <v>581</v>
      </c>
      <c r="AA2328" s="150">
        <v>42774</v>
      </c>
      <c r="AB2328" s="145">
        <v>568</v>
      </c>
      <c r="AC2328" s="145">
        <v>1393</v>
      </c>
    </row>
    <row r="2329" spans="24:29">
      <c r="X2329" s="144">
        <v>42697</v>
      </c>
      <c r="Y2329" s="145">
        <v>1454</v>
      </c>
      <c r="Z2329" s="145">
        <v>581</v>
      </c>
      <c r="AA2329" s="150">
        <v>42773</v>
      </c>
      <c r="AB2329" s="145">
        <v>568</v>
      </c>
      <c r="AC2329" s="145">
        <v>1395</v>
      </c>
    </row>
    <row r="2330" spans="24:29">
      <c r="X2330" s="144">
        <v>42696</v>
      </c>
      <c r="Y2330" s="145">
        <v>1435</v>
      </c>
      <c r="Z2330" s="145">
        <v>576</v>
      </c>
      <c r="AA2330" s="150">
        <v>42772</v>
      </c>
      <c r="AB2330" s="145">
        <v>568</v>
      </c>
      <c r="AC2330" s="145">
        <v>1396</v>
      </c>
    </row>
    <row r="2331" spans="24:29">
      <c r="X2331" s="144">
        <v>42695</v>
      </c>
      <c r="Y2331" s="145">
        <v>1433</v>
      </c>
      <c r="Z2331" s="145">
        <v>576</v>
      </c>
      <c r="AA2331" s="150">
        <v>42769</v>
      </c>
      <c r="AB2331" s="145">
        <v>568</v>
      </c>
      <c r="AC2331" s="145">
        <v>1419</v>
      </c>
    </row>
    <row r="2332" spans="24:29">
      <c r="X2332" s="144">
        <v>42692</v>
      </c>
      <c r="Y2332" s="145">
        <v>1413</v>
      </c>
      <c r="Z2332" s="145">
        <v>576</v>
      </c>
      <c r="AA2332" s="150">
        <v>42761</v>
      </c>
      <c r="AB2332" s="145">
        <v>568</v>
      </c>
      <c r="AC2332" s="145">
        <v>1421</v>
      </c>
    </row>
    <row r="2333" spans="24:29">
      <c r="X2333" s="144">
        <v>42691</v>
      </c>
      <c r="Y2333" s="145">
        <v>1404</v>
      </c>
      <c r="Z2333" s="145">
        <v>576</v>
      </c>
      <c r="AA2333" s="150">
        <v>42760</v>
      </c>
      <c r="AB2333" s="145">
        <v>568</v>
      </c>
      <c r="AC2333" s="145">
        <v>1421</v>
      </c>
    </row>
    <row r="2334" spans="24:29">
      <c r="X2334" s="144">
        <v>42690</v>
      </c>
      <c r="Y2334" s="145">
        <v>1396</v>
      </c>
      <c r="Z2334" s="145">
        <v>570</v>
      </c>
      <c r="AA2334" s="150">
        <v>42759</v>
      </c>
      <c r="AB2334" s="145">
        <v>568</v>
      </c>
      <c r="AC2334" s="145">
        <v>1421</v>
      </c>
    </row>
    <row r="2335" spans="24:29">
      <c r="X2335" s="144">
        <v>42689</v>
      </c>
      <c r="Y2335" s="145">
        <v>1356</v>
      </c>
      <c r="Z2335" s="145">
        <v>556</v>
      </c>
      <c r="AA2335" s="150">
        <v>42758</v>
      </c>
      <c r="AB2335" s="145">
        <v>568</v>
      </c>
      <c r="AC2335" s="145">
        <v>1421</v>
      </c>
    </row>
    <row r="2336" spans="24:29">
      <c r="X2336" s="144">
        <v>42688</v>
      </c>
      <c r="Y2336" s="145">
        <v>1354</v>
      </c>
      <c r="Z2336" s="145">
        <v>556</v>
      </c>
      <c r="AA2336" s="150">
        <v>42755</v>
      </c>
      <c r="AB2336" s="145">
        <v>575</v>
      </c>
      <c r="AC2336" s="145">
        <v>1421</v>
      </c>
    </row>
    <row r="2337" spans="24:29">
      <c r="X2337" s="144">
        <v>42685</v>
      </c>
      <c r="Y2337" s="145">
        <v>1338</v>
      </c>
      <c r="Z2337" s="145">
        <v>556</v>
      </c>
      <c r="AA2337" s="150">
        <v>42754</v>
      </c>
      <c r="AB2337" s="145">
        <v>575</v>
      </c>
      <c r="AC2337" s="145">
        <v>1423</v>
      </c>
    </row>
    <row r="2338" spans="24:29">
      <c r="X2338" s="144">
        <v>42684</v>
      </c>
      <c r="Y2338" s="145">
        <v>1320</v>
      </c>
      <c r="Z2338" s="145">
        <v>549</v>
      </c>
      <c r="AA2338" s="150">
        <v>42753</v>
      </c>
      <c r="AB2338" s="145">
        <v>575</v>
      </c>
      <c r="AC2338" s="145">
        <v>1423</v>
      </c>
    </row>
    <row r="2339" spans="24:29">
      <c r="X2339" s="144">
        <v>42683</v>
      </c>
      <c r="Y2339" s="145">
        <v>1312</v>
      </c>
      <c r="Z2339" s="145">
        <v>549</v>
      </c>
      <c r="AA2339" s="150">
        <v>42752</v>
      </c>
      <c r="AB2339" s="145">
        <v>575</v>
      </c>
      <c r="AC2339" s="145">
        <v>1423</v>
      </c>
    </row>
    <row r="2340" spans="24:29">
      <c r="X2340" s="144">
        <v>42682</v>
      </c>
      <c r="Y2340" s="145">
        <v>1302</v>
      </c>
      <c r="Z2340" s="145">
        <v>549</v>
      </c>
      <c r="AA2340" s="150">
        <v>42751</v>
      </c>
      <c r="AB2340" s="145">
        <v>575</v>
      </c>
      <c r="AC2340" s="145">
        <v>1423</v>
      </c>
    </row>
    <row r="2341" spans="24:29">
      <c r="X2341" s="144">
        <v>42681</v>
      </c>
      <c r="Y2341" s="145">
        <v>1295</v>
      </c>
      <c r="Z2341" s="145">
        <v>553</v>
      </c>
      <c r="AA2341" s="150">
        <v>42748</v>
      </c>
      <c r="AB2341" s="145">
        <v>581</v>
      </c>
      <c r="AC2341" s="145">
        <v>1424</v>
      </c>
    </row>
    <row r="2342" spans="24:29">
      <c r="X2342" s="144">
        <v>42678</v>
      </c>
      <c r="Y2342" s="145">
        <v>1281</v>
      </c>
      <c r="Z2342" s="145">
        <v>549</v>
      </c>
      <c r="AA2342" s="150">
        <v>42747</v>
      </c>
      <c r="AB2342" s="145">
        <v>581</v>
      </c>
      <c r="AC2342" s="145">
        <v>1425</v>
      </c>
    </row>
    <row r="2343" spans="24:29">
      <c r="X2343" s="144">
        <v>42677</v>
      </c>
      <c r="Y2343" s="145">
        <v>1266</v>
      </c>
      <c r="Z2343" s="145">
        <v>549</v>
      </c>
      <c r="AA2343" s="150">
        <v>42746</v>
      </c>
      <c r="AB2343" s="145">
        <v>581</v>
      </c>
      <c r="AC2343" s="145">
        <v>1425</v>
      </c>
    </row>
    <row r="2344" spans="24:29">
      <c r="X2344" s="144">
        <v>42676</v>
      </c>
      <c r="Y2344" s="145">
        <v>1242</v>
      </c>
      <c r="Z2344" s="145">
        <v>549</v>
      </c>
      <c r="AA2344" s="150">
        <v>42745</v>
      </c>
      <c r="AB2344" s="145">
        <v>581</v>
      </c>
      <c r="AC2344" s="145">
        <v>1426</v>
      </c>
    </row>
    <row r="2345" spans="24:29">
      <c r="X2345" s="144">
        <v>42675</v>
      </c>
      <c r="Y2345" s="145">
        <v>1225</v>
      </c>
      <c r="Z2345" s="145">
        <v>539</v>
      </c>
      <c r="AA2345" s="150">
        <v>42744</v>
      </c>
      <c r="AB2345" s="145">
        <v>581</v>
      </c>
      <c r="AC2345" s="145">
        <v>1426</v>
      </c>
    </row>
    <row r="2346" spans="24:29">
      <c r="X2346" s="144">
        <v>42674</v>
      </c>
      <c r="Y2346" s="145">
        <v>1182</v>
      </c>
      <c r="Z2346" s="145">
        <v>522</v>
      </c>
      <c r="AA2346" s="150">
        <v>42741</v>
      </c>
      <c r="AB2346" s="145">
        <v>581</v>
      </c>
      <c r="AC2346" s="145">
        <v>1440</v>
      </c>
    </row>
    <row r="2347" spans="24:29">
      <c r="X2347" s="144">
        <v>42671</v>
      </c>
      <c r="Y2347" s="145">
        <v>1179</v>
      </c>
      <c r="Z2347" s="145">
        <v>522</v>
      </c>
      <c r="AA2347" s="150">
        <v>42740</v>
      </c>
      <c r="AB2347" s="145">
        <v>581</v>
      </c>
      <c r="AC2347" s="145">
        <v>1446</v>
      </c>
    </row>
    <row r="2348" spans="24:29">
      <c r="X2348" s="144">
        <v>42670</v>
      </c>
      <c r="Y2348" s="145">
        <v>1179</v>
      </c>
      <c r="Z2348" s="145">
        <v>522</v>
      </c>
      <c r="AA2348" s="150">
        <v>42739</v>
      </c>
      <c r="AB2348" s="145">
        <v>581</v>
      </c>
      <c r="AC2348" s="145">
        <v>1447</v>
      </c>
    </row>
    <row r="2349" spans="24:29">
      <c r="X2349" s="144">
        <v>42669</v>
      </c>
      <c r="Y2349" s="145">
        <v>1178</v>
      </c>
      <c r="Z2349" s="145">
        <v>522</v>
      </c>
      <c r="AA2349" s="150">
        <v>42738</v>
      </c>
      <c r="AB2349" s="145">
        <v>582</v>
      </c>
      <c r="AC2349" s="145">
        <v>1447</v>
      </c>
    </row>
    <row r="2350" spans="24:29">
      <c r="X2350" s="144">
        <v>42668</v>
      </c>
      <c r="Y2350" s="145">
        <v>1162</v>
      </c>
      <c r="Z2350" s="145">
        <v>521</v>
      </c>
      <c r="AA2350" s="150">
        <v>42734</v>
      </c>
      <c r="AB2350" s="145">
        <v>582</v>
      </c>
      <c r="AC2350" s="145">
        <v>1447</v>
      </c>
    </row>
    <row r="2351" spans="24:29">
      <c r="X2351" s="144">
        <v>42667</v>
      </c>
      <c r="Y2351" s="145">
        <v>1157</v>
      </c>
      <c r="Z2351" s="145">
        <v>521</v>
      </c>
      <c r="AA2351" s="150">
        <v>42733</v>
      </c>
      <c r="AB2351" s="145">
        <v>582</v>
      </c>
      <c r="AC2351" s="145">
        <v>1448</v>
      </c>
    </row>
    <row r="2352" spans="24:29">
      <c r="X2352" s="144">
        <v>42664</v>
      </c>
      <c r="Y2352" s="145">
        <v>1156</v>
      </c>
      <c r="Z2352" s="145">
        <v>521</v>
      </c>
      <c r="AA2352" s="150">
        <v>42732</v>
      </c>
      <c r="AB2352" s="145">
        <v>582</v>
      </c>
      <c r="AC2352" s="145">
        <v>1455</v>
      </c>
    </row>
    <row r="2353" spans="24:29">
      <c r="X2353" s="144">
        <v>42663</v>
      </c>
      <c r="Y2353" s="145">
        <v>1132</v>
      </c>
      <c r="Z2353" s="145">
        <v>521</v>
      </c>
      <c r="AA2353" s="150">
        <v>42731</v>
      </c>
      <c r="AB2353" s="145">
        <v>582</v>
      </c>
      <c r="AC2353" s="145">
        <v>1455</v>
      </c>
    </row>
    <row r="2354" spans="24:29">
      <c r="X2354" s="144">
        <v>42662</v>
      </c>
      <c r="Y2354" s="145">
        <v>1124</v>
      </c>
      <c r="Z2354" s="145">
        <v>520</v>
      </c>
      <c r="AA2354" s="150">
        <v>42730</v>
      </c>
      <c r="AB2354" s="145">
        <v>582</v>
      </c>
      <c r="AC2354" s="145">
        <v>1456</v>
      </c>
    </row>
    <row r="2355" spans="24:29">
      <c r="X2355" s="144">
        <v>42661</v>
      </c>
      <c r="Y2355" s="145">
        <v>1116</v>
      </c>
      <c r="Z2355" s="145">
        <v>519</v>
      </c>
      <c r="AA2355" s="150">
        <v>42727</v>
      </c>
      <c r="AB2355" s="145">
        <v>582</v>
      </c>
      <c r="AC2355" s="145">
        <v>1463</v>
      </c>
    </row>
    <row r="2356" spans="24:29">
      <c r="X2356" s="144">
        <v>42660</v>
      </c>
      <c r="Y2356" s="145">
        <v>1112</v>
      </c>
      <c r="Z2356" s="145">
        <v>519</v>
      </c>
      <c r="AA2356" s="150">
        <v>42726</v>
      </c>
      <c r="AB2356" s="145">
        <v>582</v>
      </c>
      <c r="AC2356" s="145">
        <v>1463</v>
      </c>
    </row>
    <row r="2357" spans="24:29">
      <c r="X2357" s="144">
        <v>42657</v>
      </c>
      <c r="Y2357" s="145">
        <v>1093</v>
      </c>
      <c r="Z2357" s="145">
        <v>519</v>
      </c>
      <c r="AA2357" s="150">
        <v>42725</v>
      </c>
      <c r="AB2357" s="145">
        <v>582</v>
      </c>
      <c r="AC2357" s="145">
        <v>1468</v>
      </c>
    </row>
    <row r="2358" spans="24:29">
      <c r="X2358" s="144">
        <v>42656</v>
      </c>
      <c r="Y2358" s="145">
        <v>1081</v>
      </c>
      <c r="Z2358" s="145">
        <v>519</v>
      </c>
      <c r="AA2358" s="150">
        <v>42724</v>
      </c>
      <c r="AB2358" s="145">
        <v>582</v>
      </c>
      <c r="AC2358" s="145">
        <v>1471</v>
      </c>
    </row>
    <row r="2359" spans="24:29">
      <c r="X2359" s="144">
        <v>42655</v>
      </c>
      <c r="Y2359" s="145">
        <v>1079</v>
      </c>
      <c r="Z2359" s="145">
        <v>519</v>
      </c>
      <c r="AA2359" s="150">
        <v>42723</v>
      </c>
      <c r="AB2359" s="145">
        <v>582</v>
      </c>
      <c r="AC2359" s="145">
        <v>1476</v>
      </c>
    </row>
    <row r="2360" spans="24:29">
      <c r="X2360" s="144">
        <v>42654</v>
      </c>
      <c r="Y2360" s="145">
        <v>1068</v>
      </c>
      <c r="Z2360" s="145">
        <v>519</v>
      </c>
      <c r="AA2360" s="150">
        <v>42720</v>
      </c>
      <c r="AB2360" s="145">
        <v>582</v>
      </c>
      <c r="AC2360" s="145">
        <v>1483</v>
      </c>
    </row>
    <row r="2361" spans="24:29">
      <c r="X2361" s="144">
        <v>42653</v>
      </c>
      <c r="Y2361" s="145">
        <v>1051</v>
      </c>
      <c r="Z2361" s="145">
        <v>509</v>
      </c>
      <c r="AA2361" s="150">
        <v>42719</v>
      </c>
      <c r="AB2361" s="145">
        <v>582</v>
      </c>
      <c r="AC2361" s="145">
        <v>1483</v>
      </c>
    </row>
    <row r="2362" spans="24:29">
      <c r="X2362" s="144">
        <v>42643</v>
      </c>
      <c r="Y2362" s="145">
        <v>960</v>
      </c>
      <c r="Z2362" s="145">
        <v>492</v>
      </c>
      <c r="AA2362" s="150">
        <v>42718</v>
      </c>
      <c r="AB2362" s="145">
        <v>582</v>
      </c>
      <c r="AC2362" s="145">
        <v>1483</v>
      </c>
    </row>
    <row r="2363" spans="24:29">
      <c r="X2363" s="144">
        <v>42642</v>
      </c>
      <c r="Y2363" s="145">
        <v>953</v>
      </c>
      <c r="Z2363" s="145">
        <v>492</v>
      </c>
      <c r="AA2363" s="150">
        <v>42717</v>
      </c>
      <c r="AB2363" s="145">
        <v>582</v>
      </c>
      <c r="AC2363" s="145">
        <v>1488</v>
      </c>
    </row>
    <row r="2364" spans="24:29">
      <c r="X2364" s="144">
        <v>42641</v>
      </c>
      <c r="Y2364" s="145">
        <v>951</v>
      </c>
      <c r="Z2364" s="145">
        <v>492</v>
      </c>
      <c r="AA2364" s="150">
        <v>42716</v>
      </c>
      <c r="AB2364" s="145">
        <v>582</v>
      </c>
      <c r="AC2364" s="145">
        <v>1491</v>
      </c>
    </row>
    <row r="2365" spans="24:29">
      <c r="X2365" s="144">
        <v>42640</v>
      </c>
      <c r="Y2365" s="145">
        <v>944</v>
      </c>
      <c r="Z2365" s="145">
        <v>488</v>
      </c>
      <c r="AA2365" s="150">
        <v>42713</v>
      </c>
      <c r="AB2365" s="145">
        <v>582</v>
      </c>
      <c r="AC2365" s="145">
        <v>1479</v>
      </c>
    </row>
    <row r="2366" spans="24:29">
      <c r="X2366" s="144">
        <v>42639</v>
      </c>
      <c r="Y2366" s="145">
        <v>944</v>
      </c>
      <c r="Z2366" s="145">
        <v>488</v>
      </c>
      <c r="AA2366" s="150">
        <v>42712</v>
      </c>
      <c r="AB2366" s="145">
        <v>582</v>
      </c>
      <c r="AC2366" s="145">
        <v>1479</v>
      </c>
    </row>
    <row r="2367" spans="24:29">
      <c r="X2367" s="144">
        <v>42636</v>
      </c>
      <c r="Y2367" s="145">
        <v>938</v>
      </c>
      <c r="Z2367" s="145">
        <v>487</v>
      </c>
      <c r="AA2367" s="150">
        <v>42711</v>
      </c>
      <c r="AB2367" s="145">
        <v>582</v>
      </c>
      <c r="AC2367" s="145">
        <v>1480</v>
      </c>
    </row>
    <row r="2368" spans="24:29">
      <c r="X2368" s="144">
        <v>42635</v>
      </c>
      <c r="Y2368" s="145">
        <v>922</v>
      </c>
      <c r="Z2368" s="145">
        <v>487</v>
      </c>
      <c r="AA2368" s="150">
        <v>42710</v>
      </c>
      <c r="AB2368" s="145">
        <v>582</v>
      </c>
      <c r="AC2368" s="145">
        <v>1479</v>
      </c>
    </row>
    <row r="2369" spans="24:29">
      <c r="X2369" s="144">
        <v>42634</v>
      </c>
      <c r="Y2369" s="145">
        <v>914</v>
      </c>
      <c r="Z2369" s="145">
        <v>487</v>
      </c>
      <c r="AA2369" s="150">
        <v>42709</v>
      </c>
      <c r="AB2369" s="145">
        <v>582</v>
      </c>
      <c r="AC2369" s="145">
        <v>1480</v>
      </c>
    </row>
    <row r="2370" spans="24:29">
      <c r="X2370" s="144">
        <v>42633</v>
      </c>
      <c r="Y2370" s="145">
        <v>906</v>
      </c>
      <c r="Z2370" s="145">
        <v>486</v>
      </c>
      <c r="AA2370" s="150">
        <v>42706</v>
      </c>
      <c r="AB2370" s="145">
        <v>582</v>
      </c>
      <c r="AC2370" s="145">
        <v>1480</v>
      </c>
    </row>
    <row r="2371" spans="24:29">
      <c r="X2371" s="144">
        <v>42632</v>
      </c>
      <c r="Y2371" s="145">
        <v>895</v>
      </c>
      <c r="Z2371" s="145">
        <v>486</v>
      </c>
      <c r="AA2371" s="150">
        <v>42705</v>
      </c>
      <c r="AB2371" s="145">
        <v>582</v>
      </c>
      <c r="AC2371" s="145">
        <v>1467</v>
      </c>
    </row>
    <row r="2372" spans="24:29">
      <c r="X2372" s="144">
        <v>42627</v>
      </c>
      <c r="Y2372" s="145">
        <v>877</v>
      </c>
      <c r="Z2372" s="145">
        <v>485</v>
      </c>
      <c r="AA2372" s="150">
        <v>42704</v>
      </c>
      <c r="AB2372" s="145">
        <v>582</v>
      </c>
      <c r="AC2372" s="145">
        <v>1467</v>
      </c>
    </row>
    <row r="2373" spans="24:29">
      <c r="X2373" s="144">
        <v>42626</v>
      </c>
      <c r="Y2373" s="145">
        <v>853</v>
      </c>
      <c r="Z2373" s="145">
        <v>467</v>
      </c>
      <c r="AA2373" s="150">
        <v>42703</v>
      </c>
      <c r="AB2373" s="145">
        <v>582</v>
      </c>
      <c r="AC2373" s="145">
        <v>1467</v>
      </c>
    </row>
    <row r="2374" spans="24:29">
      <c r="X2374" s="144">
        <v>42625</v>
      </c>
      <c r="Y2374" s="145">
        <v>854</v>
      </c>
      <c r="Z2374" s="145">
        <v>467</v>
      </c>
      <c r="AA2374" s="150">
        <v>42702</v>
      </c>
      <c r="AB2374" s="145">
        <v>581</v>
      </c>
      <c r="AC2374" s="145">
        <v>1468</v>
      </c>
    </row>
    <row r="2375" spans="24:29">
      <c r="X2375" s="144">
        <v>42622</v>
      </c>
      <c r="Y2375" s="145">
        <v>849</v>
      </c>
      <c r="Z2375" s="145">
        <v>467</v>
      </c>
      <c r="AA2375" s="150">
        <v>42699</v>
      </c>
      <c r="AB2375" s="145">
        <v>581</v>
      </c>
      <c r="AC2375" s="145">
        <v>1468</v>
      </c>
    </row>
    <row r="2376" spans="24:29">
      <c r="X2376" s="144">
        <v>42621</v>
      </c>
      <c r="Y2376" s="145">
        <v>837</v>
      </c>
      <c r="Z2376" s="145">
        <v>461</v>
      </c>
      <c r="AA2376" s="150">
        <v>42698</v>
      </c>
      <c r="AB2376" s="145">
        <v>581</v>
      </c>
      <c r="AC2376" s="145">
        <v>1455</v>
      </c>
    </row>
    <row r="2377" spans="24:29">
      <c r="X2377" s="144">
        <v>42620</v>
      </c>
      <c r="Y2377" s="145">
        <v>830</v>
      </c>
      <c r="Z2377" s="145">
        <v>448</v>
      </c>
      <c r="AA2377" s="150">
        <v>42697</v>
      </c>
      <c r="AB2377" s="145">
        <v>581</v>
      </c>
      <c r="AC2377" s="145">
        <v>1454</v>
      </c>
    </row>
    <row r="2378" spans="24:29">
      <c r="X2378" s="144">
        <v>42619</v>
      </c>
      <c r="Y2378" s="145">
        <v>824</v>
      </c>
      <c r="Z2378" s="145">
        <v>447</v>
      </c>
      <c r="AA2378" s="150">
        <v>42696</v>
      </c>
      <c r="AB2378" s="145">
        <v>576</v>
      </c>
      <c r="AC2378" s="145">
        <v>1435</v>
      </c>
    </row>
    <row r="2379" spans="24:29">
      <c r="X2379" s="144">
        <v>42618</v>
      </c>
      <c r="Y2379" s="145">
        <v>816</v>
      </c>
      <c r="Z2379" s="145">
        <v>447</v>
      </c>
      <c r="AA2379" s="150">
        <v>42695</v>
      </c>
      <c r="AB2379" s="145">
        <v>576</v>
      </c>
      <c r="AC2379" s="145">
        <v>1433</v>
      </c>
    </row>
    <row r="2380" spans="24:29">
      <c r="X2380" s="144">
        <v>42615</v>
      </c>
      <c r="Y2380" s="145">
        <v>815</v>
      </c>
      <c r="Z2380" s="145">
        <v>447</v>
      </c>
      <c r="AA2380" s="150">
        <v>42692</v>
      </c>
      <c r="AB2380" s="145">
        <v>576</v>
      </c>
      <c r="AC2380" s="145">
        <v>1413</v>
      </c>
    </row>
    <row r="2381" spans="24:29">
      <c r="X2381" s="144">
        <v>42614</v>
      </c>
      <c r="Y2381" s="145">
        <v>813</v>
      </c>
      <c r="Z2381" s="145">
        <v>447</v>
      </c>
      <c r="AA2381" s="150">
        <v>42691</v>
      </c>
      <c r="AB2381" s="145">
        <v>576</v>
      </c>
      <c r="AC2381" s="145">
        <v>1404</v>
      </c>
    </row>
    <row r="2382" spans="24:29">
      <c r="X2382" s="144">
        <v>42613</v>
      </c>
      <c r="Y2382" s="145">
        <v>765</v>
      </c>
      <c r="Z2382" s="145">
        <v>428</v>
      </c>
      <c r="AA2382" s="150">
        <v>42690</v>
      </c>
      <c r="AB2382" s="145">
        <v>570</v>
      </c>
      <c r="AC2382" s="145">
        <v>1396</v>
      </c>
    </row>
    <row r="2383" spans="24:29">
      <c r="X2383" s="144">
        <v>42612</v>
      </c>
      <c r="Y2383" s="145">
        <v>760</v>
      </c>
      <c r="Z2383" s="145">
        <v>427</v>
      </c>
      <c r="AA2383" s="150">
        <v>42689</v>
      </c>
      <c r="AB2383" s="145">
        <v>556</v>
      </c>
      <c r="AC2383" s="145">
        <v>1356</v>
      </c>
    </row>
    <row r="2384" spans="24:29">
      <c r="X2384" s="144">
        <v>42611</v>
      </c>
      <c r="Y2384" s="145">
        <v>758</v>
      </c>
      <c r="Z2384" s="145">
        <v>427</v>
      </c>
      <c r="AA2384" s="150">
        <v>42688</v>
      </c>
      <c r="AB2384" s="145">
        <v>556</v>
      </c>
      <c r="AC2384" s="145">
        <v>1354</v>
      </c>
    </row>
    <row r="2385" spans="24:29">
      <c r="X2385" s="144">
        <v>42608</v>
      </c>
      <c r="Y2385" s="145">
        <v>756</v>
      </c>
      <c r="Z2385" s="145">
        <v>427</v>
      </c>
      <c r="AA2385" s="150">
        <v>42685</v>
      </c>
      <c r="AB2385" s="145">
        <v>556</v>
      </c>
      <c r="AC2385" s="145">
        <v>1338</v>
      </c>
    </row>
    <row r="2386" spans="24:29">
      <c r="X2386" s="144">
        <v>42607</v>
      </c>
      <c r="Y2386" s="145">
        <v>755</v>
      </c>
      <c r="Z2386" s="145">
        <v>427</v>
      </c>
      <c r="AA2386" s="150">
        <v>42684</v>
      </c>
      <c r="AB2386" s="145">
        <v>549</v>
      </c>
      <c r="AC2386" s="145">
        <v>1320</v>
      </c>
    </row>
    <row r="2387" spans="24:29">
      <c r="X2387" s="144">
        <v>42606</v>
      </c>
      <c r="Y2387" s="145">
        <v>746</v>
      </c>
      <c r="Z2387" s="145">
        <v>422</v>
      </c>
      <c r="AA2387" s="150">
        <v>42683</v>
      </c>
      <c r="AB2387" s="145">
        <v>549</v>
      </c>
      <c r="AC2387" s="145">
        <v>1312</v>
      </c>
    </row>
    <row r="2388" spans="24:29">
      <c r="X2388" s="144">
        <v>42605</v>
      </c>
      <c r="Y2388" s="145">
        <v>743</v>
      </c>
      <c r="Z2388" s="145">
        <v>422</v>
      </c>
      <c r="AA2388" s="150">
        <v>42682</v>
      </c>
      <c r="AB2388" s="145">
        <v>549</v>
      </c>
      <c r="AC2388" s="145">
        <v>1302</v>
      </c>
    </row>
    <row r="2389" spans="24:29">
      <c r="X2389" s="144">
        <v>42604</v>
      </c>
      <c r="Y2389" s="145">
        <v>736</v>
      </c>
      <c r="Z2389" s="145">
        <v>418</v>
      </c>
      <c r="AA2389" s="150">
        <v>42681</v>
      </c>
      <c r="AB2389" s="145">
        <v>553</v>
      </c>
      <c r="AC2389" s="145">
        <v>1295</v>
      </c>
    </row>
    <row r="2390" spans="24:29">
      <c r="X2390" s="144">
        <v>42601</v>
      </c>
      <c r="Y2390" s="145">
        <v>733</v>
      </c>
      <c r="Z2390" s="145">
        <v>418</v>
      </c>
      <c r="AA2390" s="150">
        <v>42678</v>
      </c>
      <c r="AB2390" s="145">
        <v>549</v>
      </c>
      <c r="AC2390" s="145">
        <v>1281</v>
      </c>
    </row>
    <row r="2391" spans="24:29">
      <c r="X2391" s="144">
        <v>42600</v>
      </c>
      <c r="Y2391" s="145">
        <v>732</v>
      </c>
      <c r="Z2391" s="145">
        <v>418</v>
      </c>
      <c r="AA2391" s="150">
        <v>42677</v>
      </c>
      <c r="AB2391" s="145">
        <v>549</v>
      </c>
      <c r="AC2391" s="145">
        <v>1266</v>
      </c>
    </row>
    <row r="2392" spans="24:29">
      <c r="X2392" s="144">
        <v>42599</v>
      </c>
      <c r="Y2392" s="145">
        <v>731</v>
      </c>
      <c r="Z2392" s="145">
        <v>418</v>
      </c>
      <c r="AA2392" s="150">
        <v>42676</v>
      </c>
      <c r="AB2392" s="145">
        <v>549</v>
      </c>
      <c r="AC2392" s="145">
        <v>1242</v>
      </c>
    </row>
    <row r="2393" spans="24:29">
      <c r="X2393" s="144">
        <v>42598</v>
      </c>
      <c r="Y2393" s="145">
        <v>727</v>
      </c>
      <c r="Z2393" s="145">
        <v>416</v>
      </c>
      <c r="AA2393" s="150">
        <v>42675</v>
      </c>
      <c r="AB2393" s="145">
        <v>539</v>
      </c>
      <c r="AC2393" s="145">
        <v>1225</v>
      </c>
    </row>
    <row r="2394" spans="24:29">
      <c r="X2394" s="144">
        <v>42597</v>
      </c>
      <c r="Y2394" s="145">
        <v>727</v>
      </c>
      <c r="Z2394" s="145">
        <v>415</v>
      </c>
      <c r="AA2394" s="150">
        <v>42674</v>
      </c>
      <c r="AB2394" s="145">
        <v>522</v>
      </c>
      <c r="AC2394" s="145">
        <v>1182</v>
      </c>
    </row>
    <row r="2395" spans="24:29">
      <c r="X2395" s="144">
        <v>42594</v>
      </c>
      <c r="Y2395" s="145">
        <v>720</v>
      </c>
      <c r="Z2395" s="145">
        <v>415</v>
      </c>
      <c r="AA2395" s="150">
        <v>42671</v>
      </c>
      <c r="AB2395" s="145">
        <v>522</v>
      </c>
      <c r="AC2395" s="145">
        <v>1179</v>
      </c>
    </row>
    <row r="2396" spans="24:29">
      <c r="X2396" s="144">
        <v>42593</v>
      </c>
      <c r="Y2396" s="145">
        <v>718</v>
      </c>
      <c r="Z2396" s="145">
        <v>415</v>
      </c>
      <c r="AA2396" s="150">
        <v>42670</v>
      </c>
      <c r="AB2396" s="145">
        <v>522</v>
      </c>
      <c r="AC2396" s="145">
        <v>1179</v>
      </c>
    </row>
    <row r="2397" spans="24:29">
      <c r="X2397" s="144">
        <v>42592</v>
      </c>
      <c r="Y2397" s="145">
        <v>716</v>
      </c>
      <c r="Z2397" s="145">
        <v>415</v>
      </c>
      <c r="AA2397" s="150">
        <v>42669</v>
      </c>
      <c r="AB2397" s="145">
        <v>522</v>
      </c>
      <c r="AC2397" s="145">
        <v>1178</v>
      </c>
    </row>
    <row r="2398" spans="24:29">
      <c r="X2398" s="144">
        <v>42591</v>
      </c>
      <c r="Y2398" s="145">
        <v>715</v>
      </c>
      <c r="Z2398" s="145">
        <v>414</v>
      </c>
      <c r="AA2398" s="150">
        <v>42668</v>
      </c>
      <c r="AB2398" s="145">
        <v>521</v>
      </c>
      <c r="AC2398" s="145">
        <v>1162</v>
      </c>
    </row>
    <row r="2399" spans="24:29">
      <c r="X2399" s="144">
        <v>42590</v>
      </c>
      <c r="Y2399" s="145">
        <v>711</v>
      </c>
      <c r="Z2399" s="145">
        <v>412</v>
      </c>
      <c r="AA2399" s="150">
        <v>42667</v>
      </c>
      <c r="AB2399" s="145">
        <v>521</v>
      </c>
      <c r="AC2399" s="145">
        <v>1157</v>
      </c>
    </row>
    <row r="2400" spans="24:29">
      <c r="X2400" s="144">
        <v>42587</v>
      </c>
      <c r="Y2400" s="145">
        <v>711</v>
      </c>
      <c r="Z2400" s="145">
        <v>412</v>
      </c>
      <c r="AA2400" s="150">
        <v>42664</v>
      </c>
      <c r="AB2400" s="145">
        <v>521</v>
      </c>
      <c r="AC2400" s="145">
        <v>1156</v>
      </c>
    </row>
    <row r="2401" spans="24:29">
      <c r="X2401" s="144">
        <v>42586</v>
      </c>
      <c r="Y2401" s="145">
        <v>711</v>
      </c>
      <c r="Z2401" s="145">
        <v>398</v>
      </c>
      <c r="AA2401" s="150">
        <v>42663</v>
      </c>
      <c r="AB2401" s="145">
        <v>521</v>
      </c>
      <c r="AC2401" s="145">
        <v>1132</v>
      </c>
    </row>
    <row r="2402" spans="24:29">
      <c r="X2402" s="144">
        <v>42585</v>
      </c>
      <c r="Y2402" s="145">
        <v>708</v>
      </c>
      <c r="Z2402" s="145">
        <v>398</v>
      </c>
      <c r="AA2402" s="150">
        <v>42662</v>
      </c>
      <c r="AB2402" s="145">
        <v>520</v>
      </c>
      <c r="AC2402" s="145">
        <v>1124</v>
      </c>
    </row>
    <row r="2403" spans="24:29">
      <c r="X2403" s="144">
        <v>42584</v>
      </c>
      <c r="Y2403" s="145">
        <v>708</v>
      </c>
      <c r="Z2403" s="145">
        <v>396</v>
      </c>
      <c r="AA2403" s="150">
        <v>42661</v>
      </c>
      <c r="AB2403" s="145">
        <v>519</v>
      </c>
      <c r="AC2403" s="145">
        <v>1116</v>
      </c>
    </row>
    <row r="2404" spans="24:29">
      <c r="X2404" s="144">
        <v>42583</v>
      </c>
      <c r="Y2404" s="145">
        <v>708</v>
      </c>
      <c r="Z2404" s="145">
        <v>391</v>
      </c>
      <c r="AA2404" s="150">
        <v>42660</v>
      </c>
      <c r="AB2404" s="145">
        <v>519</v>
      </c>
      <c r="AC2404" s="145">
        <v>1112</v>
      </c>
    </row>
    <row r="2405" spans="24:29">
      <c r="X2405" s="144">
        <v>42580</v>
      </c>
      <c r="Y2405" s="145">
        <v>705</v>
      </c>
      <c r="Z2405" s="145">
        <v>389</v>
      </c>
      <c r="AA2405" s="150">
        <v>42657</v>
      </c>
      <c r="AB2405" s="145">
        <v>519</v>
      </c>
      <c r="AC2405" s="145">
        <v>1093</v>
      </c>
    </row>
    <row r="2406" spans="24:29">
      <c r="X2406" s="144">
        <v>42579</v>
      </c>
      <c r="Y2406" s="145">
        <v>705</v>
      </c>
      <c r="Z2406" s="145">
        <v>389</v>
      </c>
      <c r="AA2406" s="150">
        <v>42656</v>
      </c>
      <c r="AB2406" s="145">
        <v>519</v>
      </c>
      <c r="AC2406" s="145">
        <v>1081</v>
      </c>
    </row>
    <row r="2407" spans="24:29">
      <c r="X2407" s="144">
        <v>42578</v>
      </c>
      <c r="Y2407" s="145">
        <v>705</v>
      </c>
      <c r="Z2407" s="145">
        <v>389</v>
      </c>
      <c r="AA2407" s="150">
        <v>42655</v>
      </c>
      <c r="AB2407" s="145">
        <v>519</v>
      </c>
      <c r="AC2407" s="145">
        <v>1079</v>
      </c>
    </row>
    <row r="2408" spans="24:29">
      <c r="X2408" s="144">
        <v>42577</v>
      </c>
      <c r="Y2408" s="145">
        <v>704</v>
      </c>
      <c r="Z2408" s="145">
        <v>388</v>
      </c>
      <c r="AA2408" s="150">
        <v>42654</v>
      </c>
      <c r="AB2408" s="145">
        <v>519</v>
      </c>
      <c r="AC2408" s="145">
        <v>1068</v>
      </c>
    </row>
    <row r="2409" spans="24:29">
      <c r="X2409" s="144">
        <v>42576</v>
      </c>
      <c r="Y2409" s="145">
        <v>705</v>
      </c>
      <c r="Z2409" s="145">
        <v>388</v>
      </c>
      <c r="AA2409" s="150">
        <v>42653</v>
      </c>
      <c r="AB2409" s="145">
        <v>509</v>
      </c>
      <c r="AC2409" s="145">
        <v>1051</v>
      </c>
    </row>
    <row r="2410" spans="24:29">
      <c r="X2410" s="144">
        <v>42573</v>
      </c>
      <c r="Y2410" s="145">
        <v>704</v>
      </c>
      <c r="Z2410" s="145">
        <v>388</v>
      </c>
      <c r="AA2410" s="150">
        <v>42643</v>
      </c>
      <c r="AB2410" s="145">
        <v>492</v>
      </c>
      <c r="AC2410" s="145">
        <v>960</v>
      </c>
    </row>
    <row r="2411" spans="24:29">
      <c r="X2411" s="144">
        <v>42572</v>
      </c>
      <c r="Y2411" s="145">
        <v>705</v>
      </c>
      <c r="Z2411" s="145">
        <v>388</v>
      </c>
      <c r="AA2411" s="150">
        <v>42642</v>
      </c>
      <c r="AB2411" s="145">
        <v>492</v>
      </c>
      <c r="AC2411" s="145">
        <v>953</v>
      </c>
    </row>
    <row r="2412" spans="24:29">
      <c r="X2412" s="144">
        <v>42571</v>
      </c>
      <c r="Y2412" s="145">
        <v>705</v>
      </c>
      <c r="Z2412" s="145">
        <v>388</v>
      </c>
      <c r="AA2412" s="150">
        <v>42641</v>
      </c>
      <c r="AB2412" s="145">
        <v>492</v>
      </c>
      <c r="AC2412" s="145">
        <v>951</v>
      </c>
    </row>
    <row r="2413" spans="24:29">
      <c r="X2413" s="144">
        <v>42570</v>
      </c>
      <c r="Y2413" s="145">
        <v>705</v>
      </c>
      <c r="Z2413" s="145">
        <v>388</v>
      </c>
      <c r="AA2413" s="150">
        <v>42640</v>
      </c>
      <c r="AB2413" s="145">
        <v>488</v>
      </c>
      <c r="AC2413" s="145">
        <v>944</v>
      </c>
    </row>
    <row r="2414" spans="24:29">
      <c r="X2414" s="144">
        <v>42569</v>
      </c>
      <c r="Y2414" s="145">
        <v>704</v>
      </c>
      <c r="Z2414" s="145">
        <v>388</v>
      </c>
      <c r="AA2414" s="150">
        <v>42639</v>
      </c>
      <c r="AB2414" s="145">
        <v>488</v>
      </c>
      <c r="AC2414" s="145">
        <v>944</v>
      </c>
    </row>
    <row r="2415" spans="24:29">
      <c r="X2415" s="144">
        <v>42566</v>
      </c>
      <c r="Y2415" s="145">
        <v>704</v>
      </c>
      <c r="Z2415" s="145">
        <v>388</v>
      </c>
      <c r="AA2415" s="150">
        <v>42636</v>
      </c>
      <c r="AB2415" s="145">
        <v>487</v>
      </c>
      <c r="AC2415" s="145">
        <v>938</v>
      </c>
    </row>
    <row r="2416" spans="24:29">
      <c r="X2416" s="144">
        <v>42565</v>
      </c>
      <c r="Y2416" s="145">
        <v>709</v>
      </c>
      <c r="Z2416" s="145">
        <v>388</v>
      </c>
      <c r="AA2416" s="150">
        <v>42635</v>
      </c>
      <c r="AB2416" s="145">
        <v>487</v>
      </c>
      <c r="AC2416" s="145">
        <v>922</v>
      </c>
    </row>
    <row r="2417" spans="24:29">
      <c r="X2417" s="144">
        <v>42564</v>
      </c>
      <c r="Y2417" s="145">
        <v>709</v>
      </c>
      <c r="Z2417" s="145">
        <v>388</v>
      </c>
      <c r="AA2417" s="150">
        <v>42634</v>
      </c>
      <c r="AB2417" s="145">
        <v>487</v>
      </c>
      <c r="AC2417" s="145">
        <v>914</v>
      </c>
    </row>
    <row r="2418" spans="24:29">
      <c r="X2418" s="144">
        <v>42563</v>
      </c>
      <c r="Y2418" s="145">
        <v>709</v>
      </c>
      <c r="Z2418" s="145">
        <v>388</v>
      </c>
      <c r="AA2418" s="150">
        <v>42633</v>
      </c>
      <c r="AB2418" s="145">
        <v>486</v>
      </c>
      <c r="AC2418" s="145">
        <v>906</v>
      </c>
    </row>
    <row r="2419" spans="24:29">
      <c r="X2419" s="144">
        <v>42562</v>
      </c>
      <c r="Y2419" s="145">
        <v>713</v>
      </c>
      <c r="Z2419" s="145">
        <v>388</v>
      </c>
      <c r="AA2419" s="150">
        <v>42632</v>
      </c>
      <c r="AB2419" s="145">
        <v>486</v>
      </c>
      <c r="AC2419" s="145">
        <v>895</v>
      </c>
    </row>
    <row r="2420" spans="24:29">
      <c r="X2420" s="144">
        <v>42559</v>
      </c>
      <c r="Y2420" s="145">
        <v>709</v>
      </c>
      <c r="Z2420" s="145">
        <v>388</v>
      </c>
      <c r="AA2420" s="150">
        <v>42627</v>
      </c>
      <c r="AB2420" s="145">
        <v>485</v>
      </c>
      <c r="AC2420" s="145">
        <v>877</v>
      </c>
    </row>
    <row r="2421" spans="24:29">
      <c r="X2421" s="144">
        <v>42558</v>
      </c>
      <c r="Y2421" s="145">
        <v>714</v>
      </c>
      <c r="Z2421" s="145">
        <v>388</v>
      </c>
      <c r="AA2421" s="150">
        <v>42626</v>
      </c>
      <c r="AB2421" s="145">
        <v>467</v>
      </c>
      <c r="AC2421" s="145">
        <v>853</v>
      </c>
    </row>
    <row r="2422" spans="24:29">
      <c r="X2422" s="144">
        <v>42557</v>
      </c>
      <c r="Y2422" s="145">
        <v>715</v>
      </c>
      <c r="Z2422" s="145">
        <v>388</v>
      </c>
      <c r="AA2422" s="150">
        <v>42625</v>
      </c>
      <c r="AB2422" s="145">
        <v>467</v>
      </c>
      <c r="AC2422" s="145">
        <v>854</v>
      </c>
    </row>
    <row r="2423" spans="24:29">
      <c r="X2423" s="144">
        <v>42556</v>
      </c>
      <c r="Y2423" s="145">
        <v>714</v>
      </c>
      <c r="Z2423" s="145">
        <v>384</v>
      </c>
      <c r="AA2423" s="150">
        <v>42622</v>
      </c>
      <c r="AB2423" s="145">
        <v>467</v>
      </c>
      <c r="AC2423" s="145">
        <v>849</v>
      </c>
    </row>
    <row r="2424" spans="24:29">
      <c r="X2424" s="144">
        <v>42555</v>
      </c>
      <c r="Y2424" s="145">
        <v>713</v>
      </c>
      <c r="Z2424" s="145">
        <v>384</v>
      </c>
      <c r="AA2424" s="150">
        <v>42621</v>
      </c>
      <c r="AB2424" s="145">
        <v>461</v>
      </c>
      <c r="AC2424" s="145">
        <v>837</v>
      </c>
    </row>
    <row r="2425" spans="24:29">
      <c r="X2425" s="144">
        <v>42552</v>
      </c>
      <c r="Y2425" s="145">
        <v>714</v>
      </c>
      <c r="Z2425" s="145">
        <v>384</v>
      </c>
      <c r="AA2425" s="150">
        <v>42620</v>
      </c>
      <c r="AB2425" s="145">
        <v>448</v>
      </c>
      <c r="AC2425" s="145">
        <v>830</v>
      </c>
    </row>
    <row r="2426" spans="24:29">
      <c r="X2426" s="144">
        <v>42551</v>
      </c>
      <c r="Y2426" s="145">
        <v>713</v>
      </c>
      <c r="Z2426" s="145">
        <v>384</v>
      </c>
      <c r="AA2426" s="150">
        <v>42619</v>
      </c>
      <c r="AB2426" s="145">
        <v>447</v>
      </c>
      <c r="AC2426" s="145">
        <v>824</v>
      </c>
    </row>
    <row r="2427" spans="24:29">
      <c r="X2427" s="144">
        <v>42550</v>
      </c>
      <c r="Y2427" s="145">
        <v>713</v>
      </c>
      <c r="Z2427" s="145">
        <v>384</v>
      </c>
      <c r="AA2427" s="150">
        <v>42618</v>
      </c>
      <c r="AB2427" s="145">
        <v>447</v>
      </c>
      <c r="AC2427" s="145">
        <v>816</v>
      </c>
    </row>
    <row r="2428" spans="24:29">
      <c r="X2428" s="144">
        <v>42549</v>
      </c>
      <c r="Y2428" s="145">
        <v>714</v>
      </c>
      <c r="Z2428" s="145">
        <v>384</v>
      </c>
      <c r="AA2428" s="150">
        <v>42615</v>
      </c>
      <c r="AB2428" s="145">
        <v>447</v>
      </c>
      <c r="AC2428" s="145">
        <v>815</v>
      </c>
    </row>
    <row r="2429" spans="24:29">
      <c r="X2429" s="144">
        <v>42548</v>
      </c>
      <c r="Y2429" s="145">
        <v>713</v>
      </c>
      <c r="Z2429" s="145">
        <v>384</v>
      </c>
      <c r="AA2429" s="150">
        <v>42614</v>
      </c>
      <c r="AB2429" s="145">
        <v>447</v>
      </c>
      <c r="AC2429" s="145">
        <v>813</v>
      </c>
    </row>
    <row r="2430" spans="24:29">
      <c r="X2430" s="144">
        <v>42545</v>
      </c>
      <c r="Y2430" s="145">
        <v>713</v>
      </c>
      <c r="Z2430" s="145">
        <v>384</v>
      </c>
      <c r="AA2430" s="150">
        <v>42613</v>
      </c>
      <c r="AB2430" s="145">
        <v>428</v>
      </c>
      <c r="AC2430" s="145">
        <v>765</v>
      </c>
    </row>
    <row r="2431" spans="24:29">
      <c r="X2431" s="144">
        <v>42544</v>
      </c>
      <c r="Y2431" s="145">
        <v>713</v>
      </c>
      <c r="Z2431" s="145">
        <v>384</v>
      </c>
      <c r="AA2431" s="150">
        <v>42612</v>
      </c>
      <c r="AB2431" s="145">
        <v>427</v>
      </c>
      <c r="AC2431" s="145">
        <v>760</v>
      </c>
    </row>
    <row r="2432" spans="24:29">
      <c r="X2432" s="144">
        <v>42543</v>
      </c>
      <c r="Y2432" s="145">
        <v>713</v>
      </c>
      <c r="Z2432" s="145">
        <v>384</v>
      </c>
      <c r="AA2432" s="150">
        <v>42611</v>
      </c>
      <c r="AB2432" s="145">
        <v>427</v>
      </c>
      <c r="AC2432" s="145">
        <v>758</v>
      </c>
    </row>
    <row r="2433" spans="24:29">
      <c r="X2433" s="144">
        <v>42542</v>
      </c>
      <c r="Y2433" s="145">
        <v>713</v>
      </c>
      <c r="Z2433" s="145">
        <v>384</v>
      </c>
      <c r="AA2433" s="150">
        <v>42608</v>
      </c>
      <c r="AB2433" s="145">
        <v>427</v>
      </c>
      <c r="AC2433" s="145">
        <v>756</v>
      </c>
    </row>
    <row r="2434" spans="24:29">
      <c r="X2434" s="144">
        <v>42541</v>
      </c>
      <c r="Y2434" s="145">
        <v>713</v>
      </c>
      <c r="Z2434" s="145">
        <v>384</v>
      </c>
      <c r="AA2434" s="150">
        <v>42607</v>
      </c>
      <c r="AB2434" s="145">
        <v>427</v>
      </c>
      <c r="AC2434" s="145">
        <v>755</v>
      </c>
    </row>
    <row r="2435" spans="24:29">
      <c r="X2435" s="144">
        <v>42538</v>
      </c>
      <c r="Y2435" s="145">
        <v>713</v>
      </c>
      <c r="Z2435" s="145">
        <v>384</v>
      </c>
      <c r="AA2435" s="150">
        <v>42606</v>
      </c>
      <c r="AB2435" s="145">
        <v>422</v>
      </c>
      <c r="AC2435" s="145">
        <v>746</v>
      </c>
    </row>
    <row r="2436" spans="24:29">
      <c r="X2436" s="144">
        <v>42537</v>
      </c>
      <c r="Y2436" s="145">
        <v>713</v>
      </c>
      <c r="Z2436" s="145">
        <v>384</v>
      </c>
      <c r="AA2436" s="150">
        <v>42605</v>
      </c>
      <c r="AB2436" s="145">
        <v>422</v>
      </c>
      <c r="AC2436" s="145">
        <v>743</v>
      </c>
    </row>
    <row r="2437" spans="24:29">
      <c r="X2437" s="144">
        <v>42536</v>
      </c>
      <c r="Y2437" s="145">
        <v>713</v>
      </c>
      <c r="Z2437" s="145">
        <v>384</v>
      </c>
      <c r="AA2437" s="150">
        <v>42604</v>
      </c>
      <c r="AB2437" s="145">
        <v>418</v>
      </c>
      <c r="AC2437" s="145">
        <v>736</v>
      </c>
    </row>
    <row r="2438" spans="24:29">
      <c r="X2438" s="144">
        <v>42535</v>
      </c>
      <c r="Y2438" s="145">
        <v>712</v>
      </c>
      <c r="Z2438" s="145">
        <v>384</v>
      </c>
      <c r="AA2438" s="150">
        <v>42601</v>
      </c>
      <c r="AB2438" s="145">
        <v>418</v>
      </c>
      <c r="AC2438" s="145">
        <v>733</v>
      </c>
    </row>
    <row r="2439" spans="24:29">
      <c r="X2439" s="144">
        <v>42534</v>
      </c>
      <c r="Y2439" s="145">
        <v>712</v>
      </c>
      <c r="Z2439" s="145">
        <v>384</v>
      </c>
      <c r="AA2439" s="150">
        <v>42600</v>
      </c>
      <c r="AB2439" s="145">
        <v>418</v>
      </c>
      <c r="AC2439" s="145">
        <v>732</v>
      </c>
    </row>
    <row r="2440" spans="24:29">
      <c r="X2440" s="144">
        <v>42529</v>
      </c>
      <c r="Y2440" s="145">
        <v>712</v>
      </c>
      <c r="Z2440" s="145">
        <v>384</v>
      </c>
      <c r="AA2440" s="150">
        <v>42599</v>
      </c>
      <c r="AB2440" s="145">
        <v>418</v>
      </c>
      <c r="AC2440" s="145">
        <v>731</v>
      </c>
    </row>
    <row r="2441" spans="24:29">
      <c r="X2441" s="144">
        <v>42528</v>
      </c>
      <c r="Y2441" s="145">
        <v>712</v>
      </c>
      <c r="Z2441" s="145">
        <v>384</v>
      </c>
      <c r="AA2441" s="150">
        <v>42598</v>
      </c>
      <c r="AB2441" s="145">
        <v>416</v>
      </c>
      <c r="AC2441" s="145">
        <v>727</v>
      </c>
    </row>
    <row r="2442" spans="24:29">
      <c r="X2442" s="144">
        <v>42527</v>
      </c>
      <c r="Y2442" s="145">
        <v>712</v>
      </c>
      <c r="Z2442" s="145">
        <v>384</v>
      </c>
      <c r="AA2442" s="150">
        <v>42597</v>
      </c>
      <c r="AB2442" s="145">
        <v>415</v>
      </c>
      <c r="AC2442" s="145">
        <v>727</v>
      </c>
    </row>
    <row r="2443" spans="24:29">
      <c r="X2443" s="144">
        <v>42524</v>
      </c>
      <c r="Y2443" s="145">
        <v>711</v>
      </c>
      <c r="Z2443" s="145">
        <v>383</v>
      </c>
      <c r="AA2443" s="150">
        <v>42594</v>
      </c>
      <c r="AB2443" s="145">
        <v>415</v>
      </c>
      <c r="AC2443" s="145">
        <v>720</v>
      </c>
    </row>
    <row r="2444" spans="24:29">
      <c r="X2444" s="144">
        <v>42523</v>
      </c>
      <c r="Y2444" s="145">
        <v>710</v>
      </c>
      <c r="Z2444" s="145">
        <v>383</v>
      </c>
      <c r="AA2444" s="150">
        <v>42593</v>
      </c>
      <c r="AB2444" s="145">
        <v>415</v>
      </c>
      <c r="AC2444" s="145">
        <v>718</v>
      </c>
    </row>
    <row r="2445" spans="24:29">
      <c r="X2445" s="144">
        <v>42522</v>
      </c>
      <c r="Y2445" s="145">
        <v>711</v>
      </c>
      <c r="Z2445" s="145">
        <v>382</v>
      </c>
      <c r="AA2445" s="150">
        <v>42592</v>
      </c>
      <c r="AB2445" s="145">
        <v>415</v>
      </c>
      <c r="AC2445" s="145">
        <v>716</v>
      </c>
    </row>
    <row r="2446" spans="24:29">
      <c r="X2446" s="144">
        <v>42521</v>
      </c>
      <c r="Y2446" s="145">
        <v>684</v>
      </c>
      <c r="Z2446" s="145">
        <v>381</v>
      </c>
      <c r="AA2446" s="150">
        <v>42591</v>
      </c>
      <c r="AB2446" s="145">
        <v>414</v>
      </c>
      <c r="AC2446" s="145">
        <v>715</v>
      </c>
    </row>
    <row r="2447" spans="24:29">
      <c r="X2447" s="144">
        <v>42520</v>
      </c>
      <c r="Y2447" s="145">
        <v>684</v>
      </c>
      <c r="Z2447" s="145">
        <v>381</v>
      </c>
      <c r="AA2447" s="150">
        <v>42590</v>
      </c>
      <c r="AB2447" s="145">
        <v>412</v>
      </c>
      <c r="AC2447" s="145">
        <v>711</v>
      </c>
    </row>
    <row r="2448" spans="24:29">
      <c r="X2448" s="144">
        <v>42517</v>
      </c>
      <c r="Y2448" s="145">
        <v>685</v>
      </c>
      <c r="Z2448" s="145">
        <v>381</v>
      </c>
      <c r="AA2448" s="150">
        <v>42587</v>
      </c>
      <c r="AB2448" s="145">
        <v>412</v>
      </c>
      <c r="AC2448" s="145">
        <v>711</v>
      </c>
    </row>
    <row r="2449" spans="24:29">
      <c r="X2449" s="144">
        <v>42516</v>
      </c>
      <c r="Y2449" s="145">
        <v>685</v>
      </c>
      <c r="Z2449" s="145">
        <v>381</v>
      </c>
      <c r="AA2449" s="150">
        <v>42586</v>
      </c>
      <c r="AB2449" s="145">
        <v>398</v>
      </c>
      <c r="AC2449" s="145">
        <v>711</v>
      </c>
    </row>
    <row r="2450" spans="24:29">
      <c r="X2450" s="144">
        <v>42515</v>
      </c>
      <c r="Y2450" s="145">
        <v>685</v>
      </c>
      <c r="Z2450" s="145">
        <v>381</v>
      </c>
      <c r="AA2450" s="150">
        <v>42585</v>
      </c>
      <c r="AB2450" s="145">
        <v>398</v>
      </c>
      <c r="AC2450" s="145">
        <v>708</v>
      </c>
    </row>
    <row r="2451" spans="24:29">
      <c r="X2451" s="144">
        <v>42514</v>
      </c>
      <c r="Y2451" s="145">
        <v>686</v>
      </c>
      <c r="Z2451" s="145">
        <v>381</v>
      </c>
      <c r="AA2451" s="150">
        <v>42584</v>
      </c>
      <c r="AB2451" s="145">
        <v>396</v>
      </c>
      <c r="AC2451" s="145">
        <v>708</v>
      </c>
    </row>
    <row r="2452" spans="24:29">
      <c r="X2452" s="144">
        <v>42513</v>
      </c>
      <c r="Y2452" s="145">
        <v>686</v>
      </c>
      <c r="Z2452" s="145">
        <v>381</v>
      </c>
      <c r="AA2452" s="150">
        <v>42583</v>
      </c>
      <c r="AB2452" s="145">
        <v>391</v>
      </c>
      <c r="AC2452" s="145">
        <v>708</v>
      </c>
    </row>
    <row r="2453" spans="24:29">
      <c r="X2453" s="144">
        <v>42510</v>
      </c>
      <c r="Y2453" s="145">
        <v>686</v>
      </c>
      <c r="Z2453" s="145">
        <v>381</v>
      </c>
      <c r="AA2453" s="150">
        <v>42580</v>
      </c>
      <c r="AB2453" s="145">
        <v>389</v>
      </c>
      <c r="AC2453" s="145">
        <v>705</v>
      </c>
    </row>
    <row r="2454" spans="24:29">
      <c r="X2454" s="144">
        <v>42509</v>
      </c>
      <c r="Y2454" s="145">
        <v>686</v>
      </c>
      <c r="Z2454" s="145">
        <v>381</v>
      </c>
      <c r="AA2454" s="150">
        <v>42579</v>
      </c>
      <c r="AB2454" s="145">
        <v>389</v>
      </c>
      <c r="AC2454" s="145">
        <v>705</v>
      </c>
    </row>
    <row r="2455" spans="24:29">
      <c r="X2455" s="144">
        <v>42508</v>
      </c>
      <c r="Y2455" s="145">
        <v>686</v>
      </c>
      <c r="Z2455" s="145">
        <v>381</v>
      </c>
      <c r="AA2455" s="150">
        <v>42578</v>
      </c>
      <c r="AB2455" s="145">
        <v>389</v>
      </c>
      <c r="AC2455" s="145">
        <v>705</v>
      </c>
    </row>
    <row r="2456" spans="24:29">
      <c r="X2456" s="144">
        <v>42507</v>
      </c>
      <c r="Y2456" s="145">
        <v>685</v>
      </c>
      <c r="Z2456" s="145">
        <v>381</v>
      </c>
      <c r="AA2456" s="150">
        <v>42577</v>
      </c>
      <c r="AB2456" s="145">
        <v>388</v>
      </c>
      <c r="AC2456" s="145">
        <v>704</v>
      </c>
    </row>
    <row r="2457" spans="24:29">
      <c r="X2457" s="144">
        <v>42506</v>
      </c>
      <c r="Y2457" s="145">
        <v>678</v>
      </c>
      <c r="Z2457" s="145">
        <v>381</v>
      </c>
      <c r="AA2457" s="150">
        <v>42576</v>
      </c>
      <c r="AB2457" s="145">
        <v>388</v>
      </c>
      <c r="AC2457" s="145">
        <v>705</v>
      </c>
    </row>
    <row r="2458" spans="24:29">
      <c r="X2458" s="144">
        <v>42503</v>
      </c>
      <c r="Y2458" s="145">
        <v>664</v>
      </c>
      <c r="Z2458" s="145">
        <v>379</v>
      </c>
      <c r="AA2458" s="150">
        <v>42573</v>
      </c>
      <c r="AB2458" s="145">
        <v>388</v>
      </c>
      <c r="AC2458" s="145">
        <v>704</v>
      </c>
    </row>
    <row r="2459" spans="24:29">
      <c r="X2459" s="144">
        <v>42502</v>
      </c>
      <c r="Y2459" s="145">
        <v>664</v>
      </c>
      <c r="Z2459" s="145">
        <v>379</v>
      </c>
      <c r="AA2459" s="150">
        <v>42572</v>
      </c>
      <c r="AB2459" s="145">
        <v>388</v>
      </c>
      <c r="AC2459" s="145">
        <v>705</v>
      </c>
    </row>
    <row r="2460" spans="24:29">
      <c r="X2460" s="144">
        <v>42501</v>
      </c>
      <c r="Y2460" s="145">
        <v>664</v>
      </c>
      <c r="Z2460" s="145">
        <v>379</v>
      </c>
      <c r="AA2460" s="150">
        <v>42571</v>
      </c>
      <c r="AB2460" s="145">
        <v>388</v>
      </c>
      <c r="AC2460" s="145">
        <v>705</v>
      </c>
    </row>
    <row r="2461" spans="24:29">
      <c r="X2461" s="144">
        <v>42500</v>
      </c>
      <c r="Y2461" s="145">
        <v>664</v>
      </c>
      <c r="Z2461" s="145">
        <v>379</v>
      </c>
      <c r="AA2461" s="150">
        <v>42570</v>
      </c>
      <c r="AB2461" s="145">
        <v>388</v>
      </c>
      <c r="AC2461" s="145">
        <v>705</v>
      </c>
    </row>
    <row r="2462" spans="24:29">
      <c r="X2462" s="144">
        <v>42499</v>
      </c>
      <c r="Y2462" s="145">
        <v>664</v>
      </c>
      <c r="Z2462" s="145">
        <v>379</v>
      </c>
      <c r="AA2462" s="150">
        <v>42569</v>
      </c>
      <c r="AB2462" s="145">
        <v>388</v>
      </c>
      <c r="AC2462" s="145">
        <v>704</v>
      </c>
    </row>
    <row r="2463" spans="24:29">
      <c r="X2463" s="144">
        <v>42496</v>
      </c>
      <c r="Y2463" s="145">
        <v>664</v>
      </c>
      <c r="Z2463" s="145">
        <v>379</v>
      </c>
      <c r="AA2463" s="150">
        <v>42566</v>
      </c>
      <c r="AB2463" s="145">
        <v>388</v>
      </c>
      <c r="AC2463" s="145">
        <v>704</v>
      </c>
    </row>
    <row r="2464" spans="24:29">
      <c r="X2464" s="144">
        <v>42495</v>
      </c>
      <c r="Y2464" s="145">
        <v>663</v>
      </c>
      <c r="Z2464" s="145">
        <v>379</v>
      </c>
      <c r="AA2464" s="150">
        <v>42565</v>
      </c>
      <c r="AB2464" s="145">
        <v>388</v>
      </c>
      <c r="AC2464" s="145">
        <v>709</v>
      </c>
    </row>
    <row r="2465" spans="24:29">
      <c r="X2465" s="144">
        <v>42494</v>
      </c>
      <c r="Y2465" s="145">
        <v>663</v>
      </c>
      <c r="Z2465" s="145">
        <v>379</v>
      </c>
      <c r="AA2465" s="150">
        <v>42564</v>
      </c>
      <c r="AB2465" s="145">
        <v>388</v>
      </c>
      <c r="AC2465" s="145">
        <v>709</v>
      </c>
    </row>
    <row r="2466" spans="24:29">
      <c r="X2466" s="144">
        <v>42493</v>
      </c>
      <c r="Y2466" s="145">
        <v>664</v>
      </c>
      <c r="Z2466" s="145">
        <v>379</v>
      </c>
      <c r="AA2466" s="150">
        <v>42563</v>
      </c>
      <c r="AB2466" s="145">
        <v>388</v>
      </c>
      <c r="AC2466" s="145">
        <v>709</v>
      </c>
    </row>
    <row r="2467" spans="24:29">
      <c r="X2467" s="144">
        <v>42489</v>
      </c>
      <c r="Y2467" s="145">
        <v>619</v>
      </c>
      <c r="Z2467" s="145">
        <v>379</v>
      </c>
      <c r="AA2467" s="150">
        <v>42562</v>
      </c>
      <c r="AB2467" s="145">
        <v>388</v>
      </c>
      <c r="AC2467" s="145">
        <v>713</v>
      </c>
    </row>
    <row r="2468" spans="24:29">
      <c r="X2468" s="144">
        <v>42488</v>
      </c>
      <c r="Y2468" s="145">
        <v>617</v>
      </c>
      <c r="Z2468" s="145">
        <v>379</v>
      </c>
      <c r="AA2468" s="150">
        <v>42559</v>
      </c>
      <c r="AB2468" s="145">
        <v>388</v>
      </c>
      <c r="AC2468" s="145">
        <v>709</v>
      </c>
    </row>
    <row r="2469" spans="24:29">
      <c r="X2469" s="144">
        <v>42487</v>
      </c>
      <c r="Y2469" s="145">
        <v>617</v>
      </c>
      <c r="Z2469" s="145">
        <v>379</v>
      </c>
      <c r="AA2469" s="150">
        <v>42558</v>
      </c>
      <c r="AB2469" s="145">
        <v>388</v>
      </c>
      <c r="AC2469" s="145">
        <v>714</v>
      </c>
    </row>
    <row r="2470" spans="24:29">
      <c r="X2470" s="144">
        <v>42486</v>
      </c>
      <c r="Y2470" s="145">
        <v>615</v>
      </c>
      <c r="Z2470" s="145">
        <v>379</v>
      </c>
      <c r="AA2470" s="150">
        <v>42557</v>
      </c>
      <c r="AB2470" s="145">
        <v>388</v>
      </c>
      <c r="AC2470" s="145">
        <v>715</v>
      </c>
    </row>
    <row r="2471" spans="24:29">
      <c r="X2471" s="144">
        <v>42485</v>
      </c>
      <c r="Y2471" s="145">
        <v>615</v>
      </c>
      <c r="Z2471" s="145">
        <v>379</v>
      </c>
      <c r="AA2471" s="150">
        <v>42556</v>
      </c>
      <c r="AB2471" s="145">
        <v>384</v>
      </c>
      <c r="AC2471" s="145">
        <v>714</v>
      </c>
    </row>
    <row r="2472" spans="24:29">
      <c r="X2472" s="144">
        <v>42482</v>
      </c>
      <c r="Y2472" s="145">
        <v>611</v>
      </c>
      <c r="Z2472" s="145">
        <v>378</v>
      </c>
      <c r="AA2472" s="150">
        <v>42555</v>
      </c>
      <c r="AB2472" s="145">
        <v>384</v>
      </c>
      <c r="AC2472" s="145">
        <v>713</v>
      </c>
    </row>
    <row r="2473" spans="24:29">
      <c r="X2473" s="144">
        <v>42481</v>
      </c>
      <c r="Y2473" s="145">
        <v>610</v>
      </c>
      <c r="Z2473" s="145">
        <v>378</v>
      </c>
      <c r="AA2473" s="150">
        <v>42552</v>
      </c>
      <c r="AB2473" s="145">
        <v>384</v>
      </c>
      <c r="AC2473" s="145">
        <v>714</v>
      </c>
    </row>
    <row r="2474" spans="24:29">
      <c r="X2474" s="144">
        <v>42480</v>
      </c>
      <c r="Y2474" s="145">
        <v>609</v>
      </c>
      <c r="Z2474" s="145">
        <v>378</v>
      </c>
      <c r="AA2474" s="150">
        <v>42551</v>
      </c>
      <c r="AB2474" s="145">
        <v>384</v>
      </c>
      <c r="AC2474" s="145">
        <v>713</v>
      </c>
    </row>
    <row r="2475" spans="24:29">
      <c r="X2475" s="144">
        <v>42479</v>
      </c>
      <c r="Y2475" s="145">
        <v>609</v>
      </c>
      <c r="Z2475" s="145">
        <v>378</v>
      </c>
      <c r="AA2475" s="150">
        <v>42550</v>
      </c>
      <c r="AB2475" s="145">
        <v>384</v>
      </c>
      <c r="AC2475" s="145">
        <v>713</v>
      </c>
    </row>
    <row r="2476" spans="24:29">
      <c r="X2476" s="144">
        <v>42478</v>
      </c>
      <c r="Y2476" s="145">
        <v>609</v>
      </c>
      <c r="Z2476" s="145">
        <v>378</v>
      </c>
      <c r="AA2476" s="150">
        <v>42549</v>
      </c>
      <c r="AB2476" s="145">
        <v>384</v>
      </c>
      <c r="AC2476" s="145">
        <v>714</v>
      </c>
    </row>
    <row r="2477" spans="24:29">
      <c r="X2477" s="144">
        <v>42475</v>
      </c>
      <c r="Y2477" s="145">
        <v>606</v>
      </c>
      <c r="Z2477" s="145">
        <v>378</v>
      </c>
      <c r="AA2477" s="150">
        <v>42548</v>
      </c>
      <c r="AB2477" s="145">
        <v>384</v>
      </c>
      <c r="AC2477" s="145">
        <v>713</v>
      </c>
    </row>
    <row r="2478" spans="24:29">
      <c r="X2478" s="144">
        <v>42474</v>
      </c>
      <c r="Y2478" s="145">
        <v>604</v>
      </c>
      <c r="Z2478" s="145">
        <v>378</v>
      </c>
      <c r="AA2478" s="150">
        <v>42545</v>
      </c>
      <c r="AB2478" s="145">
        <v>384</v>
      </c>
      <c r="AC2478" s="145">
        <v>713</v>
      </c>
    </row>
    <row r="2479" spans="24:29">
      <c r="X2479" s="144">
        <v>42473</v>
      </c>
      <c r="Y2479" s="145">
        <v>604</v>
      </c>
      <c r="Z2479" s="145">
        <v>378</v>
      </c>
      <c r="AA2479" s="150">
        <v>42544</v>
      </c>
      <c r="AB2479" s="145">
        <v>384</v>
      </c>
      <c r="AC2479" s="145">
        <v>713</v>
      </c>
    </row>
    <row r="2480" spans="24:29">
      <c r="X2480" s="144">
        <v>42472</v>
      </c>
      <c r="Y2480" s="145">
        <v>603</v>
      </c>
      <c r="Z2480" s="145">
        <v>378</v>
      </c>
      <c r="AA2480" s="150">
        <v>42543</v>
      </c>
      <c r="AB2480" s="145">
        <v>384</v>
      </c>
      <c r="AC2480" s="145">
        <v>713</v>
      </c>
    </row>
    <row r="2481" spans="24:29">
      <c r="X2481" s="144">
        <v>42471</v>
      </c>
      <c r="Y2481" s="145">
        <v>603</v>
      </c>
      <c r="Z2481" s="145">
        <v>378</v>
      </c>
      <c r="AA2481" s="150">
        <v>42542</v>
      </c>
      <c r="AB2481" s="145">
        <v>384</v>
      </c>
      <c r="AC2481" s="145">
        <v>713</v>
      </c>
    </row>
    <row r="2482" spans="24:29">
      <c r="X2482" s="144">
        <v>42468</v>
      </c>
      <c r="Y2482" s="145">
        <v>603</v>
      </c>
      <c r="Z2482" s="145">
        <v>378</v>
      </c>
      <c r="AA2482" s="150">
        <v>42541</v>
      </c>
      <c r="AB2482" s="145">
        <v>384</v>
      </c>
      <c r="AC2482" s="145">
        <v>713</v>
      </c>
    </row>
    <row r="2483" spans="24:29">
      <c r="X2483" s="144">
        <v>42467</v>
      </c>
      <c r="Y2483" s="145">
        <v>603</v>
      </c>
      <c r="Z2483" s="145">
        <v>378</v>
      </c>
      <c r="AA2483" s="150">
        <v>42538</v>
      </c>
      <c r="AB2483" s="145">
        <v>384</v>
      </c>
      <c r="AC2483" s="145">
        <v>713</v>
      </c>
    </row>
    <row r="2484" spans="24:29">
      <c r="X2484" s="144">
        <v>42466</v>
      </c>
      <c r="Y2484" s="145">
        <v>603</v>
      </c>
      <c r="Z2484" s="145">
        <v>378</v>
      </c>
      <c r="AA2484" s="150">
        <v>42537</v>
      </c>
      <c r="AB2484" s="145">
        <v>384</v>
      </c>
      <c r="AC2484" s="145">
        <v>713</v>
      </c>
    </row>
    <row r="2485" spans="24:29">
      <c r="X2485" s="144">
        <v>42465</v>
      </c>
      <c r="Y2485" s="145">
        <v>603</v>
      </c>
      <c r="Z2485" s="145">
        <v>378</v>
      </c>
      <c r="AA2485" s="150">
        <v>42536</v>
      </c>
      <c r="AB2485" s="145">
        <v>384</v>
      </c>
      <c r="AC2485" s="145">
        <v>713</v>
      </c>
    </row>
    <row r="2486" spans="24:29">
      <c r="X2486" s="144">
        <v>42461</v>
      </c>
      <c r="Y2486" s="145">
        <v>603</v>
      </c>
      <c r="Z2486" s="145">
        <v>378</v>
      </c>
      <c r="AA2486" s="150">
        <v>42535</v>
      </c>
      <c r="AB2486" s="145">
        <v>384</v>
      </c>
      <c r="AC2486" s="145">
        <v>712</v>
      </c>
    </row>
    <row r="2487" spans="24:29">
      <c r="X2487" s="144">
        <v>42460</v>
      </c>
      <c r="Y2487" s="145">
        <v>601</v>
      </c>
      <c r="Z2487" s="145">
        <v>378</v>
      </c>
      <c r="AA2487" s="150">
        <v>42534</v>
      </c>
      <c r="AB2487" s="145">
        <v>384</v>
      </c>
      <c r="AC2487" s="145">
        <v>712</v>
      </c>
    </row>
    <row r="2488" spans="24:29">
      <c r="X2488" s="144">
        <v>42459</v>
      </c>
      <c r="Y2488" s="145">
        <v>602</v>
      </c>
      <c r="Z2488" s="145">
        <v>378</v>
      </c>
      <c r="AA2488" s="150">
        <v>42529</v>
      </c>
      <c r="AB2488" s="145">
        <v>384</v>
      </c>
      <c r="AC2488" s="145">
        <v>712</v>
      </c>
    </row>
    <row r="2489" spans="24:29">
      <c r="X2489" s="144">
        <v>42458</v>
      </c>
      <c r="Y2489" s="145">
        <v>602</v>
      </c>
      <c r="Z2489" s="145">
        <v>378</v>
      </c>
      <c r="AA2489" s="150">
        <v>42528</v>
      </c>
      <c r="AB2489" s="145">
        <v>384</v>
      </c>
      <c r="AC2489" s="145">
        <v>712</v>
      </c>
    </row>
    <row r="2490" spans="24:29">
      <c r="X2490" s="144">
        <v>42457</v>
      </c>
      <c r="Y2490" s="145">
        <v>602</v>
      </c>
      <c r="Z2490" s="145">
        <v>378</v>
      </c>
      <c r="AA2490" s="150">
        <v>42527</v>
      </c>
      <c r="AB2490" s="145">
        <v>384</v>
      </c>
      <c r="AC2490" s="145">
        <v>712</v>
      </c>
    </row>
    <row r="2491" spans="24:29">
      <c r="X2491" s="144">
        <v>42454</v>
      </c>
      <c r="Y2491" s="145">
        <v>602</v>
      </c>
      <c r="Z2491" s="145">
        <v>378</v>
      </c>
      <c r="AA2491" s="150">
        <v>42524</v>
      </c>
      <c r="AB2491" s="145">
        <v>383</v>
      </c>
      <c r="AC2491" s="145">
        <v>711</v>
      </c>
    </row>
    <row r="2492" spans="24:29">
      <c r="X2492" s="144">
        <v>42453</v>
      </c>
      <c r="Y2492" s="145">
        <v>602</v>
      </c>
      <c r="Z2492" s="145">
        <v>378</v>
      </c>
      <c r="AA2492" s="150">
        <v>42523</v>
      </c>
      <c r="AB2492" s="145">
        <v>383</v>
      </c>
      <c r="AC2492" s="145">
        <v>710</v>
      </c>
    </row>
    <row r="2493" spans="24:29">
      <c r="X2493" s="144">
        <v>42452</v>
      </c>
      <c r="Y2493" s="145">
        <v>602</v>
      </c>
      <c r="Z2493" s="145">
        <v>378</v>
      </c>
      <c r="AA2493" s="150">
        <v>42522</v>
      </c>
      <c r="AB2493" s="145">
        <v>382</v>
      </c>
      <c r="AC2493" s="145">
        <v>711</v>
      </c>
    </row>
    <row r="2494" spans="24:29">
      <c r="X2494" s="144">
        <v>42451</v>
      </c>
      <c r="Y2494" s="145">
        <v>601</v>
      </c>
      <c r="Z2494" s="145">
        <v>378</v>
      </c>
      <c r="AA2494" s="150">
        <v>42521</v>
      </c>
      <c r="AB2494" s="145">
        <v>381</v>
      </c>
      <c r="AC2494" s="145">
        <v>684</v>
      </c>
    </row>
    <row r="2495" spans="24:29">
      <c r="X2495" s="144">
        <v>42450</v>
      </c>
      <c r="Y2495" s="145">
        <v>601</v>
      </c>
      <c r="Z2495" s="145">
        <v>378</v>
      </c>
      <c r="AA2495" s="150">
        <v>42520</v>
      </c>
      <c r="AB2495" s="145">
        <v>381</v>
      </c>
      <c r="AC2495" s="145">
        <v>684</v>
      </c>
    </row>
    <row r="2496" spans="24:29">
      <c r="X2496" s="144">
        <v>42447</v>
      </c>
      <c r="Y2496" s="145">
        <v>601</v>
      </c>
      <c r="Z2496" s="145">
        <v>378</v>
      </c>
      <c r="AA2496" s="150">
        <v>42517</v>
      </c>
      <c r="AB2496" s="145">
        <v>381</v>
      </c>
      <c r="AC2496" s="145">
        <v>685</v>
      </c>
    </row>
    <row r="2497" spans="24:29">
      <c r="X2497" s="144">
        <v>42446</v>
      </c>
      <c r="Y2497" s="145">
        <v>601</v>
      </c>
      <c r="Z2497" s="145">
        <v>378</v>
      </c>
      <c r="AA2497" s="150">
        <v>42516</v>
      </c>
      <c r="AB2497" s="145">
        <v>381</v>
      </c>
      <c r="AC2497" s="145">
        <v>685</v>
      </c>
    </row>
    <row r="2498" spans="24:29">
      <c r="X2498" s="144">
        <v>42445</v>
      </c>
      <c r="Y2498" s="145">
        <v>601</v>
      </c>
      <c r="Z2498" s="145">
        <v>378</v>
      </c>
      <c r="AA2498" s="150">
        <v>42515</v>
      </c>
      <c r="AB2498" s="145">
        <v>381</v>
      </c>
      <c r="AC2498" s="145">
        <v>685</v>
      </c>
    </row>
    <row r="2499" spans="24:29">
      <c r="X2499" s="144">
        <v>42444</v>
      </c>
      <c r="Y2499" s="145">
        <v>601</v>
      </c>
      <c r="Z2499" s="145">
        <v>378</v>
      </c>
      <c r="AA2499" s="150">
        <v>42514</v>
      </c>
      <c r="AB2499" s="145">
        <v>381</v>
      </c>
      <c r="AC2499" s="145">
        <v>686</v>
      </c>
    </row>
    <row r="2500" spans="24:29">
      <c r="X2500" s="144">
        <v>42443</v>
      </c>
      <c r="Y2500" s="145">
        <v>600</v>
      </c>
      <c r="Z2500" s="145">
        <v>378</v>
      </c>
      <c r="AA2500" s="150">
        <v>42513</v>
      </c>
      <c r="AB2500" s="145">
        <v>381</v>
      </c>
      <c r="AC2500" s="145">
        <v>686</v>
      </c>
    </row>
    <row r="2501" spans="24:29">
      <c r="X2501" s="144">
        <v>42440</v>
      </c>
      <c r="Y2501" s="145">
        <v>600</v>
      </c>
      <c r="Z2501" s="145">
        <v>378</v>
      </c>
      <c r="AA2501" s="150">
        <v>42510</v>
      </c>
      <c r="AB2501" s="145">
        <v>381</v>
      </c>
      <c r="AC2501" s="145">
        <v>686</v>
      </c>
    </row>
    <row r="2502" spans="24:29">
      <c r="X2502" s="144">
        <v>42439</v>
      </c>
      <c r="Y2502" s="145">
        <v>601</v>
      </c>
      <c r="Z2502" s="145">
        <v>378</v>
      </c>
      <c r="AA2502" s="150">
        <v>42509</v>
      </c>
      <c r="AB2502" s="145">
        <v>381</v>
      </c>
      <c r="AC2502" s="145">
        <v>686</v>
      </c>
    </row>
    <row r="2503" spans="24:29">
      <c r="X2503" s="144">
        <v>42438</v>
      </c>
      <c r="Y2503" s="145">
        <v>600</v>
      </c>
      <c r="Z2503" s="145">
        <v>378</v>
      </c>
      <c r="AA2503" s="150">
        <v>42508</v>
      </c>
      <c r="AB2503" s="145">
        <v>381</v>
      </c>
      <c r="AC2503" s="145">
        <v>686</v>
      </c>
    </row>
    <row r="2504" spans="24:29">
      <c r="X2504" s="144">
        <v>42437</v>
      </c>
      <c r="Y2504" s="145">
        <v>599</v>
      </c>
      <c r="Z2504" s="145">
        <v>377</v>
      </c>
      <c r="AA2504" s="150">
        <v>42507</v>
      </c>
      <c r="AB2504" s="145">
        <v>381</v>
      </c>
      <c r="AC2504" s="145">
        <v>685</v>
      </c>
    </row>
    <row r="2505" spans="24:29">
      <c r="X2505" s="144">
        <v>42436</v>
      </c>
      <c r="Y2505" s="145">
        <v>599</v>
      </c>
      <c r="Z2505" s="145">
        <v>377</v>
      </c>
      <c r="AA2505" s="150">
        <v>42506</v>
      </c>
      <c r="AB2505" s="145">
        <v>381</v>
      </c>
      <c r="AC2505" s="145">
        <v>678</v>
      </c>
    </row>
    <row r="2506" spans="24:29">
      <c r="X2506" s="144">
        <v>42433</v>
      </c>
      <c r="Y2506" s="145">
        <v>599</v>
      </c>
      <c r="Z2506" s="145">
        <v>377</v>
      </c>
      <c r="AA2506" s="150">
        <v>42503</v>
      </c>
      <c r="AB2506" s="145">
        <v>379</v>
      </c>
      <c r="AC2506" s="145">
        <v>664</v>
      </c>
    </row>
    <row r="2507" spans="24:29">
      <c r="X2507" s="144">
        <v>42432</v>
      </c>
      <c r="Y2507" s="145">
        <v>599</v>
      </c>
      <c r="Z2507" s="145">
        <v>377</v>
      </c>
      <c r="AA2507" s="150">
        <v>42502</v>
      </c>
      <c r="AB2507" s="145">
        <v>379</v>
      </c>
      <c r="AC2507" s="145">
        <v>664</v>
      </c>
    </row>
    <row r="2508" spans="24:29">
      <c r="X2508" s="144">
        <v>42431</v>
      </c>
      <c r="Y2508" s="145">
        <v>599</v>
      </c>
      <c r="Z2508" s="145">
        <v>377</v>
      </c>
      <c r="AA2508" s="150">
        <v>42501</v>
      </c>
      <c r="AB2508" s="145">
        <v>379</v>
      </c>
      <c r="AC2508" s="145">
        <v>664</v>
      </c>
    </row>
    <row r="2509" spans="24:29">
      <c r="X2509" s="144">
        <v>42430</v>
      </c>
      <c r="Y2509" s="145">
        <v>599</v>
      </c>
      <c r="Z2509" s="145">
        <v>376</v>
      </c>
      <c r="AA2509" s="150">
        <v>42500</v>
      </c>
      <c r="AB2509" s="145">
        <v>379</v>
      </c>
      <c r="AC2509" s="145">
        <v>664</v>
      </c>
    </row>
    <row r="2510" spans="24:29">
      <c r="X2510" s="144">
        <v>42429</v>
      </c>
      <c r="Y2510" s="145">
        <v>599</v>
      </c>
      <c r="Z2510" s="145">
        <v>376</v>
      </c>
      <c r="AA2510" s="150">
        <v>42499</v>
      </c>
      <c r="AB2510" s="145">
        <v>379</v>
      </c>
      <c r="AC2510" s="145">
        <v>664</v>
      </c>
    </row>
    <row r="2511" spans="24:29">
      <c r="X2511" s="144">
        <v>42426</v>
      </c>
      <c r="Y2511" s="145">
        <v>599</v>
      </c>
      <c r="Z2511" s="145">
        <v>376</v>
      </c>
      <c r="AA2511" s="150">
        <v>42496</v>
      </c>
      <c r="AB2511" s="145">
        <v>379</v>
      </c>
      <c r="AC2511" s="145">
        <v>664</v>
      </c>
    </row>
    <row r="2512" spans="24:29">
      <c r="X2512" s="144">
        <v>42425</v>
      </c>
      <c r="Y2512" s="145">
        <v>599</v>
      </c>
      <c r="Z2512" s="145">
        <v>376</v>
      </c>
      <c r="AA2512" s="150">
        <v>42495</v>
      </c>
      <c r="AB2512" s="145">
        <v>379</v>
      </c>
      <c r="AC2512" s="145">
        <v>663</v>
      </c>
    </row>
    <row r="2513" spans="24:29">
      <c r="X2513" s="144">
        <v>42424</v>
      </c>
      <c r="Y2513" s="145">
        <v>599</v>
      </c>
      <c r="Z2513" s="145">
        <v>376</v>
      </c>
      <c r="AA2513" s="150">
        <v>42494</v>
      </c>
      <c r="AB2513" s="145">
        <v>379</v>
      </c>
      <c r="AC2513" s="145">
        <v>663</v>
      </c>
    </row>
    <row r="2514" spans="24:29">
      <c r="X2514" s="144">
        <v>42423</v>
      </c>
      <c r="Y2514" s="145">
        <v>599</v>
      </c>
      <c r="Z2514" s="145">
        <v>376</v>
      </c>
      <c r="AA2514" s="150">
        <v>42493</v>
      </c>
      <c r="AB2514" s="145">
        <v>379</v>
      </c>
      <c r="AC2514" s="145">
        <v>664</v>
      </c>
    </row>
    <row r="2515" spans="24:29">
      <c r="X2515" s="144">
        <v>42422</v>
      </c>
      <c r="Y2515" s="145">
        <v>599</v>
      </c>
      <c r="Z2515" s="145">
        <v>376</v>
      </c>
      <c r="AA2515" s="150">
        <v>42489</v>
      </c>
      <c r="AB2515" s="145">
        <v>379</v>
      </c>
      <c r="AC2515" s="145">
        <v>619</v>
      </c>
    </row>
    <row r="2516" spans="24:29">
      <c r="X2516" s="144">
        <v>42419</v>
      </c>
      <c r="Y2516" s="145">
        <v>598</v>
      </c>
      <c r="Z2516" s="145">
        <v>376</v>
      </c>
      <c r="AA2516" s="150">
        <v>42488</v>
      </c>
      <c r="AB2516" s="145">
        <v>379</v>
      </c>
      <c r="AC2516" s="145">
        <v>617</v>
      </c>
    </row>
    <row r="2517" spans="24:29">
      <c r="X2517" s="144">
        <v>42418</v>
      </c>
      <c r="Y2517" s="145">
        <v>598</v>
      </c>
      <c r="Z2517" s="145">
        <v>376</v>
      </c>
      <c r="AA2517" s="150">
        <v>42487</v>
      </c>
      <c r="AB2517" s="145">
        <v>379</v>
      </c>
      <c r="AC2517" s="145">
        <v>617</v>
      </c>
    </row>
    <row r="2518" spans="24:29">
      <c r="X2518" s="144">
        <v>42417</v>
      </c>
      <c r="Y2518" s="145">
        <v>598</v>
      </c>
      <c r="Z2518" s="145">
        <v>376</v>
      </c>
      <c r="AA2518" s="150">
        <v>42486</v>
      </c>
      <c r="AB2518" s="145">
        <v>379</v>
      </c>
      <c r="AC2518" s="145">
        <v>615</v>
      </c>
    </row>
    <row r="2519" spans="24:29">
      <c r="X2519" s="144">
        <v>42416</v>
      </c>
      <c r="Y2519" s="145">
        <v>598</v>
      </c>
      <c r="Z2519" s="145">
        <v>376</v>
      </c>
      <c r="AA2519" s="150">
        <v>42485</v>
      </c>
      <c r="AB2519" s="145">
        <v>379</v>
      </c>
      <c r="AC2519" s="145">
        <v>615</v>
      </c>
    </row>
    <row r="2520" spans="24:29">
      <c r="X2520" s="144">
        <v>42415</v>
      </c>
      <c r="Y2520" s="145">
        <v>598</v>
      </c>
      <c r="Z2520" s="145">
        <v>376</v>
      </c>
      <c r="AA2520" s="150">
        <v>42482</v>
      </c>
      <c r="AB2520" s="145">
        <v>378</v>
      </c>
      <c r="AC2520" s="145">
        <v>611</v>
      </c>
    </row>
    <row r="2521" spans="24:29">
      <c r="X2521" s="144">
        <v>42405</v>
      </c>
      <c r="Y2521" s="145">
        <v>598</v>
      </c>
      <c r="Z2521" s="145">
        <v>376</v>
      </c>
      <c r="AA2521" s="150">
        <v>42481</v>
      </c>
      <c r="AB2521" s="145">
        <v>378</v>
      </c>
      <c r="AC2521" s="145">
        <v>610</v>
      </c>
    </row>
    <row r="2522" spans="24:29">
      <c r="X2522" s="144">
        <v>42404</v>
      </c>
      <c r="Y2522" s="145">
        <v>599</v>
      </c>
      <c r="Z2522" s="145">
        <v>376</v>
      </c>
      <c r="AA2522" s="150">
        <v>42480</v>
      </c>
      <c r="AB2522" s="145">
        <v>378</v>
      </c>
      <c r="AC2522" s="145">
        <v>609</v>
      </c>
    </row>
    <row r="2523" spans="24:29">
      <c r="X2523" s="144">
        <v>42403</v>
      </c>
      <c r="Y2523" s="145">
        <v>599</v>
      </c>
      <c r="Z2523" s="145">
        <v>376</v>
      </c>
      <c r="AA2523" s="150">
        <v>42479</v>
      </c>
      <c r="AB2523" s="145">
        <v>378</v>
      </c>
      <c r="AC2523" s="145">
        <v>609</v>
      </c>
    </row>
    <row r="2524" spans="24:29">
      <c r="X2524" s="144">
        <v>42402</v>
      </c>
      <c r="Y2524" s="145">
        <v>602</v>
      </c>
      <c r="Z2524" s="145">
        <v>376</v>
      </c>
      <c r="AA2524" s="150">
        <v>42478</v>
      </c>
      <c r="AB2524" s="145">
        <v>378</v>
      </c>
      <c r="AC2524" s="145">
        <v>609</v>
      </c>
    </row>
    <row r="2525" spans="24:29">
      <c r="X2525" s="144">
        <v>42401</v>
      </c>
      <c r="Y2525" s="145">
        <v>602</v>
      </c>
      <c r="Z2525" s="145">
        <v>376</v>
      </c>
      <c r="AA2525" s="150">
        <v>42475</v>
      </c>
      <c r="AB2525" s="145">
        <v>378</v>
      </c>
      <c r="AC2525" s="145">
        <v>606</v>
      </c>
    </row>
    <row r="2526" spans="24:29">
      <c r="X2526" s="144">
        <v>42398</v>
      </c>
      <c r="Y2526" s="145">
        <v>602</v>
      </c>
      <c r="Z2526" s="145">
        <v>376</v>
      </c>
      <c r="AA2526" s="150">
        <v>42474</v>
      </c>
      <c r="AB2526" s="145">
        <v>378</v>
      </c>
      <c r="AC2526" s="145">
        <v>604</v>
      </c>
    </row>
    <row r="2527" spans="24:29">
      <c r="X2527" s="144">
        <v>42397</v>
      </c>
      <c r="Y2527" s="145">
        <v>602</v>
      </c>
      <c r="Z2527" s="145">
        <v>376</v>
      </c>
      <c r="AA2527" s="150">
        <v>42473</v>
      </c>
      <c r="AB2527" s="145">
        <v>378</v>
      </c>
      <c r="AC2527" s="145">
        <v>604</v>
      </c>
    </row>
    <row r="2528" spans="24:29">
      <c r="X2528" s="144">
        <v>42396</v>
      </c>
      <c r="Y2528" s="145">
        <v>602</v>
      </c>
      <c r="Z2528" s="145">
        <v>376</v>
      </c>
      <c r="AA2528" s="150">
        <v>42472</v>
      </c>
      <c r="AB2528" s="145">
        <v>378</v>
      </c>
      <c r="AC2528" s="145">
        <v>603</v>
      </c>
    </row>
    <row r="2529" spans="24:29">
      <c r="X2529" s="144">
        <v>42395</v>
      </c>
      <c r="Y2529" s="145">
        <v>604</v>
      </c>
      <c r="Z2529" s="145">
        <v>376</v>
      </c>
      <c r="AA2529" s="150">
        <v>42471</v>
      </c>
      <c r="AB2529" s="145">
        <v>378</v>
      </c>
      <c r="AC2529" s="145">
        <v>603</v>
      </c>
    </row>
    <row r="2530" spans="24:29">
      <c r="X2530" s="144">
        <v>42394</v>
      </c>
      <c r="Y2530" s="145">
        <v>613</v>
      </c>
      <c r="Z2530" s="145">
        <v>376</v>
      </c>
      <c r="AA2530" s="150">
        <v>42468</v>
      </c>
      <c r="AB2530" s="145">
        <v>378</v>
      </c>
      <c r="AC2530" s="145">
        <v>603</v>
      </c>
    </row>
    <row r="2531" spans="24:29">
      <c r="X2531" s="144">
        <v>42391</v>
      </c>
      <c r="Y2531" s="145">
        <v>613</v>
      </c>
      <c r="Z2531" s="145">
        <v>376</v>
      </c>
      <c r="AA2531" s="150">
        <v>42467</v>
      </c>
      <c r="AB2531" s="145">
        <v>378</v>
      </c>
      <c r="AC2531" s="145">
        <v>603</v>
      </c>
    </row>
    <row r="2532" spans="24:29">
      <c r="X2532" s="144">
        <v>42390</v>
      </c>
      <c r="Y2532" s="145">
        <v>613</v>
      </c>
      <c r="Z2532" s="145">
        <v>376</v>
      </c>
      <c r="AA2532" s="150">
        <v>42466</v>
      </c>
      <c r="AB2532" s="145">
        <v>378</v>
      </c>
      <c r="AC2532" s="145">
        <v>603</v>
      </c>
    </row>
    <row r="2533" spans="24:29">
      <c r="X2533" s="144">
        <v>42389</v>
      </c>
      <c r="Y2533" s="145">
        <v>613</v>
      </c>
      <c r="Z2533" s="145">
        <v>376</v>
      </c>
      <c r="AA2533" s="150">
        <v>42465</v>
      </c>
      <c r="AB2533" s="145">
        <v>378</v>
      </c>
      <c r="AC2533" s="145">
        <v>603</v>
      </c>
    </row>
    <row r="2534" spans="24:29">
      <c r="X2534" s="144">
        <v>42388</v>
      </c>
      <c r="Y2534" s="145">
        <v>613</v>
      </c>
      <c r="Z2534" s="145">
        <v>376</v>
      </c>
      <c r="AA2534" s="150">
        <v>42461</v>
      </c>
      <c r="AB2534" s="145">
        <v>378</v>
      </c>
      <c r="AC2534" s="145">
        <v>603</v>
      </c>
    </row>
    <row r="2535" spans="24:29">
      <c r="X2535" s="144">
        <v>42387</v>
      </c>
      <c r="Y2535" s="145">
        <v>613</v>
      </c>
      <c r="Z2535" s="145">
        <v>376</v>
      </c>
      <c r="AA2535" s="150">
        <v>42460</v>
      </c>
      <c r="AB2535" s="145">
        <v>378</v>
      </c>
      <c r="AC2535" s="145">
        <v>601</v>
      </c>
    </row>
    <row r="2536" spans="24:29">
      <c r="X2536" s="144">
        <v>42384</v>
      </c>
      <c r="Y2536" s="145">
        <v>613</v>
      </c>
      <c r="Z2536" s="145">
        <v>376</v>
      </c>
      <c r="AA2536" s="150">
        <v>42459</v>
      </c>
      <c r="AB2536" s="145">
        <v>378</v>
      </c>
      <c r="AC2536" s="145">
        <v>602</v>
      </c>
    </row>
    <row r="2537" spans="24:29">
      <c r="X2537" s="144">
        <v>42383</v>
      </c>
      <c r="Y2537" s="145">
        <v>616</v>
      </c>
      <c r="Z2537" s="145">
        <v>376</v>
      </c>
      <c r="AA2537" s="150">
        <v>42458</v>
      </c>
      <c r="AB2537" s="145">
        <v>378</v>
      </c>
      <c r="AC2537" s="145">
        <v>602</v>
      </c>
    </row>
    <row r="2538" spans="24:29">
      <c r="X2538" s="144">
        <v>42382</v>
      </c>
      <c r="Y2538" s="145">
        <v>616</v>
      </c>
      <c r="Z2538" s="145">
        <v>376</v>
      </c>
      <c r="AA2538" s="150">
        <v>42457</v>
      </c>
      <c r="AB2538" s="145">
        <v>378</v>
      </c>
      <c r="AC2538" s="145">
        <v>602</v>
      </c>
    </row>
    <row r="2539" spans="24:29">
      <c r="X2539" s="144">
        <v>42381</v>
      </c>
      <c r="Y2539" s="145">
        <v>616</v>
      </c>
      <c r="Z2539" s="145">
        <v>376</v>
      </c>
      <c r="AA2539" s="150">
        <v>42454</v>
      </c>
      <c r="AB2539" s="145">
        <v>378</v>
      </c>
      <c r="AC2539" s="145">
        <v>602</v>
      </c>
    </row>
    <row r="2540" spans="24:29">
      <c r="X2540" s="144">
        <v>42380</v>
      </c>
      <c r="Y2540" s="145">
        <v>616</v>
      </c>
      <c r="Z2540" s="145">
        <v>376</v>
      </c>
      <c r="AA2540" s="150">
        <v>42453</v>
      </c>
      <c r="AB2540" s="145">
        <v>378</v>
      </c>
      <c r="AC2540" s="145">
        <v>602</v>
      </c>
    </row>
    <row r="2541" spans="24:29">
      <c r="X2541" s="144">
        <v>42377</v>
      </c>
      <c r="Y2541" s="145">
        <v>616</v>
      </c>
      <c r="Z2541" s="145">
        <v>376</v>
      </c>
      <c r="AA2541" s="150">
        <v>42452</v>
      </c>
      <c r="AB2541" s="145">
        <v>378</v>
      </c>
      <c r="AC2541" s="145">
        <v>602</v>
      </c>
    </row>
    <row r="2542" spans="24:29">
      <c r="X2542" s="144">
        <v>42376</v>
      </c>
      <c r="Y2542" s="145">
        <v>616</v>
      </c>
      <c r="Z2542" s="145">
        <v>375</v>
      </c>
      <c r="AA2542" s="150">
        <v>42451</v>
      </c>
      <c r="AB2542" s="145">
        <v>378</v>
      </c>
      <c r="AC2542" s="145">
        <v>601</v>
      </c>
    </row>
    <row r="2543" spans="24:29">
      <c r="X2543" s="144">
        <v>42375</v>
      </c>
      <c r="Y2543" s="145">
        <v>616</v>
      </c>
      <c r="Z2543" s="145">
        <v>375</v>
      </c>
      <c r="AA2543" s="150">
        <v>42450</v>
      </c>
      <c r="AB2543" s="145">
        <v>378</v>
      </c>
      <c r="AC2543" s="145">
        <v>601</v>
      </c>
    </row>
    <row r="2544" spans="24:29">
      <c r="X2544" s="144">
        <v>42374</v>
      </c>
      <c r="Y2544" s="145">
        <v>616</v>
      </c>
      <c r="Z2544" s="145">
        <v>374</v>
      </c>
      <c r="AA2544" s="150">
        <v>42447</v>
      </c>
      <c r="AB2544" s="145">
        <v>378</v>
      </c>
      <c r="AC2544" s="145">
        <v>601</v>
      </c>
    </row>
    <row r="2545" spans="24:29">
      <c r="X2545" s="144">
        <v>42373</v>
      </c>
      <c r="Y2545" s="145">
        <v>615</v>
      </c>
      <c r="Z2545" s="145">
        <v>373</v>
      </c>
      <c r="AA2545" s="150">
        <v>42446</v>
      </c>
      <c r="AB2545" s="145">
        <v>378</v>
      </c>
      <c r="AC2545" s="145">
        <v>601</v>
      </c>
    </row>
    <row r="2546" spans="24:29">
      <c r="X2546" s="144">
        <v>42369</v>
      </c>
      <c r="Y2546" s="145">
        <v>615</v>
      </c>
      <c r="Z2546" s="145">
        <v>373</v>
      </c>
      <c r="AA2546" s="150">
        <v>42445</v>
      </c>
      <c r="AB2546" s="145">
        <v>378</v>
      </c>
      <c r="AC2546" s="145">
        <v>601</v>
      </c>
    </row>
    <row r="2547" spans="24:29">
      <c r="X2547" s="144">
        <v>42368</v>
      </c>
      <c r="Y2547" s="145">
        <v>616</v>
      </c>
      <c r="Z2547" s="145">
        <v>373</v>
      </c>
      <c r="AA2547" s="150">
        <v>42444</v>
      </c>
      <c r="AB2547" s="145">
        <v>378</v>
      </c>
      <c r="AC2547" s="145">
        <v>601</v>
      </c>
    </row>
    <row r="2548" spans="24:29">
      <c r="X2548" s="144">
        <v>42367</v>
      </c>
      <c r="Y2548" s="145">
        <v>616</v>
      </c>
      <c r="Z2548" s="145">
        <v>373</v>
      </c>
      <c r="AA2548" s="150">
        <v>42443</v>
      </c>
      <c r="AB2548" s="145">
        <v>378</v>
      </c>
      <c r="AC2548" s="145">
        <v>600</v>
      </c>
    </row>
    <row r="2549" spans="24:29">
      <c r="X2549" s="144">
        <v>42366</v>
      </c>
      <c r="Y2549" s="145">
        <v>616</v>
      </c>
      <c r="Z2549" s="145">
        <v>373</v>
      </c>
      <c r="AA2549" s="150">
        <v>42440</v>
      </c>
      <c r="AB2549" s="145">
        <v>378</v>
      </c>
      <c r="AC2549" s="145">
        <v>600</v>
      </c>
    </row>
    <row r="2550" spans="24:29">
      <c r="X2550" s="144">
        <v>42363</v>
      </c>
      <c r="Y2550" s="145">
        <v>615</v>
      </c>
      <c r="Z2550" s="145">
        <v>373</v>
      </c>
      <c r="AA2550" s="150">
        <v>42439</v>
      </c>
      <c r="AB2550" s="145">
        <v>378</v>
      </c>
      <c r="AC2550" s="145">
        <v>601</v>
      </c>
    </row>
    <row r="2551" spans="24:29">
      <c r="X2551" s="144">
        <v>42362</v>
      </c>
      <c r="Y2551" s="145">
        <v>616</v>
      </c>
      <c r="Z2551" s="145">
        <v>373</v>
      </c>
      <c r="AA2551" s="150">
        <v>42438</v>
      </c>
      <c r="AB2551" s="145">
        <v>378</v>
      </c>
      <c r="AC2551" s="145">
        <v>600</v>
      </c>
    </row>
    <row r="2552" spans="24:29">
      <c r="X2552" s="144">
        <v>42361</v>
      </c>
      <c r="Y2552" s="145">
        <v>616</v>
      </c>
      <c r="Z2552" s="145">
        <v>373</v>
      </c>
      <c r="AA2552" s="150">
        <v>42437</v>
      </c>
      <c r="AB2552" s="145">
        <v>377</v>
      </c>
      <c r="AC2552" s="145">
        <v>599</v>
      </c>
    </row>
    <row r="2553" spans="24:29">
      <c r="X2553" s="144">
        <v>42360</v>
      </c>
      <c r="Y2553" s="145">
        <v>615</v>
      </c>
      <c r="Z2553" s="145">
        <v>373</v>
      </c>
      <c r="AA2553" s="150">
        <v>42436</v>
      </c>
      <c r="AB2553" s="145">
        <v>377</v>
      </c>
      <c r="AC2553" s="145">
        <v>599</v>
      </c>
    </row>
    <row r="2554" spans="24:29">
      <c r="X2554" s="144">
        <v>42359</v>
      </c>
      <c r="Y2554" s="145">
        <v>615</v>
      </c>
      <c r="Z2554" s="145">
        <v>372</v>
      </c>
      <c r="AA2554" s="150">
        <v>42433</v>
      </c>
      <c r="AB2554" s="145">
        <v>377</v>
      </c>
      <c r="AC2554" s="145">
        <v>599</v>
      </c>
    </row>
    <row r="2555" spans="24:29">
      <c r="X2555" s="144">
        <v>42356</v>
      </c>
      <c r="Y2555" s="145">
        <v>615</v>
      </c>
      <c r="Z2555" s="145">
        <v>369</v>
      </c>
      <c r="AA2555" s="150">
        <v>42432</v>
      </c>
      <c r="AB2555" s="145">
        <v>377</v>
      </c>
      <c r="AC2555" s="145">
        <v>599</v>
      </c>
    </row>
    <row r="2556" spans="24:29">
      <c r="X2556" s="144">
        <v>42355</v>
      </c>
      <c r="Y2556" s="145">
        <v>615</v>
      </c>
      <c r="Z2556" s="145">
        <v>369</v>
      </c>
      <c r="AA2556" s="150">
        <v>42431</v>
      </c>
      <c r="AB2556" s="145">
        <v>377</v>
      </c>
      <c r="AC2556" s="145">
        <v>599</v>
      </c>
    </row>
    <row r="2557" spans="24:29">
      <c r="X2557" s="144">
        <v>42354</v>
      </c>
      <c r="Y2557" s="145">
        <v>616</v>
      </c>
      <c r="Z2557" s="145">
        <v>369</v>
      </c>
      <c r="AA2557" s="150">
        <v>42430</v>
      </c>
      <c r="AB2557" s="145">
        <v>376</v>
      </c>
      <c r="AC2557" s="145">
        <v>599</v>
      </c>
    </row>
    <row r="2558" spans="24:29">
      <c r="X2558" s="144">
        <v>42353</v>
      </c>
      <c r="Y2558" s="145">
        <v>616</v>
      </c>
      <c r="Z2558" s="145">
        <v>369</v>
      </c>
      <c r="AA2558" s="150">
        <v>42429</v>
      </c>
      <c r="AB2558" s="145">
        <v>376</v>
      </c>
      <c r="AC2558" s="145">
        <v>599</v>
      </c>
    </row>
    <row r="2559" spans="24:29">
      <c r="X2559" s="144">
        <v>42352</v>
      </c>
      <c r="Y2559" s="145">
        <v>622</v>
      </c>
      <c r="Z2559" s="145">
        <v>369</v>
      </c>
      <c r="AA2559" s="150">
        <v>42426</v>
      </c>
      <c r="AB2559" s="145">
        <v>376</v>
      </c>
      <c r="AC2559" s="145">
        <v>599</v>
      </c>
    </row>
    <row r="2560" spans="24:29">
      <c r="X2560" s="144">
        <v>42349</v>
      </c>
      <c r="Y2560" s="145">
        <v>622</v>
      </c>
      <c r="Z2560" s="145">
        <v>369</v>
      </c>
      <c r="AA2560" s="150">
        <v>42425</v>
      </c>
      <c r="AB2560" s="145">
        <v>376</v>
      </c>
      <c r="AC2560" s="145">
        <v>599</v>
      </c>
    </row>
    <row r="2561" spans="24:29">
      <c r="X2561" s="144">
        <v>42348</v>
      </c>
      <c r="Y2561" s="145">
        <v>622</v>
      </c>
      <c r="Z2561" s="145">
        <v>369</v>
      </c>
      <c r="AA2561" s="150">
        <v>42424</v>
      </c>
      <c r="AB2561" s="145">
        <v>376</v>
      </c>
      <c r="AC2561" s="145">
        <v>599</v>
      </c>
    </row>
    <row r="2562" spans="24:29">
      <c r="X2562" s="144">
        <v>42347</v>
      </c>
      <c r="Y2562" s="145">
        <v>623</v>
      </c>
      <c r="Z2562" s="145">
        <v>369</v>
      </c>
      <c r="AA2562" s="150">
        <v>42423</v>
      </c>
      <c r="AB2562" s="145">
        <v>376</v>
      </c>
      <c r="AC2562" s="145">
        <v>599</v>
      </c>
    </row>
    <row r="2563" spans="24:29">
      <c r="X2563" s="144">
        <v>42346</v>
      </c>
      <c r="Y2563" s="145">
        <v>624</v>
      </c>
      <c r="Z2563" s="145">
        <v>370</v>
      </c>
      <c r="AA2563" s="150">
        <v>42422</v>
      </c>
      <c r="AB2563" s="145">
        <v>376</v>
      </c>
      <c r="AC2563" s="145">
        <v>599</v>
      </c>
    </row>
    <row r="2564" spans="24:29">
      <c r="X2564" s="144">
        <v>42345</v>
      </c>
      <c r="Y2564" s="145">
        <v>624</v>
      </c>
      <c r="Z2564" s="145">
        <v>370</v>
      </c>
      <c r="AA2564" s="150">
        <v>42419</v>
      </c>
      <c r="AB2564" s="145">
        <v>376</v>
      </c>
      <c r="AC2564" s="145">
        <v>598</v>
      </c>
    </row>
    <row r="2565" spans="24:29">
      <c r="X2565" s="144">
        <v>42342</v>
      </c>
      <c r="Y2565" s="145">
        <v>624</v>
      </c>
      <c r="Z2565" s="145">
        <v>370</v>
      </c>
      <c r="AA2565" s="150">
        <v>42418</v>
      </c>
      <c r="AB2565" s="145">
        <v>376</v>
      </c>
      <c r="AC2565" s="145">
        <v>598</v>
      </c>
    </row>
    <row r="2566" spans="24:29">
      <c r="X2566" s="144">
        <v>42341</v>
      </c>
      <c r="Y2566" s="145">
        <v>629</v>
      </c>
      <c r="Z2566" s="145">
        <v>370</v>
      </c>
      <c r="AA2566" s="150">
        <v>42417</v>
      </c>
      <c r="AB2566" s="145">
        <v>376</v>
      </c>
      <c r="AC2566" s="145">
        <v>598</v>
      </c>
    </row>
    <row r="2567" spans="24:29">
      <c r="X2567" s="144">
        <v>42340</v>
      </c>
      <c r="Y2567" s="145">
        <v>629</v>
      </c>
      <c r="Z2567" s="145">
        <v>370</v>
      </c>
      <c r="AA2567" s="150">
        <v>42416</v>
      </c>
      <c r="AB2567" s="145">
        <v>376</v>
      </c>
      <c r="AC2567" s="145">
        <v>598</v>
      </c>
    </row>
    <row r="2568" spans="24:29">
      <c r="X2568" s="144">
        <v>42339</v>
      </c>
      <c r="Y2568" s="145">
        <v>630</v>
      </c>
      <c r="Z2568" s="145">
        <v>370</v>
      </c>
      <c r="AA2568" s="150">
        <v>42415</v>
      </c>
      <c r="AB2568" s="145">
        <v>376</v>
      </c>
      <c r="AC2568" s="145">
        <v>598</v>
      </c>
    </row>
    <row r="2569" spans="24:29">
      <c r="X2569" s="144">
        <v>42338</v>
      </c>
      <c r="Y2569" s="145">
        <v>630</v>
      </c>
      <c r="Z2569" s="145">
        <v>370</v>
      </c>
      <c r="AA2569" s="150">
        <v>42405</v>
      </c>
      <c r="AB2569" s="145">
        <v>376</v>
      </c>
      <c r="AC2569" s="145">
        <v>598</v>
      </c>
    </row>
    <row r="2570" spans="24:29">
      <c r="X2570" s="144">
        <v>42335</v>
      </c>
      <c r="Y2570" s="145">
        <v>630</v>
      </c>
      <c r="Z2570" s="145">
        <v>370</v>
      </c>
      <c r="AA2570" s="150">
        <v>42404</v>
      </c>
      <c r="AB2570" s="145">
        <v>376</v>
      </c>
      <c r="AC2570" s="145">
        <v>599</v>
      </c>
    </row>
    <row r="2571" spans="24:29">
      <c r="X2571" s="144">
        <v>42334</v>
      </c>
      <c r="Y2571" s="145">
        <v>630</v>
      </c>
      <c r="Z2571" s="145">
        <v>370</v>
      </c>
      <c r="AA2571" s="150">
        <v>42403</v>
      </c>
      <c r="AB2571" s="145">
        <v>376</v>
      </c>
      <c r="AC2571" s="145">
        <v>599</v>
      </c>
    </row>
    <row r="2572" spans="24:29">
      <c r="X2572" s="144">
        <v>42333</v>
      </c>
      <c r="Y2572" s="145">
        <v>630</v>
      </c>
      <c r="Z2572" s="145">
        <v>370</v>
      </c>
      <c r="AA2572" s="150">
        <v>42402</v>
      </c>
      <c r="AB2572" s="145">
        <v>376</v>
      </c>
      <c r="AC2572" s="145">
        <v>602</v>
      </c>
    </row>
    <row r="2573" spans="24:29">
      <c r="X2573" s="144">
        <v>42332</v>
      </c>
      <c r="Y2573" s="145">
        <v>639</v>
      </c>
      <c r="Z2573" s="145">
        <v>370</v>
      </c>
      <c r="AA2573" s="150">
        <v>42401</v>
      </c>
      <c r="AB2573" s="145">
        <v>376</v>
      </c>
      <c r="AC2573" s="145">
        <v>602</v>
      </c>
    </row>
    <row r="2574" spans="24:29">
      <c r="X2574" s="144">
        <v>42331</v>
      </c>
      <c r="Y2574" s="145">
        <v>639</v>
      </c>
      <c r="Z2574" s="145">
        <v>370</v>
      </c>
      <c r="AA2574" s="150">
        <v>42398</v>
      </c>
      <c r="AB2574" s="145">
        <v>376</v>
      </c>
      <c r="AC2574" s="145">
        <v>602</v>
      </c>
    </row>
    <row r="2575" spans="24:29">
      <c r="X2575" s="144">
        <v>42328</v>
      </c>
      <c r="Y2575" s="145">
        <v>639</v>
      </c>
      <c r="Z2575" s="145">
        <v>370</v>
      </c>
      <c r="AA2575" s="150">
        <v>42397</v>
      </c>
      <c r="AB2575" s="145">
        <v>376</v>
      </c>
      <c r="AC2575" s="145">
        <v>602</v>
      </c>
    </row>
    <row r="2576" spans="24:29">
      <c r="X2576" s="144">
        <v>42327</v>
      </c>
      <c r="Y2576" s="145">
        <v>639</v>
      </c>
      <c r="Z2576" s="145">
        <v>371</v>
      </c>
      <c r="AA2576" s="150">
        <v>42396</v>
      </c>
      <c r="AB2576" s="145">
        <v>376</v>
      </c>
      <c r="AC2576" s="145">
        <v>602</v>
      </c>
    </row>
    <row r="2577" spans="24:29">
      <c r="X2577" s="144">
        <v>42326</v>
      </c>
      <c r="Y2577" s="145">
        <v>639</v>
      </c>
      <c r="Z2577" s="145">
        <v>371</v>
      </c>
      <c r="AA2577" s="150">
        <v>42395</v>
      </c>
      <c r="AB2577" s="145">
        <v>376</v>
      </c>
      <c r="AC2577" s="145">
        <v>604</v>
      </c>
    </row>
    <row r="2578" spans="24:29">
      <c r="X2578" s="144">
        <v>42325</v>
      </c>
      <c r="Y2578" s="145">
        <v>639</v>
      </c>
      <c r="Z2578" s="145">
        <v>372</v>
      </c>
      <c r="AA2578" s="150">
        <v>42394</v>
      </c>
      <c r="AB2578" s="145">
        <v>376</v>
      </c>
      <c r="AC2578" s="145">
        <v>613</v>
      </c>
    </row>
    <row r="2579" spans="24:29">
      <c r="X2579" s="144">
        <v>42324</v>
      </c>
      <c r="Y2579" s="145">
        <v>640</v>
      </c>
      <c r="Z2579" s="145">
        <v>373</v>
      </c>
      <c r="AA2579" s="150">
        <v>42391</v>
      </c>
      <c r="AB2579" s="145">
        <v>376</v>
      </c>
      <c r="AC2579" s="145">
        <v>613</v>
      </c>
    </row>
    <row r="2580" spans="24:29">
      <c r="X2580" s="144">
        <v>42321</v>
      </c>
      <c r="Y2580" s="145">
        <v>640</v>
      </c>
      <c r="Z2580" s="145">
        <v>373</v>
      </c>
      <c r="AA2580" s="150">
        <v>42390</v>
      </c>
      <c r="AB2580" s="145">
        <v>376</v>
      </c>
      <c r="AC2580" s="145">
        <v>613</v>
      </c>
    </row>
    <row r="2581" spans="24:29">
      <c r="X2581" s="144">
        <v>42320</v>
      </c>
      <c r="Y2581" s="145">
        <v>640</v>
      </c>
      <c r="Z2581" s="145">
        <v>373</v>
      </c>
      <c r="AA2581" s="150">
        <v>42389</v>
      </c>
      <c r="AB2581" s="145">
        <v>376</v>
      </c>
      <c r="AC2581" s="145">
        <v>613</v>
      </c>
    </row>
    <row r="2582" spans="24:29">
      <c r="X2582" s="144">
        <v>42319</v>
      </c>
      <c r="Y2582" s="145">
        <v>646</v>
      </c>
      <c r="Z2582" s="145">
        <v>373</v>
      </c>
      <c r="AA2582" s="150">
        <v>42388</v>
      </c>
      <c r="AB2582" s="145">
        <v>376</v>
      </c>
      <c r="AC2582" s="145">
        <v>613</v>
      </c>
    </row>
    <row r="2583" spans="24:29">
      <c r="X2583" s="144">
        <v>42318</v>
      </c>
      <c r="Y2583" s="145">
        <v>646</v>
      </c>
      <c r="Z2583" s="145">
        <v>374</v>
      </c>
      <c r="AA2583" s="150">
        <v>42387</v>
      </c>
      <c r="AB2583" s="145">
        <v>376</v>
      </c>
      <c r="AC2583" s="145">
        <v>613</v>
      </c>
    </row>
    <row r="2584" spans="24:29">
      <c r="X2584" s="144">
        <v>42317</v>
      </c>
      <c r="Y2584" s="145">
        <v>647</v>
      </c>
      <c r="Z2584" s="145">
        <v>376</v>
      </c>
      <c r="AA2584" s="150">
        <v>42384</v>
      </c>
      <c r="AB2584" s="145">
        <v>376</v>
      </c>
      <c r="AC2584" s="145">
        <v>613</v>
      </c>
    </row>
    <row r="2585" spans="24:29">
      <c r="X2585" s="144">
        <v>42314</v>
      </c>
      <c r="Y2585" s="145">
        <v>649</v>
      </c>
      <c r="Z2585" s="145">
        <v>378</v>
      </c>
      <c r="AA2585" s="150">
        <v>42383</v>
      </c>
      <c r="AB2585" s="145">
        <v>376</v>
      </c>
      <c r="AC2585" s="145">
        <v>616</v>
      </c>
    </row>
    <row r="2586" spans="24:29">
      <c r="X2586" s="144">
        <v>42313</v>
      </c>
      <c r="Y2586" s="145">
        <v>649</v>
      </c>
      <c r="Z2586" s="145">
        <v>378</v>
      </c>
      <c r="AA2586" s="150">
        <v>42382</v>
      </c>
      <c r="AB2586" s="145">
        <v>376</v>
      </c>
      <c r="AC2586" s="145">
        <v>616</v>
      </c>
    </row>
    <row r="2587" spans="24:29">
      <c r="X2587" s="144">
        <v>42312</v>
      </c>
      <c r="Y2587" s="145">
        <v>649</v>
      </c>
      <c r="Z2587" s="145">
        <v>378</v>
      </c>
      <c r="AA2587" s="150">
        <v>42381</v>
      </c>
      <c r="AB2587" s="145">
        <v>376</v>
      </c>
      <c r="AC2587" s="145">
        <v>616</v>
      </c>
    </row>
    <row r="2588" spans="24:29">
      <c r="X2588" s="144">
        <v>42311</v>
      </c>
      <c r="Y2588" s="145">
        <v>650</v>
      </c>
      <c r="Z2588" s="145">
        <v>380</v>
      </c>
      <c r="AA2588" s="150">
        <v>42380</v>
      </c>
      <c r="AB2588" s="145">
        <v>376</v>
      </c>
      <c r="AC2588" s="145">
        <v>616</v>
      </c>
    </row>
    <row r="2589" spans="24:29">
      <c r="X2589" s="144">
        <v>42310</v>
      </c>
      <c r="Y2589" s="145">
        <v>650</v>
      </c>
      <c r="Z2589" s="145">
        <v>382</v>
      </c>
      <c r="AA2589" s="150">
        <v>42377</v>
      </c>
      <c r="AB2589" s="145">
        <v>376</v>
      </c>
      <c r="AC2589" s="145">
        <v>616</v>
      </c>
    </row>
    <row r="2590" spans="24:29">
      <c r="X2590" s="144">
        <v>42307</v>
      </c>
      <c r="Y2590" s="145">
        <v>653</v>
      </c>
      <c r="Z2590" s="145">
        <v>382</v>
      </c>
      <c r="AA2590" s="150">
        <v>42376</v>
      </c>
      <c r="AB2590" s="145">
        <v>375</v>
      </c>
      <c r="AC2590" s="145">
        <v>616</v>
      </c>
    </row>
    <row r="2591" spans="24:29">
      <c r="X2591" s="144">
        <v>42306</v>
      </c>
      <c r="Y2591" s="145">
        <v>653</v>
      </c>
      <c r="Z2591" s="145">
        <v>382</v>
      </c>
      <c r="AA2591" s="150">
        <v>42375</v>
      </c>
      <c r="AB2591" s="145">
        <v>375</v>
      </c>
      <c r="AC2591" s="145">
        <v>616</v>
      </c>
    </row>
    <row r="2592" spans="24:29">
      <c r="X2592" s="144">
        <v>42305</v>
      </c>
      <c r="Y2592" s="145">
        <v>662</v>
      </c>
      <c r="Z2592" s="145">
        <v>382</v>
      </c>
      <c r="AA2592" s="150">
        <v>42374</v>
      </c>
      <c r="AB2592" s="145">
        <v>374</v>
      </c>
      <c r="AC2592" s="145">
        <v>616</v>
      </c>
    </row>
    <row r="2593" spans="24:29">
      <c r="X2593" s="144">
        <v>42304</v>
      </c>
      <c r="Y2593" s="145">
        <v>670</v>
      </c>
      <c r="Z2593" s="145">
        <v>383</v>
      </c>
      <c r="AA2593" s="150">
        <v>42373</v>
      </c>
      <c r="AB2593" s="145">
        <v>373</v>
      </c>
      <c r="AC2593" s="145">
        <v>615</v>
      </c>
    </row>
    <row r="2594" spans="24:29">
      <c r="X2594" s="144">
        <v>42303</v>
      </c>
      <c r="Y2594" s="145">
        <v>670</v>
      </c>
      <c r="Z2594" s="145">
        <v>383</v>
      </c>
      <c r="AA2594" s="150">
        <v>42369</v>
      </c>
      <c r="AB2594" s="145">
        <v>373</v>
      </c>
      <c r="AC2594" s="145">
        <v>615</v>
      </c>
    </row>
    <row r="2595" spans="24:29">
      <c r="X2595" s="144">
        <v>42300</v>
      </c>
      <c r="Y2595" s="145">
        <v>670</v>
      </c>
      <c r="Z2595" s="145">
        <v>383</v>
      </c>
      <c r="AA2595" s="150">
        <v>42368</v>
      </c>
      <c r="AB2595" s="145">
        <v>373</v>
      </c>
      <c r="AC2595" s="145">
        <v>616</v>
      </c>
    </row>
    <row r="2596" spans="24:29">
      <c r="X2596" s="144">
        <v>42299</v>
      </c>
      <c r="Y2596" s="145">
        <v>670</v>
      </c>
      <c r="Z2596" s="145">
        <v>383</v>
      </c>
      <c r="AA2596" s="150">
        <v>42367</v>
      </c>
      <c r="AB2596" s="145">
        <v>373</v>
      </c>
      <c r="AC2596" s="145">
        <v>616</v>
      </c>
    </row>
    <row r="2597" spans="24:29">
      <c r="X2597" s="144">
        <v>42298</v>
      </c>
      <c r="Y2597" s="145">
        <v>670</v>
      </c>
      <c r="Z2597" s="145">
        <v>383</v>
      </c>
      <c r="AA2597" s="150">
        <v>42366</v>
      </c>
      <c r="AB2597" s="145">
        <v>373</v>
      </c>
      <c r="AC2597" s="145">
        <v>616</v>
      </c>
    </row>
    <row r="2598" spans="24:29">
      <c r="X2598" s="144">
        <v>42297</v>
      </c>
      <c r="Y2598" s="145">
        <v>679</v>
      </c>
      <c r="Z2598" s="145">
        <v>383</v>
      </c>
      <c r="AA2598" s="150">
        <v>42363</v>
      </c>
      <c r="AB2598" s="145">
        <v>373</v>
      </c>
      <c r="AC2598" s="145">
        <v>615</v>
      </c>
    </row>
    <row r="2599" spans="24:29">
      <c r="X2599" s="144">
        <v>42296</v>
      </c>
      <c r="Y2599" s="145">
        <v>679</v>
      </c>
      <c r="Z2599" s="145">
        <v>383</v>
      </c>
      <c r="AA2599" s="150">
        <v>42362</v>
      </c>
      <c r="AB2599" s="145">
        <v>373</v>
      </c>
      <c r="AC2599" s="145">
        <v>616</v>
      </c>
    </row>
    <row r="2600" spans="24:29">
      <c r="X2600" s="144">
        <v>42293</v>
      </c>
      <c r="Y2600" s="145">
        <v>683</v>
      </c>
      <c r="Z2600" s="145">
        <v>383</v>
      </c>
      <c r="AA2600" s="150">
        <v>42361</v>
      </c>
      <c r="AB2600" s="145">
        <v>373</v>
      </c>
      <c r="AC2600" s="145">
        <v>616</v>
      </c>
    </row>
    <row r="2601" spans="24:29">
      <c r="X2601" s="144">
        <v>42292</v>
      </c>
      <c r="Y2601" s="145">
        <v>683</v>
      </c>
      <c r="Z2601" s="145">
        <v>383</v>
      </c>
      <c r="AA2601" s="150">
        <v>42360</v>
      </c>
      <c r="AB2601" s="145">
        <v>373</v>
      </c>
      <c r="AC2601" s="145">
        <v>615</v>
      </c>
    </row>
    <row r="2602" spans="24:29">
      <c r="X2602" s="144">
        <v>42291</v>
      </c>
      <c r="Y2602" s="145">
        <v>683</v>
      </c>
      <c r="Z2602" s="145">
        <v>383</v>
      </c>
      <c r="AA2602" s="150">
        <v>42359</v>
      </c>
      <c r="AB2602" s="145">
        <v>372</v>
      </c>
      <c r="AC2602" s="145">
        <v>615</v>
      </c>
    </row>
    <row r="2603" spans="24:29">
      <c r="X2603" s="144">
        <v>42290</v>
      </c>
      <c r="Y2603" s="145">
        <v>683</v>
      </c>
      <c r="Z2603" s="145">
        <v>384</v>
      </c>
      <c r="AA2603" s="150">
        <v>42356</v>
      </c>
      <c r="AB2603" s="145">
        <v>369</v>
      </c>
      <c r="AC2603" s="145">
        <v>615</v>
      </c>
    </row>
    <row r="2604" spans="24:29">
      <c r="X2604" s="144">
        <v>42289</v>
      </c>
      <c r="Y2604" s="145">
        <v>683</v>
      </c>
      <c r="Z2604" s="145">
        <v>384</v>
      </c>
      <c r="AA2604" s="150">
        <v>42355</v>
      </c>
      <c r="AB2604" s="145">
        <v>369</v>
      </c>
      <c r="AC2604" s="145">
        <v>615</v>
      </c>
    </row>
    <row r="2605" spans="24:29">
      <c r="X2605" s="144">
        <v>42286</v>
      </c>
      <c r="Y2605" s="145">
        <v>692</v>
      </c>
      <c r="Z2605" s="145">
        <v>384</v>
      </c>
      <c r="AA2605" s="150">
        <v>42354</v>
      </c>
      <c r="AB2605" s="145">
        <v>369</v>
      </c>
      <c r="AC2605" s="145">
        <v>616</v>
      </c>
    </row>
    <row r="2606" spans="24:29">
      <c r="X2606" s="144">
        <v>42285</v>
      </c>
      <c r="Y2606" s="145">
        <v>692</v>
      </c>
      <c r="Z2606" s="145">
        <v>384</v>
      </c>
      <c r="AA2606" s="150">
        <v>42353</v>
      </c>
      <c r="AB2606" s="145">
        <v>369</v>
      </c>
      <c r="AC2606" s="145">
        <v>616</v>
      </c>
    </row>
    <row r="2607" spans="24:29">
      <c r="X2607" s="144">
        <v>42277</v>
      </c>
      <c r="Y2607" s="145">
        <v>693</v>
      </c>
      <c r="Z2607" s="145">
        <v>384</v>
      </c>
      <c r="AA2607" s="150">
        <v>42352</v>
      </c>
      <c r="AB2607" s="145">
        <v>369</v>
      </c>
      <c r="AC2607" s="145">
        <v>622</v>
      </c>
    </row>
    <row r="2608" spans="24:29">
      <c r="X2608" s="144">
        <v>42276</v>
      </c>
      <c r="Y2608" s="145">
        <v>693</v>
      </c>
      <c r="Z2608" s="145">
        <v>384</v>
      </c>
      <c r="AA2608" s="150">
        <v>42349</v>
      </c>
      <c r="AB2608" s="145">
        <v>369</v>
      </c>
      <c r="AC2608" s="145">
        <v>622</v>
      </c>
    </row>
    <row r="2609" spans="24:29">
      <c r="X2609" s="144">
        <v>42275</v>
      </c>
      <c r="Y2609" s="145">
        <v>693</v>
      </c>
      <c r="Z2609" s="145">
        <v>384</v>
      </c>
      <c r="AA2609" s="150">
        <v>42348</v>
      </c>
      <c r="AB2609" s="145">
        <v>369</v>
      </c>
      <c r="AC2609" s="145">
        <v>622</v>
      </c>
    </row>
    <row r="2610" spans="24:29">
      <c r="X2610" s="144">
        <v>42272</v>
      </c>
      <c r="Y2610" s="145">
        <v>693</v>
      </c>
      <c r="Z2610" s="145">
        <v>384</v>
      </c>
      <c r="AA2610" s="150">
        <v>42347</v>
      </c>
      <c r="AB2610" s="145">
        <v>369</v>
      </c>
      <c r="AC2610" s="145">
        <v>623</v>
      </c>
    </row>
    <row r="2611" spans="24:29">
      <c r="X2611" s="144">
        <v>42271</v>
      </c>
      <c r="Y2611" s="145">
        <v>693</v>
      </c>
      <c r="Z2611" s="145">
        <v>384</v>
      </c>
      <c r="AA2611" s="150">
        <v>42346</v>
      </c>
      <c r="AB2611" s="145">
        <v>370</v>
      </c>
      <c r="AC2611" s="145">
        <v>624</v>
      </c>
    </row>
    <row r="2612" spans="24:29">
      <c r="X2612" s="144">
        <v>42270</v>
      </c>
      <c r="Y2612" s="145">
        <v>693</v>
      </c>
      <c r="Z2612" s="145">
        <v>384</v>
      </c>
      <c r="AA2612" s="150">
        <v>42345</v>
      </c>
      <c r="AB2612" s="145">
        <v>370</v>
      </c>
      <c r="AC2612" s="145">
        <v>624</v>
      </c>
    </row>
    <row r="2613" spans="24:29">
      <c r="X2613" s="144">
        <v>42269</v>
      </c>
      <c r="Y2613" s="145">
        <v>693</v>
      </c>
      <c r="Z2613" s="145">
        <v>384</v>
      </c>
      <c r="AA2613" s="150">
        <v>42342</v>
      </c>
      <c r="AB2613" s="145">
        <v>370</v>
      </c>
      <c r="AC2613" s="145">
        <v>624</v>
      </c>
    </row>
    <row r="2614" spans="24:29">
      <c r="X2614" s="144">
        <v>42268</v>
      </c>
      <c r="Y2614" s="145">
        <v>693</v>
      </c>
      <c r="Z2614" s="145">
        <v>384</v>
      </c>
      <c r="AA2614" s="150">
        <v>42341</v>
      </c>
      <c r="AB2614" s="145">
        <v>370</v>
      </c>
      <c r="AC2614" s="145">
        <v>629</v>
      </c>
    </row>
    <row r="2615" spans="24:29">
      <c r="X2615" s="144">
        <v>42265</v>
      </c>
      <c r="Y2615" s="145">
        <v>693</v>
      </c>
      <c r="Z2615" s="145">
        <v>384</v>
      </c>
      <c r="AA2615" s="150">
        <v>42340</v>
      </c>
      <c r="AB2615" s="145">
        <v>370</v>
      </c>
      <c r="AC2615" s="145">
        <v>629</v>
      </c>
    </row>
    <row r="2616" spans="24:29">
      <c r="X2616" s="144">
        <v>42264</v>
      </c>
      <c r="Y2616" s="145">
        <v>693</v>
      </c>
      <c r="Z2616" s="145">
        <v>384</v>
      </c>
      <c r="AA2616" s="150">
        <v>42339</v>
      </c>
      <c r="AB2616" s="145">
        <v>370</v>
      </c>
      <c r="AC2616" s="145">
        <v>630</v>
      </c>
    </row>
    <row r="2617" spans="24:29">
      <c r="X2617" s="144">
        <v>42263</v>
      </c>
      <c r="Y2617" s="145">
        <v>693</v>
      </c>
      <c r="Z2617" s="145">
        <v>384</v>
      </c>
      <c r="AA2617" s="150">
        <v>42338</v>
      </c>
      <c r="AB2617" s="145">
        <v>370</v>
      </c>
      <c r="AC2617" s="145">
        <v>630</v>
      </c>
    </row>
    <row r="2618" spans="24:29">
      <c r="X2618" s="144">
        <v>42262</v>
      </c>
      <c r="Y2618" s="145">
        <v>694</v>
      </c>
      <c r="Z2618" s="145">
        <v>385</v>
      </c>
      <c r="AA2618" s="150">
        <v>42335</v>
      </c>
      <c r="AB2618" s="145">
        <v>370</v>
      </c>
      <c r="AC2618" s="145">
        <v>630</v>
      </c>
    </row>
    <row r="2619" spans="24:29">
      <c r="X2619" s="144">
        <v>42261</v>
      </c>
      <c r="Y2619" s="145">
        <v>694</v>
      </c>
      <c r="Z2619" s="145">
        <v>385</v>
      </c>
      <c r="AA2619" s="150">
        <v>42334</v>
      </c>
      <c r="AB2619" s="145">
        <v>370</v>
      </c>
      <c r="AC2619" s="145">
        <v>630</v>
      </c>
    </row>
    <row r="2620" spans="24:29">
      <c r="X2620" s="144">
        <v>42258</v>
      </c>
      <c r="Y2620" s="145">
        <v>694</v>
      </c>
      <c r="Z2620" s="145">
        <v>385</v>
      </c>
      <c r="AA2620" s="150">
        <v>42333</v>
      </c>
      <c r="AB2620" s="145">
        <v>370</v>
      </c>
      <c r="AC2620" s="145">
        <v>630</v>
      </c>
    </row>
    <row r="2621" spans="24:29">
      <c r="X2621" s="144">
        <v>42257</v>
      </c>
      <c r="Y2621" s="145">
        <v>694</v>
      </c>
      <c r="Z2621" s="145">
        <v>385</v>
      </c>
      <c r="AA2621" s="150">
        <v>42332</v>
      </c>
      <c r="AB2621" s="145">
        <v>370</v>
      </c>
      <c r="AC2621" s="145">
        <v>639</v>
      </c>
    </row>
    <row r="2622" spans="24:29">
      <c r="X2622" s="144">
        <v>42256</v>
      </c>
      <c r="Y2622" s="145">
        <v>702</v>
      </c>
      <c r="Z2622" s="145">
        <v>385</v>
      </c>
      <c r="AA2622" s="150">
        <v>42331</v>
      </c>
      <c r="AB2622" s="145">
        <v>370</v>
      </c>
      <c r="AC2622" s="145">
        <v>639</v>
      </c>
    </row>
    <row r="2623" spans="24:29">
      <c r="X2623" s="144">
        <v>42255</v>
      </c>
      <c r="Y2623" s="145">
        <v>702</v>
      </c>
      <c r="Z2623" s="145">
        <v>386</v>
      </c>
      <c r="AA2623" s="150">
        <v>42328</v>
      </c>
      <c r="AB2623" s="145">
        <v>370</v>
      </c>
      <c r="AC2623" s="145">
        <v>639</v>
      </c>
    </row>
    <row r="2624" spans="24:29">
      <c r="X2624" s="144">
        <v>42254</v>
      </c>
      <c r="Y2624" s="145">
        <v>713</v>
      </c>
      <c r="Z2624" s="145">
        <v>386</v>
      </c>
      <c r="AA2624" s="150">
        <v>42327</v>
      </c>
      <c r="AB2624" s="145">
        <v>371</v>
      </c>
      <c r="AC2624" s="145">
        <v>639</v>
      </c>
    </row>
    <row r="2625" spans="24:29">
      <c r="X2625" s="144">
        <v>42249</v>
      </c>
      <c r="Y2625" s="145">
        <v>715</v>
      </c>
      <c r="Z2625" s="145">
        <v>386</v>
      </c>
      <c r="AA2625" s="150">
        <v>42326</v>
      </c>
      <c r="AB2625" s="145">
        <v>371</v>
      </c>
      <c r="AC2625" s="145">
        <v>639</v>
      </c>
    </row>
    <row r="2626" spans="24:29">
      <c r="X2626" s="144">
        <v>42248</v>
      </c>
      <c r="Y2626" s="145">
        <v>716</v>
      </c>
      <c r="Z2626" s="145">
        <v>386</v>
      </c>
      <c r="AA2626" s="150">
        <v>42325</v>
      </c>
      <c r="AB2626" s="145">
        <v>372</v>
      </c>
      <c r="AC2626" s="145">
        <v>639</v>
      </c>
    </row>
    <row r="2627" spans="24:29">
      <c r="X2627" s="144">
        <v>42247</v>
      </c>
      <c r="Y2627" s="145">
        <v>716</v>
      </c>
      <c r="Z2627" s="145">
        <v>386</v>
      </c>
      <c r="AA2627" s="150">
        <v>42324</v>
      </c>
      <c r="AB2627" s="145">
        <v>373</v>
      </c>
      <c r="AC2627" s="145">
        <v>640</v>
      </c>
    </row>
    <row r="2628" spans="24:29">
      <c r="X2628" s="144">
        <v>42244</v>
      </c>
      <c r="Y2628" s="145">
        <v>716</v>
      </c>
      <c r="Z2628" s="145">
        <v>386</v>
      </c>
      <c r="AA2628" s="150">
        <v>42321</v>
      </c>
      <c r="AB2628" s="145">
        <v>373</v>
      </c>
      <c r="AC2628" s="145">
        <v>640</v>
      </c>
    </row>
    <row r="2629" spans="24:29">
      <c r="X2629" s="144">
        <v>42243</v>
      </c>
      <c r="Y2629" s="145">
        <v>721</v>
      </c>
      <c r="Z2629" s="145">
        <v>386</v>
      </c>
      <c r="AA2629" s="150">
        <v>42320</v>
      </c>
      <c r="AB2629" s="145">
        <v>373</v>
      </c>
      <c r="AC2629" s="145">
        <v>640</v>
      </c>
    </row>
    <row r="2630" spans="24:29">
      <c r="X2630" s="144">
        <v>42242</v>
      </c>
      <c r="Y2630" s="145">
        <v>721</v>
      </c>
      <c r="Z2630" s="145">
        <v>386</v>
      </c>
      <c r="AA2630" s="150">
        <v>42319</v>
      </c>
      <c r="AB2630" s="145">
        <v>373</v>
      </c>
      <c r="AC2630" s="145">
        <v>646</v>
      </c>
    </row>
    <row r="2631" spans="24:29">
      <c r="X2631" s="144">
        <v>42241</v>
      </c>
      <c r="Y2631" s="145">
        <v>721</v>
      </c>
      <c r="Z2631" s="145">
        <v>386</v>
      </c>
      <c r="AA2631" s="150">
        <v>42318</v>
      </c>
      <c r="AB2631" s="145">
        <v>374</v>
      </c>
      <c r="AC2631" s="145">
        <v>646</v>
      </c>
    </row>
    <row r="2632" spans="24:29">
      <c r="X2632" s="144">
        <v>42240</v>
      </c>
      <c r="Y2632" s="145">
        <v>721</v>
      </c>
      <c r="Z2632" s="145">
        <v>386</v>
      </c>
      <c r="AA2632" s="150">
        <v>42317</v>
      </c>
      <c r="AB2632" s="145">
        <v>376</v>
      </c>
      <c r="AC2632" s="145">
        <v>647</v>
      </c>
    </row>
    <row r="2633" spans="24:29">
      <c r="X2633" s="144">
        <v>42237</v>
      </c>
      <c r="Y2633" s="145">
        <v>721</v>
      </c>
      <c r="Z2633" s="145">
        <v>386</v>
      </c>
      <c r="AA2633" s="150">
        <v>42314</v>
      </c>
      <c r="AB2633" s="145">
        <v>378</v>
      </c>
      <c r="AC2633" s="145">
        <v>649</v>
      </c>
    </row>
    <row r="2634" spans="24:29">
      <c r="X2634" s="144">
        <v>42236</v>
      </c>
      <c r="Y2634" s="145">
        <v>721</v>
      </c>
      <c r="Z2634" s="145">
        <v>386</v>
      </c>
      <c r="AA2634" s="150">
        <v>42313</v>
      </c>
      <c r="AB2634" s="145">
        <v>378</v>
      </c>
      <c r="AC2634" s="145">
        <v>649</v>
      </c>
    </row>
    <row r="2635" spans="24:29">
      <c r="X2635" s="144">
        <v>42235</v>
      </c>
      <c r="Y2635" s="145">
        <v>721</v>
      </c>
      <c r="Z2635" s="145">
        <v>386</v>
      </c>
      <c r="AA2635" s="150">
        <v>42312</v>
      </c>
      <c r="AB2635" s="145">
        <v>378</v>
      </c>
      <c r="AC2635" s="145">
        <v>649</v>
      </c>
    </row>
    <row r="2636" spans="24:29">
      <c r="X2636" s="144">
        <v>42234</v>
      </c>
      <c r="Y2636" s="145">
        <v>732</v>
      </c>
      <c r="Z2636" s="145">
        <v>386</v>
      </c>
      <c r="AA2636" s="150">
        <v>42311</v>
      </c>
      <c r="AB2636" s="145">
        <v>380</v>
      </c>
      <c r="AC2636" s="145">
        <v>650</v>
      </c>
    </row>
    <row r="2637" spans="24:29">
      <c r="X2637" s="144">
        <v>42233</v>
      </c>
      <c r="Y2637" s="145">
        <v>732</v>
      </c>
      <c r="Z2637" s="145">
        <v>386</v>
      </c>
      <c r="AA2637" s="150">
        <v>42310</v>
      </c>
      <c r="AB2637" s="145">
        <v>382</v>
      </c>
      <c r="AC2637" s="145">
        <v>650</v>
      </c>
    </row>
    <row r="2638" spans="24:29">
      <c r="X2638" s="144">
        <v>42230</v>
      </c>
      <c r="Y2638" s="145">
        <v>732</v>
      </c>
      <c r="Z2638" s="145">
        <v>386</v>
      </c>
      <c r="AA2638" s="150">
        <v>42307</v>
      </c>
      <c r="AB2638" s="145">
        <v>382</v>
      </c>
      <c r="AC2638" s="145">
        <v>653</v>
      </c>
    </row>
    <row r="2639" spans="24:29">
      <c r="X2639" s="144">
        <v>42229</v>
      </c>
      <c r="Y2639" s="145">
        <v>732</v>
      </c>
      <c r="Z2639" s="145">
        <v>386</v>
      </c>
      <c r="AA2639" s="150">
        <v>42306</v>
      </c>
      <c r="AB2639" s="145">
        <v>382</v>
      </c>
      <c r="AC2639" s="145">
        <v>653</v>
      </c>
    </row>
    <row r="2640" spans="24:29">
      <c r="X2640" s="144">
        <v>42228</v>
      </c>
      <c r="Y2640" s="145">
        <v>732</v>
      </c>
      <c r="Z2640" s="145">
        <v>386</v>
      </c>
      <c r="AA2640" s="150">
        <v>42305</v>
      </c>
      <c r="AB2640" s="145">
        <v>382</v>
      </c>
      <c r="AC2640" s="145">
        <v>662</v>
      </c>
    </row>
    <row r="2641" spans="24:29">
      <c r="X2641" s="144">
        <v>42227</v>
      </c>
      <c r="Y2641" s="145">
        <v>732</v>
      </c>
      <c r="Z2641" s="145">
        <v>386</v>
      </c>
      <c r="AA2641" s="150">
        <v>42304</v>
      </c>
      <c r="AB2641" s="145">
        <v>383</v>
      </c>
      <c r="AC2641" s="145">
        <v>670</v>
      </c>
    </row>
    <row r="2642" spans="24:29">
      <c r="X2642" s="144">
        <v>42226</v>
      </c>
      <c r="Y2642" s="145">
        <v>731</v>
      </c>
      <c r="Z2642" s="145">
        <v>386</v>
      </c>
      <c r="AA2642" s="150">
        <v>42303</v>
      </c>
      <c r="AB2642" s="145">
        <v>383</v>
      </c>
      <c r="AC2642" s="145">
        <v>670</v>
      </c>
    </row>
    <row r="2643" spans="24:29">
      <c r="X2643" s="144">
        <v>42223</v>
      </c>
      <c r="Y2643" s="145">
        <v>731</v>
      </c>
      <c r="Z2643" s="145">
        <v>386</v>
      </c>
      <c r="AA2643" s="150">
        <v>42300</v>
      </c>
      <c r="AB2643" s="145">
        <v>383</v>
      </c>
      <c r="AC2643" s="145">
        <v>670</v>
      </c>
    </row>
    <row r="2644" spans="24:29">
      <c r="X2644" s="144">
        <v>42222</v>
      </c>
      <c r="Y2644" s="145">
        <v>731</v>
      </c>
      <c r="Z2644" s="145">
        <v>386</v>
      </c>
      <c r="AA2644" s="150">
        <v>42299</v>
      </c>
      <c r="AB2644" s="145">
        <v>383</v>
      </c>
      <c r="AC2644" s="145">
        <v>670</v>
      </c>
    </row>
    <row r="2645" spans="24:29">
      <c r="X2645" s="144">
        <v>42221</v>
      </c>
      <c r="Y2645" s="145">
        <v>731</v>
      </c>
      <c r="Z2645" s="145">
        <v>386</v>
      </c>
      <c r="AA2645" s="150">
        <v>42298</v>
      </c>
      <c r="AB2645" s="145">
        <v>383</v>
      </c>
      <c r="AC2645" s="145">
        <v>670</v>
      </c>
    </row>
    <row r="2646" spans="24:29">
      <c r="X2646" s="144">
        <v>42220</v>
      </c>
      <c r="Y2646" s="145">
        <v>731</v>
      </c>
      <c r="Z2646" s="145">
        <v>386</v>
      </c>
      <c r="AA2646" s="150">
        <v>42297</v>
      </c>
      <c r="AB2646" s="145">
        <v>383</v>
      </c>
      <c r="AC2646" s="145">
        <v>679</v>
      </c>
    </row>
    <row r="2647" spans="24:29">
      <c r="X2647" s="144">
        <v>42219</v>
      </c>
      <c r="Y2647" s="145">
        <v>731</v>
      </c>
      <c r="Z2647" s="145">
        <v>386</v>
      </c>
      <c r="AA2647" s="150">
        <v>42296</v>
      </c>
      <c r="AB2647" s="145">
        <v>383</v>
      </c>
      <c r="AC2647" s="145">
        <v>679</v>
      </c>
    </row>
    <row r="2648" spans="24:29">
      <c r="X2648" s="144">
        <v>42216</v>
      </c>
      <c r="Y2648" s="145">
        <v>735</v>
      </c>
      <c r="Z2648" s="145">
        <v>386</v>
      </c>
      <c r="AA2648" s="150">
        <v>42293</v>
      </c>
      <c r="AB2648" s="145">
        <v>383</v>
      </c>
      <c r="AC2648" s="145">
        <v>683</v>
      </c>
    </row>
    <row r="2649" spans="24:29">
      <c r="X2649" s="144">
        <v>42215</v>
      </c>
      <c r="Y2649" s="145">
        <v>735</v>
      </c>
      <c r="Z2649" s="145">
        <v>386</v>
      </c>
      <c r="AA2649" s="150">
        <v>42292</v>
      </c>
      <c r="AB2649" s="145">
        <v>383</v>
      </c>
      <c r="AC2649" s="145">
        <v>683</v>
      </c>
    </row>
    <row r="2650" spans="24:29">
      <c r="X2650" s="144">
        <v>42214</v>
      </c>
      <c r="Y2650" s="145">
        <v>739</v>
      </c>
      <c r="Z2650" s="145">
        <v>386</v>
      </c>
      <c r="AA2650" s="150">
        <v>42291</v>
      </c>
      <c r="AB2650" s="145">
        <v>383</v>
      </c>
      <c r="AC2650" s="145">
        <v>683</v>
      </c>
    </row>
    <row r="2651" spans="24:29">
      <c r="X2651" s="144">
        <v>42213</v>
      </c>
      <c r="Y2651" s="145">
        <v>744</v>
      </c>
      <c r="Z2651" s="145">
        <v>387</v>
      </c>
      <c r="AA2651" s="150">
        <v>42290</v>
      </c>
      <c r="AB2651" s="145">
        <v>384</v>
      </c>
      <c r="AC2651" s="145">
        <v>683</v>
      </c>
    </row>
    <row r="2652" spans="24:29">
      <c r="X2652" s="144">
        <v>42212</v>
      </c>
      <c r="Y2652" s="145">
        <v>744</v>
      </c>
      <c r="Z2652" s="145">
        <v>387</v>
      </c>
      <c r="AA2652" s="150">
        <v>42289</v>
      </c>
      <c r="AB2652" s="145">
        <v>384</v>
      </c>
      <c r="AC2652" s="145">
        <v>683</v>
      </c>
    </row>
    <row r="2653" spans="24:29">
      <c r="X2653" s="144">
        <v>42209</v>
      </c>
      <c r="Y2653" s="145">
        <v>744</v>
      </c>
      <c r="Z2653" s="145">
        <v>387</v>
      </c>
      <c r="AA2653" s="150">
        <v>42286</v>
      </c>
      <c r="AB2653" s="145">
        <v>384</v>
      </c>
      <c r="AC2653" s="145">
        <v>692</v>
      </c>
    </row>
    <row r="2654" spans="24:29">
      <c r="X2654" s="144">
        <v>42208</v>
      </c>
      <c r="Y2654" s="145">
        <v>744</v>
      </c>
      <c r="Z2654" s="145">
        <v>387</v>
      </c>
      <c r="AA2654" s="150">
        <v>42285</v>
      </c>
      <c r="AB2654" s="145">
        <v>384</v>
      </c>
      <c r="AC2654" s="145">
        <v>692</v>
      </c>
    </row>
    <row r="2655" spans="24:29">
      <c r="X2655" s="144">
        <v>42207</v>
      </c>
      <c r="Y2655" s="145">
        <v>745</v>
      </c>
      <c r="Z2655" s="145">
        <v>387</v>
      </c>
      <c r="AA2655" s="150">
        <v>42277</v>
      </c>
      <c r="AB2655" s="145">
        <v>384</v>
      </c>
      <c r="AC2655" s="145">
        <v>693</v>
      </c>
    </row>
    <row r="2656" spans="24:29">
      <c r="X2656" s="144">
        <v>42206</v>
      </c>
      <c r="Y2656" s="145">
        <v>745</v>
      </c>
      <c r="Z2656" s="145">
        <v>387</v>
      </c>
      <c r="AA2656" s="150">
        <v>42276</v>
      </c>
      <c r="AB2656" s="145">
        <v>384</v>
      </c>
      <c r="AC2656" s="145">
        <v>693</v>
      </c>
    </row>
    <row r="2657" spans="24:29">
      <c r="X2657" s="144">
        <v>42205</v>
      </c>
      <c r="Y2657" s="145">
        <v>745</v>
      </c>
      <c r="Z2657" s="145">
        <v>387</v>
      </c>
      <c r="AA2657" s="150">
        <v>42275</v>
      </c>
      <c r="AB2657" s="145">
        <v>384</v>
      </c>
      <c r="AC2657" s="145">
        <v>693</v>
      </c>
    </row>
    <row r="2658" spans="24:29">
      <c r="X2658" s="144">
        <v>42202</v>
      </c>
      <c r="Y2658" s="145">
        <v>745</v>
      </c>
      <c r="Z2658" s="145">
        <v>388</v>
      </c>
      <c r="AA2658" s="150">
        <v>42272</v>
      </c>
      <c r="AB2658" s="145">
        <v>384</v>
      </c>
      <c r="AC2658" s="145">
        <v>693</v>
      </c>
    </row>
    <row r="2659" spans="24:29">
      <c r="X2659" s="144">
        <v>42201</v>
      </c>
      <c r="Y2659" s="145">
        <v>745</v>
      </c>
      <c r="Z2659" s="145">
        <v>390</v>
      </c>
      <c r="AA2659" s="150">
        <v>42271</v>
      </c>
      <c r="AB2659" s="145">
        <v>384</v>
      </c>
      <c r="AC2659" s="145">
        <v>693</v>
      </c>
    </row>
    <row r="2660" spans="24:29">
      <c r="X2660" s="144">
        <v>42200</v>
      </c>
      <c r="Y2660" s="145">
        <v>745</v>
      </c>
      <c r="Z2660" s="145">
        <v>390</v>
      </c>
      <c r="AA2660" s="150">
        <v>42270</v>
      </c>
      <c r="AB2660" s="145">
        <v>384</v>
      </c>
      <c r="AC2660" s="145">
        <v>693</v>
      </c>
    </row>
    <row r="2661" spans="24:29">
      <c r="X2661" s="144">
        <v>42199</v>
      </c>
      <c r="Y2661" s="145">
        <v>745</v>
      </c>
      <c r="Z2661" s="145">
        <v>390</v>
      </c>
      <c r="AA2661" s="150">
        <v>42269</v>
      </c>
      <c r="AB2661" s="145">
        <v>384</v>
      </c>
      <c r="AC2661" s="145">
        <v>693</v>
      </c>
    </row>
    <row r="2662" spans="24:29">
      <c r="X2662" s="144">
        <v>42198</v>
      </c>
      <c r="Y2662" s="145">
        <v>745</v>
      </c>
      <c r="Z2662" s="145">
        <v>390</v>
      </c>
      <c r="AA2662" s="150">
        <v>42268</v>
      </c>
      <c r="AB2662" s="145">
        <v>384</v>
      </c>
      <c r="AC2662" s="145">
        <v>693</v>
      </c>
    </row>
    <row r="2663" spans="24:29">
      <c r="X2663" s="144">
        <v>42195</v>
      </c>
      <c r="Y2663" s="145">
        <v>745</v>
      </c>
      <c r="Z2663" s="145">
        <v>391</v>
      </c>
      <c r="AA2663" s="150">
        <v>42265</v>
      </c>
      <c r="AB2663" s="145">
        <v>384</v>
      </c>
      <c r="AC2663" s="145">
        <v>693</v>
      </c>
    </row>
    <row r="2664" spans="24:29">
      <c r="X2664" s="144">
        <v>42194</v>
      </c>
      <c r="Y2664" s="145">
        <v>745</v>
      </c>
      <c r="Z2664" s="145">
        <v>391</v>
      </c>
      <c r="AA2664" s="150">
        <v>42264</v>
      </c>
      <c r="AB2664" s="145">
        <v>384</v>
      </c>
      <c r="AC2664" s="145">
        <v>693</v>
      </c>
    </row>
    <row r="2665" spans="24:29">
      <c r="X2665" s="144">
        <v>42193</v>
      </c>
      <c r="Y2665" s="145">
        <v>745</v>
      </c>
      <c r="Z2665" s="145">
        <v>393</v>
      </c>
      <c r="AA2665" s="150">
        <v>42263</v>
      </c>
      <c r="AB2665" s="145">
        <v>384</v>
      </c>
      <c r="AC2665" s="145">
        <v>693</v>
      </c>
    </row>
    <row r="2666" spans="24:29">
      <c r="X2666" s="144">
        <v>42192</v>
      </c>
      <c r="Y2666" s="145">
        <v>746</v>
      </c>
      <c r="Z2666" s="145">
        <v>393</v>
      </c>
      <c r="AA2666" s="150">
        <v>42262</v>
      </c>
      <c r="AB2666" s="145">
        <v>385</v>
      </c>
      <c r="AC2666" s="145">
        <v>694</v>
      </c>
    </row>
    <row r="2667" spans="24:29">
      <c r="X2667" s="144">
        <v>42191</v>
      </c>
      <c r="Y2667" s="145">
        <v>746</v>
      </c>
      <c r="Z2667" s="145">
        <v>393</v>
      </c>
      <c r="AA2667" s="150">
        <v>42261</v>
      </c>
      <c r="AB2667" s="145">
        <v>385</v>
      </c>
      <c r="AC2667" s="145">
        <v>694</v>
      </c>
    </row>
    <row r="2668" spans="24:29">
      <c r="X2668" s="144">
        <v>42188</v>
      </c>
      <c r="Y2668" s="145">
        <v>746</v>
      </c>
      <c r="Z2668" s="145">
        <v>393</v>
      </c>
      <c r="AA2668" s="150">
        <v>42258</v>
      </c>
      <c r="AB2668" s="145">
        <v>385</v>
      </c>
      <c r="AC2668" s="145">
        <v>694</v>
      </c>
    </row>
    <row r="2669" spans="24:29">
      <c r="X2669" s="144">
        <v>42187</v>
      </c>
      <c r="Y2669" s="145">
        <v>746</v>
      </c>
      <c r="Z2669" s="145">
        <v>393</v>
      </c>
      <c r="AA2669" s="150">
        <v>42257</v>
      </c>
      <c r="AB2669" s="145">
        <v>385</v>
      </c>
      <c r="AC2669" s="145">
        <v>694</v>
      </c>
    </row>
    <row r="2670" spans="24:29">
      <c r="X2670" s="144">
        <v>42186</v>
      </c>
      <c r="Y2670" s="145">
        <v>746</v>
      </c>
      <c r="Z2670" s="145">
        <v>393</v>
      </c>
      <c r="AA2670" s="150">
        <v>42256</v>
      </c>
      <c r="AB2670" s="145">
        <v>385</v>
      </c>
      <c r="AC2670" s="145">
        <v>702</v>
      </c>
    </row>
    <row r="2671" spans="24:29">
      <c r="X2671" s="144">
        <v>42185</v>
      </c>
      <c r="Y2671" s="145">
        <v>746</v>
      </c>
      <c r="Z2671" s="145">
        <v>394</v>
      </c>
      <c r="AA2671" s="150">
        <v>42255</v>
      </c>
      <c r="AB2671" s="145">
        <v>386</v>
      </c>
      <c r="AC2671" s="145">
        <v>702</v>
      </c>
    </row>
    <row r="2672" spans="24:29">
      <c r="X2672" s="144">
        <v>42184</v>
      </c>
      <c r="Y2672" s="145">
        <v>746</v>
      </c>
      <c r="Z2672" s="145">
        <v>394</v>
      </c>
      <c r="AA2672" s="150">
        <v>42254</v>
      </c>
      <c r="AB2672" s="145">
        <v>386</v>
      </c>
      <c r="AC2672" s="145">
        <v>713</v>
      </c>
    </row>
    <row r="2673" spans="24:29">
      <c r="X2673" s="144">
        <v>42181</v>
      </c>
      <c r="Y2673" s="145">
        <v>746</v>
      </c>
      <c r="Z2673" s="145">
        <v>394</v>
      </c>
      <c r="AA2673" s="150">
        <v>42249</v>
      </c>
      <c r="AB2673" s="145">
        <v>386</v>
      </c>
      <c r="AC2673" s="145">
        <v>715</v>
      </c>
    </row>
    <row r="2674" spans="24:29">
      <c r="X2674" s="144">
        <v>42180</v>
      </c>
      <c r="Y2674" s="145">
        <v>746</v>
      </c>
      <c r="Z2674" s="145">
        <v>394</v>
      </c>
      <c r="AA2674" s="150">
        <v>42248</v>
      </c>
      <c r="AB2674" s="145">
        <v>386</v>
      </c>
      <c r="AC2674" s="145">
        <v>716</v>
      </c>
    </row>
    <row r="2675" spans="24:29">
      <c r="X2675" s="144">
        <v>42179</v>
      </c>
      <c r="Y2675" s="145">
        <v>746</v>
      </c>
      <c r="Z2675" s="145">
        <v>395</v>
      </c>
      <c r="AA2675" s="150">
        <v>42247</v>
      </c>
      <c r="AB2675" s="145">
        <v>386</v>
      </c>
      <c r="AC2675" s="145">
        <v>716</v>
      </c>
    </row>
    <row r="2676" spans="24:29">
      <c r="X2676" s="144">
        <v>42178</v>
      </c>
      <c r="Y2676" s="145">
        <v>746</v>
      </c>
      <c r="Z2676" s="145">
        <v>395</v>
      </c>
      <c r="AA2676" s="150">
        <v>42244</v>
      </c>
      <c r="AB2676" s="145">
        <v>386</v>
      </c>
      <c r="AC2676" s="145">
        <v>716</v>
      </c>
    </row>
    <row r="2677" spans="24:29">
      <c r="X2677" s="144">
        <v>42174</v>
      </c>
      <c r="Y2677" s="145">
        <v>746</v>
      </c>
      <c r="Z2677" s="145">
        <v>395</v>
      </c>
      <c r="AA2677" s="150">
        <v>42243</v>
      </c>
      <c r="AB2677" s="145">
        <v>386</v>
      </c>
      <c r="AC2677" s="145">
        <v>721</v>
      </c>
    </row>
    <row r="2678" spans="24:29">
      <c r="X2678" s="144">
        <v>42173</v>
      </c>
      <c r="Y2678" s="145">
        <v>746</v>
      </c>
      <c r="Z2678" s="145">
        <v>395</v>
      </c>
      <c r="AA2678" s="150">
        <v>42242</v>
      </c>
      <c r="AB2678" s="145">
        <v>386</v>
      </c>
      <c r="AC2678" s="145">
        <v>721</v>
      </c>
    </row>
    <row r="2679" spans="24:29">
      <c r="X2679" s="144">
        <v>42172</v>
      </c>
      <c r="Y2679" s="145">
        <v>746</v>
      </c>
      <c r="Z2679" s="145">
        <v>395</v>
      </c>
      <c r="AA2679" s="150">
        <v>42241</v>
      </c>
      <c r="AB2679" s="145">
        <v>386</v>
      </c>
      <c r="AC2679" s="145">
        <v>721</v>
      </c>
    </row>
    <row r="2680" spans="24:29">
      <c r="X2680" s="144">
        <v>42171</v>
      </c>
      <c r="Y2680" s="145">
        <v>745</v>
      </c>
      <c r="Z2680" s="145">
        <v>395</v>
      </c>
      <c r="AA2680" s="150">
        <v>42240</v>
      </c>
      <c r="AB2680" s="145">
        <v>386</v>
      </c>
      <c r="AC2680" s="145">
        <v>721</v>
      </c>
    </row>
    <row r="2681" spans="24:29">
      <c r="X2681" s="144">
        <v>42170</v>
      </c>
      <c r="Y2681" s="145">
        <v>745</v>
      </c>
      <c r="Z2681" s="145">
        <v>395</v>
      </c>
      <c r="AA2681" s="150">
        <v>42237</v>
      </c>
      <c r="AB2681" s="145">
        <v>386</v>
      </c>
      <c r="AC2681" s="145">
        <v>721</v>
      </c>
    </row>
    <row r="2682" spans="24:29">
      <c r="X2682" s="144">
        <v>42167</v>
      </c>
      <c r="Y2682" s="145">
        <v>745</v>
      </c>
      <c r="Z2682" s="145">
        <v>395</v>
      </c>
      <c r="AA2682" s="150">
        <v>42236</v>
      </c>
      <c r="AB2682" s="145">
        <v>386</v>
      </c>
      <c r="AC2682" s="145">
        <v>721</v>
      </c>
    </row>
    <row r="2683" spans="24:29">
      <c r="X2683" s="144">
        <v>42166</v>
      </c>
      <c r="Y2683" s="145">
        <v>745</v>
      </c>
      <c r="Z2683" s="145">
        <v>395</v>
      </c>
      <c r="AA2683" s="150">
        <v>42235</v>
      </c>
      <c r="AB2683" s="145">
        <v>386</v>
      </c>
      <c r="AC2683" s="145">
        <v>721</v>
      </c>
    </row>
    <row r="2684" spans="24:29">
      <c r="X2684" s="144">
        <v>42165</v>
      </c>
      <c r="Y2684" s="145">
        <v>745</v>
      </c>
      <c r="Z2684" s="145">
        <v>397</v>
      </c>
      <c r="AA2684" s="150">
        <v>42234</v>
      </c>
      <c r="AB2684" s="145">
        <v>386</v>
      </c>
      <c r="AC2684" s="145">
        <v>732</v>
      </c>
    </row>
    <row r="2685" spans="24:29">
      <c r="X2685" s="144">
        <v>42164</v>
      </c>
      <c r="Y2685" s="145">
        <v>745</v>
      </c>
      <c r="Z2685" s="145">
        <v>397</v>
      </c>
      <c r="AA2685" s="150">
        <v>42233</v>
      </c>
      <c r="AB2685" s="145">
        <v>386</v>
      </c>
      <c r="AC2685" s="145">
        <v>732</v>
      </c>
    </row>
    <row r="2686" spans="24:29">
      <c r="X2686" s="144">
        <v>42163</v>
      </c>
      <c r="Y2686" s="145">
        <v>746</v>
      </c>
      <c r="Z2686" s="145">
        <v>397</v>
      </c>
      <c r="AA2686" s="150">
        <v>42230</v>
      </c>
      <c r="AB2686" s="145">
        <v>386</v>
      </c>
      <c r="AC2686" s="145">
        <v>732</v>
      </c>
    </row>
    <row r="2687" spans="24:29">
      <c r="X2687" s="144">
        <v>42160</v>
      </c>
      <c r="Y2687" s="145">
        <v>745</v>
      </c>
      <c r="Z2687" s="145">
        <v>397</v>
      </c>
      <c r="AA2687" s="150">
        <v>42229</v>
      </c>
      <c r="AB2687" s="145">
        <v>386</v>
      </c>
      <c r="AC2687" s="145">
        <v>732</v>
      </c>
    </row>
    <row r="2688" spans="24:29">
      <c r="X2688" s="144">
        <v>42159</v>
      </c>
      <c r="Y2688" s="145">
        <v>745</v>
      </c>
      <c r="Z2688" s="145">
        <v>397</v>
      </c>
      <c r="AA2688" s="150">
        <v>42228</v>
      </c>
      <c r="AB2688" s="145">
        <v>386</v>
      </c>
      <c r="AC2688" s="145">
        <v>732</v>
      </c>
    </row>
    <row r="2689" spans="24:29">
      <c r="X2689" s="144">
        <v>42158</v>
      </c>
      <c r="Y2689" s="145">
        <v>745</v>
      </c>
      <c r="Z2689" s="145">
        <v>397</v>
      </c>
      <c r="AA2689" s="150">
        <v>42227</v>
      </c>
      <c r="AB2689" s="145">
        <v>386</v>
      </c>
      <c r="AC2689" s="145">
        <v>732</v>
      </c>
    </row>
    <row r="2690" spans="24:29">
      <c r="X2690" s="144">
        <v>42157</v>
      </c>
      <c r="Y2690" s="145">
        <v>746</v>
      </c>
      <c r="Z2690" s="145">
        <v>397</v>
      </c>
      <c r="AA2690" s="150">
        <v>42226</v>
      </c>
      <c r="AB2690" s="145">
        <v>386</v>
      </c>
      <c r="AC2690" s="145">
        <v>731</v>
      </c>
    </row>
    <row r="2691" spans="24:29">
      <c r="X2691" s="144">
        <v>42156</v>
      </c>
      <c r="Y2691" s="145">
        <v>744</v>
      </c>
      <c r="Z2691" s="145">
        <v>397</v>
      </c>
      <c r="AA2691" s="150">
        <v>42223</v>
      </c>
      <c r="AB2691" s="145">
        <v>386</v>
      </c>
      <c r="AC2691" s="145">
        <v>731</v>
      </c>
    </row>
    <row r="2692" spans="24:29">
      <c r="X2692" s="144">
        <v>42153</v>
      </c>
      <c r="Y2692" s="145">
        <v>744</v>
      </c>
      <c r="Z2692" s="145">
        <v>397</v>
      </c>
      <c r="AA2692" s="150">
        <v>42222</v>
      </c>
      <c r="AB2692" s="145">
        <v>386</v>
      </c>
      <c r="AC2692" s="145">
        <v>731</v>
      </c>
    </row>
    <row r="2693" spans="24:29">
      <c r="X2693" s="144">
        <v>42152</v>
      </c>
      <c r="Y2693" s="145">
        <v>749</v>
      </c>
      <c r="Z2693" s="145">
        <v>397</v>
      </c>
      <c r="AA2693" s="150">
        <v>42221</v>
      </c>
      <c r="AB2693" s="145">
        <v>386</v>
      </c>
      <c r="AC2693" s="145">
        <v>731</v>
      </c>
    </row>
    <row r="2694" spans="24:29">
      <c r="X2694" s="144">
        <v>42151</v>
      </c>
      <c r="Y2694" s="145">
        <v>749</v>
      </c>
      <c r="Z2694" s="145">
        <v>397</v>
      </c>
      <c r="AA2694" s="150">
        <v>42220</v>
      </c>
      <c r="AB2694" s="145">
        <v>386</v>
      </c>
      <c r="AC2694" s="145">
        <v>731</v>
      </c>
    </row>
    <row r="2695" spans="24:29">
      <c r="X2695" s="144">
        <v>42150</v>
      </c>
      <c r="Y2695" s="145">
        <v>749</v>
      </c>
      <c r="Z2695" s="145">
        <v>397</v>
      </c>
      <c r="AA2695" s="150">
        <v>42219</v>
      </c>
      <c r="AB2695" s="145">
        <v>386</v>
      </c>
      <c r="AC2695" s="145">
        <v>731</v>
      </c>
    </row>
    <row r="2696" spans="24:29">
      <c r="X2696" s="144">
        <v>42149</v>
      </c>
      <c r="Y2696" s="145">
        <v>758</v>
      </c>
      <c r="Z2696" s="145">
        <v>397</v>
      </c>
      <c r="AA2696" s="150">
        <v>42216</v>
      </c>
      <c r="AB2696" s="145">
        <v>386</v>
      </c>
      <c r="AC2696" s="145">
        <v>735</v>
      </c>
    </row>
    <row r="2697" spans="24:29">
      <c r="X2697" s="144">
        <v>42146</v>
      </c>
      <c r="Y2697" s="145">
        <v>756</v>
      </c>
      <c r="Z2697" s="145">
        <v>397</v>
      </c>
      <c r="AA2697" s="150">
        <v>42215</v>
      </c>
      <c r="AB2697" s="145">
        <v>386</v>
      </c>
      <c r="AC2697" s="145">
        <v>735</v>
      </c>
    </row>
    <row r="2698" spans="24:29">
      <c r="X2698" s="144">
        <v>42145</v>
      </c>
      <c r="Y2698" s="145">
        <v>758</v>
      </c>
      <c r="Z2698" s="145">
        <v>397</v>
      </c>
      <c r="AA2698" s="150">
        <v>42214</v>
      </c>
      <c r="AB2698" s="145">
        <v>386</v>
      </c>
      <c r="AC2698" s="145">
        <v>739</v>
      </c>
    </row>
    <row r="2699" spans="24:29">
      <c r="X2699" s="144">
        <v>42144</v>
      </c>
      <c r="Y2699" s="145">
        <v>758</v>
      </c>
      <c r="Z2699" s="145">
        <v>397</v>
      </c>
      <c r="AA2699" s="150">
        <v>42213</v>
      </c>
      <c r="AB2699" s="145">
        <v>387</v>
      </c>
      <c r="AC2699" s="145">
        <v>744</v>
      </c>
    </row>
    <row r="2700" spans="24:29">
      <c r="X2700" s="144">
        <v>42143</v>
      </c>
      <c r="Y2700" s="145">
        <v>767</v>
      </c>
      <c r="Z2700" s="145">
        <v>398</v>
      </c>
      <c r="AA2700" s="150">
        <v>42212</v>
      </c>
      <c r="AB2700" s="145">
        <v>387</v>
      </c>
      <c r="AC2700" s="145">
        <v>744</v>
      </c>
    </row>
    <row r="2701" spans="24:29">
      <c r="X2701" s="144">
        <v>42142</v>
      </c>
      <c r="Y2701" s="145">
        <v>767</v>
      </c>
      <c r="Z2701" s="145">
        <v>401</v>
      </c>
      <c r="AA2701" s="150">
        <v>42209</v>
      </c>
      <c r="AB2701" s="145">
        <v>387</v>
      </c>
      <c r="AC2701" s="145">
        <v>744</v>
      </c>
    </row>
    <row r="2702" spans="24:29">
      <c r="X2702" s="144">
        <v>42139</v>
      </c>
      <c r="Y2702" s="145">
        <v>778</v>
      </c>
      <c r="Z2702" s="145">
        <v>411</v>
      </c>
      <c r="AA2702" s="150">
        <v>42208</v>
      </c>
      <c r="AB2702" s="145">
        <v>387</v>
      </c>
      <c r="AC2702" s="145">
        <v>744</v>
      </c>
    </row>
    <row r="2703" spans="24:29">
      <c r="X2703" s="144">
        <v>42138</v>
      </c>
      <c r="Y2703" s="145">
        <v>778</v>
      </c>
      <c r="Z2703" s="145">
        <v>411</v>
      </c>
      <c r="AA2703" s="150">
        <v>42207</v>
      </c>
      <c r="AB2703" s="145">
        <v>387</v>
      </c>
      <c r="AC2703" s="145">
        <v>745</v>
      </c>
    </row>
    <row r="2704" spans="24:29">
      <c r="X2704" s="144">
        <v>42137</v>
      </c>
      <c r="Y2704" s="145">
        <v>778</v>
      </c>
      <c r="Z2704" s="145">
        <v>414</v>
      </c>
      <c r="AA2704" s="150">
        <v>42206</v>
      </c>
      <c r="AB2704" s="145">
        <v>387</v>
      </c>
      <c r="AC2704" s="145">
        <v>745</v>
      </c>
    </row>
    <row r="2705" spans="24:29">
      <c r="X2705" s="144">
        <v>42136</v>
      </c>
      <c r="Y2705" s="145">
        <v>778</v>
      </c>
      <c r="Z2705" s="145">
        <v>415</v>
      </c>
      <c r="AA2705" s="150">
        <v>42205</v>
      </c>
      <c r="AB2705" s="145">
        <v>387</v>
      </c>
      <c r="AC2705" s="145">
        <v>745</v>
      </c>
    </row>
    <row r="2706" spans="24:29">
      <c r="X2706" s="144">
        <v>42135</v>
      </c>
      <c r="Y2706" s="145">
        <v>789</v>
      </c>
      <c r="Z2706" s="145">
        <v>427</v>
      </c>
      <c r="AA2706" s="150">
        <v>42202</v>
      </c>
      <c r="AB2706" s="145">
        <v>388</v>
      </c>
      <c r="AC2706" s="145">
        <v>745</v>
      </c>
    </row>
    <row r="2707" spans="24:29">
      <c r="X2707" s="144">
        <v>42132</v>
      </c>
      <c r="Y2707" s="145">
        <v>789</v>
      </c>
      <c r="Z2707" s="145">
        <v>427</v>
      </c>
      <c r="AA2707" s="150">
        <v>42201</v>
      </c>
      <c r="AB2707" s="145">
        <v>390</v>
      </c>
      <c r="AC2707" s="145">
        <v>745</v>
      </c>
    </row>
    <row r="2708" spans="24:29">
      <c r="X2708" s="144">
        <v>42131</v>
      </c>
      <c r="Y2708" s="145">
        <v>792</v>
      </c>
      <c r="Z2708" s="145">
        <v>427</v>
      </c>
      <c r="AA2708" s="150">
        <v>42200</v>
      </c>
      <c r="AB2708" s="145">
        <v>390</v>
      </c>
      <c r="AC2708" s="145">
        <v>745</v>
      </c>
    </row>
    <row r="2709" spans="24:29">
      <c r="X2709" s="144">
        <v>42130</v>
      </c>
      <c r="Y2709" s="145">
        <v>792</v>
      </c>
      <c r="Z2709" s="145">
        <v>433</v>
      </c>
      <c r="AA2709" s="150">
        <v>42199</v>
      </c>
      <c r="AB2709" s="145">
        <v>390</v>
      </c>
      <c r="AC2709" s="145">
        <v>745</v>
      </c>
    </row>
    <row r="2710" spans="24:29">
      <c r="X2710" s="144">
        <v>42129</v>
      </c>
      <c r="Y2710" s="145">
        <v>792</v>
      </c>
      <c r="Z2710" s="145">
        <v>441</v>
      </c>
      <c r="AA2710" s="150">
        <v>42198</v>
      </c>
      <c r="AB2710" s="145">
        <v>390</v>
      </c>
      <c r="AC2710" s="145">
        <v>745</v>
      </c>
    </row>
    <row r="2711" spans="24:29">
      <c r="X2711" s="144">
        <v>42128</v>
      </c>
      <c r="Y2711" s="145">
        <v>794</v>
      </c>
      <c r="Z2711" s="145">
        <v>441</v>
      </c>
      <c r="AA2711" s="150">
        <v>42195</v>
      </c>
      <c r="AB2711" s="145">
        <v>391</v>
      </c>
      <c r="AC2711" s="145">
        <v>745</v>
      </c>
    </row>
    <row r="2712" spans="24:29">
      <c r="X2712" s="144">
        <v>42124</v>
      </c>
      <c r="Y2712" s="145">
        <v>794</v>
      </c>
      <c r="Z2712" s="145">
        <v>441</v>
      </c>
      <c r="AA2712" s="150">
        <v>42194</v>
      </c>
      <c r="AB2712" s="145">
        <v>391</v>
      </c>
      <c r="AC2712" s="145">
        <v>745</v>
      </c>
    </row>
    <row r="2713" spans="24:29">
      <c r="X2713" s="144">
        <v>42123</v>
      </c>
      <c r="Y2713" s="145">
        <v>802</v>
      </c>
      <c r="Z2713" s="145">
        <v>442</v>
      </c>
      <c r="AA2713" s="150">
        <v>42193</v>
      </c>
      <c r="AB2713" s="145">
        <v>393</v>
      </c>
      <c r="AC2713" s="145">
        <v>745</v>
      </c>
    </row>
    <row r="2714" spans="24:29">
      <c r="X2714" s="144">
        <v>42122</v>
      </c>
      <c r="Y2714" s="145">
        <v>802</v>
      </c>
      <c r="Z2714" s="145">
        <v>442</v>
      </c>
      <c r="AA2714" s="150">
        <v>42192</v>
      </c>
      <c r="AB2714" s="145">
        <v>393</v>
      </c>
      <c r="AC2714" s="145">
        <v>746</v>
      </c>
    </row>
    <row r="2715" spans="24:29">
      <c r="X2715" s="144">
        <v>42121</v>
      </c>
      <c r="Y2715" s="145">
        <v>802</v>
      </c>
      <c r="Z2715" s="145">
        <v>442</v>
      </c>
      <c r="AA2715" s="150">
        <v>42191</v>
      </c>
      <c r="AB2715" s="145">
        <v>393</v>
      </c>
      <c r="AC2715" s="145">
        <v>746</v>
      </c>
    </row>
    <row r="2716" spans="24:29">
      <c r="X2716" s="144">
        <v>42118</v>
      </c>
      <c r="Y2716" s="145">
        <v>802</v>
      </c>
      <c r="Z2716" s="145">
        <v>442</v>
      </c>
      <c r="AA2716" s="150">
        <v>42188</v>
      </c>
      <c r="AB2716" s="145">
        <v>393</v>
      </c>
      <c r="AC2716" s="145">
        <v>746</v>
      </c>
    </row>
    <row r="2717" spans="24:29">
      <c r="X2717" s="144">
        <v>42117</v>
      </c>
      <c r="Y2717" s="145">
        <v>803</v>
      </c>
      <c r="Z2717" s="145">
        <v>451</v>
      </c>
      <c r="AA2717" s="150">
        <v>42187</v>
      </c>
      <c r="AB2717" s="145">
        <v>393</v>
      </c>
      <c r="AC2717" s="145">
        <v>746</v>
      </c>
    </row>
    <row r="2718" spans="24:29">
      <c r="X2718" s="144">
        <v>42116</v>
      </c>
      <c r="Y2718" s="145">
        <v>803</v>
      </c>
      <c r="Z2718" s="145">
        <v>451</v>
      </c>
      <c r="AA2718" s="150">
        <v>42186</v>
      </c>
      <c r="AB2718" s="145">
        <v>393</v>
      </c>
      <c r="AC2718" s="145">
        <v>746</v>
      </c>
    </row>
    <row r="2719" spans="24:29">
      <c r="X2719" s="144">
        <v>42115</v>
      </c>
      <c r="Y2719" s="145">
        <v>803</v>
      </c>
      <c r="Z2719" s="145">
        <v>451</v>
      </c>
      <c r="AA2719" s="150">
        <v>42185</v>
      </c>
      <c r="AB2719" s="145">
        <v>394</v>
      </c>
      <c r="AC2719" s="145">
        <v>746</v>
      </c>
    </row>
    <row r="2720" spans="24:29">
      <c r="X2720" s="144">
        <v>42114</v>
      </c>
      <c r="Y2720" s="145">
        <v>803</v>
      </c>
      <c r="Z2720" s="145">
        <v>451</v>
      </c>
      <c r="AA2720" s="150">
        <v>42184</v>
      </c>
      <c r="AB2720" s="145">
        <v>394</v>
      </c>
      <c r="AC2720" s="145">
        <v>746</v>
      </c>
    </row>
    <row r="2721" spans="24:29">
      <c r="X2721" s="144">
        <v>42111</v>
      </c>
      <c r="Y2721" s="145">
        <v>803</v>
      </c>
      <c r="Z2721" s="145">
        <v>451</v>
      </c>
      <c r="AA2721" s="150">
        <v>42181</v>
      </c>
      <c r="AB2721" s="145">
        <v>394</v>
      </c>
      <c r="AC2721" s="145">
        <v>746</v>
      </c>
    </row>
    <row r="2722" spans="24:29">
      <c r="X2722" s="144">
        <v>42110</v>
      </c>
      <c r="Y2722" s="145">
        <v>803</v>
      </c>
      <c r="Z2722" s="145">
        <v>451</v>
      </c>
      <c r="AA2722" s="150">
        <v>42180</v>
      </c>
      <c r="AB2722" s="145">
        <v>394</v>
      </c>
      <c r="AC2722" s="145">
        <v>746</v>
      </c>
    </row>
    <row r="2723" spans="24:29">
      <c r="X2723" s="144">
        <v>42109</v>
      </c>
      <c r="Y2723" s="145">
        <v>803</v>
      </c>
      <c r="Z2723" s="145">
        <v>451</v>
      </c>
      <c r="AA2723" s="150">
        <v>42179</v>
      </c>
      <c r="AB2723" s="145">
        <v>395</v>
      </c>
      <c r="AC2723" s="145">
        <v>746</v>
      </c>
    </row>
    <row r="2724" spans="24:29">
      <c r="X2724" s="144">
        <v>42108</v>
      </c>
      <c r="Y2724" s="145">
        <v>804</v>
      </c>
      <c r="Z2724" s="145">
        <v>452</v>
      </c>
      <c r="AA2724" s="150">
        <v>42178</v>
      </c>
      <c r="AB2724" s="145">
        <v>395</v>
      </c>
      <c r="AC2724" s="145">
        <v>746</v>
      </c>
    </row>
    <row r="2725" spans="24:29">
      <c r="X2725" s="144">
        <v>42107</v>
      </c>
      <c r="Y2725" s="145">
        <v>805</v>
      </c>
      <c r="Z2725" s="145">
        <v>452</v>
      </c>
      <c r="AA2725" s="150">
        <v>42174</v>
      </c>
      <c r="AB2725" s="145">
        <v>395</v>
      </c>
      <c r="AC2725" s="145">
        <v>746</v>
      </c>
    </row>
    <row r="2726" spans="24:29">
      <c r="X2726" s="144">
        <v>42104</v>
      </c>
      <c r="Y2726" s="145">
        <v>805</v>
      </c>
      <c r="Z2726" s="145">
        <v>452</v>
      </c>
      <c r="AA2726" s="150">
        <v>42173</v>
      </c>
      <c r="AB2726" s="145">
        <v>395</v>
      </c>
      <c r="AC2726" s="145">
        <v>746</v>
      </c>
    </row>
    <row r="2727" spans="24:29">
      <c r="X2727" s="144">
        <v>42103</v>
      </c>
      <c r="Y2727" s="145">
        <v>805</v>
      </c>
      <c r="Z2727" s="145">
        <v>452</v>
      </c>
      <c r="AA2727" s="150">
        <v>42172</v>
      </c>
      <c r="AB2727" s="145">
        <v>395</v>
      </c>
      <c r="AC2727" s="145">
        <v>746</v>
      </c>
    </row>
    <row r="2728" spans="24:29">
      <c r="X2728" s="144">
        <v>42102</v>
      </c>
      <c r="Y2728" s="145">
        <v>805</v>
      </c>
      <c r="Z2728" s="145">
        <v>452</v>
      </c>
      <c r="AA2728" s="150">
        <v>42171</v>
      </c>
      <c r="AB2728" s="145">
        <v>395</v>
      </c>
      <c r="AC2728" s="145">
        <v>745</v>
      </c>
    </row>
    <row r="2729" spans="24:29">
      <c r="X2729" s="144">
        <v>42101</v>
      </c>
      <c r="Y2729" s="145">
        <v>806</v>
      </c>
      <c r="Z2729" s="145">
        <v>453</v>
      </c>
      <c r="AA2729" s="150">
        <v>42170</v>
      </c>
      <c r="AB2729" s="145">
        <v>395</v>
      </c>
      <c r="AC2729" s="145">
        <v>745</v>
      </c>
    </row>
    <row r="2730" spans="24:29">
      <c r="X2730" s="144">
        <v>42097</v>
      </c>
      <c r="Y2730" s="145">
        <v>814</v>
      </c>
      <c r="Z2730" s="145">
        <v>453</v>
      </c>
      <c r="AA2730" s="150">
        <v>42167</v>
      </c>
      <c r="AB2730" s="145">
        <v>395</v>
      </c>
      <c r="AC2730" s="145">
        <v>745</v>
      </c>
    </row>
    <row r="2731" spans="24:29">
      <c r="X2731" s="144">
        <v>42096</v>
      </c>
      <c r="Y2731" s="145">
        <v>814</v>
      </c>
      <c r="Z2731" s="145">
        <v>455</v>
      </c>
      <c r="AA2731" s="150">
        <v>42166</v>
      </c>
      <c r="AB2731" s="145">
        <v>395</v>
      </c>
      <c r="AC2731" s="145">
        <v>745</v>
      </c>
    </row>
    <row r="2732" spans="24:29">
      <c r="X2732" s="144">
        <v>42095</v>
      </c>
      <c r="Y2732" s="145">
        <v>823</v>
      </c>
      <c r="Z2732" s="145">
        <v>469</v>
      </c>
      <c r="AA2732" s="150">
        <v>42165</v>
      </c>
      <c r="AB2732" s="145">
        <v>397</v>
      </c>
      <c r="AC2732" s="145">
        <v>745</v>
      </c>
    </row>
    <row r="2733" spans="24:29">
      <c r="X2733" s="144">
        <v>42094</v>
      </c>
      <c r="Y2733" s="145">
        <v>823</v>
      </c>
      <c r="Z2733" s="145">
        <v>469</v>
      </c>
      <c r="AA2733" s="150">
        <v>42164</v>
      </c>
      <c r="AB2733" s="145">
        <v>397</v>
      </c>
      <c r="AC2733" s="145">
        <v>745</v>
      </c>
    </row>
    <row r="2734" spans="24:29">
      <c r="X2734" s="144">
        <v>42093</v>
      </c>
      <c r="Y2734" s="145">
        <v>824</v>
      </c>
      <c r="Z2734" s="145">
        <v>469</v>
      </c>
      <c r="AA2734" s="150">
        <v>42163</v>
      </c>
      <c r="AB2734" s="145">
        <v>397</v>
      </c>
      <c r="AC2734" s="145">
        <v>746</v>
      </c>
    </row>
    <row r="2735" spans="24:29">
      <c r="X2735" s="144">
        <v>42090</v>
      </c>
      <c r="Y2735" s="145">
        <v>824</v>
      </c>
      <c r="Z2735" s="145">
        <v>469</v>
      </c>
      <c r="AA2735" s="150">
        <v>42160</v>
      </c>
      <c r="AB2735" s="145">
        <v>397</v>
      </c>
      <c r="AC2735" s="145">
        <v>745</v>
      </c>
    </row>
    <row r="2736" spans="24:29">
      <c r="X2736" s="144">
        <v>42089</v>
      </c>
      <c r="Y2736" s="145">
        <v>827</v>
      </c>
      <c r="Z2736" s="145">
        <v>469</v>
      </c>
      <c r="AA2736" s="150">
        <v>42159</v>
      </c>
      <c r="AB2736" s="145">
        <v>397</v>
      </c>
      <c r="AC2736" s="145">
        <v>745</v>
      </c>
    </row>
    <row r="2737" spans="24:29">
      <c r="X2737" s="144">
        <v>42088</v>
      </c>
      <c r="Y2737" s="145">
        <v>827</v>
      </c>
      <c r="Z2737" s="145">
        <v>469</v>
      </c>
      <c r="AA2737" s="150">
        <v>42158</v>
      </c>
      <c r="AB2737" s="145">
        <v>397</v>
      </c>
      <c r="AC2737" s="145">
        <v>745</v>
      </c>
    </row>
    <row r="2738" spans="24:29">
      <c r="X2738" s="144">
        <v>42087</v>
      </c>
      <c r="Y2738" s="145">
        <v>827</v>
      </c>
      <c r="Z2738" s="145">
        <v>470</v>
      </c>
      <c r="AA2738" s="150">
        <v>42157</v>
      </c>
      <c r="AB2738" s="145">
        <v>397</v>
      </c>
      <c r="AC2738" s="145">
        <v>746</v>
      </c>
    </row>
    <row r="2739" spans="24:29">
      <c r="X2739" s="144">
        <v>42086</v>
      </c>
      <c r="Y2739" s="145">
        <v>827</v>
      </c>
      <c r="Z2739" s="145">
        <v>474</v>
      </c>
      <c r="AA2739" s="150">
        <v>42156</v>
      </c>
      <c r="AB2739" s="145">
        <v>397</v>
      </c>
      <c r="AC2739" s="145">
        <v>744</v>
      </c>
    </row>
    <row r="2740" spans="24:29">
      <c r="X2740" s="144">
        <v>42083</v>
      </c>
      <c r="Y2740" s="145">
        <v>827</v>
      </c>
      <c r="Z2740" s="145">
        <v>474</v>
      </c>
      <c r="AA2740" s="150">
        <v>42153</v>
      </c>
      <c r="AB2740" s="145">
        <v>397</v>
      </c>
      <c r="AC2740" s="145">
        <v>744</v>
      </c>
    </row>
    <row r="2741" spans="24:29">
      <c r="X2741" s="144">
        <v>42082</v>
      </c>
      <c r="Y2741" s="145">
        <v>827</v>
      </c>
      <c r="Z2741" s="145">
        <v>474</v>
      </c>
      <c r="AA2741" s="150">
        <v>42152</v>
      </c>
      <c r="AB2741" s="145">
        <v>397</v>
      </c>
      <c r="AC2741" s="145">
        <v>749</v>
      </c>
    </row>
    <row r="2742" spans="24:29">
      <c r="X2742" s="144">
        <v>42081</v>
      </c>
      <c r="Y2742" s="145">
        <v>827</v>
      </c>
      <c r="Z2742" s="145">
        <v>474</v>
      </c>
      <c r="AA2742" s="150">
        <v>42151</v>
      </c>
      <c r="AB2742" s="145">
        <v>397</v>
      </c>
      <c r="AC2742" s="145">
        <v>749</v>
      </c>
    </row>
    <row r="2743" spans="24:29">
      <c r="X2743" s="144">
        <v>42080</v>
      </c>
      <c r="Y2743" s="145">
        <v>827</v>
      </c>
      <c r="Z2743" s="145">
        <v>475</v>
      </c>
      <c r="AA2743" s="150">
        <v>42150</v>
      </c>
      <c r="AB2743" s="145">
        <v>397</v>
      </c>
      <c r="AC2743" s="145">
        <v>749</v>
      </c>
    </row>
    <row r="2744" spans="24:29">
      <c r="X2744" s="144">
        <v>42079</v>
      </c>
      <c r="Y2744" s="145">
        <v>827</v>
      </c>
      <c r="Z2744" s="145">
        <v>475</v>
      </c>
      <c r="AA2744" s="150">
        <v>42149</v>
      </c>
      <c r="AB2744" s="145">
        <v>397</v>
      </c>
      <c r="AC2744" s="145">
        <v>758</v>
      </c>
    </row>
    <row r="2745" spans="24:29">
      <c r="X2745" s="144">
        <v>42076</v>
      </c>
      <c r="Y2745" s="145">
        <v>833</v>
      </c>
      <c r="Z2745" s="145">
        <v>475</v>
      </c>
      <c r="AA2745" s="150">
        <v>42146</v>
      </c>
      <c r="AB2745" s="145">
        <v>397</v>
      </c>
      <c r="AC2745" s="145">
        <v>756</v>
      </c>
    </row>
    <row r="2746" spans="24:29">
      <c r="X2746" s="144">
        <v>42075</v>
      </c>
      <c r="Y2746" s="145">
        <v>833</v>
      </c>
      <c r="Z2746" s="145">
        <v>475</v>
      </c>
      <c r="AA2746" s="150">
        <v>42145</v>
      </c>
      <c r="AB2746" s="145">
        <v>397</v>
      </c>
      <c r="AC2746" s="145">
        <v>758</v>
      </c>
    </row>
    <row r="2747" spans="24:29">
      <c r="X2747" s="144">
        <v>42074</v>
      </c>
      <c r="Y2747" s="145">
        <v>833</v>
      </c>
      <c r="Z2747" s="145">
        <v>475</v>
      </c>
      <c r="AA2747" s="150">
        <v>42144</v>
      </c>
      <c r="AB2747" s="145">
        <v>397</v>
      </c>
      <c r="AC2747" s="145">
        <v>758</v>
      </c>
    </row>
    <row r="2748" spans="24:29">
      <c r="X2748" s="144">
        <v>42073</v>
      </c>
      <c r="Y2748" s="145">
        <v>833</v>
      </c>
      <c r="Z2748" s="145">
        <v>475</v>
      </c>
      <c r="AA2748" s="150">
        <v>42143</v>
      </c>
      <c r="AB2748" s="145">
        <v>398</v>
      </c>
      <c r="AC2748" s="145">
        <v>767</v>
      </c>
    </row>
    <row r="2749" spans="24:29">
      <c r="X2749" s="144">
        <v>42072</v>
      </c>
      <c r="Y2749" s="145">
        <v>833</v>
      </c>
      <c r="Z2749" s="145">
        <v>475</v>
      </c>
      <c r="AA2749" s="150">
        <v>42142</v>
      </c>
      <c r="AB2749" s="145">
        <v>401</v>
      </c>
      <c r="AC2749" s="145">
        <v>767</v>
      </c>
    </row>
    <row r="2750" spans="24:29">
      <c r="X2750" s="144">
        <v>42069</v>
      </c>
      <c r="Y2750" s="145">
        <v>833</v>
      </c>
      <c r="Z2750" s="145">
        <v>475</v>
      </c>
      <c r="AA2750" s="150">
        <v>42139</v>
      </c>
      <c r="AB2750" s="145">
        <v>411</v>
      </c>
      <c r="AC2750" s="145">
        <v>778</v>
      </c>
    </row>
    <row r="2751" spans="24:29">
      <c r="X2751" s="144">
        <v>42068</v>
      </c>
      <c r="Y2751" s="145">
        <v>833</v>
      </c>
      <c r="Z2751" s="145">
        <v>482</v>
      </c>
      <c r="AA2751" s="150">
        <v>42138</v>
      </c>
      <c r="AB2751" s="145">
        <v>411</v>
      </c>
      <c r="AC2751" s="145">
        <v>778</v>
      </c>
    </row>
    <row r="2752" spans="24:29">
      <c r="X2752" s="144">
        <v>42067</v>
      </c>
      <c r="Y2752" s="145">
        <v>833</v>
      </c>
      <c r="Z2752" s="145">
        <v>482</v>
      </c>
      <c r="AA2752" s="150">
        <v>42137</v>
      </c>
      <c r="AB2752" s="145">
        <v>414</v>
      </c>
      <c r="AC2752" s="145">
        <v>778</v>
      </c>
    </row>
    <row r="2753" spans="24:29">
      <c r="X2753" s="144">
        <v>42066</v>
      </c>
      <c r="Y2753" s="145">
        <v>837</v>
      </c>
      <c r="Z2753" s="145">
        <v>483</v>
      </c>
      <c r="AA2753" s="150">
        <v>42136</v>
      </c>
      <c r="AB2753" s="145">
        <v>415</v>
      </c>
      <c r="AC2753" s="145">
        <v>778</v>
      </c>
    </row>
    <row r="2754" spans="24:29">
      <c r="X2754" s="144">
        <v>42065</v>
      </c>
      <c r="Y2754" s="145">
        <v>838</v>
      </c>
      <c r="Z2754" s="145">
        <v>483</v>
      </c>
      <c r="AA2754" s="150">
        <v>42135</v>
      </c>
      <c r="AB2754" s="145">
        <v>427</v>
      </c>
      <c r="AC2754" s="145">
        <v>789</v>
      </c>
    </row>
    <row r="2755" spans="24:29">
      <c r="X2755" s="144">
        <v>42062</v>
      </c>
      <c r="Y2755" s="145">
        <v>838</v>
      </c>
      <c r="Z2755" s="145">
        <v>485</v>
      </c>
      <c r="AA2755" s="150">
        <v>42132</v>
      </c>
      <c r="AB2755" s="145">
        <v>427</v>
      </c>
      <c r="AC2755" s="145">
        <v>789</v>
      </c>
    </row>
    <row r="2756" spans="24:29">
      <c r="X2756" s="144">
        <v>42061</v>
      </c>
      <c r="Y2756" s="145">
        <v>838</v>
      </c>
      <c r="Z2756" s="145">
        <v>485</v>
      </c>
      <c r="AA2756" s="150">
        <v>42131</v>
      </c>
      <c r="AB2756" s="145">
        <v>427</v>
      </c>
      <c r="AC2756" s="145">
        <v>792</v>
      </c>
    </row>
    <row r="2757" spans="24:29">
      <c r="X2757" s="144">
        <v>42060</v>
      </c>
      <c r="Y2757" s="145">
        <v>838</v>
      </c>
      <c r="Z2757" s="145">
        <v>485</v>
      </c>
      <c r="AA2757" s="150">
        <v>42130</v>
      </c>
      <c r="AB2757" s="145">
        <v>433</v>
      </c>
      <c r="AC2757" s="145">
        <v>792</v>
      </c>
    </row>
    <row r="2758" spans="24:29">
      <c r="X2758" s="144">
        <v>42052</v>
      </c>
      <c r="Y2758" s="145">
        <v>838</v>
      </c>
      <c r="Z2758" s="145">
        <v>486</v>
      </c>
      <c r="AA2758" s="150">
        <v>42129</v>
      </c>
      <c r="AB2758" s="145">
        <v>441</v>
      </c>
      <c r="AC2758" s="145">
        <v>792</v>
      </c>
    </row>
    <row r="2759" spans="24:29">
      <c r="X2759" s="144">
        <v>42051</v>
      </c>
      <c r="Y2759" s="145">
        <v>838</v>
      </c>
      <c r="Z2759" s="145">
        <v>486</v>
      </c>
      <c r="AA2759" s="150">
        <v>42128</v>
      </c>
      <c r="AB2759" s="145">
        <v>441</v>
      </c>
      <c r="AC2759" s="145">
        <v>794</v>
      </c>
    </row>
    <row r="2760" spans="24:29">
      <c r="X2760" s="144">
        <v>42048</v>
      </c>
      <c r="Y2760" s="145">
        <v>838</v>
      </c>
      <c r="Z2760" s="145">
        <v>486</v>
      </c>
      <c r="AA2760" s="150">
        <v>42124</v>
      </c>
      <c r="AB2760" s="145">
        <v>441</v>
      </c>
      <c r="AC2760" s="145">
        <v>794</v>
      </c>
    </row>
    <row r="2761" spans="24:29">
      <c r="X2761" s="144">
        <v>42047</v>
      </c>
      <c r="Y2761" s="145">
        <v>838</v>
      </c>
      <c r="Z2761" s="145">
        <v>486</v>
      </c>
      <c r="AA2761" s="150">
        <v>42123</v>
      </c>
      <c r="AB2761" s="145">
        <v>442</v>
      </c>
      <c r="AC2761" s="145">
        <v>802</v>
      </c>
    </row>
    <row r="2762" spans="24:29">
      <c r="X2762" s="144">
        <v>42046</v>
      </c>
      <c r="Y2762" s="145">
        <v>838</v>
      </c>
      <c r="Z2762" s="145">
        <v>486</v>
      </c>
      <c r="AA2762" s="150">
        <v>42122</v>
      </c>
      <c r="AB2762" s="145">
        <v>442</v>
      </c>
      <c r="AC2762" s="145">
        <v>802</v>
      </c>
    </row>
    <row r="2763" spans="24:29">
      <c r="X2763" s="144">
        <v>42045</v>
      </c>
      <c r="Y2763" s="145">
        <v>844</v>
      </c>
      <c r="Z2763" s="145">
        <v>486</v>
      </c>
      <c r="AA2763" s="150">
        <v>42121</v>
      </c>
      <c r="AB2763" s="145">
        <v>442</v>
      </c>
      <c r="AC2763" s="145">
        <v>802</v>
      </c>
    </row>
    <row r="2764" spans="24:29">
      <c r="X2764" s="144">
        <v>42044</v>
      </c>
      <c r="Y2764" s="145">
        <v>844</v>
      </c>
      <c r="Z2764" s="145">
        <v>486</v>
      </c>
      <c r="AA2764" s="150">
        <v>42118</v>
      </c>
      <c r="AB2764" s="145">
        <v>442</v>
      </c>
      <c r="AC2764" s="145">
        <v>802</v>
      </c>
    </row>
    <row r="2765" spans="24:29">
      <c r="X2765" s="144">
        <v>42041</v>
      </c>
      <c r="Y2765" s="145">
        <v>844</v>
      </c>
      <c r="Z2765" s="145">
        <v>486</v>
      </c>
      <c r="AA2765" s="150">
        <v>42117</v>
      </c>
      <c r="AB2765" s="145">
        <v>451</v>
      </c>
      <c r="AC2765" s="145">
        <v>803</v>
      </c>
    </row>
    <row r="2766" spans="24:29">
      <c r="X2766" s="144">
        <v>42040</v>
      </c>
      <c r="Y2766" s="145">
        <v>847</v>
      </c>
      <c r="Z2766" s="145">
        <v>486</v>
      </c>
      <c r="AA2766" s="150">
        <v>42116</v>
      </c>
      <c r="AB2766" s="145">
        <v>451</v>
      </c>
      <c r="AC2766" s="145">
        <v>803</v>
      </c>
    </row>
    <row r="2767" spans="24:29">
      <c r="X2767" s="144">
        <v>42039</v>
      </c>
      <c r="Y2767" s="145">
        <v>847</v>
      </c>
      <c r="Z2767" s="145">
        <v>486</v>
      </c>
      <c r="AA2767" s="150">
        <v>42115</v>
      </c>
      <c r="AB2767" s="145">
        <v>451</v>
      </c>
      <c r="AC2767" s="145">
        <v>803</v>
      </c>
    </row>
    <row r="2768" spans="24:29">
      <c r="X2768" s="144">
        <v>42038</v>
      </c>
      <c r="Y2768" s="145">
        <v>847</v>
      </c>
      <c r="Z2768" s="145">
        <v>486</v>
      </c>
      <c r="AA2768" s="150">
        <v>42114</v>
      </c>
      <c r="AB2768" s="145">
        <v>451</v>
      </c>
      <c r="AC2768" s="145">
        <v>803</v>
      </c>
    </row>
    <row r="2769" spans="24:29">
      <c r="X2769" s="144">
        <v>42037</v>
      </c>
      <c r="Y2769" s="145">
        <v>847</v>
      </c>
      <c r="Z2769" s="145">
        <v>486</v>
      </c>
      <c r="AA2769" s="150">
        <v>42111</v>
      </c>
      <c r="AB2769" s="145">
        <v>451</v>
      </c>
      <c r="AC2769" s="145">
        <v>803</v>
      </c>
    </row>
    <row r="2770" spans="24:29">
      <c r="X2770" s="144">
        <v>42034</v>
      </c>
      <c r="Y2770" s="145">
        <v>847</v>
      </c>
      <c r="Z2770" s="145">
        <v>486</v>
      </c>
      <c r="AA2770" s="150">
        <v>42110</v>
      </c>
      <c r="AB2770" s="145">
        <v>451</v>
      </c>
      <c r="AC2770" s="145">
        <v>803</v>
      </c>
    </row>
    <row r="2771" spans="24:29">
      <c r="X2771" s="144">
        <v>42033</v>
      </c>
      <c r="Y2771" s="145">
        <v>847</v>
      </c>
      <c r="Z2771" s="145">
        <v>486</v>
      </c>
      <c r="AA2771" s="150">
        <v>42109</v>
      </c>
      <c r="AB2771" s="145">
        <v>451</v>
      </c>
      <c r="AC2771" s="145">
        <v>803</v>
      </c>
    </row>
    <row r="2772" spans="24:29">
      <c r="X2772" s="144">
        <v>42032</v>
      </c>
      <c r="Y2772" s="145">
        <v>850</v>
      </c>
      <c r="Z2772" s="145">
        <v>486</v>
      </c>
      <c r="AA2772" s="150">
        <v>42108</v>
      </c>
      <c r="AB2772" s="145">
        <v>452</v>
      </c>
      <c r="AC2772" s="145">
        <v>804</v>
      </c>
    </row>
    <row r="2773" spans="24:29">
      <c r="X2773" s="144">
        <v>42031</v>
      </c>
      <c r="Y2773" s="145">
        <v>850</v>
      </c>
      <c r="Z2773" s="145">
        <v>487</v>
      </c>
      <c r="AA2773" s="150">
        <v>42107</v>
      </c>
      <c r="AB2773" s="145">
        <v>452</v>
      </c>
      <c r="AC2773" s="145">
        <v>805</v>
      </c>
    </row>
    <row r="2774" spans="24:29">
      <c r="X2774" s="144">
        <v>42030</v>
      </c>
      <c r="Y2774" s="145">
        <v>851</v>
      </c>
      <c r="Z2774" s="145">
        <v>487</v>
      </c>
      <c r="AA2774" s="150">
        <v>42104</v>
      </c>
      <c r="AB2774" s="145">
        <v>452</v>
      </c>
      <c r="AC2774" s="145">
        <v>805</v>
      </c>
    </row>
    <row r="2775" spans="24:29">
      <c r="X2775" s="144">
        <v>42027</v>
      </c>
      <c r="Y2775" s="145">
        <v>851</v>
      </c>
      <c r="Z2775" s="145">
        <v>487</v>
      </c>
      <c r="AA2775" s="150">
        <v>42103</v>
      </c>
      <c r="AB2775" s="145">
        <v>452</v>
      </c>
      <c r="AC2775" s="145">
        <v>805</v>
      </c>
    </row>
    <row r="2776" spans="24:29">
      <c r="X2776" s="144">
        <v>42026</v>
      </c>
      <c r="Y2776" s="145">
        <v>850</v>
      </c>
      <c r="Z2776" s="145">
        <v>488</v>
      </c>
      <c r="AA2776" s="150">
        <v>42102</v>
      </c>
      <c r="AB2776" s="145">
        <v>452</v>
      </c>
      <c r="AC2776" s="145">
        <v>805</v>
      </c>
    </row>
    <row r="2777" spans="24:29">
      <c r="X2777" s="144">
        <v>42025</v>
      </c>
      <c r="Y2777" s="145">
        <v>850</v>
      </c>
      <c r="Z2777" s="145">
        <v>488</v>
      </c>
      <c r="AA2777" s="150">
        <v>42101</v>
      </c>
      <c r="AB2777" s="145">
        <v>453</v>
      </c>
      <c r="AC2777" s="145">
        <v>806</v>
      </c>
    </row>
    <row r="2778" spans="24:29">
      <c r="X2778" s="144">
        <v>42024</v>
      </c>
      <c r="Y2778" s="145">
        <v>850</v>
      </c>
      <c r="Z2778" s="145">
        <v>488</v>
      </c>
      <c r="AA2778" s="150">
        <v>42097</v>
      </c>
      <c r="AB2778" s="145">
        <v>453</v>
      </c>
      <c r="AC2778" s="145">
        <v>814</v>
      </c>
    </row>
    <row r="2779" spans="24:29">
      <c r="X2779" s="144">
        <v>42023</v>
      </c>
      <c r="Y2779" s="145">
        <v>850</v>
      </c>
      <c r="Z2779" s="145">
        <v>488</v>
      </c>
      <c r="AA2779" s="150">
        <v>42096</v>
      </c>
      <c r="AB2779" s="145">
        <v>455</v>
      </c>
      <c r="AC2779" s="145">
        <v>814</v>
      </c>
    </row>
    <row r="2780" spans="24:29">
      <c r="X2780" s="144">
        <v>42020</v>
      </c>
      <c r="Y2780" s="145">
        <v>850</v>
      </c>
      <c r="Z2780" s="145">
        <v>488</v>
      </c>
      <c r="AA2780" s="150">
        <v>42095</v>
      </c>
      <c r="AB2780" s="145">
        <v>469</v>
      </c>
      <c r="AC2780" s="145">
        <v>823</v>
      </c>
    </row>
    <row r="2781" spans="24:29">
      <c r="X2781" s="144">
        <v>42019</v>
      </c>
      <c r="Y2781" s="145">
        <v>850</v>
      </c>
      <c r="Z2781" s="145">
        <v>488</v>
      </c>
      <c r="AA2781" s="150">
        <v>42094</v>
      </c>
      <c r="AB2781" s="145">
        <v>469</v>
      </c>
      <c r="AC2781" s="145">
        <v>823</v>
      </c>
    </row>
    <row r="2782" spans="24:29">
      <c r="X2782" s="144">
        <v>42018</v>
      </c>
      <c r="Y2782" s="145">
        <v>850</v>
      </c>
      <c r="Z2782" s="145">
        <v>488</v>
      </c>
      <c r="AA2782" s="150">
        <v>42093</v>
      </c>
      <c r="AB2782" s="145">
        <v>469</v>
      </c>
      <c r="AC2782" s="145">
        <v>824</v>
      </c>
    </row>
    <row r="2783" spans="24:29">
      <c r="X2783" s="144">
        <v>42017</v>
      </c>
      <c r="Y2783" s="145">
        <v>850</v>
      </c>
      <c r="Z2783" s="145">
        <v>488</v>
      </c>
      <c r="AA2783" s="150">
        <v>42090</v>
      </c>
      <c r="AB2783" s="145">
        <v>469</v>
      </c>
      <c r="AC2783" s="145">
        <v>824</v>
      </c>
    </row>
    <row r="2784" spans="24:29">
      <c r="X2784" s="144">
        <v>42016</v>
      </c>
      <c r="Y2784" s="145">
        <v>850</v>
      </c>
      <c r="Z2784" s="145">
        <v>488</v>
      </c>
      <c r="AA2784" s="150">
        <v>42089</v>
      </c>
      <c r="AB2784" s="145">
        <v>469</v>
      </c>
      <c r="AC2784" s="145">
        <v>827</v>
      </c>
    </row>
    <row r="2785" spans="24:29">
      <c r="X2785" s="144">
        <v>42013</v>
      </c>
      <c r="Y2785" s="145">
        <v>851</v>
      </c>
      <c r="Z2785" s="145">
        <v>489</v>
      </c>
      <c r="AA2785" s="150">
        <v>42088</v>
      </c>
      <c r="AB2785" s="145">
        <v>469</v>
      </c>
      <c r="AC2785" s="145">
        <v>827</v>
      </c>
    </row>
    <row r="2786" spans="24:29">
      <c r="X2786" s="144">
        <v>42012</v>
      </c>
      <c r="Y2786" s="145">
        <v>851</v>
      </c>
      <c r="Z2786" s="145">
        <v>494</v>
      </c>
      <c r="AA2786" s="150">
        <v>42087</v>
      </c>
      <c r="AB2786" s="145">
        <v>470</v>
      </c>
      <c r="AC2786" s="145">
        <v>827</v>
      </c>
    </row>
    <row r="2787" spans="24:29">
      <c r="X2787" s="144">
        <v>42011</v>
      </c>
      <c r="Y2787" s="145">
        <v>854</v>
      </c>
      <c r="Z2787" s="145">
        <v>494</v>
      </c>
      <c r="AA2787" s="150">
        <v>42086</v>
      </c>
      <c r="AB2787" s="145">
        <v>474</v>
      </c>
      <c r="AC2787" s="145">
        <v>827</v>
      </c>
    </row>
    <row r="2788" spans="24:29">
      <c r="X2788" s="144">
        <v>42010</v>
      </c>
      <c r="Y2788" s="145">
        <v>856</v>
      </c>
      <c r="Z2788" s="145">
        <v>494</v>
      </c>
      <c r="AA2788" s="150">
        <v>42083</v>
      </c>
      <c r="AB2788" s="145">
        <v>474</v>
      </c>
      <c r="AC2788" s="145">
        <v>827</v>
      </c>
    </row>
    <row r="2789" spans="24:29">
      <c r="X2789" s="144">
        <v>42009</v>
      </c>
      <c r="Y2789" s="145">
        <v>856</v>
      </c>
      <c r="Z2789" s="145">
        <v>494</v>
      </c>
      <c r="AA2789" s="150">
        <v>42082</v>
      </c>
      <c r="AB2789" s="145">
        <v>474</v>
      </c>
      <c r="AC2789" s="145">
        <v>827</v>
      </c>
    </row>
    <row r="2790" spans="24:29">
      <c r="X2790" s="144">
        <v>42004</v>
      </c>
      <c r="Y2790" s="145">
        <v>853</v>
      </c>
      <c r="Z2790" s="145">
        <v>502</v>
      </c>
      <c r="AA2790" s="150">
        <v>42081</v>
      </c>
      <c r="AB2790" s="145">
        <v>474</v>
      </c>
      <c r="AC2790" s="145">
        <v>827</v>
      </c>
    </row>
    <row r="2791" spans="24:29">
      <c r="X2791" s="144">
        <v>42003</v>
      </c>
      <c r="Y2791" s="145">
        <v>853</v>
      </c>
      <c r="Z2791" s="145">
        <v>502</v>
      </c>
      <c r="AA2791" s="150">
        <v>42080</v>
      </c>
      <c r="AB2791" s="145">
        <v>475</v>
      </c>
      <c r="AC2791" s="145">
        <v>827</v>
      </c>
    </row>
    <row r="2792" spans="24:29">
      <c r="X2792" s="144">
        <v>42002</v>
      </c>
      <c r="Y2792" s="145">
        <v>853</v>
      </c>
      <c r="Z2792" s="145">
        <v>502</v>
      </c>
      <c r="AA2792" s="150">
        <v>42079</v>
      </c>
      <c r="AB2792" s="145">
        <v>475</v>
      </c>
      <c r="AC2792" s="145">
        <v>827</v>
      </c>
    </row>
    <row r="2793" spans="24:29">
      <c r="X2793" s="144">
        <v>41999</v>
      </c>
      <c r="Y2793" s="145">
        <v>853</v>
      </c>
      <c r="Z2793" s="145">
        <v>502</v>
      </c>
      <c r="AA2793" s="150">
        <v>42076</v>
      </c>
      <c r="AB2793" s="145">
        <v>475</v>
      </c>
      <c r="AC2793" s="145">
        <v>833</v>
      </c>
    </row>
    <row r="2794" spans="24:29">
      <c r="X2794" s="144">
        <v>41998</v>
      </c>
      <c r="Y2794" s="145">
        <v>853</v>
      </c>
      <c r="Z2794" s="145">
        <v>502</v>
      </c>
      <c r="AA2794" s="150">
        <v>42075</v>
      </c>
      <c r="AB2794" s="145">
        <v>475</v>
      </c>
      <c r="AC2794" s="145">
        <v>833</v>
      </c>
    </row>
    <row r="2795" spans="24:29">
      <c r="X2795" s="144">
        <v>41997</v>
      </c>
      <c r="Y2795" s="145">
        <v>854</v>
      </c>
      <c r="Z2795" s="145">
        <v>502</v>
      </c>
      <c r="AA2795" s="150">
        <v>42074</v>
      </c>
      <c r="AB2795" s="145">
        <v>475</v>
      </c>
      <c r="AC2795" s="145">
        <v>833</v>
      </c>
    </row>
    <row r="2796" spans="24:29">
      <c r="X2796" s="144">
        <v>41996</v>
      </c>
      <c r="Y2796" s="145">
        <v>854</v>
      </c>
      <c r="Z2796" s="145">
        <v>502</v>
      </c>
      <c r="AA2796" s="150">
        <v>42073</v>
      </c>
      <c r="AB2796" s="145">
        <v>475</v>
      </c>
      <c r="AC2796" s="145">
        <v>833</v>
      </c>
    </row>
    <row r="2797" spans="24:29">
      <c r="X2797" s="144">
        <v>41995</v>
      </c>
      <c r="Y2797" s="145">
        <v>854</v>
      </c>
      <c r="Z2797" s="145">
        <v>502</v>
      </c>
      <c r="AA2797" s="150">
        <v>42072</v>
      </c>
      <c r="AB2797" s="145">
        <v>475</v>
      </c>
      <c r="AC2797" s="145">
        <v>833</v>
      </c>
    </row>
    <row r="2798" spans="24:29">
      <c r="X2798" s="144">
        <v>41992</v>
      </c>
      <c r="Y2798" s="145">
        <v>855</v>
      </c>
      <c r="Z2798" s="145">
        <v>502</v>
      </c>
      <c r="AA2798" s="150">
        <v>42069</v>
      </c>
      <c r="AB2798" s="145">
        <v>475</v>
      </c>
      <c r="AC2798" s="145">
        <v>833</v>
      </c>
    </row>
    <row r="2799" spans="24:29">
      <c r="X2799" s="144">
        <v>41991</v>
      </c>
      <c r="Y2799" s="145">
        <v>855</v>
      </c>
      <c r="Z2799" s="145">
        <v>502</v>
      </c>
      <c r="AA2799" s="150">
        <v>42068</v>
      </c>
      <c r="AB2799" s="145">
        <v>482</v>
      </c>
      <c r="AC2799" s="145">
        <v>833</v>
      </c>
    </row>
    <row r="2800" spans="24:29">
      <c r="X2800" s="144">
        <v>41990</v>
      </c>
      <c r="Y2800" s="145">
        <v>856</v>
      </c>
      <c r="Z2800" s="145">
        <v>502</v>
      </c>
      <c r="AA2800" s="150">
        <v>42067</v>
      </c>
      <c r="AB2800" s="145">
        <v>482</v>
      </c>
      <c r="AC2800" s="145">
        <v>833</v>
      </c>
    </row>
    <row r="2801" spans="24:29">
      <c r="X2801" s="144">
        <v>41989</v>
      </c>
      <c r="Y2801" s="145">
        <v>856</v>
      </c>
      <c r="Z2801" s="145">
        <v>502</v>
      </c>
      <c r="AA2801" s="150">
        <v>42066</v>
      </c>
      <c r="AB2801" s="145">
        <v>483</v>
      </c>
      <c r="AC2801" s="145">
        <v>837</v>
      </c>
    </row>
    <row r="2802" spans="24:29">
      <c r="X2802" s="144">
        <v>41988</v>
      </c>
      <c r="Y2802" s="145">
        <v>856</v>
      </c>
      <c r="Z2802" s="145">
        <v>502</v>
      </c>
      <c r="AA2802" s="150">
        <v>42065</v>
      </c>
      <c r="AB2802" s="145">
        <v>483</v>
      </c>
      <c r="AC2802" s="145">
        <v>838</v>
      </c>
    </row>
    <row r="2803" spans="24:29">
      <c r="X2803" s="144">
        <v>41985</v>
      </c>
      <c r="Y2803" s="145">
        <v>856</v>
      </c>
      <c r="Z2803" s="145">
        <v>502</v>
      </c>
      <c r="AA2803" s="150">
        <v>42062</v>
      </c>
      <c r="AB2803" s="145">
        <v>485</v>
      </c>
      <c r="AC2803" s="145">
        <v>838</v>
      </c>
    </row>
    <row r="2804" spans="24:29">
      <c r="X2804" s="144">
        <v>41984</v>
      </c>
      <c r="Y2804" s="145">
        <v>856</v>
      </c>
      <c r="Z2804" s="145">
        <v>502</v>
      </c>
      <c r="AA2804" s="150">
        <v>42061</v>
      </c>
      <c r="AB2804" s="145">
        <v>485</v>
      </c>
      <c r="AC2804" s="145">
        <v>838</v>
      </c>
    </row>
    <row r="2805" spans="24:29">
      <c r="X2805" s="144">
        <v>41983</v>
      </c>
      <c r="Y2805" s="145">
        <v>856</v>
      </c>
      <c r="Z2805" s="145">
        <v>502</v>
      </c>
      <c r="AA2805" s="150">
        <v>42060</v>
      </c>
      <c r="AB2805" s="145">
        <v>485</v>
      </c>
      <c r="AC2805" s="145">
        <v>838</v>
      </c>
    </row>
    <row r="2806" spans="24:29">
      <c r="X2806" s="144">
        <v>41982</v>
      </c>
      <c r="Y2806" s="145">
        <v>856</v>
      </c>
      <c r="Z2806" s="145">
        <v>502</v>
      </c>
      <c r="AA2806" s="150">
        <v>42052</v>
      </c>
      <c r="AB2806" s="145">
        <v>486</v>
      </c>
      <c r="AC2806" s="145">
        <v>838</v>
      </c>
    </row>
    <row r="2807" spans="24:29">
      <c r="X2807" s="144">
        <v>41981</v>
      </c>
      <c r="Y2807" s="145">
        <v>856</v>
      </c>
      <c r="Z2807" s="145">
        <v>502</v>
      </c>
      <c r="AA2807" s="150">
        <v>42051</v>
      </c>
      <c r="AB2807" s="145">
        <v>486</v>
      </c>
      <c r="AC2807" s="145">
        <v>838</v>
      </c>
    </row>
    <row r="2808" spans="24:29">
      <c r="X2808" s="144">
        <v>41978</v>
      </c>
      <c r="Y2808" s="145">
        <v>856</v>
      </c>
      <c r="Z2808" s="145">
        <v>502</v>
      </c>
      <c r="AA2808" s="150">
        <v>42048</v>
      </c>
      <c r="AB2808" s="145">
        <v>486</v>
      </c>
      <c r="AC2808" s="145">
        <v>838</v>
      </c>
    </row>
    <row r="2809" spans="24:29">
      <c r="X2809" s="144">
        <v>41977</v>
      </c>
      <c r="Y2809" s="145">
        <v>856</v>
      </c>
      <c r="Z2809" s="145">
        <v>502</v>
      </c>
      <c r="AA2809" s="150">
        <v>42047</v>
      </c>
      <c r="AB2809" s="145">
        <v>486</v>
      </c>
      <c r="AC2809" s="145">
        <v>838</v>
      </c>
    </row>
    <row r="2810" spans="24:29">
      <c r="X2810" s="144">
        <v>41976</v>
      </c>
      <c r="Y2810" s="145">
        <v>856</v>
      </c>
      <c r="Z2810" s="145">
        <v>502</v>
      </c>
      <c r="AA2810" s="150">
        <v>42046</v>
      </c>
      <c r="AB2810" s="145">
        <v>486</v>
      </c>
      <c r="AC2810" s="145">
        <v>838</v>
      </c>
    </row>
    <row r="2811" spans="24:29">
      <c r="X2811" s="144">
        <v>41975</v>
      </c>
      <c r="Y2811" s="145">
        <v>856</v>
      </c>
      <c r="Z2811" s="145">
        <v>501</v>
      </c>
      <c r="AA2811" s="150">
        <v>42045</v>
      </c>
      <c r="AB2811" s="145">
        <v>486</v>
      </c>
      <c r="AC2811" s="145">
        <v>844</v>
      </c>
    </row>
    <row r="2812" spans="24:29">
      <c r="X2812" s="144">
        <v>41974</v>
      </c>
      <c r="Y2812" s="145">
        <v>856</v>
      </c>
      <c r="Z2812" s="145">
        <v>501</v>
      </c>
      <c r="AA2812" s="150">
        <v>42044</v>
      </c>
      <c r="AB2812" s="145">
        <v>486</v>
      </c>
      <c r="AC2812" s="145">
        <v>844</v>
      </c>
    </row>
    <row r="2813" spans="24:29">
      <c r="X2813" s="144">
        <v>41971</v>
      </c>
      <c r="Y2813" s="145">
        <v>856</v>
      </c>
      <c r="Z2813" s="145">
        <v>501</v>
      </c>
      <c r="AA2813" s="150">
        <v>42041</v>
      </c>
      <c r="AB2813" s="145">
        <v>486</v>
      </c>
      <c r="AC2813" s="145">
        <v>844</v>
      </c>
    </row>
    <row r="2814" spans="24:29">
      <c r="X2814" s="144">
        <v>41970</v>
      </c>
      <c r="Y2814" s="145">
        <v>856</v>
      </c>
      <c r="Z2814" s="145">
        <v>501</v>
      </c>
      <c r="AA2814" s="150">
        <v>42040</v>
      </c>
      <c r="AB2814" s="145">
        <v>486</v>
      </c>
      <c r="AC2814" s="145">
        <v>847</v>
      </c>
    </row>
    <row r="2815" spans="24:29">
      <c r="X2815" s="144">
        <v>41969</v>
      </c>
      <c r="Y2815" s="145">
        <v>856</v>
      </c>
      <c r="Z2815" s="145">
        <v>501</v>
      </c>
      <c r="AA2815" s="150">
        <v>42039</v>
      </c>
      <c r="AB2815" s="145">
        <v>486</v>
      </c>
      <c r="AC2815" s="145">
        <v>847</v>
      </c>
    </row>
    <row r="2816" spans="24:29">
      <c r="X2816" s="144">
        <v>41968</v>
      </c>
      <c r="Y2816" s="145">
        <v>856</v>
      </c>
      <c r="Z2816" s="145">
        <v>501</v>
      </c>
      <c r="AA2816" s="150">
        <v>42038</v>
      </c>
      <c r="AB2816" s="145">
        <v>486</v>
      </c>
      <c r="AC2816" s="145">
        <v>847</v>
      </c>
    </row>
    <row r="2817" spans="24:29">
      <c r="X2817" s="144">
        <v>41967</v>
      </c>
      <c r="Y2817" s="145">
        <v>856</v>
      </c>
      <c r="Z2817" s="145">
        <v>501</v>
      </c>
      <c r="AA2817" s="150">
        <v>42037</v>
      </c>
      <c r="AB2817" s="145">
        <v>486</v>
      </c>
      <c r="AC2817" s="145">
        <v>847</v>
      </c>
    </row>
    <row r="2818" spans="24:29">
      <c r="X2818" s="144">
        <v>41964</v>
      </c>
      <c r="Y2818" s="145">
        <v>856</v>
      </c>
      <c r="Z2818" s="145">
        <v>501</v>
      </c>
      <c r="AA2818" s="150">
        <v>42034</v>
      </c>
      <c r="AB2818" s="145">
        <v>486</v>
      </c>
      <c r="AC2818" s="145">
        <v>847</v>
      </c>
    </row>
    <row r="2819" spans="24:29">
      <c r="X2819" s="144">
        <v>41963</v>
      </c>
      <c r="Y2819" s="145">
        <v>856</v>
      </c>
      <c r="Z2819" s="145">
        <v>501</v>
      </c>
      <c r="AA2819" s="150">
        <v>42033</v>
      </c>
      <c r="AB2819" s="145">
        <v>486</v>
      </c>
      <c r="AC2819" s="145">
        <v>847</v>
      </c>
    </row>
    <row r="2820" spans="24:29">
      <c r="X2820" s="144">
        <v>41962</v>
      </c>
      <c r="Y2820" s="145">
        <v>856</v>
      </c>
      <c r="Z2820" s="145">
        <v>501</v>
      </c>
      <c r="AA2820" s="150">
        <v>42032</v>
      </c>
      <c r="AB2820" s="145">
        <v>486</v>
      </c>
      <c r="AC2820" s="145">
        <v>850</v>
      </c>
    </row>
    <row r="2821" spans="24:29">
      <c r="X2821" s="144">
        <v>41961</v>
      </c>
      <c r="Y2821" s="145">
        <v>856</v>
      </c>
      <c r="Z2821" s="145">
        <v>501</v>
      </c>
      <c r="AA2821" s="150">
        <v>42031</v>
      </c>
      <c r="AB2821" s="145">
        <v>487</v>
      </c>
      <c r="AC2821" s="145">
        <v>850</v>
      </c>
    </row>
    <row r="2822" spans="24:29">
      <c r="X2822" s="144">
        <v>41960</v>
      </c>
      <c r="Y2822" s="145">
        <v>856</v>
      </c>
      <c r="Z2822" s="145">
        <v>501</v>
      </c>
      <c r="AA2822" s="150">
        <v>42030</v>
      </c>
      <c r="AB2822" s="145">
        <v>487</v>
      </c>
      <c r="AC2822" s="145">
        <v>851</v>
      </c>
    </row>
    <row r="2823" spans="24:29">
      <c r="X2823" s="144">
        <v>41957</v>
      </c>
      <c r="Y2823" s="145">
        <v>856</v>
      </c>
      <c r="Z2823" s="145">
        <v>501</v>
      </c>
      <c r="AA2823" s="150">
        <v>42027</v>
      </c>
      <c r="AB2823" s="145">
        <v>487</v>
      </c>
      <c r="AC2823" s="145">
        <v>851</v>
      </c>
    </row>
    <row r="2824" spans="24:29">
      <c r="X2824" s="144">
        <v>41956</v>
      </c>
      <c r="Y2824" s="145">
        <v>856</v>
      </c>
      <c r="Z2824" s="145">
        <v>501</v>
      </c>
      <c r="AA2824" s="150">
        <v>42026</v>
      </c>
      <c r="AB2824" s="145">
        <v>488</v>
      </c>
      <c r="AC2824" s="145">
        <v>850</v>
      </c>
    </row>
    <row r="2825" spans="24:29">
      <c r="X2825" s="144">
        <v>41955</v>
      </c>
      <c r="Y2825" s="145">
        <v>856</v>
      </c>
      <c r="Z2825" s="145">
        <v>501</v>
      </c>
      <c r="AA2825" s="150">
        <v>42025</v>
      </c>
      <c r="AB2825" s="145">
        <v>488</v>
      </c>
      <c r="AC2825" s="145">
        <v>850</v>
      </c>
    </row>
    <row r="2826" spans="24:29">
      <c r="X2826" s="144">
        <v>41954</v>
      </c>
      <c r="Y2826" s="145">
        <v>856</v>
      </c>
      <c r="Z2826" s="145">
        <v>501</v>
      </c>
      <c r="AA2826" s="150">
        <v>42024</v>
      </c>
      <c r="AB2826" s="145">
        <v>488</v>
      </c>
      <c r="AC2826" s="145">
        <v>850</v>
      </c>
    </row>
    <row r="2827" spans="24:29">
      <c r="X2827" s="144">
        <v>41953</v>
      </c>
      <c r="Y2827" s="145">
        <v>856</v>
      </c>
      <c r="Z2827" s="145">
        <v>501</v>
      </c>
      <c r="AA2827" s="150">
        <v>42023</v>
      </c>
      <c r="AB2827" s="145">
        <v>488</v>
      </c>
      <c r="AC2827" s="145">
        <v>850</v>
      </c>
    </row>
    <row r="2828" spans="24:29">
      <c r="X2828" s="144">
        <v>41950</v>
      </c>
      <c r="Y2828" s="145">
        <v>856</v>
      </c>
      <c r="Z2828" s="145">
        <v>501</v>
      </c>
      <c r="AA2828" s="150">
        <v>42020</v>
      </c>
      <c r="AB2828" s="145">
        <v>488</v>
      </c>
      <c r="AC2828" s="145">
        <v>850</v>
      </c>
    </row>
    <row r="2829" spans="24:29">
      <c r="X2829" s="144">
        <v>41949</v>
      </c>
      <c r="Y2829" s="145">
        <v>859</v>
      </c>
      <c r="Z2829" s="145">
        <v>501</v>
      </c>
      <c r="AA2829" s="150">
        <v>42019</v>
      </c>
      <c r="AB2829" s="145">
        <v>488</v>
      </c>
      <c r="AC2829" s="145">
        <v>850</v>
      </c>
    </row>
    <row r="2830" spans="24:29">
      <c r="X2830" s="144">
        <v>41948</v>
      </c>
      <c r="Y2830" s="145">
        <v>859</v>
      </c>
      <c r="Z2830" s="145">
        <v>500</v>
      </c>
      <c r="AA2830" s="150">
        <v>42018</v>
      </c>
      <c r="AB2830" s="145">
        <v>488</v>
      </c>
      <c r="AC2830" s="145">
        <v>850</v>
      </c>
    </row>
    <row r="2831" spans="24:29">
      <c r="X2831" s="144">
        <v>41947</v>
      </c>
      <c r="Y2831" s="145">
        <v>858</v>
      </c>
      <c r="Z2831" s="145">
        <v>500</v>
      </c>
      <c r="AA2831" s="150">
        <v>42017</v>
      </c>
      <c r="AB2831" s="145">
        <v>488</v>
      </c>
      <c r="AC2831" s="145">
        <v>850</v>
      </c>
    </row>
    <row r="2832" spans="24:29">
      <c r="X2832" s="144">
        <v>41946</v>
      </c>
      <c r="Y2832" s="145">
        <v>858</v>
      </c>
      <c r="Z2832" s="145">
        <v>500</v>
      </c>
      <c r="AA2832" s="150">
        <v>42016</v>
      </c>
      <c r="AB2832" s="145">
        <v>488</v>
      </c>
      <c r="AC2832" s="145">
        <v>850</v>
      </c>
    </row>
    <row r="2833" spans="24:29">
      <c r="X2833" s="144">
        <v>41943</v>
      </c>
      <c r="Y2833" s="145">
        <v>855</v>
      </c>
      <c r="Z2833" s="145">
        <v>500</v>
      </c>
      <c r="AA2833" s="150">
        <v>42013</v>
      </c>
      <c r="AB2833" s="145">
        <v>489</v>
      </c>
      <c r="AC2833" s="145">
        <v>851</v>
      </c>
    </row>
    <row r="2834" spans="24:29">
      <c r="X2834" s="144">
        <v>41942</v>
      </c>
      <c r="Y2834" s="145">
        <v>855</v>
      </c>
      <c r="Z2834" s="145">
        <v>500</v>
      </c>
      <c r="AA2834" s="150">
        <v>42012</v>
      </c>
      <c r="AB2834" s="145">
        <v>494</v>
      </c>
      <c r="AC2834" s="145">
        <v>851</v>
      </c>
    </row>
    <row r="2835" spans="24:29">
      <c r="X2835" s="144">
        <v>41941</v>
      </c>
      <c r="Y2835" s="145">
        <v>855</v>
      </c>
      <c r="Z2835" s="145">
        <v>500</v>
      </c>
      <c r="AA2835" s="150">
        <v>42011</v>
      </c>
      <c r="AB2835" s="145">
        <v>494</v>
      </c>
      <c r="AC2835" s="145">
        <v>854</v>
      </c>
    </row>
    <row r="2836" spans="24:29">
      <c r="X2836" s="144">
        <v>41940</v>
      </c>
      <c r="Y2836" s="145">
        <v>855</v>
      </c>
      <c r="Z2836" s="145">
        <v>500</v>
      </c>
      <c r="AA2836" s="150">
        <v>42010</v>
      </c>
      <c r="AB2836" s="145">
        <v>494</v>
      </c>
      <c r="AC2836" s="145">
        <v>856</v>
      </c>
    </row>
    <row r="2837" spans="24:29">
      <c r="X2837" s="144">
        <v>41939</v>
      </c>
      <c r="Y2837" s="145">
        <v>855</v>
      </c>
      <c r="Z2837" s="145">
        <v>500</v>
      </c>
      <c r="AA2837" s="150">
        <v>42009</v>
      </c>
      <c r="AB2837" s="145">
        <v>494</v>
      </c>
      <c r="AC2837" s="145">
        <v>856</v>
      </c>
    </row>
    <row r="2838" spans="24:29">
      <c r="X2838" s="144">
        <v>41936</v>
      </c>
      <c r="Y2838" s="145">
        <v>855</v>
      </c>
      <c r="Z2838" s="145">
        <v>500</v>
      </c>
      <c r="AA2838" s="150">
        <v>42004</v>
      </c>
      <c r="AB2838" s="145">
        <v>502</v>
      </c>
      <c r="AC2838" s="145">
        <v>853</v>
      </c>
    </row>
    <row r="2839" spans="24:29">
      <c r="X2839" s="144">
        <v>41935</v>
      </c>
      <c r="Y2839" s="145">
        <v>855</v>
      </c>
      <c r="Z2839" s="145">
        <v>500</v>
      </c>
      <c r="AA2839" s="150">
        <v>42003</v>
      </c>
      <c r="AB2839" s="145">
        <v>502</v>
      </c>
      <c r="AC2839" s="145">
        <v>853</v>
      </c>
    </row>
    <row r="2840" spans="24:29">
      <c r="X2840" s="144">
        <v>41934</v>
      </c>
      <c r="Y2840" s="145">
        <v>854</v>
      </c>
      <c r="Z2840" s="145">
        <v>500</v>
      </c>
      <c r="AA2840" s="150">
        <v>42002</v>
      </c>
      <c r="AB2840" s="145">
        <v>502</v>
      </c>
      <c r="AC2840" s="145">
        <v>853</v>
      </c>
    </row>
    <row r="2841" spans="24:29">
      <c r="X2841" s="144">
        <v>41933</v>
      </c>
      <c r="Y2841" s="145">
        <v>854</v>
      </c>
      <c r="Z2841" s="145">
        <v>499</v>
      </c>
      <c r="AA2841" s="150">
        <v>41999</v>
      </c>
      <c r="AB2841" s="145">
        <v>502</v>
      </c>
      <c r="AC2841" s="145">
        <v>853</v>
      </c>
    </row>
    <row r="2842" spans="24:29">
      <c r="X2842" s="144">
        <v>41932</v>
      </c>
      <c r="Y2842" s="145">
        <v>853</v>
      </c>
      <c r="Z2842" s="145">
        <v>499</v>
      </c>
      <c r="AA2842" s="150">
        <v>41998</v>
      </c>
      <c r="AB2842" s="145">
        <v>502</v>
      </c>
      <c r="AC2842" s="145">
        <v>853</v>
      </c>
    </row>
    <row r="2843" spans="24:29">
      <c r="X2843" s="144">
        <v>41929</v>
      </c>
      <c r="Y2843" s="145">
        <v>853</v>
      </c>
      <c r="Z2843" s="145">
        <v>499</v>
      </c>
      <c r="AA2843" s="150">
        <v>41997</v>
      </c>
      <c r="AB2843" s="145">
        <v>502</v>
      </c>
      <c r="AC2843" s="145">
        <v>854</v>
      </c>
    </row>
    <row r="2844" spans="24:29">
      <c r="X2844" s="144">
        <v>41928</v>
      </c>
      <c r="Y2844" s="145">
        <v>853</v>
      </c>
      <c r="Z2844" s="145">
        <v>499</v>
      </c>
      <c r="AA2844" s="150">
        <v>41996</v>
      </c>
      <c r="AB2844" s="145">
        <v>502</v>
      </c>
      <c r="AC2844" s="145">
        <v>854</v>
      </c>
    </row>
    <row r="2845" spans="24:29">
      <c r="X2845" s="144">
        <v>41927</v>
      </c>
      <c r="Y2845" s="145">
        <v>853</v>
      </c>
      <c r="Z2845" s="145">
        <v>499</v>
      </c>
      <c r="AA2845" s="150">
        <v>41995</v>
      </c>
      <c r="AB2845" s="145">
        <v>502</v>
      </c>
      <c r="AC2845" s="145">
        <v>854</v>
      </c>
    </row>
    <row r="2846" spans="24:29">
      <c r="X2846" s="144">
        <v>41926</v>
      </c>
      <c r="Y2846" s="145">
        <v>851</v>
      </c>
      <c r="Z2846" s="145">
        <v>499</v>
      </c>
      <c r="AA2846" s="150">
        <v>41992</v>
      </c>
      <c r="AB2846" s="145">
        <v>502</v>
      </c>
      <c r="AC2846" s="145">
        <v>855</v>
      </c>
    </row>
    <row r="2847" spans="24:29">
      <c r="X2847" s="144">
        <v>41925</v>
      </c>
      <c r="Y2847" s="145">
        <v>851</v>
      </c>
      <c r="Z2847" s="145">
        <v>499</v>
      </c>
      <c r="AA2847" s="150">
        <v>41991</v>
      </c>
      <c r="AB2847" s="145">
        <v>502</v>
      </c>
      <c r="AC2847" s="145">
        <v>855</v>
      </c>
    </row>
    <row r="2848" spans="24:29">
      <c r="X2848" s="144">
        <v>41922</v>
      </c>
      <c r="Y2848" s="145">
        <v>851</v>
      </c>
      <c r="Z2848" s="145">
        <v>499</v>
      </c>
      <c r="AA2848" s="150">
        <v>41990</v>
      </c>
      <c r="AB2848" s="145">
        <v>502</v>
      </c>
      <c r="AC2848" s="145">
        <v>856</v>
      </c>
    </row>
    <row r="2849" spans="24:29">
      <c r="X2849" s="144">
        <v>41921</v>
      </c>
      <c r="Y2849" s="145">
        <v>851</v>
      </c>
      <c r="Z2849" s="145">
        <v>499</v>
      </c>
      <c r="AA2849" s="150">
        <v>41989</v>
      </c>
      <c r="AB2849" s="145">
        <v>502</v>
      </c>
      <c r="AC2849" s="145">
        <v>856</v>
      </c>
    </row>
    <row r="2850" spans="24:29">
      <c r="X2850" s="144">
        <v>41920</v>
      </c>
      <c r="Y2850" s="145">
        <v>851</v>
      </c>
      <c r="Z2850" s="145">
        <v>499</v>
      </c>
      <c r="AA2850" s="150">
        <v>41988</v>
      </c>
      <c r="AB2850" s="145">
        <v>502</v>
      </c>
      <c r="AC2850" s="145">
        <v>856</v>
      </c>
    </row>
    <row r="2851" spans="24:29">
      <c r="X2851" s="144">
        <v>41912</v>
      </c>
      <c r="Y2851" s="145">
        <v>851</v>
      </c>
      <c r="Z2851" s="145">
        <v>499</v>
      </c>
      <c r="AA2851" s="150">
        <v>41985</v>
      </c>
      <c r="AB2851" s="145">
        <v>502</v>
      </c>
      <c r="AC2851" s="145">
        <v>856</v>
      </c>
    </row>
    <row r="2852" spans="24:29">
      <c r="X2852" s="144">
        <v>41911</v>
      </c>
      <c r="Y2852" s="145">
        <v>851</v>
      </c>
      <c r="Z2852" s="145">
        <v>499</v>
      </c>
      <c r="AA2852" s="150">
        <v>41984</v>
      </c>
      <c r="AB2852" s="145">
        <v>502</v>
      </c>
      <c r="AC2852" s="145">
        <v>856</v>
      </c>
    </row>
    <row r="2853" spans="24:29">
      <c r="X2853" s="144">
        <v>41908</v>
      </c>
      <c r="Y2853" s="145">
        <v>851</v>
      </c>
      <c r="Z2853" s="145">
        <v>499</v>
      </c>
      <c r="AA2853" s="150">
        <v>41983</v>
      </c>
      <c r="AB2853" s="145">
        <v>502</v>
      </c>
      <c r="AC2853" s="145">
        <v>856</v>
      </c>
    </row>
    <row r="2854" spans="24:29">
      <c r="X2854" s="144">
        <v>41907</v>
      </c>
      <c r="Y2854" s="145">
        <v>851</v>
      </c>
      <c r="Z2854" s="145">
        <v>499</v>
      </c>
      <c r="AA2854" s="150">
        <v>41982</v>
      </c>
      <c r="AB2854" s="145">
        <v>502</v>
      </c>
      <c r="AC2854" s="145">
        <v>856</v>
      </c>
    </row>
    <row r="2855" spans="24:29">
      <c r="X2855" s="144">
        <v>41906</v>
      </c>
      <c r="Y2855" s="145">
        <v>851</v>
      </c>
      <c r="Z2855" s="145">
        <v>499</v>
      </c>
      <c r="AA2855" s="150">
        <v>41981</v>
      </c>
      <c r="AB2855" s="145">
        <v>502</v>
      </c>
      <c r="AC2855" s="145">
        <v>856</v>
      </c>
    </row>
    <row r="2856" spans="24:29">
      <c r="X2856" s="144">
        <v>41905</v>
      </c>
      <c r="Y2856" s="145">
        <v>851</v>
      </c>
      <c r="Z2856" s="145">
        <v>499</v>
      </c>
      <c r="AA2856" s="150">
        <v>41978</v>
      </c>
      <c r="AB2856" s="145">
        <v>502</v>
      </c>
      <c r="AC2856" s="145">
        <v>856</v>
      </c>
    </row>
    <row r="2857" spans="24:29">
      <c r="X2857" s="144">
        <v>41904</v>
      </c>
      <c r="Y2857" s="145">
        <v>851</v>
      </c>
      <c r="Z2857" s="145">
        <v>499</v>
      </c>
      <c r="AA2857" s="150">
        <v>41977</v>
      </c>
      <c r="AB2857" s="145">
        <v>502</v>
      </c>
      <c r="AC2857" s="145">
        <v>856</v>
      </c>
    </row>
    <row r="2858" spans="24:29">
      <c r="X2858" s="144">
        <v>41901</v>
      </c>
      <c r="Y2858" s="145">
        <v>850</v>
      </c>
      <c r="Z2858" s="145">
        <v>499</v>
      </c>
      <c r="AA2858" s="150">
        <v>41976</v>
      </c>
      <c r="AB2858" s="145">
        <v>502</v>
      </c>
      <c r="AC2858" s="145">
        <v>856</v>
      </c>
    </row>
    <row r="2859" spans="24:29">
      <c r="X2859" s="144">
        <v>41900</v>
      </c>
      <c r="Y2859" s="145">
        <v>850</v>
      </c>
      <c r="Z2859" s="145">
        <v>499</v>
      </c>
      <c r="AA2859" s="150">
        <v>41975</v>
      </c>
      <c r="AB2859" s="145">
        <v>501</v>
      </c>
      <c r="AC2859" s="145">
        <v>856</v>
      </c>
    </row>
    <row r="2860" spans="24:29">
      <c r="X2860" s="144">
        <v>41899</v>
      </c>
      <c r="Y2860" s="145">
        <v>850</v>
      </c>
      <c r="Z2860" s="145">
        <v>499</v>
      </c>
      <c r="AA2860" s="150">
        <v>41974</v>
      </c>
      <c r="AB2860" s="145">
        <v>501</v>
      </c>
      <c r="AC2860" s="145">
        <v>856</v>
      </c>
    </row>
    <row r="2861" spans="24:29">
      <c r="X2861" s="144">
        <v>41898</v>
      </c>
      <c r="Y2861" s="145">
        <v>850</v>
      </c>
      <c r="Z2861" s="145">
        <v>499</v>
      </c>
      <c r="AA2861" s="150">
        <v>41971</v>
      </c>
      <c r="AB2861" s="145">
        <v>501</v>
      </c>
      <c r="AC2861" s="145">
        <v>856</v>
      </c>
    </row>
    <row r="2862" spans="24:29">
      <c r="X2862" s="144">
        <v>41897</v>
      </c>
      <c r="Y2862" s="145">
        <v>850</v>
      </c>
      <c r="Z2862" s="145">
        <v>499</v>
      </c>
      <c r="AA2862" s="150">
        <v>41970</v>
      </c>
      <c r="AB2862" s="145">
        <v>501</v>
      </c>
      <c r="AC2862" s="145">
        <v>856</v>
      </c>
    </row>
    <row r="2863" spans="24:29">
      <c r="X2863" s="144">
        <v>41894</v>
      </c>
      <c r="Y2863" s="145">
        <v>850</v>
      </c>
      <c r="Z2863" s="145">
        <v>499</v>
      </c>
      <c r="AA2863" s="150">
        <v>41969</v>
      </c>
      <c r="AB2863" s="145">
        <v>501</v>
      </c>
      <c r="AC2863" s="145">
        <v>856</v>
      </c>
    </row>
    <row r="2864" spans="24:29">
      <c r="X2864" s="144">
        <v>41893</v>
      </c>
      <c r="Y2864" s="145">
        <v>850</v>
      </c>
      <c r="Z2864" s="145">
        <v>499</v>
      </c>
      <c r="AA2864" s="150">
        <v>41968</v>
      </c>
      <c r="AB2864" s="145">
        <v>501</v>
      </c>
      <c r="AC2864" s="145">
        <v>856</v>
      </c>
    </row>
    <row r="2865" spans="24:29">
      <c r="X2865" s="144">
        <v>41892</v>
      </c>
      <c r="Y2865" s="145">
        <v>850</v>
      </c>
      <c r="Z2865" s="145">
        <v>499</v>
      </c>
      <c r="AA2865" s="150">
        <v>41967</v>
      </c>
      <c r="AB2865" s="145">
        <v>501</v>
      </c>
      <c r="AC2865" s="145">
        <v>856</v>
      </c>
    </row>
    <row r="2866" spans="24:29">
      <c r="X2866" s="144">
        <v>41891</v>
      </c>
      <c r="Y2866" s="145">
        <v>850</v>
      </c>
      <c r="Z2866" s="145">
        <v>499</v>
      </c>
      <c r="AA2866" s="150">
        <v>41964</v>
      </c>
      <c r="AB2866" s="145">
        <v>501</v>
      </c>
      <c r="AC2866" s="145">
        <v>856</v>
      </c>
    </row>
    <row r="2867" spans="24:29">
      <c r="X2867" s="144">
        <v>41887</v>
      </c>
      <c r="Y2867" s="145">
        <v>850</v>
      </c>
      <c r="Z2867" s="145">
        <v>499</v>
      </c>
      <c r="AA2867" s="150">
        <v>41963</v>
      </c>
      <c r="AB2867" s="145">
        <v>501</v>
      </c>
      <c r="AC2867" s="145">
        <v>856</v>
      </c>
    </row>
    <row r="2868" spans="24:29">
      <c r="X2868" s="144">
        <v>41886</v>
      </c>
      <c r="Y2868" s="145">
        <v>850</v>
      </c>
      <c r="Z2868" s="145">
        <v>499</v>
      </c>
      <c r="AA2868" s="150">
        <v>41962</v>
      </c>
      <c r="AB2868" s="145">
        <v>501</v>
      </c>
      <c r="AC2868" s="145">
        <v>856</v>
      </c>
    </row>
    <row r="2869" spans="24:29">
      <c r="X2869" s="144">
        <v>41885</v>
      </c>
      <c r="Y2869" s="145">
        <v>850</v>
      </c>
      <c r="Z2869" s="145">
        <v>499</v>
      </c>
      <c r="AA2869" s="150">
        <v>41961</v>
      </c>
      <c r="AB2869" s="145">
        <v>501</v>
      </c>
      <c r="AC2869" s="145">
        <v>856</v>
      </c>
    </row>
    <row r="2870" spans="24:29">
      <c r="X2870" s="144">
        <v>41884</v>
      </c>
      <c r="Y2870" s="145">
        <v>850</v>
      </c>
      <c r="Z2870" s="145">
        <v>500</v>
      </c>
      <c r="AA2870" s="150">
        <v>41960</v>
      </c>
      <c r="AB2870" s="145">
        <v>501</v>
      </c>
      <c r="AC2870" s="145">
        <v>856</v>
      </c>
    </row>
    <row r="2871" spans="24:29">
      <c r="X2871" s="144">
        <v>41883</v>
      </c>
      <c r="Y2871" s="145">
        <v>850</v>
      </c>
      <c r="Z2871" s="145">
        <v>500</v>
      </c>
      <c r="AA2871" s="150">
        <v>41957</v>
      </c>
      <c r="AB2871" s="145">
        <v>501</v>
      </c>
      <c r="AC2871" s="145">
        <v>856</v>
      </c>
    </row>
    <row r="2872" spans="24:29">
      <c r="X2872" s="144">
        <v>41880</v>
      </c>
      <c r="Y2872" s="145">
        <v>850</v>
      </c>
      <c r="Z2872" s="145">
        <v>500</v>
      </c>
      <c r="AA2872" s="150">
        <v>41956</v>
      </c>
      <c r="AB2872" s="145">
        <v>501</v>
      </c>
      <c r="AC2872" s="145">
        <v>856</v>
      </c>
    </row>
    <row r="2873" spans="24:29">
      <c r="X2873" s="144">
        <v>41879</v>
      </c>
      <c r="Y2873" s="145">
        <v>850</v>
      </c>
      <c r="Z2873" s="145">
        <v>500</v>
      </c>
      <c r="AA2873" s="150">
        <v>41955</v>
      </c>
      <c r="AB2873" s="145">
        <v>501</v>
      </c>
      <c r="AC2873" s="145">
        <v>856</v>
      </c>
    </row>
    <row r="2874" spans="24:29">
      <c r="X2874" s="144">
        <v>41878</v>
      </c>
      <c r="Y2874" s="145">
        <v>850</v>
      </c>
      <c r="Z2874" s="145">
        <v>500</v>
      </c>
      <c r="AA2874" s="150">
        <v>41954</v>
      </c>
      <c r="AB2874" s="145">
        <v>501</v>
      </c>
      <c r="AC2874" s="145">
        <v>856</v>
      </c>
    </row>
    <row r="2875" spans="24:29">
      <c r="X2875" s="144">
        <v>41877</v>
      </c>
      <c r="Y2875" s="145">
        <v>850</v>
      </c>
      <c r="Z2875" s="145">
        <v>500</v>
      </c>
      <c r="AA2875" s="150">
        <v>41953</v>
      </c>
      <c r="AB2875" s="145">
        <v>501</v>
      </c>
      <c r="AC2875" s="145">
        <v>856</v>
      </c>
    </row>
    <row r="2876" spans="24:29">
      <c r="X2876" s="144">
        <v>41876</v>
      </c>
      <c r="Y2876" s="145">
        <v>850</v>
      </c>
      <c r="Z2876" s="145">
        <v>500</v>
      </c>
      <c r="AA2876" s="150">
        <v>41950</v>
      </c>
      <c r="AB2876" s="145">
        <v>501</v>
      </c>
      <c r="AC2876" s="145">
        <v>856</v>
      </c>
    </row>
    <row r="2877" spans="24:29">
      <c r="X2877" s="144">
        <v>41873</v>
      </c>
      <c r="Y2877" s="145">
        <v>850</v>
      </c>
      <c r="Z2877" s="145">
        <v>500</v>
      </c>
      <c r="AA2877" s="150">
        <v>41949</v>
      </c>
      <c r="AB2877" s="145">
        <v>501</v>
      </c>
      <c r="AC2877" s="145">
        <v>859</v>
      </c>
    </row>
    <row r="2878" spans="24:29">
      <c r="X2878" s="144">
        <v>41872</v>
      </c>
      <c r="Y2878" s="145">
        <v>850</v>
      </c>
      <c r="Z2878" s="145">
        <v>500</v>
      </c>
      <c r="AA2878" s="150">
        <v>41948</v>
      </c>
      <c r="AB2878" s="145">
        <v>500</v>
      </c>
      <c r="AC2878" s="145">
        <v>859</v>
      </c>
    </row>
    <row r="2879" spans="24:29">
      <c r="X2879" s="144">
        <v>41871</v>
      </c>
      <c r="Y2879" s="145">
        <v>851</v>
      </c>
      <c r="Z2879" s="145">
        <v>500</v>
      </c>
      <c r="AA2879" s="150">
        <v>41947</v>
      </c>
      <c r="AB2879" s="145">
        <v>500</v>
      </c>
      <c r="AC2879" s="145">
        <v>858</v>
      </c>
    </row>
    <row r="2880" spans="24:29">
      <c r="X2880" s="144">
        <v>41870</v>
      </c>
      <c r="Y2880" s="145">
        <v>851</v>
      </c>
      <c r="Z2880" s="145">
        <v>500</v>
      </c>
      <c r="AA2880" s="150">
        <v>41946</v>
      </c>
      <c r="AB2880" s="145">
        <v>500</v>
      </c>
      <c r="AC2880" s="145">
        <v>858</v>
      </c>
    </row>
    <row r="2881" spans="24:29">
      <c r="X2881" s="144">
        <v>41869</v>
      </c>
      <c r="Y2881" s="145">
        <v>851</v>
      </c>
      <c r="Z2881" s="145">
        <v>501</v>
      </c>
      <c r="AA2881" s="150">
        <v>41943</v>
      </c>
      <c r="AB2881" s="145">
        <v>500</v>
      </c>
      <c r="AC2881" s="145">
        <v>855</v>
      </c>
    </row>
    <row r="2882" spans="24:29">
      <c r="X2882" s="144">
        <v>41866</v>
      </c>
      <c r="Y2882" s="145">
        <v>850</v>
      </c>
      <c r="Z2882" s="145">
        <v>501</v>
      </c>
      <c r="AA2882" s="150">
        <v>41942</v>
      </c>
      <c r="AB2882" s="145">
        <v>500</v>
      </c>
      <c r="AC2882" s="145">
        <v>855</v>
      </c>
    </row>
    <row r="2883" spans="24:29">
      <c r="X2883" s="144">
        <v>41865</v>
      </c>
      <c r="Y2883" s="145">
        <v>850</v>
      </c>
      <c r="Z2883" s="145">
        <v>501</v>
      </c>
      <c r="AA2883" s="150">
        <v>41941</v>
      </c>
      <c r="AB2883" s="145">
        <v>500</v>
      </c>
      <c r="AC2883" s="145">
        <v>855</v>
      </c>
    </row>
    <row r="2884" spans="24:29">
      <c r="X2884" s="144">
        <v>41864</v>
      </c>
      <c r="Y2884" s="145">
        <v>850</v>
      </c>
      <c r="Z2884" s="145">
        <v>501</v>
      </c>
      <c r="AA2884" s="150">
        <v>41940</v>
      </c>
      <c r="AB2884" s="145">
        <v>500</v>
      </c>
      <c r="AC2884" s="145">
        <v>855</v>
      </c>
    </row>
    <row r="2885" spans="24:29">
      <c r="X2885" s="144">
        <v>41863</v>
      </c>
      <c r="Y2885" s="145">
        <v>850</v>
      </c>
      <c r="Z2885" s="145">
        <v>501</v>
      </c>
      <c r="AA2885" s="150">
        <v>41939</v>
      </c>
      <c r="AB2885" s="145">
        <v>500</v>
      </c>
      <c r="AC2885" s="145">
        <v>855</v>
      </c>
    </row>
    <row r="2886" spans="24:29">
      <c r="X2886" s="144">
        <v>41862</v>
      </c>
      <c r="Y2886" s="145">
        <v>850</v>
      </c>
      <c r="Z2886" s="145">
        <v>502</v>
      </c>
      <c r="AA2886" s="150">
        <v>41936</v>
      </c>
      <c r="AB2886" s="145">
        <v>500</v>
      </c>
      <c r="AC2886" s="145">
        <v>855</v>
      </c>
    </row>
    <row r="2887" spans="24:29">
      <c r="X2887" s="144">
        <v>41859</v>
      </c>
      <c r="Y2887" s="145">
        <v>853</v>
      </c>
      <c r="Z2887" s="145">
        <v>502</v>
      </c>
      <c r="AA2887" s="150">
        <v>41935</v>
      </c>
      <c r="AB2887" s="145">
        <v>500</v>
      </c>
      <c r="AC2887" s="145">
        <v>855</v>
      </c>
    </row>
    <row r="2888" spans="24:29">
      <c r="X2888" s="144">
        <v>41858</v>
      </c>
      <c r="Y2888" s="145">
        <v>853</v>
      </c>
      <c r="Z2888" s="145">
        <v>502</v>
      </c>
      <c r="AA2888" s="150">
        <v>41934</v>
      </c>
      <c r="AB2888" s="145">
        <v>500</v>
      </c>
      <c r="AC2888" s="145">
        <v>854</v>
      </c>
    </row>
    <row r="2889" spans="24:29">
      <c r="X2889" s="144">
        <v>41857</v>
      </c>
      <c r="Y2889" s="145">
        <v>853</v>
      </c>
      <c r="Z2889" s="145">
        <v>502</v>
      </c>
      <c r="AA2889" s="150">
        <v>41933</v>
      </c>
      <c r="AB2889" s="145">
        <v>499</v>
      </c>
      <c r="AC2889" s="145">
        <v>854</v>
      </c>
    </row>
    <row r="2890" spans="24:29">
      <c r="X2890" s="144">
        <v>41856</v>
      </c>
      <c r="Y2890" s="145">
        <v>857</v>
      </c>
      <c r="Z2890" s="145">
        <v>503</v>
      </c>
      <c r="AA2890" s="150">
        <v>41932</v>
      </c>
      <c r="AB2890" s="145">
        <v>499</v>
      </c>
      <c r="AC2890" s="145">
        <v>853</v>
      </c>
    </row>
    <row r="2891" spans="24:29">
      <c r="X2891" s="144">
        <v>41855</v>
      </c>
      <c r="Y2891" s="145">
        <v>856</v>
      </c>
      <c r="Z2891" s="145">
        <v>503</v>
      </c>
      <c r="AA2891" s="150">
        <v>41929</v>
      </c>
      <c r="AB2891" s="145">
        <v>499</v>
      </c>
      <c r="AC2891" s="145">
        <v>853</v>
      </c>
    </row>
    <row r="2892" spans="24:29">
      <c r="X2892" s="144">
        <v>41852</v>
      </c>
      <c r="Y2892" s="145">
        <v>858</v>
      </c>
      <c r="Z2892" s="145">
        <v>503</v>
      </c>
      <c r="AA2892" s="150">
        <v>41928</v>
      </c>
      <c r="AB2892" s="145">
        <v>499</v>
      </c>
      <c r="AC2892" s="145">
        <v>853</v>
      </c>
    </row>
    <row r="2893" spans="24:29">
      <c r="X2893" s="144">
        <v>41851</v>
      </c>
      <c r="Y2893" s="145">
        <v>873</v>
      </c>
      <c r="Z2893" s="145">
        <v>503</v>
      </c>
      <c r="AA2893" s="150">
        <v>41927</v>
      </c>
      <c r="AB2893" s="145">
        <v>499</v>
      </c>
      <c r="AC2893" s="145">
        <v>853</v>
      </c>
    </row>
    <row r="2894" spans="24:29">
      <c r="X2894" s="144">
        <v>41850</v>
      </c>
      <c r="Y2894" s="145">
        <v>873</v>
      </c>
      <c r="Z2894" s="145">
        <v>503</v>
      </c>
      <c r="AA2894" s="150">
        <v>41926</v>
      </c>
      <c r="AB2894" s="145">
        <v>499</v>
      </c>
      <c r="AC2894" s="145">
        <v>851</v>
      </c>
    </row>
    <row r="2895" spans="24:29">
      <c r="X2895" s="144">
        <v>41849</v>
      </c>
      <c r="Y2895" s="145">
        <v>887</v>
      </c>
      <c r="Z2895" s="145">
        <v>516</v>
      </c>
      <c r="AA2895" s="150">
        <v>41925</v>
      </c>
      <c r="AB2895" s="145">
        <v>499</v>
      </c>
      <c r="AC2895" s="145">
        <v>851</v>
      </c>
    </row>
    <row r="2896" spans="24:29">
      <c r="X2896" s="144">
        <v>41848</v>
      </c>
      <c r="Y2896" s="145">
        <v>891</v>
      </c>
      <c r="Z2896" s="145">
        <v>516</v>
      </c>
      <c r="AA2896" s="150">
        <v>41922</v>
      </c>
      <c r="AB2896" s="145">
        <v>499</v>
      </c>
      <c r="AC2896" s="145">
        <v>851</v>
      </c>
    </row>
    <row r="2897" spans="24:29">
      <c r="X2897" s="144">
        <v>41845</v>
      </c>
      <c r="Y2897" s="145">
        <v>897</v>
      </c>
      <c r="Z2897" s="145">
        <v>523</v>
      </c>
      <c r="AA2897" s="150">
        <v>41921</v>
      </c>
      <c r="AB2897" s="145">
        <v>499</v>
      </c>
      <c r="AC2897" s="145">
        <v>851</v>
      </c>
    </row>
    <row r="2898" spans="24:29">
      <c r="X2898" s="144">
        <v>41844</v>
      </c>
      <c r="Y2898" s="145">
        <v>897</v>
      </c>
      <c r="Z2898" s="145">
        <v>523</v>
      </c>
      <c r="AA2898" s="150">
        <v>41920</v>
      </c>
      <c r="AB2898" s="145">
        <v>499</v>
      </c>
      <c r="AC2898" s="145">
        <v>851</v>
      </c>
    </row>
    <row r="2899" spans="24:29">
      <c r="X2899" s="144">
        <v>41843</v>
      </c>
      <c r="Y2899" s="145">
        <v>897</v>
      </c>
      <c r="Z2899" s="145">
        <v>523</v>
      </c>
      <c r="AA2899" s="150">
        <v>41912</v>
      </c>
      <c r="AB2899" s="145">
        <v>499</v>
      </c>
      <c r="AC2899" s="145">
        <v>851</v>
      </c>
    </row>
    <row r="2900" spans="24:29">
      <c r="X2900" s="144">
        <v>41842</v>
      </c>
      <c r="Y2900" s="145">
        <v>897</v>
      </c>
      <c r="Z2900" s="145">
        <v>524</v>
      </c>
      <c r="AA2900" s="150">
        <v>41911</v>
      </c>
      <c r="AB2900" s="145">
        <v>499</v>
      </c>
      <c r="AC2900" s="145">
        <v>851</v>
      </c>
    </row>
    <row r="2901" spans="24:29">
      <c r="X2901" s="144">
        <v>41841</v>
      </c>
      <c r="Y2901" s="145">
        <v>897</v>
      </c>
      <c r="Z2901" s="145">
        <v>524</v>
      </c>
      <c r="AA2901" s="150">
        <v>41908</v>
      </c>
      <c r="AB2901" s="145">
        <v>499</v>
      </c>
      <c r="AC2901" s="145">
        <v>851</v>
      </c>
    </row>
    <row r="2902" spans="24:29">
      <c r="X2902" s="144">
        <v>41838</v>
      </c>
      <c r="Y2902" s="145">
        <v>897</v>
      </c>
      <c r="Z2902" s="145">
        <v>524</v>
      </c>
      <c r="AA2902" s="150">
        <v>41907</v>
      </c>
      <c r="AB2902" s="145">
        <v>499</v>
      </c>
      <c r="AC2902" s="145">
        <v>851</v>
      </c>
    </row>
    <row r="2903" spans="24:29">
      <c r="X2903" s="144">
        <v>41837</v>
      </c>
      <c r="Y2903" s="145">
        <v>897</v>
      </c>
      <c r="Z2903" s="145">
        <v>524</v>
      </c>
      <c r="AA2903" s="150">
        <v>41906</v>
      </c>
      <c r="AB2903" s="145">
        <v>499</v>
      </c>
      <c r="AC2903" s="145">
        <v>851</v>
      </c>
    </row>
    <row r="2904" spans="24:29">
      <c r="X2904" s="144">
        <v>41836</v>
      </c>
      <c r="Y2904" s="145">
        <v>902</v>
      </c>
      <c r="Z2904" s="145">
        <v>524</v>
      </c>
      <c r="AA2904" s="150">
        <v>41905</v>
      </c>
      <c r="AB2904" s="145">
        <v>499</v>
      </c>
      <c r="AC2904" s="145">
        <v>851</v>
      </c>
    </row>
    <row r="2905" spans="24:29">
      <c r="X2905" s="144">
        <v>41835</v>
      </c>
      <c r="Y2905" s="145">
        <v>901</v>
      </c>
      <c r="Z2905" s="145">
        <v>524</v>
      </c>
      <c r="AA2905" s="150">
        <v>41904</v>
      </c>
      <c r="AB2905" s="145">
        <v>499</v>
      </c>
      <c r="AC2905" s="145">
        <v>851</v>
      </c>
    </row>
    <row r="2906" spans="24:29">
      <c r="X2906" s="144">
        <v>41834</v>
      </c>
      <c r="Y2906" s="145">
        <v>903</v>
      </c>
      <c r="Z2906" s="145">
        <v>524</v>
      </c>
      <c r="AA2906" s="150">
        <v>41901</v>
      </c>
      <c r="AB2906" s="145">
        <v>499</v>
      </c>
      <c r="AC2906" s="145">
        <v>850</v>
      </c>
    </row>
    <row r="2907" spans="24:29">
      <c r="X2907" s="144">
        <v>41831</v>
      </c>
      <c r="Y2907" s="145">
        <v>903</v>
      </c>
      <c r="Z2907" s="145">
        <v>524</v>
      </c>
      <c r="AA2907" s="150">
        <v>41900</v>
      </c>
      <c r="AB2907" s="145">
        <v>499</v>
      </c>
      <c r="AC2907" s="145">
        <v>850</v>
      </c>
    </row>
    <row r="2908" spans="24:29">
      <c r="X2908" s="144">
        <v>41830</v>
      </c>
      <c r="Y2908" s="145">
        <v>905</v>
      </c>
      <c r="Z2908" s="145">
        <v>524</v>
      </c>
      <c r="AA2908" s="150">
        <v>41899</v>
      </c>
      <c r="AB2908" s="145">
        <v>499</v>
      </c>
      <c r="AC2908" s="145">
        <v>850</v>
      </c>
    </row>
    <row r="2909" spans="24:29">
      <c r="X2909" s="144">
        <v>41829</v>
      </c>
      <c r="Y2909" s="145">
        <v>905</v>
      </c>
      <c r="Z2909" s="145">
        <v>524</v>
      </c>
      <c r="AA2909" s="150">
        <v>41898</v>
      </c>
      <c r="AB2909" s="145">
        <v>499</v>
      </c>
      <c r="AC2909" s="145">
        <v>850</v>
      </c>
    </row>
    <row r="2910" spans="24:29">
      <c r="X2910" s="144">
        <v>41828</v>
      </c>
      <c r="Y2910" s="145">
        <v>906</v>
      </c>
      <c r="Z2910" s="145">
        <v>525</v>
      </c>
      <c r="AA2910" s="150">
        <v>41897</v>
      </c>
      <c r="AB2910" s="145">
        <v>499</v>
      </c>
      <c r="AC2910" s="145">
        <v>850</v>
      </c>
    </row>
    <row r="2911" spans="24:29">
      <c r="X2911" s="144">
        <v>41827</v>
      </c>
      <c r="Y2911" s="145">
        <v>906</v>
      </c>
      <c r="Z2911" s="145">
        <v>534</v>
      </c>
      <c r="AA2911" s="150">
        <v>41894</v>
      </c>
      <c r="AB2911" s="145">
        <v>499</v>
      </c>
      <c r="AC2911" s="145">
        <v>850</v>
      </c>
    </row>
    <row r="2912" spans="24:29">
      <c r="X2912" s="144">
        <v>41824</v>
      </c>
      <c r="Y2912" s="145">
        <v>906</v>
      </c>
      <c r="Z2912" s="145">
        <v>534</v>
      </c>
      <c r="AA2912" s="150">
        <v>41893</v>
      </c>
      <c r="AB2912" s="145">
        <v>499</v>
      </c>
      <c r="AC2912" s="145">
        <v>850</v>
      </c>
    </row>
    <row r="2913" spans="24:29">
      <c r="X2913" s="144">
        <v>41823</v>
      </c>
      <c r="Y2913" s="145">
        <v>905</v>
      </c>
      <c r="Z2913" s="145">
        <v>534</v>
      </c>
      <c r="AA2913" s="150">
        <v>41892</v>
      </c>
      <c r="AB2913" s="145">
        <v>499</v>
      </c>
      <c r="AC2913" s="145">
        <v>850</v>
      </c>
    </row>
    <row r="2914" spans="24:29">
      <c r="X2914" s="144">
        <v>41822</v>
      </c>
      <c r="Y2914" s="145">
        <v>907</v>
      </c>
      <c r="Z2914" s="145">
        <v>534</v>
      </c>
      <c r="AA2914" s="150">
        <v>41891</v>
      </c>
      <c r="AB2914" s="145">
        <v>499</v>
      </c>
      <c r="AC2914" s="145">
        <v>850</v>
      </c>
    </row>
    <row r="2915" spans="24:29">
      <c r="X2915" s="144">
        <v>41821</v>
      </c>
      <c r="Y2915" s="145">
        <v>907</v>
      </c>
      <c r="Z2915" s="145">
        <v>535</v>
      </c>
      <c r="AA2915" s="150">
        <v>41887</v>
      </c>
      <c r="AB2915" s="145">
        <v>499</v>
      </c>
      <c r="AC2915" s="145">
        <v>850</v>
      </c>
    </row>
    <row r="2916" spans="24:29">
      <c r="X2916" s="144">
        <v>41820</v>
      </c>
      <c r="Y2916" s="145">
        <v>908</v>
      </c>
      <c r="Z2916" s="145">
        <v>535</v>
      </c>
      <c r="AA2916" s="150">
        <v>41886</v>
      </c>
      <c r="AB2916" s="145">
        <v>499</v>
      </c>
      <c r="AC2916" s="145">
        <v>850</v>
      </c>
    </row>
    <row r="2917" spans="24:29">
      <c r="X2917" s="144">
        <v>41817</v>
      </c>
      <c r="Y2917" s="145">
        <v>908</v>
      </c>
      <c r="Z2917" s="145">
        <v>535</v>
      </c>
      <c r="AA2917" s="150">
        <v>41885</v>
      </c>
      <c r="AB2917" s="145">
        <v>499</v>
      </c>
      <c r="AC2917" s="145">
        <v>850</v>
      </c>
    </row>
    <row r="2918" spans="24:29">
      <c r="X2918" s="144">
        <v>41816</v>
      </c>
      <c r="Y2918" s="145">
        <v>908</v>
      </c>
      <c r="Z2918" s="145">
        <v>535</v>
      </c>
      <c r="AA2918" s="150">
        <v>41884</v>
      </c>
      <c r="AB2918" s="145">
        <v>500</v>
      </c>
      <c r="AC2918" s="145">
        <v>850</v>
      </c>
    </row>
    <row r="2919" spans="24:29">
      <c r="X2919" s="144">
        <v>41815</v>
      </c>
      <c r="Y2919" s="145">
        <v>908</v>
      </c>
      <c r="Z2919" s="145">
        <v>535</v>
      </c>
      <c r="AA2919" s="150">
        <v>41883</v>
      </c>
      <c r="AB2919" s="145">
        <v>500</v>
      </c>
      <c r="AC2919" s="145">
        <v>850</v>
      </c>
    </row>
    <row r="2920" spans="24:29">
      <c r="X2920" s="144">
        <v>41814</v>
      </c>
      <c r="Y2920" s="145">
        <v>908</v>
      </c>
      <c r="Z2920" s="145">
        <v>535</v>
      </c>
      <c r="AA2920" s="150">
        <v>41880</v>
      </c>
      <c r="AB2920" s="145">
        <v>500</v>
      </c>
      <c r="AC2920" s="145">
        <v>850</v>
      </c>
    </row>
    <row r="2921" spans="24:29">
      <c r="X2921" s="144">
        <v>41813</v>
      </c>
      <c r="Y2921" s="145">
        <v>910</v>
      </c>
      <c r="Z2921" s="145">
        <v>535</v>
      </c>
      <c r="AA2921" s="150">
        <v>41879</v>
      </c>
      <c r="AB2921" s="145">
        <v>500</v>
      </c>
      <c r="AC2921" s="145">
        <v>850</v>
      </c>
    </row>
    <row r="2922" spans="24:29">
      <c r="X2922" s="144">
        <v>41810</v>
      </c>
      <c r="Y2922" s="145">
        <v>911</v>
      </c>
      <c r="Z2922" s="145">
        <v>535</v>
      </c>
      <c r="AA2922" s="150">
        <v>41878</v>
      </c>
      <c r="AB2922" s="145">
        <v>500</v>
      </c>
      <c r="AC2922" s="145">
        <v>850</v>
      </c>
    </row>
    <row r="2923" spans="24:29">
      <c r="X2923" s="144">
        <v>41809</v>
      </c>
      <c r="Y2923" s="145">
        <v>911</v>
      </c>
      <c r="Z2923" s="145">
        <v>535</v>
      </c>
      <c r="AA2923" s="150">
        <v>41877</v>
      </c>
      <c r="AB2923" s="145">
        <v>500</v>
      </c>
      <c r="AC2923" s="145">
        <v>850</v>
      </c>
    </row>
    <row r="2924" spans="24:29">
      <c r="X2924" s="144">
        <v>41808</v>
      </c>
      <c r="Y2924" s="145">
        <v>911</v>
      </c>
      <c r="Z2924" s="145">
        <v>535</v>
      </c>
      <c r="AA2924" s="150">
        <v>41876</v>
      </c>
      <c r="AB2924" s="145">
        <v>500</v>
      </c>
      <c r="AC2924" s="145">
        <v>850</v>
      </c>
    </row>
    <row r="2925" spans="24:29">
      <c r="X2925" s="144">
        <v>41807</v>
      </c>
      <c r="Y2925" s="145">
        <v>913</v>
      </c>
      <c r="Z2925" s="145">
        <v>535</v>
      </c>
      <c r="AA2925" s="150">
        <v>41873</v>
      </c>
      <c r="AB2925" s="145">
        <v>500</v>
      </c>
      <c r="AC2925" s="145">
        <v>850</v>
      </c>
    </row>
    <row r="2926" spans="24:29">
      <c r="X2926" s="144">
        <v>41806</v>
      </c>
      <c r="Y2926" s="145">
        <v>913</v>
      </c>
      <c r="Z2926" s="145">
        <v>535</v>
      </c>
      <c r="AA2926" s="150">
        <v>41872</v>
      </c>
      <c r="AB2926" s="145">
        <v>500</v>
      </c>
      <c r="AC2926" s="145">
        <v>850</v>
      </c>
    </row>
    <row r="2927" spans="24:29">
      <c r="X2927" s="144">
        <v>41803</v>
      </c>
      <c r="Y2927" s="145">
        <v>912</v>
      </c>
      <c r="Z2927" s="145">
        <v>535</v>
      </c>
      <c r="AA2927" s="150">
        <v>41871</v>
      </c>
      <c r="AB2927" s="145">
        <v>500</v>
      </c>
      <c r="AC2927" s="145">
        <v>851</v>
      </c>
    </row>
    <row r="2928" spans="24:29">
      <c r="X2928" s="144">
        <v>41802</v>
      </c>
      <c r="Y2928" s="145">
        <v>913</v>
      </c>
      <c r="Z2928" s="145">
        <v>535</v>
      </c>
      <c r="AA2928" s="150">
        <v>41870</v>
      </c>
      <c r="AB2928" s="145">
        <v>500</v>
      </c>
      <c r="AC2928" s="145">
        <v>851</v>
      </c>
    </row>
    <row r="2929" spans="24:29">
      <c r="X2929" s="144">
        <v>41801</v>
      </c>
      <c r="Y2929" s="145">
        <v>912</v>
      </c>
      <c r="Z2929" s="145">
        <v>535</v>
      </c>
      <c r="AA2929" s="150">
        <v>41869</v>
      </c>
      <c r="AB2929" s="145">
        <v>501</v>
      </c>
      <c r="AC2929" s="145">
        <v>851</v>
      </c>
    </row>
    <row r="2930" spans="24:29">
      <c r="X2930" s="144">
        <v>41800</v>
      </c>
      <c r="Y2930" s="145">
        <v>912</v>
      </c>
      <c r="Z2930" s="145">
        <v>535</v>
      </c>
      <c r="AA2930" s="150">
        <v>41866</v>
      </c>
      <c r="AB2930" s="145">
        <v>501</v>
      </c>
      <c r="AC2930" s="145">
        <v>850</v>
      </c>
    </row>
    <row r="2931" spans="24:29">
      <c r="X2931" s="144">
        <v>41799</v>
      </c>
      <c r="Y2931" s="145">
        <v>912</v>
      </c>
      <c r="Z2931" s="145">
        <v>535</v>
      </c>
      <c r="AA2931" s="150">
        <v>41865</v>
      </c>
      <c r="AB2931" s="145">
        <v>501</v>
      </c>
      <c r="AC2931" s="145">
        <v>850</v>
      </c>
    </row>
    <row r="2932" spans="24:29">
      <c r="X2932" s="144">
        <v>41796</v>
      </c>
      <c r="Y2932" s="145">
        <v>913</v>
      </c>
      <c r="Z2932" s="145">
        <v>535</v>
      </c>
      <c r="AA2932" s="150">
        <v>41864</v>
      </c>
      <c r="AB2932" s="145">
        <v>501</v>
      </c>
      <c r="AC2932" s="145">
        <v>850</v>
      </c>
    </row>
    <row r="2933" spans="24:29">
      <c r="X2933" s="144">
        <v>41795</v>
      </c>
      <c r="Y2933" s="145">
        <v>914</v>
      </c>
      <c r="Z2933" s="145">
        <v>535</v>
      </c>
      <c r="AA2933" s="150">
        <v>41863</v>
      </c>
      <c r="AB2933" s="145">
        <v>501</v>
      </c>
      <c r="AC2933" s="145">
        <v>850</v>
      </c>
    </row>
    <row r="2934" spans="24:29">
      <c r="X2934" s="144">
        <v>41794</v>
      </c>
      <c r="Y2934" s="145">
        <v>914</v>
      </c>
      <c r="Z2934" s="145">
        <v>535</v>
      </c>
      <c r="AA2934" s="150">
        <v>41862</v>
      </c>
      <c r="AB2934" s="145">
        <v>502</v>
      </c>
      <c r="AC2934" s="145">
        <v>850</v>
      </c>
    </row>
    <row r="2935" spans="24:29">
      <c r="X2935" s="144">
        <v>41793</v>
      </c>
      <c r="Y2935" s="145">
        <v>914</v>
      </c>
      <c r="Z2935" s="145">
        <v>535</v>
      </c>
      <c r="AA2935" s="150">
        <v>41859</v>
      </c>
      <c r="AB2935" s="145">
        <v>502</v>
      </c>
      <c r="AC2935" s="145">
        <v>853</v>
      </c>
    </row>
    <row r="2936" spans="24:29">
      <c r="X2936" s="144">
        <v>41789</v>
      </c>
      <c r="Y2936" s="145">
        <v>914</v>
      </c>
      <c r="Z2936" s="145">
        <v>535</v>
      </c>
      <c r="AA2936" s="150">
        <v>41858</v>
      </c>
      <c r="AB2936" s="145">
        <v>502</v>
      </c>
      <c r="AC2936" s="145">
        <v>853</v>
      </c>
    </row>
    <row r="2937" spans="24:29">
      <c r="X2937" s="144">
        <v>41788</v>
      </c>
      <c r="Y2937" s="145">
        <v>914</v>
      </c>
      <c r="Z2937" s="145">
        <v>535</v>
      </c>
      <c r="AA2937" s="150">
        <v>41857</v>
      </c>
      <c r="AB2937" s="145">
        <v>502</v>
      </c>
      <c r="AC2937" s="145">
        <v>853</v>
      </c>
    </row>
    <row r="2938" spans="24:29">
      <c r="X2938" s="144">
        <v>41787</v>
      </c>
      <c r="Y2938" s="145">
        <v>914</v>
      </c>
      <c r="Z2938" s="145">
        <v>535</v>
      </c>
      <c r="AA2938" s="150">
        <v>41856</v>
      </c>
      <c r="AB2938" s="145">
        <v>503</v>
      </c>
      <c r="AC2938" s="145">
        <v>857</v>
      </c>
    </row>
    <row r="2939" spans="24:29">
      <c r="X2939" s="144">
        <v>41786</v>
      </c>
      <c r="Y2939" s="145">
        <v>914</v>
      </c>
      <c r="Z2939" s="145">
        <v>535</v>
      </c>
      <c r="AA2939" s="150">
        <v>41855</v>
      </c>
      <c r="AB2939" s="145">
        <v>503</v>
      </c>
      <c r="AC2939" s="145">
        <v>856</v>
      </c>
    </row>
    <row r="2940" spans="24:29">
      <c r="X2940" s="144">
        <v>41785</v>
      </c>
      <c r="Y2940" s="145">
        <v>914</v>
      </c>
      <c r="Z2940" s="145">
        <v>535</v>
      </c>
      <c r="AA2940" s="150">
        <v>41852</v>
      </c>
      <c r="AB2940" s="145">
        <v>503</v>
      </c>
      <c r="AC2940" s="145">
        <v>858</v>
      </c>
    </row>
    <row r="2941" spans="24:29">
      <c r="X2941" s="144">
        <v>41782</v>
      </c>
      <c r="Y2941" s="145">
        <v>914</v>
      </c>
      <c r="Z2941" s="145">
        <v>535</v>
      </c>
      <c r="AA2941" s="150">
        <v>41851</v>
      </c>
      <c r="AB2941" s="145">
        <v>503</v>
      </c>
      <c r="AC2941" s="145">
        <v>873</v>
      </c>
    </row>
    <row r="2942" spans="24:29">
      <c r="X2942" s="144">
        <v>41781</v>
      </c>
      <c r="Y2942" s="145">
        <v>914</v>
      </c>
      <c r="Z2942" s="145">
        <v>535</v>
      </c>
      <c r="AA2942" s="150">
        <v>41850</v>
      </c>
      <c r="AB2942" s="145">
        <v>503</v>
      </c>
      <c r="AC2942" s="145">
        <v>873</v>
      </c>
    </row>
    <row r="2943" spans="24:29">
      <c r="X2943" s="144">
        <v>41780</v>
      </c>
      <c r="Y2943" s="145">
        <v>914</v>
      </c>
      <c r="Z2943" s="145">
        <v>535</v>
      </c>
      <c r="AA2943" s="150">
        <v>41849</v>
      </c>
      <c r="AB2943" s="145">
        <v>516</v>
      </c>
      <c r="AC2943" s="145">
        <v>887</v>
      </c>
    </row>
    <row r="2944" spans="24:29">
      <c r="X2944" s="144">
        <v>41779</v>
      </c>
      <c r="Y2944" s="145">
        <v>914</v>
      </c>
      <c r="Z2944" s="145">
        <v>535</v>
      </c>
      <c r="AA2944" s="150">
        <v>41848</v>
      </c>
      <c r="AB2944" s="145">
        <v>516</v>
      </c>
      <c r="AC2944" s="145">
        <v>891</v>
      </c>
    </row>
    <row r="2945" spans="24:29">
      <c r="X2945" s="144">
        <v>41778</v>
      </c>
      <c r="Y2945" s="145">
        <v>914</v>
      </c>
      <c r="Z2945" s="145">
        <v>535</v>
      </c>
      <c r="AA2945" s="150">
        <v>41845</v>
      </c>
      <c r="AB2945" s="145">
        <v>523</v>
      </c>
      <c r="AC2945" s="145">
        <v>897</v>
      </c>
    </row>
    <row r="2946" spans="24:29">
      <c r="X2946" s="144">
        <v>41775</v>
      </c>
      <c r="Y2946" s="145">
        <v>914</v>
      </c>
      <c r="Z2946" s="145">
        <v>535</v>
      </c>
      <c r="AA2946" s="150">
        <v>41844</v>
      </c>
      <c r="AB2946" s="145">
        <v>523</v>
      </c>
      <c r="AC2946" s="145">
        <v>897</v>
      </c>
    </row>
    <row r="2947" spans="24:29">
      <c r="X2947" s="144">
        <v>41774</v>
      </c>
      <c r="Y2947" s="145">
        <v>914</v>
      </c>
      <c r="Z2947" s="145">
        <v>535</v>
      </c>
      <c r="AA2947" s="150">
        <v>41843</v>
      </c>
      <c r="AB2947" s="145">
        <v>523</v>
      </c>
      <c r="AC2947" s="145">
        <v>897</v>
      </c>
    </row>
    <row r="2948" spans="24:29">
      <c r="X2948" s="144">
        <v>41773</v>
      </c>
      <c r="Y2948" s="145">
        <v>914</v>
      </c>
      <c r="Z2948" s="145">
        <v>536</v>
      </c>
      <c r="AA2948" s="150">
        <v>41842</v>
      </c>
      <c r="AB2948" s="145">
        <v>524</v>
      </c>
      <c r="AC2948" s="145">
        <v>897</v>
      </c>
    </row>
    <row r="2949" spans="24:29">
      <c r="X2949" s="144">
        <v>41772</v>
      </c>
      <c r="Y2949" s="145">
        <v>914</v>
      </c>
      <c r="Z2949" s="145">
        <v>536</v>
      </c>
      <c r="AA2949" s="150">
        <v>41841</v>
      </c>
      <c r="AB2949" s="145">
        <v>524</v>
      </c>
      <c r="AC2949" s="145">
        <v>897</v>
      </c>
    </row>
    <row r="2950" spans="24:29">
      <c r="X2950" s="144">
        <v>41771</v>
      </c>
      <c r="Y2950" s="145">
        <v>914</v>
      </c>
      <c r="Z2950" s="145">
        <v>536</v>
      </c>
      <c r="AA2950" s="150">
        <v>41838</v>
      </c>
      <c r="AB2950" s="145">
        <v>524</v>
      </c>
      <c r="AC2950" s="145">
        <v>897</v>
      </c>
    </row>
    <row r="2951" spans="24:29">
      <c r="X2951" s="144">
        <v>41768</v>
      </c>
      <c r="Y2951" s="145">
        <v>915</v>
      </c>
      <c r="Z2951" s="145">
        <v>536</v>
      </c>
      <c r="AA2951" s="150">
        <v>41837</v>
      </c>
      <c r="AB2951" s="145">
        <v>524</v>
      </c>
      <c r="AC2951" s="145">
        <v>897</v>
      </c>
    </row>
    <row r="2952" spans="24:29">
      <c r="X2952" s="144">
        <v>41767</v>
      </c>
      <c r="Y2952" s="145">
        <v>915</v>
      </c>
      <c r="Z2952" s="145">
        <v>536</v>
      </c>
      <c r="AA2952" s="150">
        <v>41836</v>
      </c>
      <c r="AB2952" s="145">
        <v>524</v>
      </c>
      <c r="AC2952" s="145">
        <v>902</v>
      </c>
    </row>
    <row r="2953" spans="24:29">
      <c r="X2953" s="144">
        <v>41766</v>
      </c>
      <c r="Y2953" s="145">
        <v>915</v>
      </c>
      <c r="Z2953" s="145">
        <v>536</v>
      </c>
      <c r="AA2953" s="150">
        <v>41835</v>
      </c>
      <c r="AB2953" s="145">
        <v>524</v>
      </c>
      <c r="AC2953" s="145">
        <v>901</v>
      </c>
    </row>
    <row r="2954" spans="24:29">
      <c r="X2954" s="144">
        <v>41765</v>
      </c>
      <c r="Y2954" s="145">
        <v>915</v>
      </c>
      <c r="Z2954" s="145">
        <v>536</v>
      </c>
      <c r="AA2954" s="150">
        <v>41834</v>
      </c>
      <c r="AB2954" s="145">
        <v>524</v>
      </c>
      <c r="AC2954" s="145">
        <v>903</v>
      </c>
    </row>
    <row r="2955" spans="24:29">
      <c r="X2955" s="144">
        <v>41764</v>
      </c>
      <c r="Y2955" s="145">
        <v>915</v>
      </c>
      <c r="Z2955" s="145">
        <v>536</v>
      </c>
      <c r="AA2955" s="150">
        <v>41831</v>
      </c>
      <c r="AB2955" s="145">
        <v>524</v>
      </c>
      <c r="AC2955" s="145">
        <v>903</v>
      </c>
    </row>
    <row r="2956" spans="24:29">
      <c r="X2956" s="144">
        <v>41759</v>
      </c>
      <c r="Y2956" s="145">
        <v>916</v>
      </c>
      <c r="Z2956" s="145">
        <v>536</v>
      </c>
      <c r="AA2956" s="150">
        <v>41830</v>
      </c>
      <c r="AB2956" s="145">
        <v>524</v>
      </c>
      <c r="AC2956" s="145">
        <v>905</v>
      </c>
    </row>
    <row r="2957" spans="24:29">
      <c r="X2957" s="144">
        <v>41758</v>
      </c>
      <c r="Y2957" s="145">
        <v>923</v>
      </c>
      <c r="Z2957" s="145">
        <v>536</v>
      </c>
      <c r="AA2957" s="150">
        <v>41829</v>
      </c>
      <c r="AB2957" s="145">
        <v>524</v>
      </c>
      <c r="AC2957" s="145">
        <v>905</v>
      </c>
    </row>
    <row r="2958" spans="24:29">
      <c r="X2958" s="144">
        <v>41757</v>
      </c>
      <c r="Y2958" s="145">
        <v>923</v>
      </c>
      <c r="Z2958" s="145">
        <v>536</v>
      </c>
      <c r="AA2958" s="150">
        <v>41828</v>
      </c>
      <c r="AB2958" s="145">
        <v>525</v>
      </c>
      <c r="AC2958" s="145">
        <v>906</v>
      </c>
    </row>
    <row r="2959" spans="24:29">
      <c r="X2959" s="144">
        <v>41754</v>
      </c>
      <c r="Y2959" s="145">
        <v>923</v>
      </c>
      <c r="Z2959" s="145">
        <v>536</v>
      </c>
      <c r="AA2959" s="150">
        <v>41827</v>
      </c>
      <c r="AB2959" s="145">
        <v>534</v>
      </c>
      <c r="AC2959" s="145">
        <v>906</v>
      </c>
    </row>
    <row r="2960" spans="24:29">
      <c r="X2960" s="144">
        <v>41753</v>
      </c>
      <c r="Y2960" s="145">
        <v>923</v>
      </c>
      <c r="Z2960" s="145">
        <v>536</v>
      </c>
      <c r="AA2960" s="150">
        <v>41824</v>
      </c>
      <c r="AB2960" s="145">
        <v>534</v>
      </c>
      <c r="AC2960" s="145">
        <v>906</v>
      </c>
    </row>
    <row r="2961" spans="24:29">
      <c r="X2961" s="144">
        <v>41752</v>
      </c>
      <c r="Y2961" s="145">
        <v>923</v>
      </c>
      <c r="Z2961" s="145">
        <v>536</v>
      </c>
      <c r="AA2961" s="150">
        <v>41823</v>
      </c>
      <c r="AB2961" s="145">
        <v>534</v>
      </c>
      <c r="AC2961" s="145">
        <v>905</v>
      </c>
    </row>
    <row r="2962" spans="24:29">
      <c r="X2962" s="144">
        <v>41751</v>
      </c>
      <c r="Y2962" s="145">
        <v>923</v>
      </c>
      <c r="Z2962" s="145">
        <v>536</v>
      </c>
      <c r="AA2962" s="150">
        <v>41822</v>
      </c>
      <c r="AB2962" s="145">
        <v>534</v>
      </c>
      <c r="AC2962" s="145">
        <v>907</v>
      </c>
    </row>
    <row r="2963" spans="24:29">
      <c r="X2963" s="144">
        <v>41750</v>
      </c>
      <c r="Y2963" s="145">
        <v>920</v>
      </c>
      <c r="Z2963" s="145">
        <v>536</v>
      </c>
      <c r="AA2963" s="150">
        <v>41821</v>
      </c>
      <c r="AB2963" s="145">
        <v>535</v>
      </c>
      <c r="AC2963" s="145">
        <v>907</v>
      </c>
    </row>
    <row r="2964" spans="24:29">
      <c r="X2964" s="144">
        <v>41747</v>
      </c>
      <c r="Y2964" s="145">
        <v>921</v>
      </c>
      <c r="Z2964" s="145">
        <v>536</v>
      </c>
      <c r="AA2964" s="150">
        <v>41820</v>
      </c>
      <c r="AB2964" s="145">
        <v>535</v>
      </c>
      <c r="AC2964" s="145">
        <v>908</v>
      </c>
    </row>
    <row r="2965" spans="24:29">
      <c r="X2965" s="144">
        <v>41746</v>
      </c>
      <c r="Y2965" s="145">
        <v>921</v>
      </c>
      <c r="Z2965" s="145">
        <v>536</v>
      </c>
      <c r="AA2965" s="150">
        <v>41817</v>
      </c>
      <c r="AB2965" s="145">
        <v>535</v>
      </c>
      <c r="AC2965" s="145">
        <v>908</v>
      </c>
    </row>
    <row r="2966" spans="24:29">
      <c r="X2966" s="144">
        <v>41745</v>
      </c>
      <c r="Y2966" s="145">
        <v>921</v>
      </c>
      <c r="Z2966" s="145">
        <v>536</v>
      </c>
      <c r="AA2966" s="150">
        <v>41816</v>
      </c>
      <c r="AB2966" s="145">
        <v>535</v>
      </c>
      <c r="AC2966" s="145">
        <v>908</v>
      </c>
    </row>
    <row r="2967" spans="24:29">
      <c r="X2967" s="144">
        <v>41744</v>
      </c>
      <c r="Y2967" s="145">
        <v>921</v>
      </c>
      <c r="Z2967" s="145">
        <v>536</v>
      </c>
      <c r="AA2967" s="150">
        <v>41815</v>
      </c>
      <c r="AB2967" s="145">
        <v>535</v>
      </c>
      <c r="AC2967" s="145">
        <v>908</v>
      </c>
    </row>
    <row r="2968" spans="24:29">
      <c r="X2968" s="144">
        <v>41743</v>
      </c>
      <c r="Y2968" s="145">
        <v>921</v>
      </c>
      <c r="Z2968" s="145">
        <v>536</v>
      </c>
      <c r="AA2968" s="150">
        <v>41814</v>
      </c>
      <c r="AB2968" s="145">
        <v>535</v>
      </c>
      <c r="AC2968" s="145">
        <v>908</v>
      </c>
    </row>
    <row r="2969" spans="24:29">
      <c r="X2969" s="144">
        <v>41740</v>
      </c>
      <c r="Y2969" s="145">
        <v>921</v>
      </c>
      <c r="Z2969" s="145">
        <v>536</v>
      </c>
      <c r="AA2969" s="150">
        <v>41813</v>
      </c>
      <c r="AB2969" s="145">
        <v>535</v>
      </c>
      <c r="AC2969" s="145">
        <v>910</v>
      </c>
    </row>
    <row r="2970" spans="24:29">
      <c r="X2970" s="144">
        <v>41739</v>
      </c>
      <c r="Y2970" s="145">
        <v>921</v>
      </c>
      <c r="Z2970" s="145">
        <v>536</v>
      </c>
      <c r="AA2970" s="150">
        <v>41810</v>
      </c>
      <c r="AB2970" s="145">
        <v>535</v>
      </c>
      <c r="AC2970" s="145">
        <v>911</v>
      </c>
    </row>
    <row r="2971" spans="24:29">
      <c r="X2971" s="144">
        <v>41738</v>
      </c>
      <c r="Y2971" s="145">
        <v>923</v>
      </c>
      <c r="Z2971" s="145">
        <v>536</v>
      </c>
      <c r="AA2971" s="150">
        <v>41809</v>
      </c>
      <c r="AB2971" s="145">
        <v>535</v>
      </c>
      <c r="AC2971" s="145">
        <v>911</v>
      </c>
    </row>
    <row r="2972" spans="24:29">
      <c r="X2972" s="144">
        <v>41737</v>
      </c>
      <c r="Y2972" s="145">
        <v>923</v>
      </c>
      <c r="Z2972" s="145">
        <v>536</v>
      </c>
      <c r="AA2972" s="150">
        <v>41808</v>
      </c>
      <c r="AB2972" s="145">
        <v>535</v>
      </c>
      <c r="AC2972" s="145">
        <v>911</v>
      </c>
    </row>
    <row r="2973" spans="24:29">
      <c r="X2973" s="144">
        <v>41733</v>
      </c>
      <c r="Y2973" s="145">
        <v>928</v>
      </c>
      <c r="Z2973" s="145">
        <v>536</v>
      </c>
      <c r="AA2973" s="150">
        <v>41807</v>
      </c>
      <c r="AB2973" s="145">
        <v>535</v>
      </c>
      <c r="AC2973" s="145">
        <v>913</v>
      </c>
    </row>
    <row r="2974" spans="24:29">
      <c r="X2974" s="144">
        <v>41732</v>
      </c>
      <c r="Y2974" s="145">
        <v>940</v>
      </c>
      <c r="Z2974" s="145">
        <v>537</v>
      </c>
      <c r="AA2974" s="150">
        <v>41806</v>
      </c>
      <c r="AB2974" s="145">
        <v>535</v>
      </c>
      <c r="AC2974" s="145">
        <v>913</v>
      </c>
    </row>
    <row r="2975" spans="24:29">
      <c r="X2975" s="144">
        <v>41731</v>
      </c>
      <c r="Y2975" s="145">
        <v>942</v>
      </c>
      <c r="Z2975" s="145">
        <v>537</v>
      </c>
      <c r="AA2975" s="150">
        <v>41803</v>
      </c>
      <c r="AB2975" s="145">
        <v>535</v>
      </c>
      <c r="AC2975" s="145">
        <v>912</v>
      </c>
    </row>
    <row r="2976" spans="24:29">
      <c r="X2976" s="144">
        <v>41730</v>
      </c>
      <c r="Y2976" s="145">
        <v>942</v>
      </c>
      <c r="Z2976" s="145">
        <v>537</v>
      </c>
      <c r="AA2976" s="150">
        <v>41802</v>
      </c>
      <c r="AB2976" s="145">
        <v>535</v>
      </c>
      <c r="AC2976" s="145">
        <v>913</v>
      </c>
    </row>
    <row r="2977" spans="24:29">
      <c r="X2977" s="144">
        <v>41729</v>
      </c>
      <c r="Y2977" s="145">
        <v>942</v>
      </c>
      <c r="Z2977" s="145">
        <v>537</v>
      </c>
      <c r="AA2977" s="150">
        <v>41801</v>
      </c>
      <c r="AB2977" s="145">
        <v>535</v>
      </c>
      <c r="AC2977" s="145">
        <v>912</v>
      </c>
    </row>
    <row r="2978" spans="24:29">
      <c r="X2978" s="144">
        <v>41726</v>
      </c>
      <c r="Y2978" s="145">
        <v>942</v>
      </c>
      <c r="Z2978" s="145">
        <v>537</v>
      </c>
      <c r="AA2978" s="150">
        <v>41800</v>
      </c>
      <c r="AB2978" s="145">
        <v>535</v>
      </c>
      <c r="AC2978" s="145">
        <v>912</v>
      </c>
    </row>
    <row r="2979" spans="24:29">
      <c r="X2979" s="144">
        <v>41725</v>
      </c>
      <c r="Y2979" s="145">
        <v>942</v>
      </c>
      <c r="Z2979" s="145">
        <v>537</v>
      </c>
      <c r="AA2979" s="150">
        <v>41799</v>
      </c>
      <c r="AB2979" s="145">
        <v>535</v>
      </c>
      <c r="AC2979" s="145">
        <v>912</v>
      </c>
    </row>
    <row r="2980" spans="24:29">
      <c r="X2980" s="144">
        <v>41724</v>
      </c>
      <c r="Y2980" s="145">
        <v>942</v>
      </c>
      <c r="Z2980" s="145">
        <v>537</v>
      </c>
      <c r="AA2980" s="150">
        <v>41796</v>
      </c>
      <c r="AB2980" s="145">
        <v>535</v>
      </c>
      <c r="AC2980" s="145">
        <v>913</v>
      </c>
    </row>
    <row r="2981" spans="24:29">
      <c r="X2981" s="144">
        <v>41723</v>
      </c>
      <c r="Y2981" s="145">
        <v>942</v>
      </c>
      <c r="Z2981" s="145">
        <v>537</v>
      </c>
      <c r="AA2981" s="150">
        <v>41795</v>
      </c>
      <c r="AB2981" s="145">
        <v>535</v>
      </c>
      <c r="AC2981" s="145">
        <v>914</v>
      </c>
    </row>
    <row r="2982" spans="24:29">
      <c r="X2982" s="144">
        <v>41722</v>
      </c>
      <c r="Y2982" s="145">
        <v>942</v>
      </c>
      <c r="Z2982" s="145">
        <v>537</v>
      </c>
      <c r="AA2982" s="150">
        <v>41794</v>
      </c>
      <c r="AB2982" s="145">
        <v>535</v>
      </c>
      <c r="AC2982" s="145">
        <v>914</v>
      </c>
    </row>
    <row r="2983" spans="24:29">
      <c r="X2983" s="144">
        <v>41719</v>
      </c>
      <c r="Y2983" s="145">
        <v>942</v>
      </c>
      <c r="Z2983" s="145">
        <v>537</v>
      </c>
      <c r="AA2983" s="150">
        <v>41793</v>
      </c>
      <c r="AB2983" s="145">
        <v>535</v>
      </c>
      <c r="AC2983" s="145">
        <v>914</v>
      </c>
    </row>
    <row r="2984" spans="24:29">
      <c r="X2984" s="144">
        <v>41718</v>
      </c>
      <c r="Y2984" s="145">
        <v>949</v>
      </c>
      <c r="Z2984" s="145">
        <v>537</v>
      </c>
      <c r="AA2984" s="150">
        <v>41789</v>
      </c>
      <c r="AB2984" s="145">
        <v>535</v>
      </c>
      <c r="AC2984" s="145">
        <v>914</v>
      </c>
    </row>
    <row r="2985" spans="24:29">
      <c r="X2985" s="144">
        <v>41717</v>
      </c>
      <c r="Y2985" s="145">
        <v>970</v>
      </c>
      <c r="Z2985" s="145">
        <v>537</v>
      </c>
      <c r="AA2985" s="150">
        <v>41788</v>
      </c>
      <c r="AB2985" s="145">
        <v>535</v>
      </c>
      <c r="AC2985" s="145">
        <v>914</v>
      </c>
    </row>
    <row r="2986" spans="24:29">
      <c r="X2986" s="144">
        <v>41716</v>
      </c>
      <c r="Y2986" s="145">
        <v>977</v>
      </c>
      <c r="Z2986" s="145">
        <v>537</v>
      </c>
      <c r="AA2986" s="150">
        <v>41787</v>
      </c>
      <c r="AB2986" s="145">
        <v>535</v>
      </c>
      <c r="AC2986" s="145">
        <v>914</v>
      </c>
    </row>
    <row r="2987" spans="24:29">
      <c r="X2987" s="144">
        <v>41715</v>
      </c>
      <c r="Y2987" s="145">
        <v>983</v>
      </c>
      <c r="Z2987" s="145">
        <v>538</v>
      </c>
      <c r="AA2987" s="150">
        <v>41786</v>
      </c>
      <c r="AB2987" s="145">
        <v>535</v>
      </c>
      <c r="AC2987" s="145">
        <v>914</v>
      </c>
    </row>
    <row r="2988" spans="24:29">
      <c r="X2988" s="144">
        <v>41712</v>
      </c>
      <c r="Y2988" s="145">
        <v>984</v>
      </c>
      <c r="Z2988" s="145">
        <v>538</v>
      </c>
      <c r="AA2988" s="150">
        <v>41785</v>
      </c>
      <c r="AB2988" s="145">
        <v>535</v>
      </c>
      <c r="AC2988" s="145">
        <v>914</v>
      </c>
    </row>
    <row r="2989" spans="24:29">
      <c r="X2989" s="144">
        <v>41711</v>
      </c>
      <c r="Y2989" s="145">
        <v>988</v>
      </c>
      <c r="Z2989" s="145">
        <v>538</v>
      </c>
      <c r="AA2989" s="150">
        <v>41782</v>
      </c>
      <c r="AB2989" s="145">
        <v>535</v>
      </c>
      <c r="AC2989" s="145">
        <v>914</v>
      </c>
    </row>
    <row r="2990" spans="24:29">
      <c r="X2990" s="144">
        <v>41710</v>
      </c>
      <c r="Y2990" s="145">
        <v>992</v>
      </c>
      <c r="Z2990" s="145">
        <v>538</v>
      </c>
      <c r="AA2990" s="150">
        <v>41781</v>
      </c>
      <c r="AB2990" s="145">
        <v>535</v>
      </c>
      <c r="AC2990" s="145">
        <v>914</v>
      </c>
    </row>
    <row r="2991" spans="24:29">
      <c r="X2991" s="144">
        <v>41709</v>
      </c>
      <c r="Y2991" s="145">
        <v>992</v>
      </c>
      <c r="Z2991" s="145">
        <v>539</v>
      </c>
      <c r="AA2991" s="150">
        <v>41780</v>
      </c>
      <c r="AB2991" s="145">
        <v>535</v>
      </c>
      <c r="AC2991" s="145">
        <v>914</v>
      </c>
    </row>
    <row r="2992" spans="24:29">
      <c r="X2992" s="144">
        <v>41708</v>
      </c>
      <c r="Y2992" s="145">
        <v>992</v>
      </c>
      <c r="Z2992" s="145">
        <v>539</v>
      </c>
      <c r="AA2992" s="150">
        <v>41779</v>
      </c>
      <c r="AB2992" s="145">
        <v>535</v>
      </c>
      <c r="AC2992" s="145">
        <v>914</v>
      </c>
    </row>
    <row r="2993" spans="24:29">
      <c r="X2993" s="144">
        <v>41705</v>
      </c>
      <c r="Y2993" s="145">
        <v>992</v>
      </c>
      <c r="Z2993" s="145">
        <v>539</v>
      </c>
      <c r="AA2993" s="150">
        <v>41778</v>
      </c>
      <c r="AB2993" s="145">
        <v>535</v>
      </c>
      <c r="AC2993" s="145">
        <v>914</v>
      </c>
    </row>
    <row r="2994" spans="24:29">
      <c r="X2994" s="144">
        <v>41704</v>
      </c>
      <c r="Y2994" s="145">
        <v>992</v>
      </c>
      <c r="Z2994" s="145">
        <v>542</v>
      </c>
      <c r="AA2994" s="150">
        <v>41775</v>
      </c>
      <c r="AB2994" s="145">
        <v>535</v>
      </c>
      <c r="AC2994" s="145">
        <v>914</v>
      </c>
    </row>
    <row r="2995" spans="24:29">
      <c r="X2995" s="144">
        <v>41703</v>
      </c>
      <c r="Y2995" s="145">
        <v>1003</v>
      </c>
      <c r="Z2995" s="145">
        <v>542</v>
      </c>
      <c r="AA2995" s="150">
        <v>41774</v>
      </c>
      <c r="AB2995" s="145">
        <v>535</v>
      </c>
      <c r="AC2995" s="145">
        <v>914</v>
      </c>
    </row>
    <row r="2996" spans="24:29">
      <c r="X2996" s="144">
        <v>41702</v>
      </c>
      <c r="Y2996" s="145">
        <v>1003</v>
      </c>
      <c r="Z2996" s="145">
        <v>544</v>
      </c>
      <c r="AA2996" s="150">
        <v>41773</v>
      </c>
      <c r="AB2996" s="145">
        <v>536</v>
      </c>
      <c r="AC2996" s="145">
        <v>914</v>
      </c>
    </row>
    <row r="2997" spans="24:29">
      <c r="X2997" s="144">
        <v>41701</v>
      </c>
      <c r="Y2997" s="145">
        <v>1003</v>
      </c>
      <c r="Z2997" s="145">
        <v>544</v>
      </c>
      <c r="AA2997" s="150">
        <v>41772</v>
      </c>
      <c r="AB2997" s="145">
        <v>536</v>
      </c>
      <c r="AC2997" s="145">
        <v>914</v>
      </c>
    </row>
    <row r="2998" spans="24:29">
      <c r="X2998" s="144">
        <v>41698</v>
      </c>
      <c r="Y2998" s="145">
        <v>1011</v>
      </c>
      <c r="Z2998" s="145">
        <v>544</v>
      </c>
      <c r="AA2998" s="150">
        <v>41771</v>
      </c>
      <c r="AB2998" s="145">
        <v>536</v>
      </c>
      <c r="AC2998" s="145">
        <v>914</v>
      </c>
    </row>
    <row r="2999" spans="24:29">
      <c r="X2999" s="144">
        <v>41697</v>
      </c>
      <c r="Y2999" s="145">
        <v>1011</v>
      </c>
      <c r="Z2999" s="145">
        <v>544</v>
      </c>
      <c r="AA2999" s="150">
        <v>41768</v>
      </c>
      <c r="AB2999" s="145">
        <v>536</v>
      </c>
      <c r="AC2999" s="145">
        <v>915</v>
      </c>
    </row>
    <row r="3000" spans="24:29">
      <c r="X3000" s="144">
        <v>41696</v>
      </c>
      <c r="Y3000" s="145">
        <v>1012</v>
      </c>
      <c r="Z3000" s="145">
        <v>545</v>
      </c>
      <c r="AA3000" s="150">
        <v>41767</v>
      </c>
      <c r="AB3000" s="145">
        <v>536</v>
      </c>
      <c r="AC3000" s="145">
        <v>915</v>
      </c>
    </row>
    <row r="3001" spans="24:29">
      <c r="X3001" s="144">
        <v>41695</v>
      </c>
      <c r="Y3001" s="145">
        <v>1024</v>
      </c>
      <c r="Z3001" s="145">
        <v>545</v>
      </c>
      <c r="AA3001" s="150">
        <v>41766</v>
      </c>
      <c r="AB3001" s="145">
        <v>536</v>
      </c>
      <c r="AC3001" s="145">
        <v>915</v>
      </c>
    </row>
    <row r="3002" spans="24:29">
      <c r="X3002" s="144">
        <v>41694</v>
      </c>
      <c r="Y3002" s="145">
        <v>1024</v>
      </c>
      <c r="Z3002" s="145">
        <v>545</v>
      </c>
      <c r="AA3002" s="150">
        <v>41765</v>
      </c>
      <c r="AB3002" s="145">
        <v>536</v>
      </c>
      <c r="AC3002" s="145">
        <v>915</v>
      </c>
    </row>
    <row r="3003" spans="24:29">
      <c r="X3003" s="144">
        <v>41691</v>
      </c>
      <c r="Y3003" s="145">
        <v>1024</v>
      </c>
      <c r="Z3003" s="145">
        <v>545</v>
      </c>
      <c r="AA3003" s="150">
        <v>41764</v>
      </c>
      <c r="AB3003" s="145">
        <v>536</v>
      </c>
      <c r="AC3003" s="145">
        <v>915</v>
      </c>
    </row>
    <row r="3004" spans="24:29">
      <c r="X3004" s="144">
        <v>41690</v>
      </c>
      <c r="Y3004" s="145">
        <v>1028</v>
      </c>
      <c r="Z3004" s="145">
        <v>551</v>
      </c>
      <c r="AA3004" s="150">
        <v>41759</v>
      </c>
      <c r="AB3004" s="145">
        <v>536</v>
      </c>
      <c r="AC3004" s="145">
        <v>916</v>
      </c>
    </row>
    <row r="3005" spans="24:29">
      <c r="X3005" s="144">
        <v>41689</v>
      </c>
      <c r="Y3005" s="145">
        <v>1029</v>
      </c>
      <c r="Z3005" s="145">
        <v>551</v>
      </c>
      <c r="AA3005" s="150">
        <v>41758</v>
      </c>
      <c r="AB3005" s="145">
        <v>536</v>
      </c>
      <c r="AC3005" s="145">
        <v>923</v>
      </c>
    </row>
    <row r="3006" spans="24:29">
      <c r="X3006" s="144">
        <v>41688</v>
      </c>
      <c r="Y3006" s="145">
        <v>1031</v>
      </c>
      <c r="Z3006" s="145">
        <v>552</v>
      </c>
      <c r="AA3006" s="150">
        <v>41757</v>
      </c>
      <c r="AB3006" s="145">
        <v>536</v>
      </c>
      <c r="AC3006" s="145">
        <v>923</v>
      </c>
    </row>
    <row r="3007" spans="24:29">
      <c r="X3007" s="144">
        <v>41687</v>
      </c>
      <c r="Y3007" s="145">
        <v>1031</v>
      </c>
      <c r="Z3007" s="145">
        <v>552</v>
      </c>
      <c r="AA3007" s="150">
        <v>41754</v>
      </c>
      <c r="AB3007" s="145">
        <v>536</v>
      </c>
      <c r="AC3007" s="145">
        <v>923</v>
      </c>
    </row>
    <row r="3008" spans="24:29">
      <c r="X3008" s="144">
        <v>41684</v>
      </c>
      <c r="Y3008" s="145">
        <v>1042</v>
      </c>
      <c r="Z3008" s="145">
        <v>552</v>
      </c>
      <c r="AA3008" s="150">
        <v>41753</v>
      </c>
      <c r="AB3008" s="145">
        <v>536</v>
      </c>
      <c r="AC3008" s="145">
        <v>923</v>
      </c>
    </row>
    <row r="3009" spans="24:29">
      <c r="X3009" s="144">
        <v>41683</v>
      </c>
      <c r="Y3009" s="145">
        <v>1047</v>
      </c>
      <c r="Z3009" s="145">
        <v>552</v>
      </c>
      <c r="AA3009" s="150">
        <v>41752</v>
      </c>
      <c r="AB3009" s="145">
        <v>536</v>
      </c>
      <c r="AC3009" s="145">
        <v>923</v>
      </c>
    </row>
    <row r="3010" spans="24:29">
      <c r="X3010" s="144">
        <v>41682</v>
      </c>
      <c r="Y3010" s="145">
        <v>1047</v>
      </c>
      <c r="Z3010" s="145">
        <v>556</v>
      </c>
      <c r="AA3010" s="150">
        <v>41751</v>
      </c>
      <c r="AB3010" s="145">
        <v>536</v>
      </c>
      <c r="AC3010" s="145">
        <v>923</v>
      </c>
    </row>
    <row r="3011" spans="24:29">
      <c r="X3011" s="144">
        <v>41681</v>
      </c>
      <c r="Y3011" s="145">
        <v>1047</v>
      </c>
      <c r="Z3011" s="145">
        <v>557</v>
      </c>
      <c r="AA3011" s="150">
        <v>41750</v>
      </c>
      <c r="AB3011" s="145">
        <v>536</v>
      </c>
      <c r="AC3011" s="145">
        <v>920</v>
      </c>
    </row>
    <row r="3012" spans="24:29">
      <c r="X3012" s="144">
        <v>41680</v>
      </c>
      <c r="Y3012" s="145">
        <v>1047</v>
      </c>
      <c r="Z3012" s="145">
        <v>557</v>
      </c>
      <c r="AA3012" s="150">
        <v>41747</v>
      </c>
      <c r="AB3012" s="145">
        <v>536</v>
      </c>
      <c r="AC3012" s="145">
        <v>921</v>
      </c>
    </row>
    <row r="3013" spans="24:29">
      <c r="X3013" s="144">
        <v>41677</v>
      </c>
      <c r="Y3013" s="145">
        <v>1058</v>
      </c>
      <c r="Z3013" s="145">
        <v>555</v>
      </c>
      <c r="AA3013" s="150">
        <v>41746</v>
      </c>
      <c r="AB3013" s="145">
        <v>536</v>
      </c>
      <c r="AC3013" s="145">
        <v>921</v>
      </c>
    </row>
    <row r="3014" spans="24:29">
      <c r="X3014" s="144">
        <v>41669</v>
      </c>
      <c r="Y3014" s="145">
        <v>1069</v>
      </c>
      <c r="Z3014" s="145">
        <v>555</v>
      </c>
      <c r="AA3014" s="150">
        <v>41745</v>
      </c>
      <c r="AB3014" s="145">
        <v>536</v>
      </c>
      <c r="AC3014" s="145">
        <v>921</v>
      </c>
    </row>
    <row r="3015" spans="24:29">
      <c r="X3015" s="144">
        <v>41668</v>
      </c>
      <c r="Y3015" s="145">
        <v>1069</v>
      </c>
      <c r="Z3015" s="145">
        <v>555</v>
      </c>
      <c r="AA3015" s="150">
        <v>41744</v>
      </c>
      <c r="AB3015" s="145">
        <v>536</v>
      </c>
      <c r="AC3015" s="145">
        <v>921</v>
      </c>
    </row>
    <row r="3016" spans="24:29">
      <c r="X3016" s="144">
        <v>41667</v>
      </c>
      <c r="Y3016" s="145">
        <v>1069</v>
      </c>
      <c r="Z3016" s="145">
        <v>556</v>
      </c>
      <c r="AA3016" s="150">
        <v>41743</v>
      </c>
      <c r="AB3016" s="145">
        <v>536</v>
      </c>
      <c r="AC3016" s="145">
        <v>921</v>
      </c>
    </row>
    <row r="3017" spans="24:29">
      <c r="X3017" s="144">
        <v>41666</v>
      </c>
      <c r="Y3017" s="145">
        <v>1069</v>
      </c>
      <c r="Z3017" s="145">
        <v>556</v>
      </c>
      <c r="AA3017" s="150">
        <v>41740</v>
      </c>
      <c r="AB3017" s="145">
        <v>536</v>
      </c>
      <c r="AC3017" s="145">
        <v>921</v>
      </c>
    </row>
    <row r="3018" spans="24:29">
      <c r="X3018" s="144">
        <v>41663</v>
      </c>
      <c r="Y3018" s="145">
        <v>1069</v>
      </c>
      <c r="Z3018" s="145">
        <v>556</v>
      </c>
      <c r="AA3018" s="150">
        <v>41739</v>
      </c>
      <c r="AB3018" s="145">
        <v>536</v>
      </c>
      <c r="AC3018" s="145">
        <v>921</v>
      </c>
    </row>
    <row r="3019" spans="24:29">
      <c r="X3019" s="144">
        <v>41662</v>
      </c>
      <c r="Y3019" s="145">
        <v>1069</v>
      </c>
      <c r="Z3019" s="145">
        <v>556</v>
      </c>
      <c r="AA3019" s="150">
        <v>41738</v>
      </c>
      <c r="AB3019" s="145">
        <v>536</v>
      </c>
      <c r="AC3019" s="145">
        <v>923</v>
      </c>
    </row>
    <row r="3020" spans="24:29">
      <c r="X3020" s="144">
        <v>41661</v>
      </c>
      <c r="Y3020" s="145">
        <v>1070</v>
      </c>
      <c r="Z3020" s="145">
        <v>556</v>
      </c>
      <c r="AA3020" s="150">
        <v>41737</v>
      </c>
      <c r="AB3020" s="145">
        <v>536</v>
      </c>
      <c r="AC3020" s="145">
        <v>923</v>
      </c>
    </row>
    <row r="3021" spans="24:29">
      <c r="X3021" s="144">
        <v>41660</v>
      </c>
      <c r="Y3021" s="145">
        <v>1070</v>
      </c>
      <c r="Z3021" s="145">
        <v>557</v>
      </c>
      <c r="AA3021" s="150">
        <v>41733</v>
      </c>
      <c r="AB3021" s="145">
        <v>536</v>
      </c>
      <c r="AC3021" s="145">
        <v>928</v>
      </c>
    </row>
    <row r="3022" spans="24:29">
      <c r="X3022" s="144">
        <v>41659</v>
      </c>
      <c r="Y3022" s="145">
        <v>1070</v>
      </c>
      <c r="Z3022" s="145">
        <v>557</v>
      </c>
      <c r="AA3022" s="150">
        <v>41732</v>
      </c>
      <c r="AB3022" s="145">
        <v>537</v>
      </c>
      <c r="AC3022" s="145">
        <v>940</v>
      </c>
    </row>
    <row r="3023" spans="24:29">
      <c r="X3023" s="144">
        <v>41656</v>
      </c>
      <c r="Y3023" s="145">
        <v>1070</v>
      </c>
      <c r="Z3023" s="145">
        <v>557</v>
      </c>
      <c r="AA3023" s="150">
        <v>41731</v>
      </c>
      <c r="AB3023" s="145">
        <v>537</v>
      </c>
      <c r="AC3023" s="145">
        <v>942</v>
      </c>
    </row>
    <row r="3024" spans="24:29">
      <c r="X3024" s="144">
        <v>41655</v>
      </c>
      <c r="Y3024" s="145">
        <v>1070</v>
      </c>
      <c r="Z3024" s="145">
        <v>557</v>
      </c>
      <c r="AA3024" s="150">
        <v>41730</v>
      </c>
      <c r="AB3024" s="145">
        <v>537</v>
      </c>
      <c r="AC3024" s="145">
        <v>942</v>
      </c>
    </row>
    <row r="3025" spans="24:29">
      <c r="X3025" s="144">
        <v>41654</v>
      </c>
      <c r="Y3025" s="145">
        <v>1071</v>
      </c>
      <c r="Z3025" s="145">
        <v>556</v>
      </c>
      <c r="AA3025" s="150">
        <v>41729</v>
      </c>
      <c r="AB3025" s="145">
        <v>537</v>
      </c>
      <c r="AC3025" s="145">
        <v>942</v>
      </c>
    </row>
    <row r="3026" spans="24:29">
      <c r="X3026" s="144">
        <v>41653</v>
      </c>
      <c r="Y3026" s="145">
        <v>1071</v>
      </c>
      <c r="Z3026" s="145">
        <v>557</v>
      </c>
      <c r="AA3026" s="150">
        <v>41726</v>
      </c>
      <c r="AB3026" s="145">
        <v>537</v>
      </c>
      <c r="AC3026" s="145">
        <v>942</v>
      </c>
    </row>
    <row r="3027" spans="24:29">
      <c r="X3027" s="144">
        <v>41652</v>
      </c>
      <c r="Y3027" s="145">
        <v>1067</v>
      </c>
      <c r="Z3027" s="145">
        <v>563</v>
      </c>
      <c r="AA3027" s="150">
        <v>41725</v>
      </c>
      <c r="AB3027" s="145">
        <v>537</v>
      </c>
      <c r="AC3027" s="145">
        <v>942</v>
      </c>
    </row>
    <row r="3028" spans="24:29">
      <c r="X3028" s="144">
        <v>41649</v>
      </c>
      <c r="Y3028" s="145">
        <v>1075</v>
      </c>
      <c r="Z3028" s="145">
        <v>557</v>
      </c>
      <c r="AA3028" s="150">
        <v>41724</v>
      </c>
      <c r="AB3028" s="145">
        <v>537</v>
      </c>
      <c r="AC3028" s="145">
        <v>942</v>
      </c>
    </row>
    <row r="3029" spans="24:29">
      <c r="X3029" s="144">
        <v>41648</v>
      </c>
      <c r="Y3029" s="145">
        <v>1075</v>
      </c>
      <c r="Z3029" s="145">
        <v>557</v>
      </c>
      <c r="AA3029" s="150">
        <v>41723</v>
      </c>
      <c r="AB3029" s="145">
        <v>537</v>
      </c>
      <c r="AC3029" s="145">
        <v>942</v>
      </c>
    </row>
    <row r="3030" spans="24:29">
      <c r="X3030" s="144">
        <v>41647</v>
      </c>
      <c r="Y3030" s="145">
        <v>1075</v>
      </c>
      <c r="Z3030" s="145">
        <v>558</v>
      </c>
      <c r="AA3030" s="150">
        <v>41722</v>
      </c>
      <c r="AB3030" s="145">
        <v>537</v>
      </c>
      <c r="AC3030" s="145">
        <v>942</v>
      </c>
    </row>
    <row r="3031" spans="24:29">
      <c r="X3031" s="144">
        <v>41646</v>
      </c>
      <c r="Y3031" s="145">
        <v>1075</v>
      </c>
      <c r="Z3031" s="145">
        <v>559</v>
      </c>
      <c r="AA3031" s="150">
        <v>41719</v>
      </c>
      <c r="AB3031" s="145">
        <v>537</v>
      </c>
      <c r="AC3031" s="145">
        <v>942</v>
      </c>
    </row>
    <row r="3032" spans="24:29">
      <c r="X3032" s="144">
        <v>41645</v>
      </c>
      <c r="Y3032" s="145">
        <v>1075</v>
      </c>
      <c r="Z3032" s="145">
        <v>559</v>
      </c>
      <c r="AA3032" s="150">
        <v>41718</v>
      </c>
      <c r="AB3032" s="145">
        <v>537</v>
      </c>
      <c r="AC3032" s="145">
        <v>949</v>
      </c>
    </row>
    <row r="3033" spans="24:29">
      <c r="X3033" s="144">
        <v>41642</v>
      </c>
      <c r="Y3033" s="145">
        <v>1075</v>
      </c>
      <c r="Z3033" s="145">
        <v>559</v>
      </c>
      <c r="AA3033" s="150">
        <v>41717</v>
      </c>
      <c r="AB3033" s="145">
        <v>537</v>
      </c>
      <c r="AC3033" s="145">
        <v>970</v>
      </c>
    </row>
    <row r="3034" spans="24:29">
      <c r="X3034" s="144">
        <v>41641</v>
      </c>
      <c r="Y3034" s="145">
        <v>1075</v>
      </c>
      <c r="Z3034" s="145">
        <v>559</v>
      </c>
      <c r="AA3034" s="150">
        <v>41716</v>
      </c>
      <c r="AB3034" s="145">
        <v>537</v>
      </c>
      <c r="AC3034" s="145">
        <v>977</v>
      </c>
    </row>
    <row r="3035" spans="24:29">
      <c r="X3035" s="144">
        <v>41639</v>
      </c>
      <c r="Y3035" s="145">
        <v>1075</v>
      </c>
      <c r="Z3035" s="145">
        <v>560</v>
      </c>
      <c r="AA3035" s="150">
        <v>41715</v>
      </c>
      <c r="AB3035" s="145">
        <v>538</v>
      </c>
      <c r="AC3035" s="145">
        <v>983</v>
      </c>
    </row>
    <row r="3036" spans="24:29">
      <c r="X3036" s="144">
        <v>41638</v>
      </c>
      <c r="Y3036" s="145">
        <v>1075</v>
      </c>
      <c r="Z3036" s="145">
        <v>560</v>
      </c>
      <c r="AA3036" s="150">
        <v>41712</v>
      </c>
      <c r="AB3036" s="145">
        <v>538</v>
      </c>
      <c r="AC3036" s="145">
        <v>984</v>
      </c>
    </row>
    <row r="3037" spans="24:29">
      <c r="X3037" s="144">
        <v>41635</v>
      </c>
      <c r="Y3037" s="145">
        <v>1075</v>
      </c>
      <c r="Z3037" s="145">
        <v>560</v>
      </c>
      <c r="AA3037" s="150">
        <v>41711</v>
      </c>
      <c r="AB3037" s="145">
        <v>538</v>
      </c>
      <c r="AC3037" s="145">
        <v>988</v>
      </c>
    </row>
    <row r="3038" spans="24:29">
      <c r="X3038" s="144">
        <v>41634</v>
      </c>
      <c r="Y3038" s="145">
        <v>1075</v>
      </c>
      <c r="Z3038" s="145">
        <v>560</v>
      </c>
      <c r="AA3038" s="150">
        <v>41710</v>
      </c>
      <c r="AB3038" s="145">
        <v>538</v>
      </c>
      <c r="AC3038" s="145">
        <v>992</v>
      </c>
    </row>
    <row r="3039" spans="24:29">
      <c r="X3039" s="144">
        <v>41633</v>
      </c>
      <c r="Y3039" s="145">
        <v>1075</v>
      </c>
      <c r="Z3039" s="145">
        <v>560</v>
      </c>
      <c r="AA3039" s="150">
        <v>41709</v>
      </c>
      <c r="AB3039" s="145">
        <v>539</v>
      </c>
      <c r="AC3039" s="145">
        <v>992</v>
      </c>
    </row>
    <row r="3040" spans="24:29">
      <c r="X3040" s="144">
        <v>41632</v>
      </c>
      <c r="Y3040" s="145">
        <v>1075</v>
      </c>
      <c r="Z3040" s="145">
        <v>559</v>
      </c>
      <c r="AA3040" s="150">
        <v>41708</v>
      </c>
      <c r="AB3040" s="145">
        <v>539</v>
      </c>
      <c r="AC3040" s="145">
        <v>992</v>
      </c>
    </row>
    <row r="3041" spans="24:29">
      <c r="X3041" s="144">
        <v>41631</v>
      </c>
      <c r="Y3041" s="145">
        <v>1075</v>
      </c>
      <c r="Z3041" s="145">
        <v>559</v>
      </c>
      <c r="AA3041" s="150">
        <v>41705</v>
      </c>
      <c r="AB3041" s="145">
        <v>539</v>
      </c>
      <c r="AC3041" s="145">
        <v>992</v>
      </c>
    </row>
    <row r="3042" spans="24:29">
      <c r="X3042" s="144">
        <v>41628</v>
      </c>
      <c r="Y3042" s="145">
        <v>1075</v>
      </c>
      <c r="Z3042" s="145">
        <v>559</v>
      </c>
      <c r="AA3042" s="150">
        <v>41704</v>
      </c>
      <c r="AB3042" s="145">
        <v>542</v>
      </c>
      <c r="AC3042" s="145">
        <v>992</v>
      </c>
    </row>
    <row r="3043" spans="24:29">
      <c r="X3043" s="144">
        <v>41627</v>
      </c>
      <c r="Y3043" s="145">
        <v>1075</v>
      </c>
      <c r="Z3043" s="145">
        <v>559</v>
      </c>
      <c r="AA3043" s="150">
        <v>41703</v>
      </c>
      <c r="AB3043" s="145">
        <v>542</v>
      </c>
      <c r="AC3043" s="145">
        <v>1003</v>
      </c>
    </row>
    <row r="3044" spans="24:29">
      <c r="X3044" s="144">
        <v>41626</v>
      </c>
      <c r="Y3044" s="145">
        <v>1075</v>
      </c>
      <c r="Z3044" s="145">
        <v>559</v>
      </c>
      <c r="AA3044" s="150">
        <v>41702</v>
      </c>
      <c r="AB3044" s="145">
        <v>544</v>
      </c>
      <c r="AC3044" s="145">
        <v>1003</v>
      </c>
    </row>
    <row r="3045" spans="24:29">
      <c r="X3045" s="144">
        <v>41625</v>
      </c>
      <c r="Y3045" s="145">
        <v>1075</v>
      </c>
      <c r="Z3045" s="145">
        <v>558</v>
      </c>
      <c r="AA3045" s="150">
        <v>41701</v>
      </c>
      <c r="AB3045" s="145">
        <v>544</v>
      </c>
      <c r="AC3045" s="145">
        <v>1003</v>
      </c>
    </row>
    <row r="3046" spans="24:29">
      <c r="X3046" s="144">
        <v>41624</v>
      </c>
      <c r="Y3046" s="145">
        <v>1076</v>
      </c>
      <c r="Z3046" s="145">
        <v>558</v>
      </c>
      <c r="AA3046" s="150">
        <v>41698</v>
      </c>
      <c r="AB3046" s="145">
        <v>544</v>
      </c>
      <c r="AC3046" s="145">
        <v>1011</v>
      </c>
    </row>
    <row r="3047" spans="24:29">
      <c r="X3047" s="144">
        <v>41621</v>
      </c>
      <c r="Y3047" s="145">
        <v>1076</v>
      </c>
      <c r="Z3047" s="145">
        <v>558</v>
      </c>
      <c r="AA3047" s="150">
        <v>41697</v>
      </c>
      <c r="AB3047" s="145">
        <v>544</v>
      </c>
      <c r="AC3047" s="145">
        <v>1011</v>
      </c>
    </row>
    <row r="3048" spans="24:29">
      <c r="X3048" s="144">
        <v>41620</v>
      </c>
      <c r="Y3048" s="145">
        <v>1076</v>
      </c>
      <c r="Z3048" s="145">
        <v>558</v>
      </c>
      <c r="AA3048" s="150">
        <v>41696</v>
      </c>
      <c r="AB3048" s="145">
        <v>545</v>
      </c>
      <c r="AC3048" s="145">
        <v>1012</v>
      </c>
    </row>
    <row r="3049" spans="24:29">
      <c r="X3049" s="144">
        <v>41619</v>
      </c>
      <c r="Y3049" s="145">
        <v>1076</v>
      </c>
      <c r="Z3049" s="145">
        <v>558</v>
      </c>
      <c r="AA3049" s="150">
        <v>41695</v>
      </c>
      <c r="AB3049" s="145">
        <v>545</v>
      </c>
      <c r="AC3049" s="145">
        <v>1024</v>
      </c>
    </row>
    <row r="3050" spans="24:29">
      <c r="X3050" s="144">
        <v>41618</v>
      </c>
      <c r="Y3050" s="145">
        <v>1076</v>
      </c>
      <c r="Z3050" s="145">
        <v>557</v>
      </c>
      <c r="AA3050" s="150">
        <v>41694</v>
      </c>
      <c r="AB3050" s="145">
        <v>545</v>
      </c>
      <c r="AC3050" s="145">
        <v>1024</v>
      </c>
    </row>
    <row r="3051" spans="24:29">
      <c r="X3051" s="144">
        <v>41617</v>
      </c>
      <c r="Y3051" s="145">
        <v>1076</v>
      </c>
      <c r="Z3051" s="145">
        <v>557</v>
      </c>
      <c r="AA3051" s="150">
        <v>41691</v>
      </c>
      <c r="AB3051" s="145">
        <v>545</v>
      </c>
      <c r="AC3051" s="145">
        <v>1024</v>
      </c>
    </row>
    <row r="3052" spans="24:29">
      <c r="X3052" s="144">
        <v>41614</v>
      </c>
      <c r="Y3052" s="145">
        <v>1076</v>
      </c>
      <c r="Z3052" s="145">
        <v>557</v>
      </c>
      <c r="AA3052" s="150">
        <v>41690</v>
      </c>
      <c r="AB3052" s="145">
        <v>551</v>
      </c>
      <c r="AC3052" s="145">
        <v>1028</v>
      </c>
    </row>
    <row r="3053" spans="24:29">
      <c r="X3053" s="144">
        <v>41613</v>
      </c>
      <c r="Y3053" s="145">
        <v>1076</v>
      </c>
      <c r="Z3053" s="145">
        <v>557</v>
      </c>
      <c r="AA3053" s="150">
        <v>41689</v>
      </c>
      <c r="AB3053" s="145">
        <v>551</v>
      </c>
      <c r="AC3053" s="145">
        <v>1029</v>
      </c>
    </row>
    <row r="3054" spans="24:29">
      <c r="X3054" s="144">
        <v>41612</v>
      </c>
      <c r="Y3054" s="145">
        <v>1076</v>
      </c>
      <c r="Z3054" s="145">
        <v>557</v>
      </c>
      <c r="AA3054" s="150">
        <v>41688</v>
      </c>
      <c r="AB3054" s="145">
        <v>552</v>
      </c>
      <c r="AC3054" s="145">
        <v>1031</v>
      </c>
    </row>
    <row r="3055" spans="24:29">
      <c r="X3055" s="144">
        <v>41611</v>
      </c>
      <c r="Y3055" s="145">
        <v>1076</v>
      </c>
      <c r="Z3055" s="145">
        <v>556</v>
      </c>
      <c r="AA3055" s="150">
        <v>41687</v>
      </c>
      <c r="AB3055" s="145">
        <v>552</v>
      </c>
      <c r="AC3055" s="145">
        <v>1031</v>
      </c>
    </row>
    <row r="3056" spans="24:29">
      <c r="X3056" s="144">
        <v>41610</v>
      </c>
      <c r="Y3056" s="145">
        <v>1076</v>
      </c>
      <c r="Z3056" s="145">
        <v>556</v>
      </c>
      <c r="AA3056" s="150">
        <v>41684</v>
      </c>
      <c r="AB3056" s="145">
        <v>552</v>
      </c>
      <c r="AC3056" s="145">
        <v>1042</v>
      </c>
    </row>
    <row r="3057" spans="24:29">
      <c r="X3057" s="144">
        <v>41607</v>
      </c>
      <c r="Y3057" s="145">
        <v>1076</v>
      </c>
      <c r="Z3057" s="145">
        <v>554</v>
      </c>
      <c r="AA3057" s="150">
        <v>41683</v>
      </c>
      <c r="AB3057" s="145">
        <v>552</v>
      </c>
      <c r="AC3057" s="145">
        <v>1047</v>
      </c>
    </row>
    <row r="3058" spans="24:29">
      <c r="X3058" s="144">
        <v>41606</v>
      </c>
      <c r="Y3058" s="145">
        <v>1076</v>
      </c>
      <c r="Z3058" s="145">
        <v>554</v>
      </c>
      <c r="AA3058" s="150">
        <v>41682</v>
      </c>
      <c r="AB3058" s="145">
        <v>556</v>
      </c>
      <c r="AC3058" s="145">
        <v>1047</v>
      </c>
    </row>
    <row r="3059" spans="24:29">
      <c r="X3059" s="144">
        <v>41605</v>
      </c>
      <c r="Y3059" s="145">
        <v>1076</v>
      </c>
      <c r="Z3059" s="145">
        <v>554</v>
      </c>
      <c r="AA3059" s="150">
        <v>41681</v>
      </c>
      <c r="AB3059" s="145">
        <v>557</v>
      </c>
      <c r="AC3059" s="145">
        <v>1047</v>
      </c>
    </row>
    <row r="3060" spans="24:29">
      <c r="X3060" s="144">
        <v>41604</v>
      </c>
      <c r="Y3060" s="145">
        <v>1076</v>
      </c>
      <c r="Z3060" s="145">
        <v>553</v>
      </c>
      <c r="AA3060" s="150">
        <v>41680</v>
      </c>
      <c r="AB3060" s="145">
        <v>557</v>
      </c>
      <c r="AC3060" s="145">
        <v>1047</v>
      </c>
    </row>
    <row r="3061" spans="24:29">
      <c r="X3061" s="144">
        <v>41603</v>
      </c>
      <c r="Y3061" s="145">
        <v>1076</v>
      </c>
      <c r="Z3061" s="145">
        <v>553</v>
      </c>
      <c r="AA3061" s="150">
        <v>41677</v>
      </c>
      <c r="AB3061" s="145">
        <v>555</v>
      </c>
      <c r="AC3061" s="145">
        <v>1058</v>
      </c>
    </row>
    <row r="3062" spans="24:29">
      <c r="X3062" s="144">
        <v>41600</v>
      </c>
      <c r="Y3062" s="145">
        <v>1076</v>
      </c>
      <c r="Z3062" s="145">
        <v>553</v>
      </c>
      <c r="AA3062" s="150">
        <v>41669</v>
      </c>
      <c r="AB3062" s="145">
        <v>555</v>
      </c>
      <c r="AC3062" s="145">
        <v>1069</v>
      </c>
    </row>
    <row r="3063" spans="24:29">
      <c r="X3063" s="144">
        <v>41599</v>
      </c>
      <c r="Y3063" s="145">
        <v>1077</v>
      </c>
      <c r="Z3063" s="145">
        <v>553</v>
      </c>
      <c r="AA3063" s="150">
        <v>41668</v>
      </c>
      <c r="AB3063" s="145">
        <v>555</v>
      </c>
      <c r="AC3063" s="145">
        <v>1069</v>
      </c>
    </row>
    <row r="3064" spans="24:29">
      <c r="X3064" s="144">
        <v>41598</v>
      </c>
      <c r="Y3064" s="145">
        <v>1077</v>
      </c>
      <c r="Z3064" s="145">
        <v>553</v>
      </c>
      <c r="AA3064" s="150">
        <v>41667</v>
      </c>
      <c r="AB3064" s="145">
        <v>556</v>
      </c>
      <c r="AC3064" s="145">
        <v>1069</v>
      </c>
    </row>
    <row r="3065" spans="24:29">
      <c r="X3065" s="144">
        <v>41597</v>
      </c>
      <c r="Y3065" s="145">
        <v>1077</v>
      </c>
      <c r="Z3065" s="145">
        <v>551</v>
      </c>
      <c r="AA3065" s="150">
        <v>41666</v>
      </c>
      <c r="AB3065" s="145">
        <v>556</v>
      </c>
      <c r="AC3065" s="145">
        <v>1069</v>
      </c>
    </row>
    <row r="3066" spans="24:29">
      <c r="X3066" s="144">
        <v>41596</v>
      </c>
      <c r="Y3066" s="145">
        <v>1077</v>
      </c>
      <c r="Z3066" s="145">
        <v>551</v>
      </c>
      <c r="AA3066" s="150">
        <v>41663</v>
      </c>
      <c r="AB3066" s="145">
        <v>556</v>
      </c>
      <c r="AC3066" s="145">
        <v>1069</v>
      </c>
    </row>
    <row r="3067" spans="24:29">
      <c r="X3067" s="144">
        <v>41593</v>
      </c>
      <c r="Y3067" s="145">
        <v>1077</v>
      </c>
      <c r="Z3067" s="145">
        <v>550</v>
      </c>
      <c r="AA3067" s="150">
        <v>41662</v>
      </c>
      <c r="AB3067" s="145">
        <v>556</v>
      </c>
      <c r="AC3067" s="145">
        <v>1069</v>
      </c>
    </row>
    <row r="3068" spans="24:29">
      <c r="X3068" s="144">
        <v>41592</v>
      </c>
      <c r="Y3068" s="145">
        <v>1077</v>
      </c>
      <c r="Z3068" s="145">
        <v>550</v>
      </c>
      <c r="AA3068" s="150">
        <v>41661</v>
      </c>
      <c r="AB3068" s="145">
        <v>556</v>
      </c>
      <c r="AC3068" s="145">
        <v>1070</v>
      </c>
    </row>
    <row r="3069" spans="24:29">
      <c r="X3069" s="144">
        <v>41591</v>
      </c>
      <c r="Y3069" s="145">
        <v>1077</v>
      </c>
      <c r="Z3069" s="145">
        <v>550</v>
      </c>
      <c r="AA3069" s="150">
        <v>41660</v>
      </c>
      <c r="AB3069" s="145">
        <v>557</v>
      </c>
      <c r="AC3069" s="145">
        <v>1070</v>
      </c>
    </row>
    <row r="3070" spans="24:29">
      <c r="X3070" s="144">
        <v>41590</v>
      </c>
      <c r="Y3070" s="145">
        <v>1077</v>
      </c>
      <c r="Z3070" s="145">
        <v>549</v>
      </c>
      <c r="AA3070" s="150">
        <v>41659</v>
      </c>
      <c r="AB3070" s="145">
        <v>557</v>
      </c>
      <c r="AC3070" s="145">
        <v>1070</v>
      </c>
    </row>
    <row r="3071" spans="24:29">
      <c r="X3071" s="144">
        <v>41589</v>
      </c>
      <c r="Y3071" s="145">
        <v>1077</v>
      </c>
      <c r="Z3071" s="145">
        <v>549</v>
      </c>
      <c r="AA3071" s="150">
        <v>41656</v>
      </c>
      <c r="AB3071" s="145">
        <v>557</v>
      </c>
      <c r="AC3071" s="145">
        <v>1070</v>
      </c>
    </row>
    <row r="3072" spans="24:29">
      <c r="X3072" s="144">
        <v>41586</v>
      </c>
      <c r="Y3072" s="145">
        <v>1078</v>
      </c>
      <c r="Z3072" s="145">
        <v>549</v>
      </c>
      <c r="AA3072" s="150">
        <v>41655</v>
      </c>
      <c r="AB3072" s="145">
        <v>557</v>
      </c>
      <c r="AC3072" s="145">
        <v>1070</v>
      </c>
    </row>
    <row r="3073" spans="24:29">
      <c r="X3073" s="144">
        <v>41585</v>
      </c>
      <c r="Y3073" s="145">
        <v>1078</v>
      </c>
      <c r="Z3073" s="145">
        <v>549</v>
      </c>
      <c r="AA3073" s="150">
        <v>41654</v>
      </c>
      <c r="AB3073" s="145">
        <v>556</v>
      </c>
      <c r="AC3073" s="145">
        <v>1071</v>
      </c>
    </row>
    <row r="3074" spans="24:29">
      <c r="X3074" s="144">
        <v>41584</v>
      </c>
      <c r="Y3074" s="145">
        <v>1078</v>
      </c>
      <c r="Z3074" s="145">
        <v>549</v>
      </c>
      <c r="AA3074" s="150">
        <v>41653</v>
      </c>
      <c r="AB3074" s="145">
        <v>557</v>
      </c>
      <c r="AC3074" s="145">
        <v>1071</v>
      </c>
    </row>
    <row r="3075" spans="24:29">
      <c r="X3075" s="144">
        <v>41583</v>
      </c>
      <c r="Y3075" s="145">
        <v>1077</v>
      </c>
      <c r="Z3075" s="145">
        <v>548</v>
      </c>
      <c r="AA3075" s="150">
        <v>41652</v>
      </c>
      <c r="AB3075" s="145">
        <v>563</v>
      </c>
      <c r="AC3075" s="145">
        <v>1067</v>
      </c>
    </row>
    <row r="3076" spans="24:29">
      <c r="X3076" s="144">
        <v>41582</v>
      </c>
      <c r="Y3076" s="145">
        <v>1077</v>
      </c>
      <c r="Z3076" s="145">
        <v>548</v>
      </c>
      <c r="AA3076" s="150">
        <v>41649</v>
      </c>
      <c r="AB3076" s="145">
        <v>557</v>
      </c>
      <c r="AC3076" s="145">
        <v>1075</v>
      </c>
    </row>
    <row r="3077" spans="24:29">
      <c r="X3077" s="144">
        <v>41579</v>
      </c>
      <c r="Y3077" s="145">
        <v>1077</v>
      </c>
      <c r="Z3077" s="145">
        <v>548</v>
      </c>
      <c r="AA3077" s="150">
        <v>41648</v>
      </c>
      <c r="AB3077" s="145">
        <v>557</v>
      </c>
      <c r="AC3077" s="145">
        <v>1075</v>
      </c>
    </row>
    <row r="3078" spans="24:29">
      <c r="X3078" s="144">
        <v>41578</v>
      </c>
      <c r="Y3078" s="145">
        <v>1077</v>
      </c>
      <c r="Z3078" s="145">
        <v>548</v>
      </c>
      <c r="AA3078" s="150">
        <v>41647</v>
      </c>
      <c r="AB3078" s="145">
        <v>558</v>
      </c>
      <c r="AC3078" s="145">
        <v>1075</v>
      </c>
    </row>
    <row r="3079" spans="24:29">
      <c r="X3079" s="144">
        <v>41577</v>
      </c>
      <c r="Y3079" s="145">
        <v>1077</v>
      </c>
      <c r="Z3079" s="145">
        <v>548</v>
      </c>
      <c r="AA3079" s="150">
        <v>41646</v>
      </c>
      <c r="AB3079" s="145">
        <v>559</v>
      </c>
      <c r="AC3079" s="145">
        <v>1075</v>
      </c>
    </row>
    <row r="3080" spans="24:29">
      <c r="X3080" s="144">
        <v>41576</v>
      </c>
      <c r="Y3080" s="145">
        <v>1077</v>
      </c>
      <c r="Z3080" s="145">
        <v>548</v>
      </c>
      <c r="AA3080" s="150">
        <v>41645</v>
      </c>
      <c r="AB3080" s="145">
        <v>559</v>
      </c>
      <c r="AC3080" s="145">
        <v>1075</v>
      </c>
    </row>
    <row r="3081" spans="24:29">
      <c r="X3081" s="144">
        <v>41575</v>
      </c>
      <c r="Y3081" s="145">
        <v>1077</v>
      </c>
      <c r="Z3081" s="145">
        <v>548</v>
      </c>
      <c r="AA3081" s="150">
        <v>41642</v>
      </c>
      <c r="AB3081" s="145">
        <v>559</v>
      </c>
      <c r="AC3081" s="145">
        <v>1075</v>
      </c>
    </row>
    <row r="3082" spans="24:29">
      <c r="X3082" s="144">
        <v>41572</v>
      </c>
      <c r="Y3082" s="145">
        <v>1077</v>
      </c>
      <c r="Z3082" s="145">
        <v>548</v>
      </c>
      <c r="AA3082" s="150">
        <v>41641</v>
      </c>
      <c r="AB3082" s="145">
        <v>559</v>
      </c>
      <c r="AC3082" s="145">
        <v>1075</v>
      </c>
    </row>
    <row r="3083" spans="24:29">
      <c r="X3083" s="144">
        <v>41571</v>
      </c>
      <c r="Y3083" s="145">
        <v>1077</v>
      </c>
      <c r="Z3083" s="145">
        <v>548</v>
      </c>
      <c r="AA3083" s="150">
        <v>41639</v>
      </c>
      <c r="AB3083" s="145">
        <v>560</v>
      </c>
      <c r="AC3083" s="145">
        <v>1075</v>
      </c>
    </row>
    <row r="3084" spans="24:29">
      <c r="X3084" s="144">
        <v>41570</v>
      </c>
      <c r="Y3084" s="145">
        <v>1077</v>
      </c>
      <c r="Z3084" s="145">
        <v>548</v>
      </c>
      <c r="AA3084" s="150">
        <v>41638</v>
      </c>
      <c r="AB3084" s="145">
        <v>560</v>
      </c>
      <c r="AC3084" s="145">
        <v>1075</v>
      </c>
    </row>
    <row r="3085" spans="24:29">
      <c r="X3085" s="144">
        <v>41569</v>
      </c>
      <c r="Y3085" s="145">
        <v>1077</v>
      </c>
      <c r="Z3085" s="145">
        <v>548</v>
      </c>
      <c r="AA3085" s="150">
        <v>41635</v>
      </c>
      <c r="AB3085" s="145">
        <v>560</v>
      </c>
      <c r="AC3085" s="145">
        <v>1075</v>
      </c>
    </row>
    <row r="3086" spans="24:29">
      <c r="X3086" s="144">
        <v>41568</v>
      </c>
      <c r="Y3086" s="145">
        <v>1077</v>
      </c>
      <c r="Z3086" s="145">
        <v>548</v>
      </c>
      <c r="AA3086" s="150">
        <v>41634</v>
      </c>
      <c r="AB3086" s="145">
        <v>560</v>
      </c>
      <c r="AC3086" s="145">
        <v>1075</v>
      </c>
    </row>
    <row r="3087" spans="24:29">
      <c r="X3087" s="144">
        <v>41565</v>
      </c>
      <c r="Y3087" s="145">
        <v>1077</v>
      </c>
      <c r="Z3087" s="145">
        <v>548</v>
      </c>
      <c r="AA3087" s="150">
        <v>41633</v>
      </c>
      <c r="AB3087" s="145">
        <v>560</v>
      </c>
      <c r="AC3087" s="145">
        <v>1075</v>
      </c>
    </row>
    <row r="3088" spans="24:29">
      <c r="X3088" s="144">
        <v>41564</v>
      </c>
      <c r="Y3088" s="145">
        <v>1076</v>
      </c>
      <c r="Z3088" s="145">
        <v>546</v>
      </c>
      <c r="AA3088" s="150">
        <v>41632</v>
      </c>
      <c r="AB3088" s="145">
        <v>559</v>
      </c>
      <c r="AC3088" s="145">
        <v>1075</v>
      </c>
    </row>
    <row r="3089" spans="24:29">
      <c r="X3089" s="144">
        <v>41563</v>
      </c>
      <c r="Y3089" s="145">
        <v>1076</v>
      </c>
      <c r="Z3089" s="145">
        <v>541</v>
      </c>
      <c r="AA3089" s="150">
        <v>41631</v>
      </c>
      <c r="AB3089" s="145">
        <v>559</v>
      </c>
      <c r="AC3089" s="145">
        <v>1075</v>
      </c>
    </row>
    <row r="3090" spans="24:29">
      <c r="X3090" s="144">
        <v>41562</v>
      </c>
      <c r="Y3090" s="145">
        <v>1076</v>
      </c>
      <c r="Z3090" s="145">
        <v>541</v>
      </c>
      <c r="AA3090" s="150">
        <v>41628</v>
      </c>
      <c r="AB3090" s="145">
        <v>559</v>
      </c>
      <c r="AC3090" s="145">
        <v>1075</v>
      </c>
    </row>
    <row r="3091" spans="24:29">
      <c r="X3091" s="144">
        <v>41561</v>
      </c>
      <c r="Y3091" s="145">
        <v>1076</v>
      </c>
      <c r="Z3091" s="145">
        <v>541</v>
      </c>
      <c r="AA3091" s="150">
        <v>41627</v>
      </c>
      <c r="AB3091" s="145">
        <v>559</v>
      </c>
      <c r="AC3091" s="145">
        <v>1075</v>
      </c>
    </row>
    <row r="3092" spans="24:29">
      <c r="X3092" s="144">
        <v>41558</v>
      </c>
      <c r="Y3092" s="145">
        <v>1076</v>
      </c>
      <c r="Z3092" s="145">
        <v>541</v>
      </c>
      <c r="AA3092" s="150">
        <v>41626</v>
      </c>
      <c r="AB3092" s="145">
        <v>559</v>
      </c>
      <c r="AC3092" s="145">
        <v>1075</v>
      </c>
    </row>
    <row r="3093" spans="24:29">
      <c r="X3093" s="144">
        <v>41557</v>
      </c>
      <c r="Y3093" s="145">
        <v>1076</v>
      </c>
      <c r="Z3093" s="145">
        <v>541</v>
      </c>
      <c r="AA3093" s="150">
        <v>41625</v>
      </c>
      <c r="AB3093" s="145">
        <v>558</v>
      </c>
      <c r="AC3093" s="145">
        <v>1075</v>
      </c>
    </row>
    <row r="3094" spans="24:29">
      <c r="X3094" s="144">
        <v>41556</v>
      </c>
      <c r="Y3094" s="145">
        <v>1075</v>
      </c>
      <c r="Z3094" s="145">
        <v>541</v>
      </c>
      <c r="AA3094" s="150">
        <v>41624</v>
      </c>
      <c r="AB3094" s="145">
        <v>558</v>
      </c>
      <c r="AC3094" s="145">
        <v>1076</v>
      </c>
    </row>
    <row r="3095" spans="24:29">
      <c r="X3095" s="144">
        <v>41555</v>
      </c>
      <c r="Y3095" s="145">
        <v>1072</v>
      </c>
      <c r="Z3095" s="145">
        <v>541</v>
      </c>
      <c r="AA3095" s="150">
        <v>41621</v>
      </c>
      <c r="AB3095" s="145">
        <v>558</v>
      </c>
      <c r="AC3095" s="145">
        <v>1076</v>
      </c>
    </row>
    <row r="3096" spans="24:29">
      <c r="X3096" s="144">
        <v>41547</v>
      </c>
      <c r="Y3096" s="145">
        <v>1072</v>
      </c>
      <c r="Z3096" s="145">
        <v>541</v>
      </c>
      <c r="AA3096" s="150">
        <v>41620</v>
      </c>
      <c r="AB3096" s="145">
        <v>558</v>
      </c>
      <c r="AC3096" s="145">
        <v>1076</v>
      </c>
    </row>
    <row r="3097" spans="24:29">
      <c r="X3097" s="144">
        <v>41544</v>
      </c>
      <c r="Y3097" s="145">
        <v>1072</v>
      </c>
      <c r="Z3097" s="145">
        <v>541</v>
      </c>
      <c r="AA3097" s="150">
        <v>41619</v>
      </c>
      <c r="AB3097" s="145">
        <v>558</v>
      </c>
      <c r="AC3097" s="145">
        <v>1076</v>
      </c>
    </row>
    <row r="3098" spans="24:29">
      <c r="X3098" s="144">
        <v>41543</v>
      </c>
      <c r="Y3098" s="145">
        <v>1072</v>
      </c>
      <c r="Z3098" s="145">
        <v>541</v>
      </c>
      <c r="AA3098" s="150">
        <v>41618</v>
      </c>
      <c r="AB3098" s="145">
        <v>557</v>
      </c>
      <c r="AC3098" s="145">
        <v>1076</v>
      </c>
    </row>
    <row r="3099" spans="24:29">
      <c r="X3099" s="144">
        <v>41542</v>
      </c>
      <c r="Y3099" s="145">
        <v>1072</v>
      </c>
      <c r="Z3099" s="145">
        <v>541</v>
      </c>
      <c r="AA3099" s="150">
        <v>41617</v>
      </c>
      <c r="AB3099" s="145">
        <v>557</v>
      </c>
      <c r="AC3099" s="145">
        <v>1076</v>
      </c>
    </row>
    <row r="3100" spans="24:29">
      <c r="X3100" s="144">
        <v>41541</v>
      </c>
      <c r="Y3100" s="145">
        <v>1072</v>
      </c>
      <c r="Z3100" s="145">
        <v>541</v>
      </c>
      <c r="AA3100" s="150">
        <v>41614</v>
      </c>
      <c r="AB3100" s="145">
        <v>557</v>
      </c>
      <c r="AC3100" s="145">
        <v>1076</v>
      </c>
    </row>
    <row r="3101" spans="24:29">
      <c r="X3101" s="144">
        <v>41540</v>
      </c>
      <c r="Y3101" s="145">
        <v>1072</v>
      </c>
      <c r="Z3101" s="145">
        <v>541</v>
      </c>
      <c r="AA3101" s="150">
        <v>41613</v>
      </c>
      <c r="AB3101" s="145">
        <v>557</v>
      </c>
      <c r="AC3101" s="145">
        <v>1076</v>
      </c>
    </row>
    <row r="3102" spans="24:29">
      <c r="X3102" s="144">
        <v>41535</v>
      </c>
      <c r="Y3102" s="145">
        <v>1072</v>
      </c>
      <c r="Z3102" s="145">
        <v>541</v>
      </c>
      <c r="AA3102" s="150">
        <v>41612</v>
      </c>
      <c r="AB3102" s="145">
        <v>557</v>
      </c>
      <c r="AC3102" s="145">
        <v>1076</v>
      </c>
    </row>
    <row r="3103" spans="24:29">
      <c r="X3103" s="144">
        <v>41534</v>
      </c>
      <c r="Y3103" s="145">
        <v>1072</v>
      </c>
      <c r="Z3103" s="145">
        <v>542</v>
      </c>
      <c r="AA3103" s="150">
        <v>41611</v>
      </c>
      <c r="AB3103" s="145">
        <v>556</v>
      </c>
      <c r="AC3103" s="145">
        <v>1076</v>
      </c>
    </row>
    <row r="3104" spans="24:29">
      <c r="X3104" s="144">
        <v>41533</v>
      </c>
      <c r="Y3104" s="145">
        <v>1072</v>
      </c>
      <c r="Z3104" s="145">
        <v>542</v>
      </c>
      <c r="AA3104" s="150">
        <v>41610</v>
      </c>
      <c r="AB3104" s="145">
        <v>556</v>
      </c>
      <c r="AC3104" s="145">
        <v>1076</v>
      </c>
    </row>
    <row r="3105" spans="24:29">
      <c r="X3105" s="144">
        <v>41530</v>
      </c>
      <c r="Y3105" s="145">
        <v>1072</v>
      </c>
      <c r="Z3105" s="145">
        <v>542</v>
      </c>
      <c r="AA3105" s="150">
        <v>41607</v>
      </c>
      <c r="AB3105" s="145">
        <v>554</v>
      </c>
      <c r="AC3105" s="145">
        <v>1076</v>
      </c>
    </row>
    <row r="3106" spans="24:29">
      <c r="X3106" s="144">
        <v>41529</v>
      </c>
      <c r="Y3106" s="145">
        <v>1072</v>
      </c>
      <c r="Z3106" s="145">
        <v>542</v>
      </c>
      <c r="AA3106" s="150">
        <v>41606</v>
      </c>
      <c r="AB3106" s="145">
        <v>554</v>
      </c>
      <c r="AC3106" s="145">
        <v>1076</v>
      </c>
    </row>
    <row r="3107" spans="24:29">
      <c r="X3107" s="144">
        <v>41528</v>
      </c>
      <c r="Y3107" s="145">
        <v>1072</v>
      </c>
      <c r="Z3107" s="145">
        <v>542</v>
      </c>
      <c r="AA3107" s="150">
        <v>41605</v>
      </c>
      <c r="AB3107" s="145">
        <v>554</v>
      </c>
      <c r="AC3107" s="145">
        <v>1076</v>
      </c>
    </row>
    <row r="3108" spans="24:29">
      <c r="X3108" s="144">
        <v>41527</v>
      </c>
      <c r="Y3108" s="145">
        <v>1072</v>
      </c>
      <c r="Z3108" s="145">
        <v>542</v>
      </c>
      <c r="AA3108" s="150">
        <v>41604</v>
      </c>
      <c r="AB3108" s="145">
        <v>553</v>
      </c>
      <c r="AC3108" s="145">
        <v>1076</v>
      </c>
    </row>
    <row r="3109" spans="24:29">
      <c r="X3109" s="144">
        <v>41526</v>
      </c>
      <c r="Y3109" s="145">
        <v>1071</v>
      </c>
      <c r="Z3109" s="145">
        <v>542</v>
      </c>
      <c r="AA3109" s="150">
        <v>41603</v>
      </c>
      <c r="AB3109" s="145">
        <v>553</v>
      </c>
      <c r="AC3109" s="145">
        <v>1076</v>
      </c>
    </row>
    <row r="3110" spans="24:29">
      <c r="X3110" s="144">
        <v>41523</v>
      </c>
      <c r="Y3110" s="145">
        <v>1071</v>
      </c>
      <c r="Z3110" s="145">
        <v>542</v>
      </c>
      <c r="AA3110" s="150">
        <v>41600</v>
      </c>
      <c r="AB3110" s="145">
        <v>553</v>
      </c>
      <c r="AC3110" s="145">
        <v>1076</v>
      </c>
    </row>
    <row r="3111" spans="24:29">
      <c r="X3111" s="144">
        <v>41522</v>
      </c>
      <c r="Y3111" s="145">
        <v>1071</v>
      </c>
      <c r="Z3111" s="145">
        <v>542</v>
      </c>
      <c r="AA3111" s="150">
        <v>41599</v>
      </c>
      <c r="AB3111" s="145">
        <v>553</v>
      </c>
      <c r="AC3111" s="145">
        <v>1077</v>
      </c>
    </row>
    <row r="3112" spans="24:29">
      <c r="X3112" s="144">
        <v>41521</v>
      </c>
      <c r="Y3112" s="145">
        <v>1071</v>
      </c>
      <c r="Z3112" s="145">
        <v>542</v>
      </c>
      <c r="AA3112" s="150">
        <v>41598</v>
      </c>
      <c r="AB3112" s="145">
        <v>553</v>
      </c>
      <c r="AC3112" s="145">
        <v>1077</v>
      </c>
    </row>
    <row r="3113" spans="24:29">
      <c r="X3113" s="144">
        <v>41520</v>
      </c>
      <c r="Y3113" s="145">
        <v>1071</v>
      </c>
      <c r="Z3113" s="145">
        <v>543</v>
      </c>
      <c r="AA3113" s="150">
        <v>41597</v>
      </c>
      <c r="AB3113" s="145">
        <v>551</v>
      </c>
      <c r="AC3113" s="145">
        <v>1077</v>
      </c>
    </row>
    <row r="3114" spans="24:29">
      <c r="X3114" s="144">
        <v>41519</v>
      </c>
      <c r="Y3114" s="145">
        <v>1060</v>
      </c>
      <c r="Z3114" s="145">
        <v>543</v>
      </c>
      <c r="AA3114" s="150">
        <v>41596</v>
      </c>
      <c r="AB3114" s="145">
        <v>551</v>
      </c>
      <c r="AC3114" s="145">
        <v>1077</v>
      </c>
    </row>
    <row r="3115" spans="24:29">
      <c r="X3115" s="144">
        <v>41516</v>
      </c>
      <c r="Y3115" s="145">
        <v>1047</v>
      </c>
      <c r="Z3115" s="145">
        <v>543</v>
      </c>
      <c r="AA3115" s="150">
        <v>41593</v>
      </c>
      <c r="AB3115" s="145">
        <v>550</v>
      </c>
      <c r="AC3115" s="145">
        <v>1077</v>
      </c>
    </row>
    <row r="3116" spans="24:29">
      <c r="X3116" s="144">
        <v>41515</v>
      </c>
      <c r="Y3116" s="145">
        <v>1047</v>
      </c>
      <c r="Z3116" s="145">
        <v>543</v>
      </c>
      <c r="AA3116" s="150">
        <v>41592</v>
      </c>
      <c r="AB3116" s="145">
        <v>550</v>
      </c>
      <c r="AC3116" s="145">
        <v>1077</v>
      </c>
    </row>
    <row r="3117" spans="24:29">
      <c r="X3117" s="144">
        <v>41514</v>
      </c>
      <c r="Y3117" s="145">
        <v>1047</v>
      </c>
      <c r="Z3117" s="145">
        <v>543</v>
      </c>
      <c r="AA3117" s="150">
        <v>41591</v>
      </c>
      <c r="AB3117" s="145">
        <v>550</v>
      </c>
      <c r="AC3117" s="145">
        <v>1077</v>
      </c>
    </row>
    <row r="3118" spans="24:29">
      <c r="X3118" s="144">
        <v>41513</v>
      </c>
      <c r="Y3118" s="145">
        <v>1047</v>
      </c>
      <c r="Z3118" s="145">
        <v>543</v>
      </c>
      <c r="AA3118" s="150">
        <v>41590</v>
      </c>
      <c r="AB3118" s="145">
        <v>549</v>
      </c>
      <c r="AC3118" s="145">
        <v>1077</v>
      </c>
    </row>
    <row r="3119" spans="24:29">
      <c r="X3119" s="144">
        <v>41512</v>
      </c>
      <c r="Y3119" s="145">
        <v>1047</v>
      </c>
      <c r="Z3119" s="145">
        <v>543</v>
      </c>
      <c r="AA3119" s="150">
        <v>41589</v>
      </c>
      <c r="AB3119" s="145">
        <v>549</v>
      </c>
      <c r="AC3119" s="145">
        <v>1077</v>
      </c>
    </row>
    <row r="3120" spans="24:29">
      <c r="X3120" s="144">
        <v>41509</v>
      </c>
      <c r="Y3120" s="145">
        <v>1046</v>
      </c>
      <c r="Z3120" s="145">
        <v>543</v>
      </c>
      <c r="AA3120" s="150">
        <v>41586</v>
      </c>
      <c r="AB3120" s="145">
        <v>549</v>
      </c>
      <c r="AC3120" s="145">
        <v>1078</v>
      </c>
    </row>
    <row r="3121" spans="24:29">
      <c r="X3121" s="144">
        <v>41508</v>
      </c>
      <c r="Y3121" s="145">
        <v>1046</v>
      </c>
      <c r="Z3121" s="145">
        <v>543</v>
      </c>
      <c r="AA3121" s="150">
        <v>41585</v>
      </c>
      <c r="AB3121" s="145">
        <v>549</v>
      </c>
      <c r="AC3121" s="145">
        <v>1078</v>
      </c>
    </row>
    <row r="3122" spans="24:29">
      <c r="X3122" s="144">
        <v>41507</v>
      </c>
      <c r="Y3122" s="145">
        <v>1046</v>
      </c>
      <c r="Z3122" s="145">
        <v>543</v>
      </c>
      <c r="AA3122" s="150">
        <v>41584</v>
      </c>
      <c r="AB3122" s="145">
        <v>549</v>
      </c>
      <c r="AC3122" s="145">
        <v>1078</v>
      </c>
    </row>
    <row r="3123" spans="24:29">
      <c r="X3123" s="144">
        <v>41506</v>
      </c>
      <c r="Y3123" s="145">
        <v>1041</v>
      </c>
      <c r="Z3123" s="145">
        <v>548</v>
      </c>
      <c r="AA3123" s="150">
        <v>41583</v>
      </c>
      <c r="AB3123" s="145">
        <v>548</v>
      </c>
      <c r="AC3123" s="145">
        <v>1077</v>
      </c>
    </row>
    <row r="3124" spans="24:29">
      <c r="X3124" s="144">
        <v>41505</v>
      </c>
      <c r="Y3124" s="145">
        <v>1041</v>
      </c>
      <c r="Z3124" s="145">
        <v>548</v>
      </c>
      <c r="AA3124" s="150">
        <v>41582</v>
      </c>
      <c r="AB3124" s="145">
        <v>548</v>
      </c>
      <c r="AC3124" s="145">
        <v>1077</v>
      </c>
    </row>
    <row r="3125" spans="24:29">
      <c r="X3125" s="144">
        <v>41502</v>
      </c>
      <c r="Y3125" s="145">
        <v>1033</v>
      </c>
      <c r="Z3125" s="145">
        <v>546</v>
      </c>
      <c r="AA3125" s="150">
        <v>41579</v>
      </c>
      <c r="AB3125" s="145">
        <v>548</v>
      </c>
      <c r="AC3125" s="145">
        <v>1077</v>
      </c>
    </row>
    <row r="3126" spans="24:29">
      <c r="X3126" s="144">
        <v>41501</v>
      </c>
      <c r="Y3126" s="145">
        <v>1033</v>
      </c>
      <c r="Z3126" s="145">
        <v>546</v>
      </c>
      <c r="AA3126" s="150">
        <v>41578</v>
      </c>
      <c r="AB3126" s="145">
        <v>548</v>
      </c>
      <c r="AC3126" s="145">
        <v>1077</v>
      </c>
    </row>
    <row r="3127" spans="24:29">
      <c r="X3127" s="144">
        <v>41500</v>
      </c>
      <c r="Y3127" s="145">
        <v>1033</v>
      </c>
      <c r="Z3127" s="145">
        <v>546</v>
      </c>
      <c r="AA3127" s="150">
        <v>41577</v>
      </c>
      <c r="AB3127" s="145">
        <v>548</v>
      </c>
      <c r="AC3127" s="145">
        <v>1077</v>
      </c>
    </row>
    <row r="3128" spans="24:29">
      <c r="X3128" s="144">
        <v>41499</v>
      </c>
      <c r="Y3128" s="145">
        <v>1033</v>
      </c>
      <c r="Z3128" s="145">
        <v>546</v>
      </c>
      <c r="AA3128" s="150">
        <v>41576</v>
      </c>
      <c r="AB3128" s="145">
        <v>548</v>
      </c>
      <c r="AC3128" s="145">
        <v>1077</v>
      </c>
    </row>
    <row r="3129" spans="24:29">
      <c r="X3129" s="144">
        <v>41498</v>
      </c>
      <c r="Y3129" s="145">
        <v>1033</v>
      </c>
      <c r="Z3129" s="145">
        <v>546</v>
      </c>
      <c r="AA3129" s="150">
        <v>41575</v>
      </c>
      <c r="AB3129" s="145">
        <v>548</v>
      </c>
      <c r="AC3129" s="145">
        <v>1077</v>
      </c>
    </row>
    <row r="3130" spans="24:29">
      <c r="X3130" s="144">
        <v>41495</v>
      </c>
      <c r="Y3130" s="145">
        <v>1033</v>
      </c>
      <c r="Z3130" s="145">
        <v>546</v>
      </c>
      <c r="AA3130" s="150">
        <v>41572</v>
      </c>
      <c r="AB3130" s="145">
        <v>548</v>
      </c>
      <c r="AC3130" s="145">
        <v>1077</v>
      </c>
    </row>
    <row r="3131" spans="24:29">
      <c r="X3131" s="144">
        <v>41494</v>
      </c>
      <c r="Y3131" s="145">
        <v>1033</v>
      </c>
      <c r="Z3131" s="145">
        <v>546</v>
      </c>
      <c r="AA3131" s="150">
        <v>41571</v>
      </c>
      <c r="AB3131" s="145">
        <v>548</v>
      </c>
      <c r="AC3131" s="145">
        <v>1077</v>
      </c>
    </row>
    <row r="3132" spans="24:29">
      <c r="X3132" s="144">
        <v>41493</v>
      </c>
      <c r="Y3132" s="145">
        <v>1033</v>
      </c>
      <c r="Z3132" s="145">
        <v>546</v>
      </c>
      <c r="AA3132" s="150">
        <v>41570</v>
      </c>
      <c r="AB3132" s="145">
        <v>548</v>
      </c>
      <c r="AC3132" s="145">
        <v>1077</v>
      </c>
    </row>
    <row r="3133" spans="24:29">
      <c r="X3133" s="144">
        <v>41492</v>
      </c>
      <c r="Y3133" s="145">
        <v>1032</v>
      </c>
      <c r="Z3133" s="145">
        <v>547</v>
      </c>
      <c r="AA3133" s="150">
        <v>41569</v>
      </c>
      <c r="AB3133" s="145">
        <v>548</v>
      </c>
      <c r="AC3133" s="145">
        <v>1077</v>
      </c>
    </row>
    <row r="3134" spans="24:29">
      <c r="X3134" s="144">
        <v>41491</v>
      </c>
      <c r="Y3134" s="145">
        <v>1027</v>
      </c>
      <c r="Z3134" s="145">
        <v>547</v>
      </c>
      <c r="AA3134" s="150">
        <v>41568</v>
      </c>
      <c r="AB3134" s="145">
        <v>548</v>
      </c>
      <c r="AC3134" s="145">
        <v>1077</v>
      </c>
    </row>
    <row r="3135" spans="24:29">
      <c r="X3135" s="144">
        <v>41488</v>
      </c>
      <c r="Y3135" s="145">
        <v>1026</v>
      </c>
      <c r="Z3135" s="145">
        <v>547</v>
      </c>
      <c r="AA3135" s="150">
        <v>41565</v>
      </c>
      <c r="AB3135" s="145">
        <v>548</v>
      </c>
      <c r="AC3135" s="145">
        <v>1077</v>
      </c>
    </row>
    <row r="3136" spans="24:29">
      <c r="X3136" s="144">
        <v>41487</v>
      </c>
      <c r="Y3136" s="145">
        <v>1025</v>
      </c>
      <c r="Z3136" s="145">
        <v>547</v>
      </c>
      <c r="AA3136" s="150">
        <v>41564</v>
      </c>
      <c r="AB3136" s="145">
        <v>546</v>
      </c>
      <c r="AC3136" s="145">
        <v>1076</v>
      </c>
    </row>
    <row r="3137" spans="24:29">
      <c r="X3137" s="144">
        <v>41486</v>
      </c>
      <c r="Y3137" s="145">
        <v>1022</v>
      </c>
      <c r="Z3137" s="145">
        <v>547</v>
      </c>
      <c r="AA3137" s="150">
        <v>41563</v>
      </c>
      <c r="AB3137" s="145">
        <v>541</v>
      </c>
      <c r="AC3137" s="145">
        <v>1076</v>
      </c>
    </row>
    <row r="3138" spans="24:29">
      <c r="X3138" s="144">
        <v>41485</v>
      </c>
      <c r="Y3138" s="145">
        <v>1022</v>
      </c>
      <c r="Z3138" s="145">
        <v>547</v>
      </c>
      <c r="AA3138" s="150">
        <v>41562</v>
      </c>
      <c r="AB3138" s="145">
        <v>541</v>
      </c>
      <c r="AC3138" s="145">
        <v>1076</v>
      </c>
    </row>
    <row r="3139" spans="24:29">
      <c r="X3139" s="144">
        <v>41484</v>
      </c>
      <c r="Y3139" s="145">
        <v>1022</v>
      </c>
      <c r="Z3139" s="145">
        <v>547</v>
      </c>
      <c r="AA3139" s="150">
        <v>41561</v>
      </c>
      <c r="AB3139" s="145">
        <v>541</v>
      </c>
      <c r="AC3139" s="145">
        <v>1076</v>
      </c>
    </row>
    <row r="3140" spans="24:29">
      <c r="X3140" s="144">
        <v>41481</v>
      </c>
      <c r="Y3140" s="145">
        <v>1022</v>
      </c>
      <c r="Z3140" s="145">
        <v>547</v>
      </c>
      <c r="AA3140" s="150">
        <v>41558</v>
      </c>
      <c r="AB3140" s="145">
        <v>541</v>
      </c>
      <c r="AC3140" s="145">
        <v>1076</v>
      </c>
    </row>
    <row r="3141" spans="24:29">
      <c r="X3141" s="144">
        <v>41480</v>
      </c>
      <c r="Y3141" s="145">
        <v>1022</v>
      </c>
      <c r="Z3141" s="145">
        <v>547</v>
      </c>
      <c r="AA3141" s="150">
        <v>41557</v>
      </c>
      <c r="AB3141" s="145">
        <v>541</v>
      </c>
      <c r="AC3141" s="145">
        <v>1076</v>
      </c>
    </row>
    <row r="3142" spans="24:29">
      <c r="X3142" s="144">
        <v>41479</v>
      </c>
      <c r="Y3142" s="145">
        <v>1022</v>
      </c>
      <c r="Z3142" s="145">
        <v>547</v>
      </c>
      <c r="AA3142" s="150">
        <v>41556</v>
      </c>
      <c r="AB3142" s="145">
        <v>541</v>
      </c>
      <c r="AC3142" s="145">
        <v>1075</v>
      </c>
    </row>
    <row r="3143" spans="24:29">
      <c r="X3143" s="144">
        <v>41478</v>
      </c>
      <c r="Y3143" s="145">
        <v>1022</v>
      </c>
      <c r="Z3143" s="145">
        <v>548</v>
      </c>
      <c r="AA3143" s="150">
        <v>41555</v>
      </c>
      <c r="AB3143" s="145">
        <v>541</v>
      </c>
      <c r="AC3143" s="145">
        <v>1072</v>
      </c>
    </row>
    <row r="3144" spans="24:29">
      <c r="X3144" s="144">
        <v>41477</v>
      </c>
      <c r="Y3144" s="145">
        <v>1035</v>
      </c>
      <c r="Z3144" s="145">
        <v>548</v>
      </c>
      <c r="AA3144" s="150">
        <v>41547</v>
      </c>
      <c r="AB3144" s="145">
        <v>541</v>
      </c>
      <c r="AC3144" s="145">
        <v>1072</v>
      </c>
    </row>
    <row r="3145" spans="24:29">
      <c r="X3145" s="144">
        <v>41474</v>
      </c>
      <c r="Y3145" s="145">
        <v>1035</v>
      </c>
      <c r="Z3145" s="145">
        <v>550</v>
      </c>
      <c r="AA3145" s="150">
        <v>41544</v>
      </c>
      <c r="AB3145" s="145">
        <v>541</v>
      </c>
      <c r="AC3145" s="145">
        <v>1072</v>
      </c>
    </row>
    <row r="3146" spans="24:29">
      <c r="X3146" s="144">
        <v>41473</v>
      </c>
      <c r="Y3146" s="145">
        <v>1035</v>
      </c>
      <c r="Z3146" s="145">
        <v>550</v>
      </c>
      <c r="AA3146" s="150">
        <v>41543</v>
      </c>
      <c r="AB3146" s="145">
        <v>541</v>
      </c>
      <c r="AC3146" s="145">
        <v>1072</v>
      </c>
    </row>
    <row r="3147" spans="24:29">
      <c r="X3147" s="144">
        <v>41472</v>
      </c>
      <c r="Y3147" s="145">
        <v>1035</v>
      </c>
      <c r="Z3147" s="145">
        <v>550</v>
      </c>
      <c r="AA3147" s="150">
        <v>41542</v>
      </c>
      <c r="AB3147" s="145">
        <v>541</v>
      </c>
      <c r="AC3147" s="145">
        <v>1072</v>
      </c>
    </row>
    <row r="3148" spans="24:29">
      <c r="X3148" s="144">
        <v>41471</v>
      </c>
      <c r="Y3148" s="145">
        <v>1035</v>
      </c>
      <c r="Z3148" s="145">
        <v>550</v>
      </c>
      <c r="AA3148" s="150">
        <v>41541</v>
      </c>
      <c r="AB3148" s="145">
        <v>541</v>
      </c>
      <c r="AC3148" s="145">
        <v>1072</v>
      </c>
    </row>
    <row r="3149" spans="24:29">
      <c r="X3149" s="144">
        <v>41470</v>
      </c>
      <c r="Y3149" s="145">
        <v>1036</v>
      </c>
      <c r="Z3149" s="145">
        <v>550</v>
      </c>
      <c r="AA3149" s="150">
        <v>41540</v>
      </c>
      <c r="AB3149" s="145">
        <v>541</v>
      </c>
      <c r="AC3149" s="145">
        <v>1072</v>
      </c>
    </row>
    <row r="3150" spans="24:29">
      <c r="X3150" s="144">
        <v>41467</v>
      </c>
      <c r="Y3150" s="145">
        <v>1036</v>
      </c>
      <c r="Z3150" s="145">
        <v>550</v>
      </c>
      <c r="AA3150" s="150">
        <v>41535</v>
      </c>
      <c r="AB3150" s="145">
        <v>541</v>
      </c>
      <c r="AC3150" s="145">
        <v>1072</v>
      </c>
    </row>
    <row r="3151" spans="24:29">
      <c r="X3151" s="144">
        <v>41466</v>
      </c>
      <c r="Y3151" s="145">
        <v>1036</v>
      </c>
      <c r="Z3151" s="145">
        <v>550</v>
      </c>
      <c r="AA3151" s="150">
        <v>41534</v>
      </c>
      <c r="AB3151" s="145">
        <v>542</v>
      </c>
      <c r="AC3151" s="145">
        <v>1072</v>
      </c>
    </row>
    <row r="3152" spans="24:29">
      <c r="X3152" s="144">
        <v>41465</v>
      </c>
      <c r="Y3152" s="145">
        <v>1038</v>
      </c>
      <c r="Z3152" s="145">
        <v>550</v>
      </c>
      <c r="AA3152" s="150">
        <v>41533</v>
      </c>
      <c r="AB3152" s="145">
        <v>542</v>
      </c>
      <c r="AC3152" s="145">
        <v>1072</v>
      </c>
    </row>
    <row r="3153" spans="24:29">
      <c r="X3153" s="144">
        <v>41464</v>
      </c>
      <c r="Y3153" s="145">
        <v>1038</v>
      </c>
      <c r="Z3153" s="145">
        <v>551</v>
      </c>
      <c r="AA3153" s="150">
        <v>41530</v>
      </c>
      <c r="AB3153" s="145">
        <v>542</v>
      </c>
      <c r="AC3153" s="145">
        <v>1072</v>
      </c>
    </row>
    <row r="3154" spans="24:29">
      <c r="X3154" s="144">
        <v>41463</v>
      </c>
      <c r="Y3154" s="145">
        <v>1038</v>
      </c>
      <c r="Z3154" s="145">
        <v>551</v>
      </c>
      <c r="AA3154" s="150">
        <v>41529</v>
      </c>
      <c r="AB3154" s="145">
        <v>542</v>
      </c>
      <c r="AC3154" s="145">
        <v>1072</v>
      </c>
    </row>
    <row r="3155" spans="24:29">
      <c r="X3155" s="144">
        <v>41460</v>
      </c>
      <c r="Y3155" s="145">
        <v>1042</v>
      </c>
      <c r="Z3155" s="145">
        <v>551</v>
      </c>
      <c r="AA3155" s="150">
        <v>41528</v>
      </c>
      <c r="AB3155" s="145">
        <v>542</v>
      </c>
      <c r="AC3155" s="145">
        <v>1072</v>
      </c>
    </row>
    <row r="3156" spans="24:29">
      <c r="X3156" s="144">
        <v>41459</v>
      </c>
      <c r="Y3156" s="145">
        <v>1042</v>
      </c>
      <c r="Z3156" s="145">
        <v>552</v>
      </c>
      <c r="AA3156" s="150">
        <v>41527</v>
      </c>
      <c r="AB3156" s="145">
        <v>542</v>
      </c>
      <c r="AC3156" s="145">
        <v>1072</v>
      </c>
    </row>
    <row r="3157" spans="24:29">
      <c r="X3157" s="144">
        <v>41458</v>
      </c>
      <c r="Y3157" s="145">
        <v>1047</v>
      </c>
      <c r="Z3157" s="145">
        <v>554</v>
      </c>
      <c r="AA3157" s="150">
        <v>41526</v>
      </c>
      <c r="AB3157" s="145">
        <v>542</v>
      </c>
      <c r="AC3157" s="145">
        <v>1071</v>
      </c>
    </row>
    <row r="3158" spans="24:29">
      <c r="X3158" s="144">
        <v>41457</v>
      </c>
      <c r="Y3158" s="145">
        <v>1047</v>
      </c>
      <c r="Z3158" s="145">
        <v>563</v>
      </c>
      <c r="AA3158" s="150">
        <v>41523</v>
      </c>
      <c r="AB3158" s="145">
        <v>542</v>
      </c>
      <c r="AC3158" s="145">
        <v>1071</v>
      </c>
    </row>
    <row r="3159" spans="24:29">
      <c r="X3159" s="144">
        <v>41456</v>
      </c>
      <c r="Y3159" s="145">
        <v>1051</v>
      </c>
      <c r="Z3159" s="145">
        <v>563</v>
      </c>
      <c r="AA3159" s="150">
        <v>41522</v>
      </c>
      <c r="AB3159" s="145">
        <v>542</v>
      </c>
      <c r="AC3159" s="145">
        <v>1071</v>
      </c>
    </row>
    <row r="3160" spans="24:29">
      <c r="X3160" s="144">
        <v>41453</v>
      </c>
      <c r="Y3160" s="145">
        <v>1051</v>
      </c>
      <c r="Z3160" s="145">
        <v>563</v>
      </c>
      <c r="AA3160" s="150">
        <v>41521</v>
      </c>
      <c r="AB3160" s="145">
        <v>542</v>
      </c>
      <c r="AC3160" s="145">
        <v>1071</v>
      </c>
    </row>
    <row r="3161" spans="24:29">
      <c r="X3161" s="144">
        <v>41452</v>
      </c>
      <c r="Y3161" s="145">
        <v>1051</v>
      </c>
      <c r="Z3161" s="145">
        <v>563</v>
      </c>
      <c r="AA3161" s="150">
        <v>41520</v>
      </c>
      <c r="AB3161" s="145">
        <v>543</v>
      </c>
      <c r="AC3161" s="145">
        <v>1071</v>
      </c>
    </row>
    <row r="3162" spans="24:29">
      <c r="X3162" s="144">
        <v>41451</v>
      </c>
      <c r="Y3162" s="145">
        <v>1053</v>
      </c>
      <c r="Z3162" s="145">
        <v>563</v>
      </c>
      <c r="AA3162" s="150">
        <v>41519</v>
      </c>
      <c r="AB3162" s="145">
        <v>543</v>
      </c>
      <c r="AC3162" s="145">
        <v>1060</v>
      </c>
    </row>
    <row r="3163" spans="24:29">
      <c r="X3163" s="144">
        <v>41450</v>
      </c>
      <c r="Y3163" s="145">
        <v>1053</v>
      </c>
      <c r="Z3163" s="145">
        <v>563</v>
      </c>
      <c r="AA3163" s="150">
        <v>41516</v>
      </c>
      <c r="AB3163" s="145">
        <v>543</v>
      </c>
      <c r="AC3163" s="145">
        <v>1047</v>
      </c>
    </row>
    <row r="3164" spans="24:29">
      <c r="X3164" s="144">
        <v>41449</v>
      </c>
      <c r="Y3164" s="145">
        <v>1057</v>
      </c>
      <c r="Z3164" s="145">
        <v>563</v>
      </c>
      <c r="AA3164" s="150">
        <v>41515</v>
      </c>
      <c r="AB3164" s="145">
        <v>543</v>
      </c>
      <c r="AC3164" s="145">
        <v>1047</v>
      </c>
    </row>
    <row r="3165" spans="24:29">
      <c r="X3165" s="144">
        <v>41446</v>
      </c>
      <c r="Y3165" s="145">
        <v>1062</v>
      </c>
      <c r="Z3165" s="145">
        <v>563</v>
      </c>
      <c r="AA3165" s="150">
        <v>41514</v>
      </c>
      <c r="AB3165" s="145">
        <v>543</v>
      </c>
      <c r="AC3165" s="145">
        <v>1047</v>
      </c>
    </row>
    <row r="3166" spans="24:29">
      <c r="X3166" s="144">
        <v>41445</v>
      </c>
      <c r="Y3166" s="145">
        <v>1067</v>
      </c>
      <c r="Z3166" s="145">
        <v>563</v>
      </c>
      <c r="AA3166" s="150">
        <v>41513</v>
      </c>
      <c r="AB3166" s="145">
        <v>543</v>
      </c>
      <c r="AC3166" s="145">
        <v>1047</v>
      </c>
    </row>
    <row r="3167" spans="24:29">
      <c r="X3167" s="144">
        <v>41444</v>
      </c>
      <c r="Y3167" s="145">
        <v>1067</v>
      </c>
      <c r="Z3167" s="145">
        <v>563</v>
      </c>
      <c r="AA3167" s="150">
        <v>41512</v>
      </c>
      <c r="AB3167" s="145">
        <v>543</v>
      </c>
      <c r="AC3167" s="145">
        <v>1047</v>
      </c>
    </row>
    <row r="3168" spans="24:29">
      <c r="X3168" s="144">
        <v>41443</v>
      </c>
      <c r="Y3168" s="145">
        <v>1067</v>
      </c>
      <c r="Z3168" s="145">
        <v>564</v>
      </c>
      <c r="AA3168" s="150">
        <v>41509</v>
      </c>
      <c r="AB3168" s="145">
        <v>543</v>
      </c>
      <c r="AC3168" s="145">
        <v>1046</v>
      </c>
    </row>
    <row r="3169" spans="24:29">
      <c r="X3169" s="144">
        <v>41442</v>
      </c>
      <c r="Y3169" s="145">
        <v>1074</v>
      </c>
      <c r="Z3169" s="145">
        <v>564</v>
      </c>
      <c r="AA3169" s="150">
        <v>41508</v>
      </c>
      <c r="AB3169" s="145">
        <v>543</v>
      </c>
      <c r="AC3169" s="145">
        <v>1046</v>
      </c>
    </row>
    <row r="3170" spans="24:29">
      <c r="X3170" s="144">
        <v>41439</v>
      </c>
      <c r="Y3170" s="145">
        <v>1075</v>
      </c>
      <c r="Z3170" s="145">
        <v>564</v>
      </c>
      <c r="AA3170" s="150">
        <v>41507</v>
      </c>
      <c r="AB3170" s="145">
        <v>543</v>
      </c>
      <c r="AC3170" s="145">
        <v>1046</v>
      </c>
    </row>
    <row r="3171" spans="24:29">
      <c r="X3171" s="144">
        <v>41438</v>
      </c>
      <c r="Y3171" s="145">
        <v>1078</v>
      </c>
      <c r="Z3171" s="145">
        <v>565</v>
      </c>
      <c r="AA3171" s="150">
        <v>41506</v>
      </c>
      <c r="AB3171" s="145">
        <v>548</v>
      </c>
      <c r="AC3171" s="145">
        <v>1041</v>
      </c>
    </row>
    <row r="3172" spans="24:29">
      <c r="X3172" s="144">
        <v>41432</v>
      </c>
      <c r="Y3172" s="145">
        <v>1095</v>
      </c>
      <c r="Z3172" s="145">
        <v>575</v>
      </c>
      <c r="AA3172" s="150">
        <v>41505</v>
      </c>
      <c r="AB3172" s="145">
        <v>548</v>
      </c>
      <c r="AC3172" s="145">
        <v>1041</v>
      </c>
    </row>
    <row r="3173" spans="24:29">
      <c r="X3173" s="144">
        <v>41431</v>
      </c>
      <c r="Y3173" s="145">
        <v>1118</v>
      </c>
      <c r="Z3173" s="145">
        <v>575</v>
      </c>
      <c r="AA3173" s="150">
        <v>41502</v>
      </c>
      <c r="AB3173" s="145">
        <v>546</v>
      </c>
      <c r="AC3173" s="145">
        <v>1033</v>
      </c>
    </row>
    <row r="3174" spans="24:29">
      <c r="X3174" s="144">
        <v>41430</v>
      </c>
      <c r="Y3174" s="145">
        <v>1118</v>
      </c>
      <c r="Z3174" s="145">
        <v>575</v>
      </c>
      <c r="AA3174" s="150">
        <v>41501</v>
      </c>
      <c r="AB3174" s="145">
        <v>546</v>
      </c>
      <c r="AC3174" s="145">
        <v>1033</v>
      </c>
    </row>
    <row r="3175" spans="24:29">
      <c r="X3175" s="144">
        <v>41429</v>
      </c>
      <c r="Y3175" s="145">
        <v>1118</v>
      </c>
      <c r="Z3175" s="145">
        <v>575</v>
      </c>
      <c r="AA3175" s="150">
        <v>41500</v>
      </c>
      <c r="AB3175" s="145">
        <v>546</v>
      </c>
      <c r="AC3175" s="145">
        <v>1033</v>
      </c>
    </row>
    <row r="3176" spans="24:29">
      <c r="X3176" s="144">
        <v>41428</v>
      </c>
      <c r="Y3176" s="145">
        <v>1129</v>
      </c>
      <c r="Z3176" s="145">
        <v>580</v>
      </c>
      <c r="AA3176" s="150">
        <v>41499</v>
      </c>
      <c r="AB3176" s="145">
        <v>546</v>
      </c>
      <c r="AC3176" s="145">
        <v>1033</v>
      </c>
    </row>
    <row r="3177" spans="24:29">
      <c r="X3177" s="144">
        <v>41425</v>
      </c>
      <c r="Y3177" s="145">
        <v>1133</v>
      </c>
      <c r="Z3177" s="145">
        <v>580</v>
      </c>
      <c r="AA3177" s="150">
        <v>41498</v>
      </c>
      <c r="AB3177" s="145">
        <v>546</v>
      </c>
      <c r="AC3177" s="145">
        <v>1033</v>
      </c>
    </row>
    <row r="3178" spans="24:29">
      <c r="X3178" s="144">
        <v>41424</v>
      </c>
      <c r="Y3178" s="145">
        <v>1133</v>
      </c>
      <c r="Z3178" s="145">
        <v>580</v>
      </c>
      <c r="AA3178" s="150">
        <v>41495</v>
      </c>
      <c r="AB3178" s="145">
        <v>546</v>
      </c>
      <c r="AC3178" s="145">
        <v>1033</v>
      </c>
    </row>
    <row r="3179" spans="24:29">
      <c r="X3179" s="144">
        <v>41423</v>
      </c>
      <c r="Y3179" s="145">
        <v>1133</v>
      </c>
      <c r="Z3179" s="145">
        <v>580</v>
      </c>
      <c r="AA3179" s="150">
        <v>41494</v>
      </c>
      <c r="AB3179" s="145">
        <v>546</v>
      </c>
      <c r="AC3179" s="145">
        <v>1033</v>
      </c>
    </row>
    <row r="3180" spans="24:29">
      <c r="X3180" s="144">
        <v>41422</v>
      </c>
      <c r="Y3180" s="145">
        <v>1136</v>
      </c>
      <c r="Z3180" s="145">
        <v>580</v>
      </c>
      <c r="AA3180" s="150">
        <v>41493</v>
      </c>
      <c r="AB3180" s="145">
        <v>546</v>
      </c>
      <c r="AC3180" s="145">
        <v>1033</v>
      </c>
    </row>
    <row r="3181" spans="24:29">
      <c r="X3181" s="144">
        <v>41421</v>
      </c>
      <c r="Y3181" s="145">
        <v>1155</v>
      </c>
      <c r="Z3181" s="145">
        <v>580</v>
      </c>
      <c r="AA3181" s="150">
        <v>41492</v>
      </c>
      <c r="AB3181" s="145">
        <v>547</v>
      </c>
      <c r="AC3181" s="145">
        <v>1032</v>
      </c>
    </row>
    <row r="3182" spans="24:29">
      <c r="X3182" s="144">
        <v>41418</v>
      </c>
      <c r="Y3182" s="145">
        <v>1155</v>
      </c>
      <c r="Z3182" s="145">
        <v>580</v>
      </c>
      <c r="AA3182" s="150">
        <v>41491</v>
      </c>
      <c r="AB3182" s="145">
        <v>547</v>
      </c>
      <c r="AC3182" s="145">
        <v>1027</v>
      </c>
    </row>
    <row r="3183" spans="24:29">
      <c r="X3183" s="144">
        <v>41417</v>
      </c>
      <c r="Y3183" s="145">
        <v>1155</v>
      </c>
      <c r="Z3183" s="145">
        <v>580</v>
      </c>
      <c r="AA3183" s="150">
        <v>41488</v>
      </c>
      <c r="AB3183" s="145">
        <v>547</v>
      </c>
      <c r="AC3183" s="145">
        <v>1026</v>
      </c>
    </row>
    <row r="3184" spans="24:29">
      <c r="X3184" s="144">
        <v>41416</v>
      </c>
      <c r="Y3184" s="145">
        <v>1155</v>
      </c>
      <c r="Z3184" s="145">
        <v>580</v>
      </c>
      <c r="AA3184" s="150">
        <v>41487</v>
      </c>
      <c r="AB3184" s="145">
        <v>547</v>
      </c>
      <c r="AC3184" s="145">
        <v>1025</v>
      </c>
    </row>
    <row r="3185" spans="24:29">
      <c r="X3185" s="144">
        <v>41415</v>
      </c>
      <c r="Y3185" s="145">
        <v>1160</v>
      </c>
      <c r="Z3185" s="145">
        <v>584</v>
      </c>
      <c r="AA3185" s="150">
        <v>41486</v>
      </c>
      <c r="AB3185" s="145">
        <v>547</v>
      </c>
      <c r="AC3185" s="145">
        <v>1022</v>
      </c>
    </row>
    <row r="3186" spans="24:29">
      <c r="X3186" s="144">
        <v>41414</v>
      </c>
      <c r="Y3186" s="145">
        <v>1160</v>
      </c>
      <c r="Z3186" s="145">
        <v>584</v>
      </c>
      <c r="AA3186" s="150">
        <v>41485</v>
      </c>
      <c r="AB3186" s="145">
        <v>547</v>
      </c>
      <c r="AC3186" s="145">
        <v>1022</v>
      </c>
    </row>
    <row r="3187" spans="24:29">
      <c r="X3187" s="144">
        <v>41411</v>
      </c>
      <c r="Y3187" s="145">
        <v>1160</v>
      </c>
      <c r="Z3187" s="145">
        <v>584</v>
      </c>
      <c r="AA3187" s="150">
        <v>41484</v>
      </c>
      <c r="AB3187" s="145">
        <v>547</v>
      </c>
      <c r="AC3187" s="145">
        <v>1022</v>
      </c>
    </row>
    <row r="3188" spans="24:29">
      <c r="X3188" s="144">
        <v>41410</v>
      </c>
      <c r="Y3188" s="145">
        <v>1160</v>
      </c>
      <c r="Z3188" s="145">
        <v>584</v>
      </c>
      <c r="AA3188" s="150">
        <v>41481</v>
      </c>
      <c r="AB3188" s="145">
        <v>547</v>
      </c>
      <c r="AC3188" s="145">
        <v>1022</v>
      </c>
    </row>
    <row r="3189" spans="24:29">
      <c r="X3189" s="144">
        <v>41409</v>
      </c>
      <c r="Y3189" s="145">
        <v>1164</v>
      </c>
      <c r="Z3189" s="145">
        <v>584</v>
      </c>
      <c r="AA3189" s="150">
        <v>41480</v>
      </c>
      <c r="AB3189" s="145">
        <v>547</v>
      </c>
      <c r="AC3189" s="145">
        <v>1022</v>
      </c>
    </row>
    <row r="3190" spans="24:29">
      <c r="X3190" s="144">
        <v>41408</v>
      </c>
      <c r="Y3190" s="145">
        <v>1171</v>
      </c>
      <c r="Z3190" s="145">
        <v>584</v>
      </c>
      <c r="AA3190" s="150">
        <v>41479</v>
      </c>
      <c r="AB3190" s="145">
        <v>547</v>
      </c>
      <c r="AC3190" s="145">
        <v>1022</v>
      </c>
    </row>
    <row r="3191" spans="24:29">
      <c r="X3191" s="144">
        <v>41407</v>
      </c>
      <c r="Y3191" s="145">
        <v>1173</v>
      </c>
      <c r="Z3191" s="145">
        <v>591</v>
      </c>
      <c r="AA3191" s="150">
        <v>41478</v>
      </c>
      <c r="AB3191" s="145">
        <v>548</v>
      </c>
      <c r="AC3191" s="145">
        <v>1022</v>
      </c>
    </row>
    <row r="3192" spans="24:29">
      <c r="X3192" s="144">
        <v>41404</v>
      </c>
      <c r="Y3192" s="145">
        <v>1173</v>
      </c>
      <c r="Z3192" s="145">
        <v>591</v>
      </c>
      <c r="AA3192" s="150">
        <v>41477</v>
      </c>
      <c r="AB3192" s="145">
        <v>548</v>
      </c>
      <c r="AC3192" s="145">
        <v>1035</v>
      </c>
    </row>
    <row r="3193" spans="24:29">
      <c r="X3193" s="144">
        <v>41403</v>
      </c>
      <c r="Y3193" s="145">
        <v>1181</v>
      </c>
      <c r="Z3193" s="145">
        <v>591</v>
      </c>
      <c r="AA3193" s="150">
        <v>41474</v>
      </c>
      <c r="AB3193" s="145">
        <v>550</v>
      </c>
      <c r="AC3193" s="145">
        <v>1035</v>
      </c>
    </row>
    <row r="3194" spans="24:29">
      <c r="X3194" s="144">
        <v>41402</v>
      </c>
      <c r="Y3194" s="145">
        <v>1182</v>
      </c>
      <c r="Z3194" s="145">
        <v>591</v>
      </c>
      <c r="AA3194" s="150">
        <v>41473</v>
      </c>
      <c r="AB3194" s="145">
        <v>550</v>
      </c>
      <c r="AC3194" s="145">
        <v>1035</v>
      </c>
    </row>
    <row r="3195" spans="24:29">
      <c r="X3195" s="144">
        <v>41401</v>
      </c>
      <c r="Y3195" s="145">
        <v>1185</v>
      </c>
      <c r="Z3195" s="145">
        <v>605</v>
      </c>
      <c r="AA3195" s="150">
        <v>41472</v>
      </c>
      <c r="AB3195" s="145">
        <v>550</v>
      </c>
      <c r="AC3195" s="145">
        <v>1035</v>
      </c>
    </row>
    <row r="3196" spans="24:29">
      <c r="X3196" s="144">
        <v>41400</v>
      </c>
      <c r="Y3196" s="145">
        <v>1187</v>
      </c>
      <c r="Z3196" s="145">
        <v>605</v>
      </c>
      <c r="AA3196" s="150">
        <v>41471</v>
      </c>
      <c r="AB3196" s="145">
        <v>550</v>
      </c>
      <c r="AC3196" s="145">
        <v>1035</v>
      </c>
    </row>
    <row r="3197" spans="24:29">
      <c r="X3197" s="144">
        <v>41397</v>
      </c>
      <c r="Y3197" s="145">
        <v>1187</v>
      </c>
      <c r="Z3197" s="145">
        <v>605</v>
      </c>
      <c r="AA3197" s="150">
        <v>41470</v>
      </c>
      <c r="AB3197" s="145">
        <v>550</v>
      </c>
      <c r="AC3197" s="145">
        <v>1036</v>
      </c>
    </row>
    <row r="3198" spans="24:29">
      <c r="X3198" s="144">
        <v>41396</v>
      </c>
      <c r="Y3198" s="145">
        <v>1188</v>
      </c>
      <c r="Z3198" s="145">
        <v>605</v>
      </c>
      <c r="AA3198" s="150">
        <v>41467</v>
      </c>
      <c r="AB3198" s="145">
        <v>550</v>
      </c>
      <c r="AC3198" s="145">
        <v>1036</v>
      </c>
    </row>
    <row r="3199" spans="24:29">
      <c r="X3199" s="144">
        <v>41390</v>
      </c>
      <c r="Y3199" s="145">
        <v>1188</v>
      </c>
      <c r="Z3199" s="145">
        <v>605</v>
      </c>
      <c r="AA3199" s="150">
        <v>41466</v>
      </c>
      <c r="AB3199" s="145">
        <v>550</v>
      </c>
      <c r="AC3199" s="145">
        <v>1036</v>
      </c>
    </row>
    <row r="3200" spans="24:29">
      <c r="X3200" s="144">
        <v>41389</v>
      </c>
      <c r="Y3200" s="145">
        <v>1194</v>
      </c>
      <c r="Z3200" s="145">
        <v>605</v>
      </c>
      <c r="AA3200" s="150">
        <v>41465</v>
      </c>
      <c r="AB3200" s="145">
        <v>550</v>
      </c>
      <c r="AC3200" s="145">
        <v>1038</v>
      </c>
    </row>
    <row r="3201" spans="24:29">
      <c r="X3201" s="144">
        <v>41388</v>
      </c>
      <c r="Y3201" s="145">
        <v>1194</v>
      </c>
      <c r="Z3201" s="145">
        <v>605</v>
      </c>
      <c r="AA3201" s="150">
        <v>41464</v>
      </c>
      <c r="AB3201" s="145">
        <v>551</v>
      </c>
      <c r="AC3201" s="145">
        <v>1038</v>
      </c>
    </row>
    <row r="3202" spans="24:29">
      <c r="X3202" s="144">
        <v>41387</v>
      </c>
      <c r="Y3202" s="145">
        <v>1195</v>
      </c>
      <c r="Z3202" s="145">
        <v>605</v>
      </c>
      <c r="AA3202" s="150">
        <v>41463</v>
      </c>
      <c r="AB3202" s="145">
        <v>551</v>
      </c>
      <c r="AC3202" s="145">
        <v>1038</v>
      </c>
    </row>
    <row r="3203" spans="24:29">
      <c r="X3203" s="144">
        <v>41386</v>
      </c>
      <c r="Y3203" s="145">
        <v>1195</v>
      </c>
      <c r="Z3203" s="145">
        <v>606</v>
      </c>
      <c r="AA3203" s="150">
        <v>41460</v>
      </c>
      <c r="AB3203" s="145">
        <v>551</v>
      </c>
      <c r="AC3203" s="145">
        <v>1042</v>
      </c>
    </row>
    <row r="3204" spans="24:29">
      <c r="X3204" s="144">
        <v>41383</v>
      </c>
      <c r="Y3204" s="145">
        <v>1195</v>
      </c>
      <c r="Z3204" s="145">
        <v>606</v>
      </c>
      <c r="AA3204" s="150">
        <v>41459</v>
      </c>
      <c r="AB3204" s="145">
        <v>552</v>
      </c>
      <c r="AC3204" s="145">
        <v>1042</v>
      </c>
    </row>
    <row r="3205" spans="24:29">
      <c r="X3205" s="144">
        <v>41382</v>
      </c>
      <c r="Y3205" s="145">
        <v>1195</v>
      </c>
      <c r="Z3205" s="145">
        <v>606</v>
      </c>
      <c r="AA3205" s="150">
        <v>41458</v>
      </c>
      <c r="AB3205" s="145">
        <v>554</v>
      </c>
      <c r="AC3205" s="145">
        <v>1047</v>
      </c>
    </row>
    <row r="3206" spans="24:29">
      <c r="X3206" s="144">
        <v>41381</v>
      </c>
      <c r="Y3206" s="145">
        <v>1197</v>
      </c>
      <c r="Z3206" s="145">
        <v>606</v>
      </c>
      <c r="AA3206" s="150">
        <v>41457</v>
      </c>
      <c r="AB3206" s="145">
        <v>563</v>
      </c>
      <c r="AC3206" s="145">
        <v>1047</v>
      </c>
    </row>
    <row r="3207" spans="24:29">
      <c r="X3207" s="144">
        <v>41380</v>
      </c>
      <c r="Y3207" s="145">
        <v>1197</v>
      </c>
      <c r="Z3207" s="145">
        <v>606</v>
      </c>
      <c r="AA3207" s="150">
        <v>41456</v>
      </c>
      <c r="AB3207" s="145">
        <v>563</v>
      </c>
      <c r="AC3207" s="145">
        <v>1051</v>
      </c>
    </row>
    <row r="3208" spans="24:29">
      <c r="X3208" s="144">
        <v>41379</v>
      </c>
      <c r="Y3208" s="145">
        <v>1197</v>
      </c>
      <c r="Z3208" s="145">
        <v>606</v>
      </c>
      <c r="AA3208" s="150">
        <v>41453</v>
      </c>
      <c r="AB3208" s="145">
        <v>563</v>
      </c>
      <c r="AC3208" s="145">
        <v>1051</v>
      </c>
    </row>
    <row r="3209" spans="24:29">
      <c r="X3209" s="144">
        <v>41376</v>
      </c>
      <c r="Y3209" s="145">
        <v>1197</v>
      </c>
      <c r="Z3209" s="145">
        <v>606</v>
      </c>
      <c r="AA3209" s="150">
        <v>41452</v>
      </c>
      <c r="AB3209" s="145">
        <v>563</v>
      </c>
      <c r="AC3209" s="145">
        <v>1051</v>
      </c>
    </row>
    <row r="3210" spans="24:29">
      <c r="X3210" s="144">
        <v>41375</v>
      </c>
      <c r="Y3210" s="145">
        <v>1197</v>
      </c>
      <c r="Z3210" s="145">
        <v>606</v>
      </c>
      <c r="AA3210" s="150">
        <v>41451</v>
      </c>
      <c r="AB3210" s="145">
        <v>563</v>
      </c>
      <c r="AC3210" s="145">
        <v>1053</v>
      </c>
    </row>
    <row r="3211" spans="24:29">
      <c r="X3211" s="144">
        <v>41374</v>
      </c>
      <c r="Y3211" s="145">
        <v>1197</v>
      </c>
      <c r="Z3211" s="145">
        <v>606</v>
      </c>
      <c r="AA3211" s="150">
        <v>41450</v>
      </c>
      <c r="AB3211" s="145">
        <v>563</v>
      </c>
      <c r="AC3211" s="145">
        <v>1053</v>
      </c>
    </row>
    <row r="3212" spans="24:29">
      <c r="X3212" s="144">
        <v>41373</v>
      </c>
      <c r="Y3212" s="145">
        <v>1197</v>
      </c>
      <c r="Z3212" s="145">
        <v>606</v>
      </c>
      <c r="AA3212" s="150">
        <v>41449</v>
      </c>
      <c r="AB3212" s="145">
        <v>563</v>
      </c>
      <c r="AC3212" s="145">
        <v>1057</v>
      </c>
    </row>
    <row r="3213" spans="24:29">
      <c r="X3213" s="144">
        <v>41372</v>
      </c>
      <c r="Y3213" s="145">
        <v>1197</v>
      </c>
      <c r="Z3213" s="145">
        <v>606</v>
      </c>
      <c r="AA3213" s="150">
        <v>41446</v>
      </c>
      <c r="AB3213" s="145">
        <v>563</v>
      </c>
      <c r="AC3213" s="145">
        <v>1062</v>
      </c>
    </row>
    <row r="3214" spans="24:29">
      <c r="X3214" s="144">
        <v>41367</v>
      </c>
      <c r="Y3214" s="145">
        <v>1198</v>
      </c>
      <c r="Z3214" s="145">
        <v>610</v>
      </c>
      <c r="AA3214" s="150">
        <v>41445</v>
      </c>
      <c r="AB3214" s="145">
        <v>563</v>
      </c>
      <c r="AC3214" s="145">
        <v>1067</v>
      </c>
    </row>
    <row r="3215" spans="24:29">
      <c r="X3215" s="144">
        <v>41366</v>
      </c>
      <c r="Y3215" s="145">
        <v>1208</v>
      </c>
      <c r="Z3215" s="145">
        <v>611</v>
      </c>
      <c r="AA3215" s="150">
        <v>41444</v>
      </c>
      <c r="AB3215" s="145">
        <v>563</v>
      </c>
      <c r="AC3215" s="145">
        <v>1067</v>
      </c>
    </row>
    <row r="3216" spans="24:29">
      <c r="X3216" s="144">
        <v>41365</v>
      </c>
      <c r="Y3216" s="145">
        <v>1226</v>
      </c>
      <c r="Z3216" s="145">
        <v>616</v>
      </c>
      <c r="AA3216" s="150">
        <v>41443</v>
      </c>
      <c r="AB3216" s="145">
        <v>564</v>
      </c>
      <c r="AC3216" s="145">
        <v>1067</v>
      </c>
    </row>
    <row r="3217" spans="24:29">
      <c r="X3217" s="144">
        <v>41362</v>
      </c>
      <c r="Y3217" s="145">
        <v>1247</v>
      </c>
      <c r="Z3217" s="145">
        <v>620</v>
      </c>
      <c r="AA3217" s="150">
        <v>41442</v>
      </c>
      <c r="AB3217" s="145">
        <v>564</v>
      </c>
      <c r="AC3217" s="145">
        <v>1074</v>
      </c>
    </row>
    <row r="3218" spans="24:29">
      <c r="X3218" s="144">
        <v>41361</v>
      </c>
      <c r="Y3218" s="145">
        <v>1247</v>
      </c>
      <c r="Z3218" s="145">
        <v>620</v>
      </c>
      <c r="AA3218" s="150">
        <v>41439</v>
      </c>
      <c r="AB3218" s="145">
        <v>564</v>
      </c>
      <c r="AC3218" s="145">
        <v>1075</v>
      </c>
    </row>
    <row r="3219" spans="24:29">
      <c r="X3219" s="144">
        <v>41360</v>
      </c>
      <c r="Y3219" s="145">
        <v>1262</v>
      </c>
      <c r="Z3219" s="145">
        <v>629</v>
      </c>
      <c r="AA3219" s="150">
        <v>41438</v>
      </c>
      <c r="AB3219" s="145">
        <v>565</v>
      </c>
      <c r="AC3219" s="145">
        <v>1078</v>
      </c>
    </row>
    <row r="3220" spans="24:29">
      <c r="X3220" s="144">
        <v>41359</v>
      </c>
      <c r="Y3220" s="145">
        <v>1274</v>
      </c>
      <c r="Z3220" s="145">
        <v>629</v>
      </c>
      <c r="AA3220" s="150">
        <v>41432</v>
      </c>
      <c r="AB3220" s="145">
        <v>575</v>
      </c>
      <c r="AC3220" s="145">
        <v>1095</v>
      </c>
    </row>
    <row r="3221" spans="24:29">
      <c r="X3221" s="144">
        <v>41358</v>
      </c>
      <c r="Y3221" s="145">
        <v>1277</v>
      </c>
      <c r="Z3221" s="145">
        <v>629</v>
      </c>
      <c r="AA3221" s="150">
        <v>41431</v>
      </c>
      <c r="AB3221" s="145">
        <v>575</v>
      </c>
      <c r="AC3221" s="145">
        <v>1118</v>
      </c>
    </row>
    <row r="3222" spans="24:29">
      <c r="X3222" s="144">
        <v>41355</v>
      </c>
      <c r="Y3222" s="145">
        <v>1278</v>
      </c>
      <c r="Z3222" s="145">
        <v>629</v>
      </c>
      <c r="AA3222" s="150">
        <v>41430</v>
      </c>
      <c r="AB3222" s="145">
        <v>575</v>
      </c>
      <c r="AC3222" s="145">
        <v>1118</v>
      </c>
    </row>
    <row r="3223" spans="24:29">
      <c r="X3223" s="144">
        <v>41354</v>
      </c>
      <c r="Y3223" s="145">
        <v>1278</v>
      </c>
      <c r="Z3223" s="145">
        <v>629</v>
      </c>
      <c r="AA3223" s="150">
        <v>41429</v>
      </c>
      <c r="AB3223" s="145">
        <v>575</v>
      </c>
      <c r="AC3223" s="145">
        <v>1118</v>
      </c>
    </row>
    <row r="3224" spans="24:29">
      <c r="X3224" s="144">
        <v>41353</v>
      </c>
      <c r="Y3224" s="145">
        <v>1278</v>
      </c>
      <c r="Z3224" s="145">
        <v>629</v>
      </c>
      <c r="AA3224" s="150">
        <v>41428</v>
      </c>
      <c r="AB3224" s="145">
        <v>580</v>
      </c>
      <c r="AC3224" s="145">
        <v>1129</v>
      </c>
    </row>
    <row r="3225" spans="24:29">
      <c r="X3225" s="144">
        <v>41352</v>
      </c>
      <c r="Y3225" s="145">
        <v>1286</v>
      </c>
      <c r="Z3225" s="145">
        <v>629</v>
      </c>
      <c r="AA3225" s="150">
        <v>41425</v>
      </c>
      <c r="AB3225" s="145">
        <v>580</v>
      </c>
      <c r="AC3225" s="145">
        <v>1133</v>
      </c>
    </row>
    <row r="3226" spans="24:29">
      <c r="X3226" s="144">
        <v>41351</v>
      </c>
      <c r="Y3226" s="145">
        <v>1286</v>
      </c>
      <c r="Z3226" s="145">
        <v>629</v>
      </c>
      <c r="AA3226" s="150">
        <v>41424</v>
      </c>
      <c r="AB3226" s="145">
        <v>580</v>
      </c>
      <c r="AC3226" s="145">
        <v>1133</v>
      </c>
    </row>
    <row r="3227" spans="24:29">
      <c r="X3227" s="144">
        <v>41348</v>
      </c>
      <c r="Y3227" s="145">
        <v>1296</v>
      </c>
      <c r="Z3227" s="145">
        <v>639</v>
      </c>
      <c r="AA3227" s="150">
        <v>41423</v>
      </c>
      <c r="AB3227" s="145">
        <v>580</v>
      </c>
      <c r="AC3227" s="145">
        <v>1133</v>
      </c>
    </row>
    <row r="3228" spans="24:29">
      <c r="X3228" s="144">
        <v>41347</v>
      </c>
      <c r="Y3228" s="145">
        <v>1296</v>
      </c>
      <c r="Z3228" s="145">
        <v>639</v>
      </c>
      <c r="AA3228" s="150">
        <v>41422</v>
      </c>
      <c r="AB3228" s="145">
        <v>580</v>
      </c>
      <c r="AC3228" s="145">
        <v>1136</v>
      </c>
    </row>
    <row r="3229" spans="24:29">
      <c r="X3229" s="144">
        <v>41346</v>
      </c>
      <c r="Y3229" s="145">
        <v>1302</v>
      </c>
      <c r="Z3229" s="145">
        <v>639</v>
      </c>
      <c r="AA3229" s="150">
        <v>41421</v>
      </c>
      <c r="AB3229" s="145">
        <v>580</v>
      </c>
      <c r="AC3229" s="145">
        <v>1155</v>
      </c>
    </row>
    <row r="3230" spans="24:29">
      <c r="X3230" s="144">
        <v>41345</v>
      </c>
      <c r="Y3230" s="145">
        <v>1302</v>
      </c>
      <c r="Z3230" s="145">
        <v>639</v>
      </c>
      <c r="AA3230" s="150">
        <v>41418</v>
      </c>
      <c r="AB3230" s="145">
        <v>580</v>
      </c>
      <c r="AC3230" s="145">
        <v>1155</v>
      </c>
    </row>
    <row r="3231" spans="24:29">
      <c r="X3231" s="144">
        <v>41344</v>
      </c>
      <c r="Y3231" s="145">
        <v>1302</v>
      </c>
      <c r="Z3231" s="145">
        <v>640</v>
      </c>
      <c r="AA3231" s="150">
        <v>41417</v>
      </c>
      <c r="AB3231" s="145">
        <v>580</v>
      </c>
      <c r="AC3231" s="145">
        <v>1155</v>
      </c>
    </row>
    <row r="3232" spans="24:29">
      <c r="X3232" s="144">
        <v>41341</v>
      </c>
      <c r="Y3232" s="145">
        <v>1302</v>
      </c>
      <c r="Z3232" s="145">
        <v>649</v>
      </c>
      <c r="AA3232" s="150">
        <v>41416</v>
      </c>
      <c r="AB3232" s="145">
        <v>580</v>
      </c>
      <c r="AC3232" s="145">
        <v>1155</v>
      </c>
    </row>
    <row r="3233" spans="24:29">
      <c r="X3233" s="144">
        <v>41340</v>
      </c>
      <c r="Y3233" s="145">
        <v>1302</v>
      </c>
      <c r="Z3233" s="145">
        <v>649</v>
      </c>
      <c r="AA3233" s="150">
        <v>41415</v>
      </c>
      <c r="AB3233" s="145">
        <v>584</v>
      </c>
      <c r="AC3233" s="145">
        <v>1160</v>
      </c>
    </row>
    <row r="3234" spans="24:29">
      <c r="X3234" s="144">
        <v>41339</v>
      </c>
      <c r="Y3234" s="145">
        <v>1302</v>
      </c>
      <c r="Z3234" s="145">
        <v>649</v>
      </c>
      <c r="AA3234" s="150">
        <v>41414</v>
      </c>
      <c r="AB3234" s="145">
        <v>584</v>
      </c>
      <c r="AC3234" s="145">
        <v>1160</v>
      </c>
    </row>
    <row r="3235" spans="24:29">
      <c r="X3235" s="144">
        <v>41338</v>
      </c>
      <c r="Y3235" s="145">
        <v>1302</v>
      </c>
      <c r="Z3235" s="145">
        <v>649</v>
      </c>
      <c r="AA3235" s="150">
        <v>41411</v>
      </c>
      <c r="AB3235" s="145">
        <v>584</v>
      </c>
      <c r="AC3235" s="145">
        <v>1160</v>
      </c>
    </row>
    <row r="3236" spans="24:29">
      <c r="X3236" s="144">
        <v>41337</v>
      </c>
      <c r="Y3236" s="145">
        <v>1302</v>
      </c>
      <c r="Z3236" s="145">
        <v>649</v>
      </c>
      <c r="AA3236" s="150">
        <v>41410</v>
      </c>
      <c r="AB3236" s="145">
        <v>584</v>
      </c>
      <c r="AC3236" s="145">
        <v>1160</v>
      </c>
    </row>
    <row r="3237" spans="24:29">
      <c r="X3237" s="144">
        <v>41334</v>
      </c>
      <c r="Y3237" s="145">
        <v>1302</v>
      </c>
      <c r="Z3237" s="145">
        <v>649</v>
      </c>
      <c r="AA3237" s="150">
        <v>41409</v>
      </c>
      <c r="AB3237" s="145">
        <v>584</v>
      </c>
      <c r="AC3237" s="145">
        <v>1164</v>
      </c>
    </row>
    <row r="3238" spans="24:29">
      <c r="X3238" s="144">
        <v>41333</v>
      </c>
      <c r="Y3238" s="145">
        <v>1302</v>
      </c>
      <c r="Z3238" s="145">
        <v>649</v>
      </c>
      <c r="AA3238" s="150">
        <v>41408</v>
      </c>
      <c r="AB3238" s="145">
        <v>584</v>
      </c>
      <c r="AC3238" s="145">
        <v>1171</v>
      </c>
    </row>
    <row r="3239" spans="24:29">
      <c r="X3239" s="144">
        <v>41332</v>
      </c>
      <c r="Y3239" s="145">
        <v>1302</v>
      </c>
      <c r="Z3239" s="145">
        <v>649</v>
      </c>
      <c r="AA3239" s="150">
        <v>41407</v>
      </c>
      <c r="AB3239" s="145">
        <v>591</v>
      </c>
      <c r="AC3239" s="145">
        <v>1173</v>
      </c>
    </row>
    <row r="3240" spans="24:29">
      <c r="X3240" s="144">
        <v>41331</v>
      </c>
      <c r="Y3240" s="145">
        <v>1302</v>
      </c>
      <c r="Z3240" s="145">
        <v>649</v>
      </c>
      <c r="AA3240" s="150">
        <v>41404</v>
      </c>
      <c r="AB3240" s="145">
        <v>591</v>
      </c>
      <c r="AC3240" s="145">
        <v>1173</v>
      </c>
    </row>
    <row r="3241" spans="24:29">
      <c r="X3241" s="144">
        <v>41330</v>
      </c>
      <c r="Y3241" s="145">
        <v>1302</v>
      </c>
      <c r="Z3241" s="145">
        <v>649</v>
      </c>
      <c r="AA3241" s="150">
        <v>41403</v>
      </c>
      <c r="AB3241" s="145">
        <v>591</v>
      </c>
      <c r="AC3241" s="145">
        <v>1181</v>
      </c>
    </row>
    <row r="3242" spans="24:29">
      <c r="X3242" s="144">
        <v>41327</v>
      </c>
      <c r="Y3242" s="145">
        <v>1302</v>
      </c>
      <c r="Z3242" s="145">
        <v>649</v>
      </c>
      <c r="AA3242" s="150">
        <v>41402</v>
      </c>
      <c r="AB3242" s="145">
        <v>591</v>
      </c>
      <c r="AC3242" s="145">
        <v>1182</v>
      </c>
    </row>
    <row r="3243" spans="24:29">
      <c r="X3243" s="144">
        <v>41326</v>
      </c>
      <c r="Y3243" s="145">
        <v>1302</v>
      </c>
      <c r="Z3243" s="145">
        <v>649</v>
      </c>
      <c r="AA3243" s="150">
        <v>41401</v>
      </c>
      <c r="AB3243" s="145">
        <v>605</v>
      </c>
      <c r="AC3243" s="145">
        <v>1185</v>
      </c>
    </row>
    <row r="3244" spans="24:29">
      <c r="X3244" s="144">
        <v>41325</v>
      </c>
      <c r="Y3244" s="145">
        <v>1302</v>
      </c>
      <c r="Z3244" s="145">
        <v>649</v>
      </c>
      <c r="AA3244" s="150">
        <v>41400</v>
      </c>
      <c r="AB3244" s="145">
        <v>605</v>
      </c>
      <c r="AC3244" s="145">
        <v>1187</v>
      </c>
    </row>
    <row r="3245" spans="24:29">
      <c r="X3245" s="144">
        <v>41324</v>
      </c>
      <c r="Y3245" s="145">
        <v>1302</v>
      </c>
      <c r="Z3245" s="145">
        <v>649</v>
      </c>
      <c r="AA3245" s="150">
        <v>41397</v>
      </c>
      <c r="AB3245" s="145">
        <v>605</v>
      </c>
      <c r="AC3245" s="145">
        <v>1187</v>
      </c>
    </row>
    <row r="3246" spans="24:29">
      <c r="X3246" s="144">
        <v>41323</v>
      </c>
      <c r="Y3246" s="145">
        <v>1302</v>
      </c>
      <c r="Z3246" s="145">
        <v>649</v>
      </c>
      <c r="AA3246" s="150">
        <v>41396</v>
      </c>
      <c r="AB3246" s="145">
        <v>605</v>
      </c>
      <c r="AC3246" s="145">
        <v>1188</v>
      </c>
    </row>
    <row r="3247" spans="24:29">
      <c r="X3247" s="144">
        <v>41313</v>
      </c>
      <c r="Y3247" s="145">
        <v>1303</v>
      </c>
      <c r="Z3247" s="145">
        <v>649</v>
      </c>
      <c r="AA3247" s="150">
        <v>41390</v>
      </c>
      <c r="AB3247" s="145">
        <v>605</v>
      </c>
      <c r="AC3247" s="145">
        <v>1188</v>
      </c>
    </row>
    <row r="3248" spans="24:29">
      <c r="X3248" s="144">
        <v>41312</v>
      </c>
      <c r="Y3248" s="145">
        <v>1302</v>
      </c>
      <c r="Z3248" s="145">
        <v>649</v>
      </c>
      <c r="AA3248" s="150">
        <v>41389</v>
      </c>
      <c r="AB3248" s="145">
        <v>605</v>
      </c>
      <c r="AC3248" s="145">
        <v>1194</v>
      </c>
    </row>
    <row r="3249" spans="24:29">
      <c r="X3249" s="144">
        <v>41311</v>
      </c>
      <c r="Y3249" s="145">
        <v>1303</v>
      </c>
      <c r="Z3249" s="145">
        <v>649</v>
      </c>
      <c r="AA3249" s="150">
        <v>41388</v>
      </c>
      <c r="AB3249" s="145">
        <v>605</v>
      </c>
      <c r="AC3249" s="145">
        <v>1194</v>
      </c>
    </row>
    <row r="3250" spans="24:29">
      <c r="X3250" s="144">
        <v>41310</v>
      </c>
      <c r="Y3250" s="145">
        <v>1303</v>
      </c>
      <c r="Z3250" s="145">
        <v>650</v>
      </c>
      <c r="AA3250" s="150">
        <v>41387</v>
      </c>
      <c r="AB3250" s="145">
        <v>605</v>
      </c>
      <c r="AC3250" s="145">
        <v>1195</v>
      </c>
    </row>
    <row r="3251" spans="24:29">
      <c r="X3251" s="144">
        <v>41309</v>
      </c>
      <c r="Y3251" s="145">
        <v>1303</v>
      </c>
      <c r="Z3251" s="145">
        <v>650</v>
      </c>
      <c r="AA3251" s="150">
        <v>41386</v>
      </c>
      <c r="AB3251" s="145">
        <v>606</v>
      </c>
      <c r="AC3251" s="145">
        <v>1195</v>
      </c>
    </row>
    <row r="3252" spans="24:29">
      <c r="X3252" s="144">
        <v>41306</v>
      </c>
      <c r="Y3252" s="145">
        <v>1303</v>
      </c>
      <c r="Z3252" s="145">
        <v>650</v>
      </c>
      <c r="AA3252" s="150">
        <v>41383</v>
      </c>
      <c r="AB3252" s="145">
        <v>606</v>
      </c>
      <c r="AC3252" s="145">
        <v>1195</v>
      </c>
    </row>
    <row r="3253" spans="24:29">
      <c r="X3253" s="144">
        <v>41305</v>
      </c>
      <c r="Y3253" s="145">
        <v>1294</v>
      </c>
      <c r="Z3253" s="145">
        <v>635</v>
      </c>
      <c r="AA3253" s="150">
        <v>41382</v>
      </c>
      <c r="AB3253" s="145">
        <v>606</v>
      </c>
      <c r="AC3253" s="145">
        <v>1195</v>
      </c>
    </row>
    <row r="3254" spans="24:29">
      <c r="X3254" s="144">
        <v>41304</v>
      </c>
      <c r="Y3254" s="145">
        <v>1293</v>
      </c>
      <c r="Z3254" s="145">
        <v>632</v>
      </c>
      <c r="AA3254" s="150">
        <v>41381</v>
      </c>
      <c r="AB3254" s="145">
        <v>606</v>
      </c>
      <c r="AC3254" s="145">
        <v>1197</v>
      </c>
    </row>
    <row r="3255" spans="24:29">
      <c r="X3255" s="144">
        <v>41303</v>
      </c>
      <c r="Y3255" s="145">
        <v>1293</v>
      </c>
      <c r="Z3255" s="145">
        <v>632</v>
      </c>
      <c r="AA3255" s="150">
        <v>41380</v>
      </c>
      <c r="AB3255" s="145">
        <v>606</v>
      </c>
      <c r="AC3255" s="145">
        <v>1197</v>
      </c>
    </row>
    <row r="3256" spans="24:29">
      <c r="X3256" s="144">
        <v>41302</v>
      </c>
      <c r="Y3256" s="145">
        <v>1290</v>
      </c>
      <c r="Z3256" s="145">
        <v>632</v>
      </c>
      <c r="AA3256" s="150">
        <v>41379</v>
      </c>
      <c r="AB3256" s="145">
        <v>606</v>
      </c>
      <c r="AC3256" s="145">
        <v>1197</v>
      </c>
    </row>
    <row r="3257" spans="24:29">
      <c r="X3257" s="144">
        <v>41299</v>
      </c>
      <c r="Y3257" s="145">
        <v>1290</v>
      </c>
      <c r="Z3257" s="145">
        <v>632</v>
      </c>
      <c r="AA3257" s="150">
        <v>41376</v>
      </c>
      <c r="AB3257" s="145">
        <v>606</v>
      </c>
      <c r="AC3257" s="145">
        <v>1197</v>
      </c>
    </row>
    <row r="3258" spans="24:29">
      <c r="X3258" s="144">
        <v>41298</v>
      </c>
      <c r="Y3258" s="145">
        <v>1289</v>
      </c>
      <c r="Z3258" s="145">
        <v>632</v>
      </c>
      <c r="AA3258" s="150">
        <v>41375</v>
      </c>
      <c r="AB3258" s="145">
        <v>606</v>
      </c>
      <c r="AC3258" s="145">
        <v>1197</v>
      </c>
    </row>
    <row r="3259" spans="24:29">
      <c r="X3259" s="144">
        <v>41297</v>
      </c>
      <c r="Y3259" s="145">
        <v>1289</v>
      </c>
      <c r="Z3259" s="145">
        <v>632</v>
      </c>
      <c r="AA3259" s="150">
        <v>41374</v>
      </c>
      <c r="AB3259" s="145">
        <v>606</v>
      </c>
      <c r="AC3259" s="145">
        <v>1197</v>
      </c>
    </row>
    <row r="3260" spans="24:29">
      <c r="X3260" s="144">
        <v>41296</v>
      </c>
      <c r="Y3260" s="145">
        <v>1288</v>
      </c>
      <c r="Z3260" s="145">
        <v>632</v>
      </c>
      <c r="AA3260" s="150">
        <v>41373</v>
      </c>
      <c r="AB3260" s="145">
        <v>606</v>
      </c>
      <c r="AC3260" s="145">
        <v>1197</v>
      </c>
    </row>
    <row r="3261" spans="24:29">
      <c r="X3261" s="144">
        <v>41295</v>
      </c>
      <c r="Y3261" s="145">
        <v>1281</v>
      </c>
      <c r="Z3261" s="145">
        <v>632</v>
      </c>
      <c r="AA3261" s="150">
        <v>41372</v>
      </c>
      <c r="AB3261" s="145">
        <v>606</v>
      </c>
      <c r="AC3261" s="145">
        <v>1197</v>
      </c>
    </row>
    <row r="3262" spans="24:29">
      <c r="X3262" s="144">
        <v>41292</v>
      </c>
      <c r="Y3262" s="145">
        <v>1281</v>
      </c>
      <c r="Z3262" s="145">
        <v>632</v>
      </c>
      <c r="AA3262" s="150">
        <v>41367</v>
      </c>
      <c r="AB3262" s="145">
        <v>610</v>
      </c>
      <c r="AC3262" s="145">
        <v>1198</v>
      </c>
    </row>
    <row r="3263" spans="24:29">
      <c r="X3263" s="144">
        <v>41291</v>
      </c>
      <c r="Y3263" s="145">
        <v>1281</v>
      </c>
      <c r="Z3263" s="145">
        <v>632</v>
      </c>
      <c r="AA3263" s="150">
        <v>41366</v>
      </c>
      <c r="AB3263" s="145">
        <v>611</v>
      </c>
      <c r="AC3263" s="145">
        <v>1208</v>
      </c>
    </row>
    <row r="3264" spans="24:29">
      <c r="X3264" s="144">
        <v>41290</v>
      </c>
      <c r="Y3264" s="145">
        <v>1275</v>
      </c>
      <c r="Z3264" s="145">
        <v>637</v>
      </c>
      <c r="AA3264" s="150">
        <v>41365</v>
      </c>
      <c r="AB3264" s="145">
        <v>616</v>
      </c>
      <c r="AC3264" s="145">
        <v>1226</v>
      </c>
    </row>
    <row r="3265" spans="24:29">
      <c r="X3265" s="144">
        <v>41289</v>
      </c>
      <c r="Y3265" s="145">
        <v>1274</v>
      </c>
      <c r="Z3265" s="145">
        <v>637</v>
      </c>
      <c r="AA3265" s="150">
        <v>41362</v>
      </c>
      <c r="AB3265" s="145">
        <v>620</v>
      </c>
      <c r="AC3265" s="145">
        <v>1247</v>
      </c>
    </row>
    <row r="3266" spans="24:29">
      <c r="X3266" s="144">
        <v>41288</v>
      </c>
      <c r="Y3266" s="145">
        <v>1274</v>
      </c>
      <c r="Z3266" s="145">
        <v>637</v>
      </c>
      <c r="AA3266" s="150">
        <v>41361</v>
      </c>
      <c r="AB3266" s="145">
        <v>620</v>
      </c>
      <c r="AC3266" s="145">
        <v>1247</v>
      </c>
    </row>
    <row r="3267" spans="24:29">
      <c r="X3267" s="144">
        <v>41285</v>
      </c>
      <c r="Y3267" s="145">
        <v>1267</v>
      </c>
      <c r="Z3267" s="145">
        <v>637</v>
      </c>
      <c r="AA3267" s="150">
        <v>41360</v>
      </c>
      <c r="AB3267" s="145">
        <v>629</v>
      </c>
      <c r="AC3267" s="145">
        <v>1262</v>
      </c>
    </row>
    <row r="3268" spans="24:29">
      <c r="X3268" s="144">
        <v>41284</v>
      </c>
      <c r="Y3268" s="145">
        <v>1267</v>
      </c>
      <c r="Z3268" s="145">
        <v>637</v>
      </c>
      <c r="AA3268" s="150">
        <v>41359</v>
      </c>
      <c r="AB3268" s="145">
        <v>629</v>
      </c>
      <c r="AC3268" s="145">
        <v>1274</v>
      </c>
    </row>
    <row r="3269" spans="24:29">
      <c r="X3269" s="144">
        <v>41283</v>
      </c>
      <c r="Y3269" s="145">
        <v>1267</v>
      </c>
      <c r="Z3269" s="145">
        <v>637</v>
      </c>
      <c r="AA3269" s="150">
        <v>41358</v>
      </c>
      <c r="AB3269" s="145">
        <v>629</v>
      </c>
      <c r="AC3269" s="145">
        <v>1277</v>
      </c>
    </row>
    <row r="3270" spans="24:29">
      <c r="X3270" s="144">
        <v>41282</v>
      </c>
      <c r="Y3270" s="145">
        <v>1267</v>
      </c>
      <c r="Z3270" s="145">
        <v>637</v>
      </c>
      <c r="AA3270" s="150">
        <v>41355</v>
      </c>
      <c r="AB3270" s="145">
        <v>629</v>
      </c>
      <c r="AC3270" s="145">
        <v>1278</v>
      </c>
    </row>
    <row r="3271" spans="24:29">
      <c r="X3271" s="144">
        <v>41281</v>
      </c>
      <c r="Y3271" s="145">
        <v>1267</v>
      </c>
      <c r="Z3271" s="145">
        <v>637</v>
      </c>
      <c r="AA3271" s="150">
        <v>41354</v>
      </c>
      <c r="AB3271" s="145">
        <v>629</v>
      </c>
      <c r="AC3271" s="145">
        <v>1278</v>
      </c>
    </row>
    <row r="3272" spans="24:29">
      <c r="X3272" s="144">
        <v>41278</v>
      </c>
      <c r="Y3272" s="145">
        <v>1262</v>
      </c>
      <c r="Z3272" s="145">
        <v>639</v>
      </c>
      <c r="AA3272" s="150">
        <v>41353</v>
      </c>
      <c r="AB3272" s="145">
        <v>629</v>
      </c>
      <c r="AC3272" s="145">
        <v>1278</v>
      </c>
    </row>
    <row r="3273" spans="24:29">
      <c r="X3273" s="144">
        <v>41274</v>
      </c>
      <c r="Y3273" s="145">
        <v>1257</v>
      </c>
      <c r="Z3273" s="145">
        <v>639</v>
      </c>
      <c r="AA3273" s="150">
        <v>41352</v>
      </c>
      <c r="AB3273" s="145">
        <v>629</v>
      </c>
      <c r="AC3273" s="145">
        <v>1286</v>
      </c>
    </row>
    <row r="3274" spans="24:29">
      <c r="X3274" s="144">
        <v>41271</v>
      </c>
      <c r="Y3274" s="145">
        <v>1257</v>
      </c>
      <c r="Z3274" s="145">
        <v>639</v>
      </c>
      <c r="AA3274" s="150">
        <v>41351</v>
      </c>
      <c r="AB3274" s="145">
        <v>629</v>
      </c>
      <c r="AC3274" s="145">
        <v>1286</v>
      </c>
    </row>
    <row r="3275" spans="24:29">
      <c r="X3275" s="144">
        <v>41270</v>
      </c>
      <c r="Y3275" s="145">
        <v>1257</v>
      </c>
      <c r="Z3275" s="145">
        <v>639</v>
      </c>
      <c r="AA3275" s="150">
        <v>41348</v>
      </c>
      <c r="AB3275" s="145">
        <v>639</v>
      </c>
      <c r="AC3275" s="145">
        <v>1296</v>
      </c>
    </row>
    <row r="3276" spans="24:29">
      <c r="X3276" s="144">
        <v>41269</v>
      </c>
      <c r="Y3276" s="145">
        <v>1257</v>
      </c>
      <c r="Z3276" s="145">
        <v>639</v>
      </c>
      <c r="AA3276" s="150">
        <v>41347</v>
      </c>
      <c r="AB3276" s="145">
        <v>639</v>
      </c>
      <c r="AC3276" s="145">
        <v>1296</v>
      </c>
    </row>
    <row r="3277" spans="24:29">
      <c r="X3277" s="144">
        <v>41268</v>
      </c>
      <c r="Y3277" s="145">
        <v>1257</v>
      </c>
      <c r="Z3277" s="145">
        <v>639</v>
      </c>
      <c r="AA3277" s="150">
        <v>41346</v>
      </c>
      <c r="AB3277" s="145">
        <v>639</v>
      </c>
      <c r="AC3277" s="145">
        <v>1302</v>
      </c>
    </row>
    <row r="3278" spans="24:29">
      <c r="X3278" s="144">
        <v>41267</v>
      </c>
      <c r="Y3278" s="145">
        <v>1257</v>
      </c>
      <c r="Z3278" s="145">
        <v>639</v>
      </c>
      <c r="AA3278" s="150">
        <v>41345</v>
      </c>
      <c r="AB3278" s="145">
        <v>639</v>
      </c>
      <c r="AC3278" s="145">
        <v>1302</v>
      </c>
    </row>
    <row r="3279" spans="24:29">
      <c r="X3279" s="144">
        <v>41264</v>
      </c>
      <c r="Y3279" s="145">
        <v>1257</v>
      </c>
      <c r="Z3279" s="145">
        <v>639</v>
      </c>
      <c r="AA3279" s="150">
        <v>41344</v>
      </c>
      <c r="AB3279" s="145">
        <v>640</v>
      </c>
      <c r="AC3279" s="145">
        <v>1302</v>
      </c>
    </row>
    <row r="3280" spans="24:29">
      <c r="X3280" s="144">
        <v>41263</v>
      </c>
      <c r="Y3280" s="145">
        <v>1257</v>
      </c>
      <c r="Z3280" s="145">
        <v>639</v>
      </c>
      <c r="AA3280" s="150">
        <v>41341</v>
      </c>
      <c r="AB3280" s="145">
        <v>649</v>
      </c>
      <c r="AC3280" s="145">
        <v>1302</v>
      </c>
    </row>
    <row r="3281" spans="24:29">
      <c r="X3281" s="144">
        <v>41262</v>
      </c>
      <c r="Y3281" s="145">
        <v>1256</v>
      </c>
      <c r="Z3281" s="145">
        <v>639</v>
      </c>
      <c r="AA3281" s="150">
        <v>41340</v>
      </c>
      <c r="AB3281" s="145">
        <v>649</v>
      </c>
      <c r="AC3281" s="145">
        <v>1302</v>
      </c>
    </row>
    <row r="3282" spans="24:29">
      <c r="X3282" s="144">
        <v>41261</v>
      </c>
      <c r="Y3282" s="145">
        <v>1256</v>
      </c>
      <c r="Z3282" s="145">
        <v>639</v>
      </c>
      <c r="AA3282" s="150">
        <v>41339</v>
      </c>
      <c r="AB3282" s="145">
        <v>649</v>
      </c>
      <c r="AC3282" s="145">
        <v>1302</v>
      </c>
    </row>
    <row r="3283" spans="24:29">
      <c r="X3283" s="144">
        <v>41260</v>
      </c>
      <c r="Y3283" s="145">
        <v>1256</v>
      </c>
      <c r="Z3283" s="145">
        <v>639</v>
      </c>
      <c r="AA3283" s="150">
        <v>41338</v>
      </c>
      <c r="AB3283" s="145">
        <v>649</v>
      </c>
      <c r="AC3283" s="145">
        <v>1302</v>
      </c>
    </row>
    <row r="3284" spans="24:29">
      <c r="X3284" s="144">
        <v>41257</v>
      </c>
      <c r="Y3284" s="145">
        <v>1256</v>
      </c>
      <c r="Z3284" s="145">
        <v>639</v>
      </c>
      <c r="AA3284" s="150">
        <v>41337</v>
      </c>
      <c r="AB3284" s="145">
        <v>649</v>
      </c>
      <c r="AC3284" s="145">
        <v>1302</v>
      </c>
    </row>
    <row r="3285" spans="24:29">
      <c r="X3285" s="144">
        <v>41256</v>
      </c>
      <c r="Y3285" s="145">
        <v>1256</v>
      </c>
      <c r="Z3285" s="145">
        <v>639</v>
      </c>
      <c r="AA3285" s="150">
        <v>41334</v>
      </c>
      <c r="AB3285" s="145">
        <v>649</v>
      </c>
      <c r="AC3285" s="145">
        <v>1302</v>
      </c>
    </row>
    <row r="3286" spans="24:29">
      <c r="X3286" s="144">
        <v>41255</v>
      </c>
      <c r="Y3286" s="145">
        <v>1256</v>
      </c>
      <c r="Z3286" s="145">
        <v>639</v>
      </c>
      <c r="AA3286" s="150">
        <v>41333</v>
      </c>
      <c r="AB3286" s="145">
        <v>649</v>
      </c>
      <c r="AC3286" s="145">
        <v>1302</v>
      </c>
    </row>
    <row r="3287" spans="24:29">
      <c r="X3287" s="144">
        <v>41254</v>
      </c>
      <c r="Y3287" s="145">
        <v>1256</v>
      </c>
      <c r="Z3287" s="145">
        <v>639</v>
      </c>
      <c r="AA3287" s="150">
        <v>41332</v>
      </c>
      <c r="AB3287" s="145">
        <v>649</v>
      </c>
      <c r="AC3287" s="145">
        <v>1302</v>
      </c>
    </row>
    <row r="3288" spans="24:29">
      <c r="X3288" s="144">
        <v>41253</v>
      </c>
      <c r="Y3288" s="145">
        <v>1256</v>
      </c>
      <c r="Z3288" s="145">
        <v>639</v>
      </c>
      <c r="AA3288" s="150">
        <v>41331</v>
      </c>
      <c r="AB3288" s="145">
        <v>649</v>
      </c>
      <c r="AC3288" s="145">
        <v>1302</v>
      </c>
    </row>
    <row r="3289" spans="24:29">
      <c r="X3289" s="144">
        <v>41250</v>
      </c>
      <c r="Y3289" s="145">
        <v>1256</v>
      </c>
      <c r="Z3289" s="145">
        <v>639</v>
      </c>
      <c r="AA3289" s="150">
        <v>41330</v>
      </c>
      <c r="AB3289" s="145">
        <v>649</v>
      </c>
      <c r="AC3289" s="145">
        <v>1302</v>
      </c>
    </row>
    <row r="3290" spans="24:29">
      <c r="X3290" s="144">
        <v>41249</v>
      </c>
      <c r="Y3290" s="145">
        <v>1256</v>
      </c>
      <c r="Z3290" s="145">
        <v>639</v>
      </c>
      <c r="AA3290" s="150">
        <v>41327</v>
      </c>
      <c r="AB3290" s="145">
        <v>649</v>
      </c>
      <c r="AC3290" s="145">
        <v>1302</v>
      </c>
    </row>
    <row r="3291" spans="24:29">
      <c r="X3291" s="144">
        <v>41248</v>
      </c>
      <c r="Y3291" s="145">
        <v>1256</v>
      </c>
      <c r="Z3291" s="145">
        <v>639</v>
      </c>
      <c r="AA3291" s="150">
        <v>41326</v>
      </c>
      <c r="AB3291" s="145">
        <v>649</v>
      </c>
      <c r="AC3291" s="145">
        <v>1302</v>
      </c>
    </row>
    <row r="3292" spans="24:29">
      <c r="X3292" s="144">
        <v>41247</v>
      </c>
      <c r="Y3292" s="145">
        <v>1256</v>
      </c>
      <c r="Z3292" s="145">
        <v>639</v>
      </c>
      <c r="AA3292" s="150">
        <v>41325</v>
      </c>
      <c r="AB3292" s="145">
        <v>649</v>
      </c>
      <c r="AC3292" s="145">
        <v>1302</v>
      </c>
    </row>
    <row r="3293" spans="24:29">
      <c r="X3293" s="144">
        <v>41246</v>
      </c>
      <c r="Y3293" s="145">
        <v>1256</v>
      </c>
      <c r="Z3293" s="145">
        <v>639</v>
      </c>
      <c r="AA3293" s="150">
        <v>41324</v>
      </c>
      <c r="AB3293" s="145">
        <v>649</v>
      </c>
      <c r="AC3293" s="145">
        <v>1302</v>
      </c>
    </row>
    <row r="3294" spans="24:29">
      <c r="X3294" s="144">
        <v>41243</v>
      </c>
      <c r="Y3294" s="145">
        <v>1247</v>
      </c>
      <c r="Z3294" s="145">
        <v>639</v>
      </c>
      <c r="AA3294" s="150">
        <v>41323</v>
      </c>
      <c r="AB3294" s="145">
        <v>649</v>
      </c>
      <c r="AC3294" s="145">
        <v>1302</v>
      </c>
    </row>
    <row r="3295" spans="24:29">
      <c r="X3295" s="144">
        <v>41242</v>
      </c>
      <c r="Y3295" s="145">
        <v>1247</v>
      </c>
      <c r="Z3295" s="145">
        <v>639</v>
      </c>
      <c r="AA3295" s="150">
        <v>41313</v>
      </c>
      <c r="AB3295" s="145">
        <v>649</v>
      </c>
      <c r="AC3295" s="145">
        <v>1303</v>
      </c>
    </row>
    <row r="3296" spans="24:29">
      <c r="X3296" s="144">
        <v>41241</v>
      </c>
      <c r="Y3296" s="145">
        <v>1247</v>
      </c>
      <c r="Z3296" s="145">
        <v>639</v>
      </c>
      <c r="AA3296" s="150">
        <v>41312</v>
      </c>
      <c r="AB3296" s="145">
        <v>649</v>
      </c>
      <c r="AC3296" s="145">
        <v>1302</v>
      </c>
    </row>
    <row r="3297" spans="24:29">
      <c r="X3297" s="144">
        <v>41240</v>
      </c>
      <c r="Y3297" s="145">
        <v>1247</v>
      </c>
      <c r="Z3297" s="145">
        <v>640</v>
      </c>
      <c r="AA3297" s="150">
        <v>41311</v>
      </c>
      <c r="AB3297" s="145">
        <v>649</v>
      </c>
      <c r="AC3297" s="145">
        <v>1303</v>
      </c>
    </row>
    <row r="3298" spans="24:29">
      <c r="X3298" s="144">
        <v>41239</v>
      </c>
      <c r="Y3298" s="145">
        <v>1245</v>
      </c>
      <c r="Z3298" s="145">
        <v>640</v>
      </c>
      <c r="AA3298" s="150">
        <v>41310</v>
      </c>
      <c r="AB3298" s="145">
        <v>650</v>
      </c>
      <c r="AC3298" s="145">
        <v>1303</v>
      </c>
    </row>
    <row r="3299" spans="24:29">
      <c r="X3299" s="144">
        <v>41236</v>
      </c>
      <c r="Y3299" s="145">
        <v>1228</v>
      </c>
      <c r="Z3299" s="145">
        <v>640</v>
      </c>
      <c r="AA3299" s="150">
        <v>41309</v>
      </c>
      <c r="AB3299" s="145">
        <v>650</v>
      </c>
      <c r="AC3299" s="145">
        <v>1303</v>
      </c>
    </row>
    <row r="3300" spans="24:29">
      <c r="X3300" s="144">
        <v>41235</v>
      </c>
      <c r="Y3300" s="145">
        <v>1227</v>
      </c>
      <c r="Z3300" s="145">
        <v>640</v>
      </c>
      <c r="AA3300" s="150">
        <v>41306</v>
      </c>
      <c r="AB3300" s="145">
        <v>650</v>
      </c>
      <c r="AC3300" s="145">
        <v>1303</v>
      </c>
    </row>
    <row r="3301" spans="24:29">
      <c r="X3301" s="144">
        <v>41234</v>
      </c>
      <c r="Y3301" s="145">
        <v>1216</v>
      </c>
      <c r="Z3301" s="145">
        <v>640</v>
      </c>
      <c r="AA3301" s="150">
        <v>41305</v>
      </c>
      <c r="AB3301" s="145">
        <v>635</v>
      </c>
      <c r="AC3301" s="145">
        <v>1294</v>
      </c>
    </row>
    <row r="3302" spans="24:29">
      <c r="X3302" s="144">
        <v>41233</v>
      </c>
      <c r="Y3302" s="145">
        <v>1216</v>
      </c>
      <c r="Z3302" s="145">
        <v>640</v>
      </c>
      <c r="AA3302" s="150">
        <v>41304</v>
      </c>
      <c r="AB3302" s="145">
        <v>632</v>
      </c>
      <c r="AC3302" s="145">
        <v>1293</v>
      </c>
    </row>
    <row r="3303" spans="24:29">
      <c r="X3303" s="144">
        <v>41232</v>
      </c>
      <c r="Y3303" s="145">
        <v>1215</v>
      </c>
      <c r="Z3303" s="145">
        <v>640</v>
      </c>
      <c r="AA3303" s="150">
        <v>41303</v>
      </c>
      <c r="AB3303" s="145">
        <v>632</v>
      </c>
      <c r="AC3303" s="145">
        <v>1293</v>
      </c>
    </row>
    <row r="3304" spans="24:29">
      <c r="X3304" s="144">
        <v>41229</v>
      </c>
      <c r="Y3304" s="145">
        <v>1215</v>
      </c>
      <c r="Z3304" s="145">
        <v>640</v>
      </c>
      <c r="AA3304" s="150">
        <v>41302</v>
      </c>
      <c r="AB3304" s="145">
        <v>632</v>
      </c>
      <c r="AC3304" s="145">
        <v>1290</v>
      </c>
    </row>
    <row r="3305" spans="24:29">
      <c r="X3305" s="144">
        <v>41228</v>
      </c>
      <c r="Y3305" s="145">
        <v>1213</v>
      </c>
      <c r="Z3305" s="145">
        <v>640</v>
      </c>
      <c r="AA3305" s="150">
        <v>41299</v>
      </c>
      <c r="AB3305" s="145">
        <v>632</v>
      </c>
      <c r="AC3305" s="145">
        <v>1290</v>
      </c>
    </row>
    <row r="3306" spans="24:29">
      <c r="X3306" s="144">
        <v>41227</v>
      </c>
      <c r="Y3306" s="145">
        <v>1206</v>
      </c>
      <c r="Z3306" s="145">
        <v>637</v>
      </c>
      <c r="AA3306" s="150">
        <v>41298</v>
      </c>
      <c r="AB3306" s="145">
        <v>632</v>
      </c>
      <c r="AC3306" s="145">
        <v>1289</v>
      </c>
    </row>
    <row r="3307" spans="24:29">
      <c r="X3307" s="144">
        <v>41226</v>
      </c>
      <c r="Y3307" s="145">
        <v>1206</v>
      </c>
      <c r="Z3307" s="145">
        <v>637</v>
      </c>
      <c r="AA3307" s="150">
        <v>41297</v>
      </c>
      <c r="AB3307" s="145">
        <v>632</v>
      </c>
      <c r="AC3307" s="145">
        <v>1289</v>
      </c>
    </row>
    <row r="3308" spans="24:29">
      <c r="X3308" s="144">
        <v>41225</v>
      </c>
      <c r="Y3308" s="145">
        <v>1206</v>
      </c>
      <c r="Z3308" s="145">
        <v>637</v>
      </c>
      <c r="AA3308" s="150">
        <v>41296</v>
      </c>
      <c r="AB3308" s="145">
        <v>632</v>
      </c>
      <c r="AC3308" s="145">
        <v>1288</v>
      </c>
    </row>
    <row r="3309" spans="24:29">
      <c r="X3309" s="144">
        <v>41222</v>
      </c>
      <c r="Y3309" s="145">
        <v>1191</v>
      </c>
      <c r="Z3309" s="145">
        <v>637</v>
      </c>
      <c r="AA3309" s="150">
        <v>41295</v>
      </c>
      <c r="AB3309" s="145">
        <v>632</v>
      </c>
      <c r="AC3309" s="145">
        <v>1281</v>
      </c>
    </row>
    <row r="3310" spans="24:29">
      <c r="X3310" s="144">
        <v>41221</v>
      </c>
      <c r="Y3310" s="145">
        <v>1191</v>
      </c>
      <c r="Z3310" s="145">
        <v>637</v>
      </c>
      <c r="AA3310" s="150">
        <v>41292</v>
      </c>
      <c r="AB3310" s="145">
        <v>632</v>
      </c>
      <c r="AC3310" s="145">
        <v>1281</v>
      </c>
    </row>
    <row r="3311" spans="24:29">
      <c r="X3311" s="144">
        <v>41220</v>
      </c>
      <c r="Y3311" s="145">
        <v>1189</v>
      </c>
      <c r="Z3311" s="145">
        <v>637</v>
      </c>
      <c r="AA3311" s="150">
        <v>41291</v>
      </c>
      <c r="AB3311" s="145">
        <v>632</v>
      </c>
      <c r="AC3311" s="145">
        <v>1281</v>
      </c>
    </row>
    <row r="3312" spans="24:29">
      <c r="X3312" s="144">
        <v>41219</v>
      </c>
      <c r="Y3312" s="145">
        <v>1189</v>
      </c>
      <c r="Z3312" s="145">
        <v>637</v>
      </c>
      <c r="AA3312" s="150">
        <v>41290</v>
      </c>
      <c r="AB3312" s="145">
        <v>637</v>
      </c>
      <c r="AC3312" s="145">
        <v>1275</v>
      </c>
    </row>
    <row r="3313" spans="24:29">
      <c r="X3313" s="144">
        <v>41218</v>
      </c>
      <c r="Y3313" s="145">
        <v>1188</v>
      </c>
      <c r="Z3313" s="145">
        <v>637</v>
      </c>
      <c r="AA3313" s="150">
        <v>41289</v>
      </c>
      <c r="AB3313" s="145">
        <v>637</v>
      </c>
      <c r="AC3313" s="145">
        <v>1274</v>
      </c>
    </row>
    <row r="3314" spans="24:29">
      <c r="X3314" s="144">
        <v>41215</v>
      </c>
      <c r="Y3314" s="145">
        <v>1187</v>
      </c>
      <c r="Z3314" s="145">
        <v>637</v>
      </c>
      <c r="AA3314" s="150">
        <v>41288</v>
      </c>
      <c r="AB3314" s="145">
        <v>637</v>
      </c>
      <c r="AC3314" s="145">
        <v>1274</v>
      </c>
    </row>
    <row r="3315" spans="24:29">
      <c r="X3315" s="144">
        <v>41214</v>
      </c>
      <c r="Y3315" s="145">
        <v>1182</v>
      </c>
      <c r="Z3315" s="145">
        <v>636</v>
      </c>
      <c r="AA3315" s="150">
        <v>41285</v>
      </c>
      <c r="AB3315" s="145">
        <v>637</v>
      </c>
      <c r="AC3315" s="145">
        <v>1267</v>
      </c>
    </row>
    <row r="3316" spans="24:29">
      <c r="X3316" s="144">
        <v>41213</v>
      </c>
      <c r="Y3316" s="145">
        <v>1176</v>
      </c>
      <c r="Z3316" s="145">
        <v>636</v>
      </c>
      <c r="AA3316" s="150">
        <v>41284</v>
      </c>
      <c r="AB3316" s="145">
        <v>637</v>
      </c>
      <c r="AC3316" s="145">
        <v>1267</v>
      </c>
    </row>
    <row r="3317" spans="24:29">
      <c r="X3317" s="144">
        <v>41212</v>
      </c>
      <c r="Y3317" s="145">
        <v>1169</v>
      </c>
      <c r="Z3317" s="145">
        <v>634</v>
      </c>
      <c r="AA3317" s="150">
        <v>41283</v>
      </c>
      <c r="AB3317" s="145">
        <v>637</v>
      </c>
      <c r="AC3317" s="145">
        <v>1267</v>
      </c>
    </row>
    <row r="3318" spans="24:29">
      <c r="X3318" s="144">
        <v>41211</v>
      </c>
      <c r="Y3318" s="145">
        <v>1169</v>
      </c>
      <c r="Z3318" s="145">
        <v>634</v>
      </c>
      <c r="AA3318" s="150">
        <v>41282</v>
      </c>
      <c r="AB3318" s="145">
        <v>637</v>
      </c>
      <c r="AC3318" s="145">
        <v>1267</v>
      </c>
    </row>
    <row r="3319" spans="24:29">
      <c r="X3319" s="144">
        <v>41208</v>
      </c>
      <c r="Y3319" s="145">
        <v>1155</v>
      </c>
      <c r="Z3319" s="145">
        <v>634</v>
      </c>
      <c r="AA3319" s="150">
        <v>41281</v>
      </c>
      <c r="AB3319" s="145">
        <v>637</v>
      </c>
      <c r="AC3319" s="145">
        <v>1267</v>
      </c>
    </row>
    <row r="3320" spans="24:29">
      <c r="X3320" s="144">
        <v>41207</v>
      </c>
      <c r="Y3320" s="145">
        <v>1155</v>
      </c>
      <c r="Z3320" s="145">
        <v>634</v>
      </c>
      <c r="AA3320" s="150">
        <v>41278</v>
      </c>
      <c r="AB3320" s="145">
        <v>639</v>
      </c>
      <c r="AC3320" s="145">
        <v>1262</v>
      </c>
    </row>
    <row r="3321" spans="24:29">
      <c r="X3321" s="144">
        <v>41206</v>
      </c>
      <c r="Y3321" s="145">
        <v>1155</v>
      </c>
      <c r="Z3321" s="145">
        <v>634</v>
      </c>
      <c r="AA3321" s="150">
        <v>41274</v>
      </c>
      <c r="AB3321" s="145">
        <v>639</v>
      </c>
      <c r="AC3321" s="145">
        <v>1257</v>
      </c>
    </row>
    <row r="3322" spans="24:29">
      <c r="X3322" s="144">
        <v>41205</v>
      </c>
      <c r="Y3322" s="145">
        <v>1153</v>
      </c>
      <c r="Z3322" s="145">
        <v>634</v>
      </c>
      <c r="AA3322" s="150">
        <v>41271</v>
      </c>
      <c r="AB3322" s="145">
        <v>639</v>
      </c>
      <c r="AC3322" s="145">
        <v>1257</v>
      </c>
    </row>
    <row r="3323" spans="24:29">
      <c r="X3323" s="144">
        <v>41204</v>
      </c>
      <c r="Y3323" s="145">
        <v>1153</v>
      </c>
      <c r="Z3323" s="145">
        <v>634</v>
      </c>
      <c r="AA3323" s="150">
        <v>41270</v>
      </c>
      <c r="AB3323" s="145">
        <v>639</v>
      </c>
      <c r="AC3323" s="145">
        <v>1257</v>
      </c>
    </row>
    <row r="3324" spans="24:29">
      <c r="X3324" s="144">
        <v>41201</v>
      </c>
      <c r="Y3324" s="145">
        <v>1154</v>
      </c>
      <c r="Z3324" s="145">
        <v>634</v>
      </c>
      <c r="AA3324" s="150">
        <v>41269</v>
      </c>
      <c r="AB3324" s="145">
        <v>639</v>
      </c>
      <c r="AC3324" s="145">
        <v>1257</v>
      </c>
    </row>
    <row r="3325" spans="24:29">
      <c r="X3325" s="144">
        <v>41200</v>
      </c>
      <c r="Y3325" s="145">
        <v>1154</v>
      </c>
      <c r="Z3325" s="145">
        <v>634</v>
      </c>
      <c r="AA3325" s="150">
        <v>41268</v>
      </c>
      <c r="AB3325" s="145">
        <v>639</v>
      </c>
      <c r="AC3325" s="145">
        <v>1257</v>
      </c>
    </row>
    <row r="3326" spans="24:29">
      <c r="X3326" s="144">
        <v>41199</v>
      </c>
      <c r="Y3326" s="145">
        <v>1154</v>
      </c>
      <c r="Z3326" s="145">
        <v>634</v>
      </c>
      <c r="AA3326" s="150">
        <v>41267</v>
      </c>
      <c r="AB3326" s="145">
        <v>639</v>
      </c>
      <c r="AC3326" s="145">
        <v>1257</v>
      </c>
    </row>
    <row r="3327" spans="24:29">
      <c r="X3327" s="144">
        <v>41198</v>
      </c>
      <c r="Y3327" s="145">
        <v>1147</v>
      </c>
      <c r="Z3327" s="145">
        <v>632</v>
      </c>
      <c r="AA3327" s="150">
        <v>41264</v>
      </c>
      <c r="AB3327" s="145">
        <v>639</v>
      </c>
      <c r="AC3327" s="145">
        <v>1257</v>
      </c>
    </row>
    <row r="3328" spans="24:29">
      <c r="X3328" s="144">
        <v>41197</v>
      </c>
      <c r="Y3328" s="145">
        <v>1147</v>
      </c>
      <c r="Z3328" s="145">
        <v>632</v>
      </c>
      <c r="AA3328" s="150">
        <v>41263</v>
      </c>
      <c r="AB3328" s="145">
        <v>639</v>
      </c>
      <c r="AC3328" s="145">
        <v>1257</v>
      </c>
    </row>
    <row r="3329" spans="24:29">
      <c r="X3329" s="144">
        <v>41194</v>
      </c>
      <c r="Y3329" s="145">
        <v>1148</v>
      </c>
      <c r="Z3329" s="145">
        <v>632</v>
      </c>
      <c r="AA3329" s="150">
        <v>41262</v>
      </c>
      <c r="AB3329" s="145">
        <v>639</v>
      </c>
      <c r="AC3329" s="145">
        <v>1256</v>
      </c>
    </row>
    <row r="3330" spans="24:29">
      <c r="X3330" s="144">
        <v>41193</v>
      </c>
      <c r="Y3330" s="145">
        <v>1147</v>
      </c>
      <c r="Z3330" s="145">
        <v>632</v>
      </c>
      <c r="AA3330" s="150">
        <v>41261</v>
      </c>
      <c r="AB3330" s="145">
        <v>639</v>
      </c>
      <c r="AC3330" s="145">
        <v>1256</v>
      </c>
    </row>
    <row r="3331" spans="24:29">
      <c r="X3331" s="144">
        <v>41192</v>
      </c>
      <c r="Y3331" s="145">
        <v>1135</v>
      </c>
      <c r="Z3331" s="145">
        <v>632</v>
      </c>
      <c r="AA3331" s="150">
        <v>41260</v>
      </c>
      <c r="AB3331" s="145">
        <v>639</v>
      </c>
      <c r="AC3331" s="145">
        <v>1256</v>
      </c>
    </row>
    <row r="3332" spans="24:29">
      <c r="X3332" s="144">
        <v>41191</v>
      </c>
      <c r="Y3332" s="145">
        <v>1134</v>
      </c>
      <c r="Z3332" s="145">
        <v>630</v>
      </c>
      <c r="AA3332" s="150">
        <v>41257</v>
      </c>
      <c r="AB3332" s="145">
        <v>639</v>
      </c>
      <c r="AC3332" s="145">
        <v>1256</v>
      </c>
    </row>
    <row r="3333" spans="24:29">
      <c r="X3333" s="144">
        <v>41190</v>
      </c>
      <c r="Y3333" s="145">
        <v>1134</v>
      </c>
      <c r="Z3333" s="145">
        <v>630</v>
      </c>
      <c r="AA3333" s="150">
        <v>41256</v>
      </c>
      <c r="AB3333" s="145">
        <v>639</v>
      </c>
      <c r="AC3333" s="145">
        <v>1256</v>
      </c>
    </row>
    <row r="3334" spans="24:29">
      <c r="X3334" s="144">
        <v>41180</v>
      </c>
      <c r="Y3334" s="145">
        <v>1131</v>
      </c>
      <c r="Z3334" s="145">
        <v>623</v>
      </c>
      <c r="AA3334" s="150">
        <v>41255</v>
      </c>
      <c r="AB3334" s="145">
        <v>639</v>
      </c>
      <c r="AC3334" s="145">
        <v>1256</v>
      </c>
    </row>
    <row r="3335" spans="24:29">
      <c r="X3335" s="144">
        <v>41179</v>
      </c>
      <c r="Y3335" s="145">
        <v>1130</v>
      </c>
      <c r="Z3335" s="145">
        <v>623</v>
      </c>
      <c r="AA3335" s="150">
        <v>41254</v>
      </c>
      <c r="AB3335" s="145">
        <v>639</v>
      </c>
      <c r="AC3335" s="145">
        <v>1256</v>
      </c>
    </row>
    <row r="3336" spans="24:29">
      <c r="X3336" s="144">
        <v>41178</v>
      </c>
      <c r="Y3336" s="145">
        <v>1130</v>
      </c>
      <c r="Z3336" s="145">
        <v>623</v>
      </c>
      <c r="AA3336" s="150">
        <v>41253</v>
      </c>
      <c r="AB3336" s="145">
        <v>639</v>
      </c>
      <c r="AC3336" s="145">
        <v>1256</v>
      </c>
    </row>
    <row r="3337" spans="24:29">
      <c r="X3337" s="144">
        <v>41177</v>
      </c>
      <c r="Y3337" s="145">
        <v>1130</v>
      </c>
      <c r="Z3337" s="145">
        <v>623</v>
      </c>
      <c r="AA3337" s="150">
        <v>41250</v>
      </c>
      <c r="AB3337" s="145">
        <v>639</v>
      </c>
      <c r="AC3337" s="145">
        <v>1256</v>
      </c>
    </row>
    <row r="3338" spans="24:29">
      <c r="X3338" s="144">
        <v>41176</v>
      </c>
      <c r="Y3338" s="145">
        <v>1130</v>
      </c>
      <c r="Z3338" s="145">
        <v>623</v>
      </c>
      <c r="AA3338" s="150">
        <v>41249</v>
      </c>
      <c r="AB3338" s="145">
        <v>639</v>
      </c>
      <c r="AC3338" s="145">
        <v>1256</v>
      </c>
    </row>
    <row r="3339" spans="24:29">
      <c r="X3339" s="144">
        <v>41173</v>
      </c>
      <c r="Y3339" s="145">
        <v>1130</v>
      </c>
      <c r="Z3339" s="145">
        <v>623</v>
      </c>
      <c r="AA3339" s="150">
        <v>41248</v>
      </c>
      <c r="AB3339" s="145">
        <v>639</v>
      </c>
      <c r="AC3339" s="145">
        <v>1256</v>
      </c>
    </row>
    <row r="3340" spans="24:29">
      <c r="X3340" s="144">
        <v>41172</v>
      </c>
      <c r="Y3340" s="145">
        <v>1130</v>
      </c>
      <c r="Z3340" s="145">
        <v>623</v>
      </c>
      <c r="AA3340" s="150">
        <v>41247</v>
      </c>
      <c r="AB3340" s="145">
        <v>639</v>
      </c>
      <c r="AC3340" s="145">
        <v>1256</v>
      </c>
    </row>
    <row r="3341" spans="24:29">
      <c r="X3341" s="144">
        <v>41171</v>
      </c>
      <c r="Y3341" s="145">
        <v>1134</v>
      </c>
      <c r="Z3341" s="145">
        <v>623</v>
      </c>
      <c r="AA3341" s="150">
        <v>41246</v>
      </c>
      <c r="AB3341" s="145">
        <v>639</v>
      </c>
      <c r="AC3341" s="145">
        <v>1256</v>
      </c>
    </row>
    <row r="3342" spans="24:29">
      <c r="X3342" s="144">
        <v>41170</v>
      </c>
      <c r="Y3342" s="145">
        <v>1134</v>
      </c>
      <c r="Z3342" s="145">
        <v>623</v>
      </c>
      <c r="AA3342" s="150">
        <v>41243</v>
      </c>
      <c r="AB3342" s="145">
        <v>639</v>
      </c>
      <c r="AC3342" s="145">
        <v>1247</v>
      </c>
    </row>
    <row r="3343" spans="24:29">
      <c r="X3343" s="144">
        <v>41169</v>
      </c>
      <c r="Y3343" s="145">
        <v>1134</v>
      </c>
      <c r="Z3343" s="145">
        <v>623</v>
      </c>
      <c r="AA3343" s="150">
        <v>41242</v>
      </c>
      <c r="AB3343" s="145">
        <v>639</v>
      </c>
      <c r="AC3343" s="145">
        <v>1247</v>
      </c>
    </row>
    <row r="3344" spans="24:29">
      <c r="X3344" s="144">
        <v>41166</v>
      </c>
      <c r="Y3344" s="145">
        <v>1160</v>
      </c>
      <c r="Z3344" s="145">
        <v>623</v>
      </c>
      <c r="AA3344" s="150">
        <v>41241</v>
      </c>
      <c r="AB3344" s="145">
        <v>639</v>
      </c>
      <c r="AC3344" s="145">
        <v>1247</v>
      </c>
    </row>
    <row r="3345" spans="24:29">
      <c r="X3345" s="144">
        <v>41165</v>
      </c>
      <c r="Y3345" s="145">
        <v>1161</v>
      </c>
      <c r="Z3345" s="145">
        <v>626</v>
      </c>
      <c r="AA3345" s="150">
        <v>41240</v>
      </c>
      <c r="AB3345" s="145">
        <v>640</v>
      </c>
      <c r="AC3345" s="145">
        <v>1247</v>
      </c>
    </row>
    <row r="3346" spans="24:29">
      <c r="X3346" s="144">
        <v>41164</v>
      </c>
      <c r="Y3346" s="145">
        <v>1161</v>
      </c>
      <c r="Z3346" s="145">
        <v>626</v>
      </c>
      <c r="AA3346" s="150">
        <v>41239</v>
      </c>
      <c r="AB3346" s="145">
        <v>640</v>
      </c>
      <c r="AC3346" s="145">
        <v>1245</v>
      </c>
    </row>
    <row r="3347" spans="24:29">
      <c r="X3347" s="144">
        <v>41163</v>
      </c>
      <c r="Y3347" s="145">
        <v>1164</v>
      </c>
      <c r="Z3347" s="145">
        <v>626</v>
      </c>
      <c r="AA3347" s="150">
        <v>41236</v>
      </c>
      <c r="AB3347" s="145">
        <v>640</v>
      </c>
      <c r="AC3347" s="145">
        <v>1228</v>
      </c>
    </row>
    <row r="3348" spans="24:29">
      <c r="X3348" s="144">
        <v>41162</v>
      </c>
      <c r="Y3348" s="145">
        <v>1184</v>
      </c>
      <c r="Z3348" s="145">
        <v>626</v>
      </c>
      <c r="AA3348" s="150">
        <v>41235</v>
      </c>
      <c r="AB3348" s="145">
        <v>640</v>
      </c>
      <c r="AC3348" s="145">
        <v>1227</v>
      </c>
    </row>
    <row r="3349" spans="24:29">
      <c r="X3349" s="144">
        <v>41159</v>
      </c>
      <c r="Y3349" s="145">
        <v>1185</v>
      </c>
      <c r="Z3349" s="145">
        <v>626</v>
      </c>
      <c r="AA3349" s="150">
        <v>41234</v>
      </c>
      <c r="AB3349" s="145">
        <v>640</v>
      </c>
      <c r="AC3349" s="145">
        <v>1216</v>
      </c>
    </row>
    <row r="3350" spans="24:29">
      <c r="X3350" s="144">
        <v>41158</v>
      </c>
      <c r="Y3350" s="145">
        <v>1208</v>
      </c>
      <c r="Z3350" s="145">
        <v>626</v>
      </c>
      <c r="AA3350" s="150">
        <v>41233</v>
      </c>
      <c r="AB3350" s="145">
        <v>640</v>
      </c>
      <c r="AC3350" s="145">
        <v>1216</v>
      </c>
    </row>
    <row r="3351" spans="24:29">
      <c r="X3351" s="144">
        <v>41157</v>
      </c>
      <c r="Y3351" s="145">
        <v>1208</v>
      </c>
      <c r="Z3351" s="145">
        <v>626</v>
      </c>
      <c r="AA3351" s="150">
        <v>41232</v>
      </c>
      <c r="AB3351" s="145">
        <v>640</v>
      </c>
      <c r="AC3351" s="145">
        <v>1215</v>
      </c>
    </row>
    <row r="3352" spans="24:29">
      <c r="X3352" s="144">
        <v>41156</v>
      </c>
      <c r="Y3352" s="145">
        <v>1209</v>
      </c>
      <c r="Z3352" s="145">
        <v>625</v>
      </c>
      <c r="AA3352" s="150">
        <v>41229</v>
      </c>
      <c r="AB3352" s="145">
        <v>640</v>
      </c>
      <c r="AC3352" s="145">
        <v>1215</v>
      </c>
    </row>
    <row r="3353" spans="24:29">
      <c r="X3353" s="144">
        <v>41155</v>
      </c>
      <c r="Y3353" s="145">
        <v>1210</v>
      </c>
      <c r="Z3353" s="145">
        <v>625</v>
      </c>
      <c r="AA3353" s="150">
        <v>41228</v>
      </c>
      <c r="AB3353" s="145">
        <v>640</v>
      </c>
      <c r="AC3353" s="145">
        <v>1213</v>
      </c>
    </row>
    <row r="3354" spans="24:29">
      <c r="X3354" s="144">
        <v>41152</v>
      </c>
      <c r="Y3354" s="145">
        <v>1210</v>
      </c>
      <c r="Z3354" s="145">
        <v>625</v>
      </c>
      <c r="AA3354" s="150">
        <v>41227</v>
      </c>
      <c r="AB3354" s="145">
        <v>637</v>
      </c>
      <c r="AC3354" s="145">
        <v>1206</v>
      </c>
    </row>
    <row r="3355" spans="24:29">
      <c r="X3355" s="144">
        <v>41151</v>
      </c>
      <c r="Y3355" s="145">
        <v>1211</v>
      </c>
      <c r="Z3355" s="145">
        <v>625</v>
      </c>
      <c r="AA3355" s="150">
        <v>41226</v>
      </c>
      <c r="AB3355" s="145">
        <v>637</v>
      </c>
      <c r="AC3355" s="145">
        <v>1206</v>
      </c>
    </row>
    <row r="3356" spans="24:29">
      <c r="X3356" s="144">
        <v>41150</v>
      </c>
      <c r="Y3356" s="145">
        <v>1211</v>
      </c>
      <c r="Z3356" s="145">
        <v>625</v>
      </c>
      <c r="AA3356" s="150">
        <v>41225</v>
      </c>
      <c r="AB3356" s="145">
        <v>637</v>
      </c>
      <c r="AC3356" s="145">
        <v>1206</v>
      </c>
    </row>
    <row r="3357" spans="24:29">
      <c r="X3357" s="144">
        <v>41149</v>
      </c>
      <c r="Y3357" s="145">
        <v>1211</v>
      </c>
      <c r="Z3357" s="145">
        <v>625</v>
      </c>
      <c r="AA3357" s="150">
        <v>41222</v>
      </c>
      <c r="AB3357" s="145">
        <v>637</v>
      </c>
      <c r="AC3357" s="145">
        <v>1191</v>
      </c>
    </row>
    <row r="3358" spans="24:29">
      <c r="X3358" s="144">
        <v>41148</v>
      </c>
      <c r="Y3358" s="145">
        <v>1211</v>
      </c>
      <c r="Z3358" s="145">
        <v>625</v>
      </c>
      <c r="AA3358" s="150">
        <v>41221</v>
      </c>
      <c r="AB3358" s="145">
        <v>637</v>
      </c>
      <c r="AC3358" s="145">
        <v>1191</v>
      </c>
    </row>
    <row r="3359" spans="24:29">
      <c r="X3359" s="144">
        <v>41145</v>
      </c>
      <c r="Y3359" s="145">
        <v>1211</v>
      </c>
      <c r="Z3359" s="145">
        <v>632</v>
      </c>
      <c r="AA3359" s="150">
        <v>41220</v>
      </c>
      <c r="AB3359" s="145">
        <v>637</v>
      </c>
      <c r="AC3359" s="145">
        <v>1189</v>
      </c>
    </row>
    <row r="3360" spans="24:29">
      <c r="X3360" s="144">
        <v>41144</v>
      </c>
      <c r="Y3360" s="145">
        <v>1222</v>
      </c>
      <c r="Z3360" s="145">
        <v>632</v>
      </c>
      <c r="AA3360" s="150">
        <v>41219</v>
      </c>
      <c r="AB3360" s="145">
        <v>637</v>
      </c>
      <c r="AC3360" s="145">
        <v>1189</v>
      </c>
    </row>
    <row r="3361" spans="24:29">
      <c r="X3361" s="144">
        <v>41143</v>
      </c>
      <c r="Y3361" s="145">
        <v>1222</v>
      </c>
      <c r="Z3361" s="145">
        <v>632</v>
      </c>
      <c r="AA3361" s="150">
        <v>41218</v>
      </c>
      <c r="AB3361" s="145">
        <v>637</v>
      </c>
      <c r="AC3361" s="145">
        <v>1188</v>
      </c>
    </row>
    <row r="3362" spans="24:29">
      <c r="X3362" s="144">
        <v>41142</v>
      </c>
      <c r="Y3362" s="145">
        <v>1225</v>
      </c>
      <c r="Z3362" s="145">
        <v>632</v>
      </c>
      <c r="AA3362" s="150">
        <v>41215</v>
      </c>
      <c r="AB3362" s="145">
        <v>637</v>
      </c>
      <c r="AC3362" s="145">
        <v>1187</v>
      </c>
    </row>
    <row r="3363" spans="24:29">
      <c r="X3363" s="144">
        <v>41141</v>
      </c>
      <c r="Y3363" s="145">
        <v>1244</v>
      </c>
      <c r="Z3363" s="145">
        <v>632</v>
      </c>
      <c r="AA3363" s="150">
        <v>41214</v>
      </c>
      <c r="AB3363" s="145">
        <v>636</v>
      </c>
      <c r="AC3363" s="145">
        <v>1182</v>
      </c>
    </row>
    <row r="3364" spans="24:29">
      <c r="X3364" s="144">
        <v>41138</v>
      </c>
      <c r="Y3364" s="145">
        <v>1254</v>
      </c>
      <c r="Z3364" s="145">
        <v>632</v>
      </c>
      <c r="AA3364" s="150">
        <v>41213</v>
      </c>
      <c r="AB3364" s="145">
        <v>636</v>
      </c>
      <c r="AC3364" s="145">
        <v>1176</v>
      </c>
    </row>
    <row r="3365" spans="24:29">
      <c r="X3365" s="144">
        <v>41137</v>
      </c>
      <c r="Y3365" s="145">
        <v>1254</v>
      </c>
      <c r="Z3365" s="145">
        <v>632</v>
      </c>
      <c r="AA3365" s="150">
        <v>41212</v>
      </c>
      <c r="AB3365" s="145">
        <v>634</v>
      </c>
      <c r="AC3365" s="145">
        <v>1169</v>
      </c>
    </row>
    <row r="3366" spans="24:29">
      <c r="X3366" s="144">
        <v>41136</v>
      </c>
      <c r="Y3366" s="145">
        <v>1256</v>
      </c>
      <c r="Z3366" s="145">
        <v>632</v>
      </c>
      <c r="AA3366" s="150">
        <v>41211</v>
      </c>
      <c r="AB3366" s="145">
        <v>634</v>
      </c>
      <c r="AC3366" s="145">
        <v>1169</v>
      </c>
    </row>
    <row r="3367" spans="24:29">
      <c r="X3367" s="144">
        <v>41135</v>
      </c>
      <c r="Y3367" s="145">
        <v>1256</v>
      </c>
      <c r="Z3367" s="145">
        <v>633</v>
      </c>
      <c r="AA3367" s="150">
        <v>41208</v>
      </c>
      <c r="AB3367" s="145">
        <v>634</v>
      </c>
      <c r="AC3367" s="145">
        <v>1155</v>
      </c>
    </row>
    <row r="3368" spans="24:29">
      <c r="X3368" s="144">
        <v>41134</v>
      </c>
      <c r="Y3368" s="145">
        <v>1266</v>
      </c>
      <c r="Z3368" s="145">
        <v>633</v>
      </c>
      <c r="AA3368" s="150">
        <v>41207</v>
      </c>
      <c r="AB3368" s="145">
        <v>634</v>
      </c>
      <c r="AC3368" s="145">
        <v>1155</v>
      </c>
    </row>
    <row r="3369" spans="24:29">
      <c r="X3369" s="144">
        <v>41131</v>
      </c>
      <c r="Y3369" s="145">
        <v>1266</v>
      </c>
      <c r="Z3369" s="145">
        <v>641</v>
      </c>
      <c r="AA3369" s="150">
        <v>41206</v>
      </c>
      <c r="AB3369" s="145">
        <v>634</v>
      </c>
      <c r="AC3369" s="145">
        <v>1155</v>
      </c>
    </row>
    <row r="3370" spans="24:29">
      <c r="X3370" s="144">
        <v>41130</v>
      </c>
      <c r="Y3370" s="145">
        <v>1269</v>
      </c>
      <c r="Z3370" s="145">
        <v>641</v>
      </c>
      <c r="AA3370" s="150">
        <v>41205</v>
      </c>
      <c r="AB3370" s="145">
        <v>634</v>
      </c>
      <c r="AC3370" s="145">
        <v>1153</v>
      </c>
    </row>
    <row r="3371" spans="24:29">
      <c r="X3371" s="144">
        <v>41129</v>
      </c>
      <c r="Y3371" s="145">
        <v>1273</v>
      </c>
      <c r="Z3371" s="145">
        <v>645</v>
      </c>
      <c r="AA3371" s="150">
        <v>41204</v>
      </c>
      <c r="AB3371" s="145">
        <v>634</v>
      </c>
      <c r="AC3371" s="145">
        <v>1153</v>
      </c>
    </row>
    <row r="3372" spans="24:29">
      <c r="X3372" s="144">
        <v>41128</v>
      </c>
      <c r="Y3372" s="145">
        <v>1292</v>
      </c>
      <c r="Z3372" s="145">
        <v>645</v>
      </c>
      <c r="AA3372" s="150">
        <v>41201</v>
      </c>
      <c r="AB3372" s="145">
        <v>634</v>
      </c>
      <c r="AC3372" s="145">
        <v>1154</v>
      </c>
    </row>
    <row r="3373" spans="24:29">
      <c r="X3373" s="144">
        <v>41127</v>
      </c>
      <c r="Y3373" s="145">
        <v>1294</v>
      </c>
      <c r="Z3373" s="145">
        <v>655</v>
      </c>
      <c r="AA3373" s="150">
        <v>41200</v>
      </c>
      <c r="AB3373" s="145">
        <v>634</v>
      </c>
      <c r="AC3373" s="145">
        <v>1154</v>
      </c>
    </row>
    <row r="3374" spans="24:29">
      <c r="X3374" s="144">
        <v>41124</v>
      </c>
      <c r="Y3374" s="145">
        <v>1295</v>
      </c>
      <c r="Z3374" s="145">
        <v>664</v>
      </c>
      <c r="AA3374" s="150">
        <v>41199</v>
      </c>
      <c r="AB3374" s="145">
        <v>634</v>
      </c>
      <c r="AC3374" s="145">
        <v>1154</v>
      </c>
    </row>
    <row r="3375" spans="24:29">
      <c r="X3375" s="144">
        <v>41123</v>
      </c>
      <c r="Y3375" s="145">
        <v>1295</v>
      </c>
      <c r="Z3375" s="145">
        <v>664</v>
      </c>
      <c r="AA3375" s="150">
        <v>41198</v>
      </c>
      <c r="AB3375" s="145">
        <v>632</v>
      </c>
      <c r="AC3375" s="145">
        <v>1147</v>
      </c>
    </row>
    <row r="3376" spans="24:29">
      <c r="X3376" s="144">
        <v>41122</v>
      </c>
      <c r="Y3376" s="145">
        <v>1297</v>
      </c>
      <c r="Z3376" s="145">
        <v>669</v>
      </c>
      <c r="AA3376" s="150">
        <v>41197</v>
      </c>
      <c r="AB3376" s="145">
        <v>632</v>
      </c>
      <c r="AC3376" s="145">
        <v>1147</v>
      </c>
    </row>
    <row r="3377" spans="24:29">
      <c r="X3377" s="144">
        <v>41121</v>
      </c>
      <c r="Y3377" s="145">
        <v>1335</v>
      </c>
      <c r="Z3377" s="145">
        <v>669</v>
      </c>
      <c r="AA3377" s="150">
        <v>41194</v>
      </c>
      <c r="AB3377" s="145">
        <v>632</v>
      </c>
      <c r="AC3377" s="145">
        <v>1148</v>
      </c>
    </row>
    <row r="3378" spans="24:29">
      <c r="X3378" s="144">
        <v>41120</v>
      </c>
      <c r="Y3378" s="145">
        <v>1335</v>
      </c>
      <c r="Z3378" s="145">
        <v>669</v>
      </c>
      <c r="AA3378" s="150">
        <v>41193</v>
      </c>
      <c r="AB3378" s="145">
        <v>632</v>
      </c>
      <c r="AC3378" s="145">
        <v>1147</v>
      </c>
    </row>
    <row r="3379" spans="24:29">
      <c r="X3379" s="144">
        <v>41117</v>
      </c>
      <c r="Y3379" s="145">
        <v>1343</v>
      </c>
      <c r="Z3379" s="145">
        <v>669</v>
      </c>
      <c r="AA3379" s="150">
        <v>41192</v>
      </c>
      <c r="AB3379" s="145">
        <v>632</v>
      </c>
      <c r="AC3379" s="145">
        <v>1135</v>
      </c>
    </row>
    <row r="3380" spans="24:29">
      <c r="X3380" s="144">
        <v>41116</v>
      </c>
      <c r="Y3380" s="145">
        <v>1343</v>
      </c>
      <c r="Z3380" s="145">
        <v>669</v>
      </c>
      <c r="AA3380" s="150">
        <v>41191</v>
      </c>
      <c r="AB3380" s="145">
        <v>630</v>
      </c>
      <c r="AC3380" s="145">
        <v>1134</v>
      </c>
    </row>
    <row r="3381" spans="24:29">
      <c r="X3381" s="144">
        <v>41115</v>
      </c>
      <c r="Y3381" s="145">
        <v>1349</v>
      </c>
      <c r="Z3381" s="145">
        <v>678</v>
      </c>
      <c r="AA3381" s="150">
        <v>41190</v>
      </c>
      <c r="AB3381" s="145">
        <v>630</v>
      </c>
      <c r="AC3381" s="145">
        <v>1134</v>
      </c>
    </row>
    <row r="3382" spans="24:29">
      <c r="X3382" s="144">
        <v>41114</v>
      </c>
      <c r="Y3382" s="145">
        <v>1364</v>
      </c>
      <c r="Z3382" s="145">
        <v>689</v>
      </c>
      <c r="AA3382" s="150">
        <v>41180</v>
      </c>
      <c r="AB3382" s="145">
        <v>623</v>
      </c>
      <c r="AC3382" s="145">
        <v>1131</v>
      </c>
    </row>
    <row r="3383" spans="24:29">
      <c r="X3383" s="144">
        <v>41113</v>
      </c>
      <c r="Y3383" s="145">
        <v>1365</v>
      </c>
      <c r="Z3383" s="145">
        <v>701</v>
      </c>
      <c r="AA3383" s="150">
        <v>41179</v>
      </c>
      <c r="AB3383" s="145">
        <v>623</v>
      </c>
      <c r="AC3383" s="145">
        <v>1130</v>
      </c>
    </row>
    <row r="3384" spans="24:29">
      <c r="X3384" s="144">
        <v>41110</v>
      </c>
      <c r="Y3384" s="145">
        <v>1365</v>
      </c>
      <c r="Z3384" s="145">
        <v>701</v>
      </c>
      <c r="AA3384" s="150">
        <v>41178</v>
      </c>
      <c r="AB3384" s="145">
        <v>623</v>
      </c>
      <c r="AC3384" s="145">
        <v>1130</v>
      </c>
    </row>
    <row r="3385" spans="24:29">
      <c r="X3385" s="144">
        <v>41109</v>
      </c>
      <c r="Y3385" s="145">
        <v>1365</v>
      </c>
      <c r="Z3385" s="145">
        <v>706</v>
      </c>
      <c r="AA3385" s="150">
        <v>41177</v>
      </c>
      <c r="AB3385" s="145">
        <v>623</v>
      </c>
      <c r="AC3385" s="145">
        <v>1130</v>
      </c>
    </row>
    <row r="3386" spans="24:29">
      <c r="X3386" s="144">
        <v>41108</v>
      </c>
      <c r="Y3386" s="145">
        <v>1370</v>
      </c>
      <c r="Z3386" s="145">
        <v>711</v>
      </c>
      <c r="AA3386" s="150">
        <v>41176</v>
      </c>
      <c r="AB3386" s="145">
        <v>623</v>
      </c>
      <c r="AC3386" s="145">
        <v>1130</v>
      </c>
    </row>
    <row r="3387" spans="24:29">
      <c r="X3387" s="144">
        <v>41107</v>
      </c>
      <c r="Y3387" s="145">
        <v>1370</v>
      </c>
      <c r="Z3387" s="145">
        <v>712</v>
      </c>
      <c r="AA3387" s="150">
        <v>41173</v>
      </c>
      <c r="AB3387" s="145">
        <v>623</v>
      </c>
      <c r="AC3387" s="145">
        <v>1130</v>
      </c>
    </row>
    <row r="3388" spans="24:29">
      <c r="X3388" s="144">
        <v>41106</v>
      </c>
      <c r="Y3388" s="145">
        <v>1370</v>
      </c>
      <c r="Z3388" s="145">
        <v>712</v>
      </c>
      <c r="AA3388" s="150">
        <v>41172</v>
      </c>
      <c r="AB3388" s="145">
        <v>623</v>
      </c>
      <c r="AC3388" s="145">
        <v>1130</v>
      </c>
    </row>
    <row r="3389" spans="24:29">
      <c r="X3389" s="144">
        <v>41103</v>
      </c>
      <c r="Y3389" s="145">
        <v>1374</v>
      </c>
      <c r="Z3389" s="145">
        <v>712</v>
      </c>
      <c r="AA3389" s="150">
        <v>41171</v>
      </c>
      <c r="AB3389" s="145">
        <v>623</v>
      </c>
      <c r="AC3389" s="145">
        <v>1134</v>
      </c>
    </row>
    <row r="3390" spans="24:29">
      <c r="X3390" s="144">
        <v>41102</v>
      </c>
      <c r="Y3390" s="145">
        <v>1383</v>
      </c>
      <c r="Z3390" s="145">
        <v>712</v>
      </c>
      <c r="AA3390" s="150">
        <v>41170</v>
      </c>
      <c r="AB3390" s="145">
        <v>623</v>
      </c>
      <c r="AC3390" s="145">
        <v>1134</v>
      </c>
    </row>
    <row r="3391" spans="24:29">
      <c r="X3391" s="144">
        <v>41101</v>
      </c>
      <c r="Y3391" s="145">
        <v>1384</v>
      </c>
      <c r="Z3391" s="145">
        <v>717</v>
      </c>
      <c r="AA3391" s="150">
        <v>41169</v>
      </c>
      <c r="AB3391" s="145">
        <v>623</v>
      </c>
      <c r="AC3391" s="145">
        <v>1134</v>
      </c>
    </row>
    <row r="3392" spans="24:29">
      <c r="X3392" s="144">
        <v>41100</v>
      </c>
      <c r="Y3392" s="145">
        <v>1384</v>
      </c>
      <c r="Z3392" s="145">
        <v>718</v>
      </c>
      <c r="AA3392" s="150">
        <v>41166</v>
      </c>
      <c r="AB3392" s="145">
        <v>623</v>
      </c>
      <c r="AC3392" s="145">
        <v>1160</v>
      </c>
    </row>
    <row r="3393" spans="24:29">
      <c r="X3393" s="144">
        <v>41099</v>
      </c>
      <c r="Y3393" s="145">
        <v>1397</v>
      </c>
      <c r="Z3393" s="145">
        <v>722</v>
      </c>
      <c r="AA3393" s="150">
        <v>41165</v>
      </c>
      <c r="AB3393" s="145">
        <v>626</v>
      </c>
      <c r="AC3393" s="145">
        <v>1161</v>
      </c>
    </row>
    <row r="3394" spans="24:29">
      <c r="X3394" s="144">
        <v>41096</v>
      </c>
      <c r="Y3394" s="145">
        <v>1398</v>
      </c>
      <c r="Z3394" s="145">
        <v>724</v>
      </c>
      <c r="AA3394" s="150">
        <v>41164</v>
      </c>
      <c r="AB3394" s="145">
        <v>626</v>
      </c>
      <c r="AC3394" s="145">
        <v>1161</v>
      </c>
    </row>
    <row r="3395" spans="24:29">
      <c r="X3395" s="144">
        <v>41095</v>
      </c>
      <c r="Y3395" s="145">
        <v>1406</v>
      </c>
      <c r="Z3395" s="145">
        <v>726</v>
      </c>
      <c r="AA3395" s="150">
        <v>41163</v>
      </c>
      <c r="AB3395" s="145">
        <v>626</v>
      </c>
      <c r="AC3395" s="145">
        <v>1164</v>
      </c>
    </row>
    <row r="3396" spans="24:29">
      <c r="X3396" s="144">
        <v>41094</v>
      </c>
      <c r="Y3396" s="145">
        <v>1408</v>
      </c>
      <c r="Z3396" s="145">
        <v>741</v>
      </c>
      <c r="AA3396" s="150">
        <v>41162</v>
      </c>
      <c r="AB3396" s="145">
        <v>626</v>
      </c>
      <c r="AC3396" s="145">
        <v>1184</v>
      </c>
    </row>
    <row r="3397" spans="24:29">
      <c r="X3397" s="144">
        <v>41093</v>
      </c>
      <c r="Y3397" s="145">
        <v>1408</v>
      </c>
      <c r="Z3397" s="145">
        <v>743</v>
      </c>
      <c r="AA3397" s="150">
        <v>41159</v>
      </c>
      <c r="AB3397" s="145">
        <v>626</v>
      </c>
      <c r="AC3397" s="145">
        <v>1185</v>
      </c>
    </row>
    <row r="3398" spans="24:29">
      <c r="X3398" s="144">
        <v>41092</v>
      </c>
      <c r="Y3398" s="145">
        <v>1412</v>
      </c>
      <c r="Z3398" s="145">
        <v>743</v>
      </c>
      <c r="AA3398" s="150">
        <v>41158</v>
      </c>
      <c r="AB3398" s="145">
        <v>626</v>
      </c>
      <c r="AC3398" s="145">
        <v>1208</v>
      </c>
    </row>
    <row r="3399" spans="24:29">
      <c r="X3399" s="144">
        <v>41089</v>
      </c>
      <c r="Y3399" s="145">
        <v>1413</v>
      </c>
      <c r="Z3399" s="145">
        <v>743</v>
      </c>
      <c r="AA3399" s="150">
        <v>41157</v>
      </c>
      <c r="AB3399" s="145">
        <v>626</v>
      </c>
      <c r="AC3399" s="145">
        <v>1208</v>
      </c>
    </row>
    <row r="3400" spans="24:29">
      <c r="X3400" s="144">
        <v>41088</v>
      </c>
      <c r="Y3400" s="145">
        <v>1413</v>
      </c>
      <c r="Z3400" s="145">
        <v>743</v>
      </c>
      <c r="AA3400" s="150">
        <v>41156</v>
      </c>
      <c r="AB3400" s="145">
        <v>625</v>
      </c>
      <c r="AC3400" s="145">
        <v>1209</v>
      </c>
    </row>
    <row r="3401" spans="24:29">
      <c r="X3401" s="144">
        <v>41087</v>
      </c>
      <c r="Y3401" s="145">
        <v>1413</v>
      </c>
      <c r="Z3401" s="145">
        <v>749</v>
      </c>
      <c r="AA3401" s="150">
        <v>41155</v>
      </c>
      <c r="AB3401" s="145">
        <v>625</v>
      </c>
      <c r="AC3401" s="145">
        <v>1210</v>
      </c>
    </row>
    <row r="3402" spans="24:29">
      <c r="X3402" s="144">
        <v>41086</v>
      </c>
      <c r="Y3402" s="145">
        <v>1413</v>
      </c>
      <c r="Z3402" s="145">
        <v>755</v>
      </c>
      <c r="AA3402" s="150">
        <v>41152</v>
      </c>
      <c r="AB3402" s="145">
        <v>625</v>
      </c>
      <c r="AC3402" s="145">
        <v>1210</v>
      </c>
    </row>
    <row r="3403" spans="24:29">
      <c r="X3403" s="144">
        <v>41085</v>
      </c>
      <c r="Y3403" s="145">
        <v>1413</v>
      </c>
      <c r="Z3403" s="145">
        <v>755</v>
      </c>
      <c r="AA3403" s="150">
        <v>41151</v>
      </c>
      <c r="AB3403" s="145">
        <v>625</v>
      </c>
      <c r="AC3403" s="145">
        <v>1211</v>
      </c>
    </row>
    <row r="3404" spans="24:29">
      <c r="X3404" s="144">
        <v>41081</v>
      </c>
      <c r="Y3404" s="145">
        <v>1413</v>
      </c>
      <c r="Z3404" s="145">
        <v>758</v>
      </c>
      <c r="AA3404" s="150">
        <v>41150</v>
      </c>
      <c r="AB3404" s="145">
        <v>625</v>
      </c>
      <c r="AC3404" s="145">
        <v>1211</v>
      </c>
    </row>
    <row r="3405" spans="24:29">
      <c r="X3405" s="144">
        <v>41080</v>
      </c>
      <c r="Y3405" s="145">
        <v>1420</v>
      </c>
      <c r="Z3405" s="145">
        <v>762</v>
      </c>
      <c r="AA3405" s="150">
        <v>41149</v>
      </c>
      <c r="AB3405" s="145">
        <v>625</v>
      </c>
      <c r="AC3405" s="145">
        <v>1211</v>
      </c>
    </row>
    <row r="3406" spans="24:29">
      <c r="X3406" s="144">
        <v>41079</v>
      </c>
      <c r="Y3406" s="145">
        <v>1433</v>
      </c>
      <c r="Z3406" s="145">
        <v>770</v>
      </c>
      <c r="AA3406" s="150">
        <v>41148</v>
      </c>
      <c r="AB3406" s="145">
        <v>625</v>
      </c>
      <c r="AC3406" s="145">
        <v>1211</v>
      </c>
    </row>
    <row r="3407" spans="24:29">
      <c r="X3407" s="144">
        <v>41078</v>
      </c>
      <c r="Y3407" s="145">
        <v>1438</v>
      </c>
      <c r="Z3407" s="145">
        <v>773</v>
      </c>
      <c r="AA3407" s="150">
        <v>41145</v>
      </c>
      <c r="AB3407" s="145">
        <v>632</v>
      </c>
      <c r="AC3407" s="145">
        <v>1211</v>
      </c>
    </row>
    <row r="3408" spans="24:29">
      <c r="X3408" s="144">
        <v>41075</v>
      </c>
      <c r="Y3408" s="145">
        <v>1438</v>
      </c>
      <c r="Z3408" s="145">
        <v>774</v>
      </c>
      <c r="AA3408" s="150">
        <v>41144</v>
      </c>
      <c r="AB3408" s="145">
        <v>632</v>
      </c>
      <c r="AC3408" s="145">
        <v>1222</v>
      </c>
    </row>
    <row r="3409" spans="24:29">
      <c r="X3409" s="144">
        <v>41074</v>
      </c>
      <c r="Y3409" s="145">
        <v>1440</v>
      </c>
      <c r="Z3409" s="145">
        <v>774</v>
      </c>
      <c r="AA3409" s="150">
        <v>41143</v>
      </c>
      <c r="AB3409" s="145">
        <v>632</v>
      </c>
      <c r="AC3409" s="145">
        <v>1222</v>
      </c>
    </row>
    <row r="3410" spans="24:29">
      <c r="X3410" s="144">
        <v>41073</v>
      </c>
      <c r="Y3410" s="145">
        <v>1440</v>
      </c>
      <c r="Z3410" s="145">
        <v>776</v>
      </c>
      <c r="AA3410" s="150">
        <v>41142</v>
      </c>
      <c r="AB3410" s="145">
        <v>632</v>
      </c>
      <c r="AC3410" s="145">
        <v>1225</v>
      </c>
    </row>
    <row r="3411" spans="24:29">
      <c r="X3411" s="144">
        <v>41072</v>
      </c>
      <c r="Y3411" s="145">
        <v>1446</v>
      </c>
      <c r="Z3411" s="145">
        <v>777</v>
      </c>
      <c r="AA3411" s="150">
        <v>41141</v>
      </c>
      <c r="AB3411" s="145">
        <v>632</v>
      </c>
      <c r="AC3411" s="145">
        <v>1244</v>
      </c>
    </row>
    <row r="3412" spans="24:29">
      <c r="X3412" s="144">
        <v>41071</v>
      </c>
      <c r="Y3412" s="145">
        <v>1446</v>
      </c>
      <c r="Z3412" s="145">
        <v>777</v>
      </c>
      <c r="AA3412" s="150">
        <v>41138</v>
      </c>
      <c r="AB3412" s="145">
        <v>632</v>
      </c>
      <c r="AC3412" s="145">
        <v>1254</v>
      </c>
    </row>
    <row r="3413" spans="24:29">
      <c r="X3413" s="144">
        <v>41068</v>
      </c>
      <c r="Y3413" s="145">
        <v>1448</v>
      </c>
      <c r="Z3413" s="145">
        <v>777</v>
      </c>
      <c r="AA3413" s="150">
        <v>41137</v>
      </c>
      <c r="AB3413" s="145">
        <v>632</v>
      </c>
      <c r="AC3413" s="145">
        <v>1254</v>
      </c>
    </row>
    <row r="3414" spans="24:29">
      <c r="X3414" s="144">
        <v>41067</v>
      </c>
      <c r="Y3414" s="145">
        <v>1453</v>
      </c>
      <c r="Z3414" s="145">
        <v>777</v>
      </c>
      <c r="AA3414" s="150">
        <v>41136</v>
      </c>
      <c r="AB3414" s="145">
        <v>632</v>
      </c>
      <c r="AC3414" s="145">
        <v>1256</v>
      </c>
    </row>
    <row r="3415" spans="24:29">
      <c r="X3415" s="144">
        <v>41066</v>
      </c>
      <c r="Y3415" s="145">
        <v>1472</v>
      </c>
      <c r="Z3415" s="145">
        <v>784</v>
      </c>
      <c r="AA3415" s="150">
        <v>41135</v>
      </c>
      <c r="AB3415" s="145">
        <v>633</v>
      </c>
      <c r="AC3415" s="145">
        <v>1256</v>
      </c>
    </row>
    <row r="3416" spans="24:29">
      <c r="X3416" s="144">
        <v>41065</v>
      </c>
      <c r="Y3416" s="145">
        <v>1477</v>
      </c>
      <c r="Z3416" s="145">
        <v>784</v>
      </c>
      <c r="AA3416" s="150">
        <v>41134</v>
      </c>
      <c r="AB3416" s="145">
        <v>633</v>
      </c>
      <c r="AC3416" s="145">
        <v>1266</v>
      </c>
    </row>
    <row r="3417" spans="24:29">
      <c r="X3417" s="144">
        <v>41064</v>
      </c>
      <c r="Y3417" s="145">
        <v>1477</v>
      </c>
      <c r="Z3417" s="145">
        <v>784</v>
      </c>
      <c r="AA3417" s="150">
        <v>41131</v>
      </c>
      <c r="AB3417" s="145">
        <v>641</v>
      </c>
      <c r="AC3417" s="145">
        <v>1266</v>
      </c>
    </row>
    <row r="3418" spans="24:29">
      <c r="X3418" s="144">
        <v>41061</v>
      </c>
      <c r="Y3418" s="145">
        <v>1477</v>
      </c>
      <c r="Z3418" s="145">
        <v>790</v>
      </c>
      <c r="AA3418" s="150">
        <v>41130</v>
      </c>
      <c r="AB3418" s="145">
        <v>641</v>
      </c>
      <c r="AC3418" s="145">
        <v>1269</v>
      </c>
    </row>
    <row r="3419" spans="24:29">
      <c r="X3419" s="144">
        <v>41060</v>
      </c>
      <c r="Y3419" s="145">
        <v>1482</v>
      </c>
      <c r="Z3419" s="145">
        <v>792</v>
      </c>
      <c r="AA3419" s="150">
        <v>41129</v>
      </c>
      <c r="AB3419" s="145">
        <v>645</v>
      </c>
      <c r="AC3419" s="145">
        <v>1273</v>
      </c>
    </row>
    <row r="3420" spans="24:29">
      <c r="X3420" s="144">
        <v>41059</v>
      </c>
      <c r="Y3420" s="145">
        <v>1482</v>
      </c>
      <c r="Z3420" s="145">
        <v>794</v>
      </c>
      <c r="AA3420" s="150">
        <v>41128</v>
      </c>
      <c r="AB3420" s="145">
        <v>645</v>
      </c>
      <c r="AC3420" s="145">
        <v>1292</v>
      </c>
    </row>
    <row r="3421" spans="24:29">
      <c r="X3421" s="144">
        <v>41058</v>
      </c>
      <c r="Y3421" s="145">
        <v>1484</v>
      </c>
      <c r="Z3421" s="145">
        <v>798</v>
      </c>
      <c r="AA3421" s="150">
        <v>41127</v>
      </c>
      <c r="AB3421" s="145">
        <v>655</v>
      </c>
      <c r="AC3421" s="145">
        <v>1294</v>
      </c>
    </row>
    <row r="3422" spans="24:29">
      <c r="X3422" s="144">
        <v>41057</v>
      </c>
      <c r="Y3422" s="145">
        <v>1484</v>
      </c>
      <c r="Z3422" s="145">
        <v>798</v>
      </c>
      <c r="AA3422" s="150">
        <v>41124</v>
      </c>
      <c r="AB3422" s="145">
        <v>664</v>
      </c>
      <c r="AC3422" s="145">
        <v>1295</v>
      </c>
    </row>
    <row r="3423" spans="24:29">
      <c r="X3423" s="144">
        <v>41054</v>
      </c>
      <c r="Y3423" s="145">
        <v>1484</v>
      </c>
      <c r="Z3423" s="145">
        <v>798</v>
      </c>
      <c r="AA3423" s="150">
        <v>41123</v>
      </c>
      <c r="AB3423" s="145">
        <v>664</v>
      </c>
      <c r="AC3423" s="145">
        <v>1295</v>
      </c>
    </row>
    <row r="3424" spans="24:29">
      <c r="X3424" s="144">
        <v>41053</v>
      </c>
      <c r="Y3424" s="145">
        <v>1490</v>
      </c>
      <c r="Z3424" s="145">
        <v>798</v>
      </c>
      <c r="AA3424" s="150">
        <v>41122</v>
      </c>
      <c r="AB3424" s="145">
        <v>669</v>
      </c>
      <c r="AC3424" s="145">
        <v>1297</v>
      </c>
    </row>
    <row r="3425" spans="24:29">
      <c r="X3425" s="144">
        <v>41052</v>
      </c>
      <c r="Y3425" s="145">
        <v>1492</v>
      </c>
      <c r="Z3425" s="145">
        <v>801</v>
      </c>
      <c r="AA3425" s="150">
        <v>41121</v>
      </c>
      <c r="AB3425" s="145">
        <v>669</v>
      </c>
      <c r="AC3425" s="145">
        <v>1335</v>
      </c>
    </row>
    <row r="3426" spans="24:29">
      <c r="X3426" s="144">
        <v>41051</v>
      </c>
      <c r="Y3426" s="145">
        <v>1492</v>
      </c>
      <c r="Z3426" s="145">
        <v>804</v>
      </c>
      <c r="AA3426" s="150">
        <v>41120</v>
      </c>
      <c r="AB3426" s="145">
        <v>669</v>
      </c>
      <c r="AC3426" s="145">
        <v>1335</v>
      </c>
    </row>
    <row r="3427" spans="24:29">
      <c r="X3427" s="144">
        <v>41050</v>
      </c>
      <c r="Y3427" s="145">
        <v>1495</v>
      </c>
      <c r="Z3427" s="145">
        <v>804</v>
      </c>
      <c r="AA3427" s="150">
        <v>41117</v>
      </c>
      <c r="AB3427" s="145">
        <v>669</v>
      </c>
      <c r="AC3427" s="145">
        <v>1343</v>
      </c>
    </row>
    <row r="3428" spans="24:29">
      <c r="X3428" s="144">
        <v>41047</v>
      </c>
      <c r="Y3428" s="145">
        <v>1501</v>
      </c>
      <c r="Z3428" s="145">
        <v>806</v>
      </c>
      <c r="AA3428" s="150">
        <v>41116</v>
      </c>
      <c r="AB3428" s="145">
        <v>669</v>
      </c>
      <c r="AC3428" s="145">
        <v>1343</v>
      </c>
    </row>
    <row r="3429" spans="24:29">
      <c r="X3429" s="144">
        <v>41046</v>
      </c>
      <c r="Y3429" s="145">
        <v>1501</v>
      </c>
      <c r="Z3429" s="145">
        <v>806</v>
      </c>
      <c r="AA3429" s="150">
        <v>41115</v>
      </c>
      <c r="AB3429" s="145">
        <v>678</v>
      </c>
      <c r="AC3429" s="145">
        <v>1349</v>
      </c>
    </row>
    <row r="3430" spans="24:29">
      <c r="X3430" s="144">
        <v>41045</v>
      </c>
      <c r="Y3430" s="145">
        <v>1501</v>
      </c>
      <c r="Z3430" s="145">
        <v>806</v>
      </c>
      <c r="AA3430" s="150">
        <v>41114</v>
      </c>
      <c r="AB3430" s="145">
        <v>689</v>
      </c>
      <c r="AC3430" s="145">
        <v>1364</v>
      </c>
    </row>
    <row r="3431" spans="24:29">
      <c r="X3431" s="144">
        <v>41044</v>
      </c>
      <c r="Y3431" s="145">
        <v>1505</v>
      </c>
      <c r="Z3431" s="145">
        <v>806</v>
      </c>
      <c r="AA3431" s="150">
        <v>41113</v>
      </c>
      <c r="AB3431" s="145">
        <v>701</v>
      </c>
      <c r="AC3431" s="145">
        <v>1365</v>
      </c>
    </row>
    <row r="3432" spans="24:29">
      <c r="X3432" s="144">
        <v>41043</v>
      </c>
      <c r="Y3432" s="145">
        <v>1505</v>
      </c>
      <c r="Z3432" s="145">
        <v>808</v>
      </c>
      <c r="AA3432" s="150">
        <v>41110</v>
      </c>
      <c r="AB3432" s="145">
        <v>701</v>
      </c>
      <c r="AC3432" s="145">
        <v>1365</v>
      </c>
    </row>
    <row r="3433" spans="24:29">
      <c r="X3433" s="144">
        <v>41040</v>
      </c>
      <c r="Y3433" s="145">
        <v>1505</v>
      </c>
      <c r="Z3433" s="145">
        <v>808</v>
      </c>
      <c r="AA3433" s="150">
        <v>41109</v>
      </c>
      <c r="AB3433" s="145">
        <v>706</v>
      </c>
      <c r="AC3433" s="145">
        <v>1365</v>
      </c>
    </row>
    <row r="3434" spans="24:29">
      <c r="X3434" s="144">
        <v>41039</v>
      </c>
      <c r="Y3434" s="145">
        <v>1520</v>
      </c>
      <c r="Z3434" s="145">
        <v>810</v>
      </c>
      <c r="AA3434" s="150">
        <v>41108</v>
      </c>
      <c r="AB3434" s="145">
        <v>711</v>
      </c>
      <c r="AC3434" s="145">
        <v>1370</v>
      </c>
    </row>
    <row r="3435" spans="24:29">
      <c r="X3435" s="144">
        <v>41038</v>
      </c>
      <c r="Y3435" s="145">
        <v>1520</v>
      </c>
      <c r="Z3435" s="145">
        <v>810</v>
      </c>
      <c r="AA3435" s="150">
        <v>41107</v>
      </c>
      <c r="AB3435" s="145">
        <v>712</v>
      </c>
      <c r="AC3435" s="145">
        <v>1370</v>
      </c>
    </row>
    <row r="3436" spans="24:29">
      <c r="X3436" s="144">
        <v>41037</v>
      </c>
      <c r="Y3436" s="145">
        <v>1520</v>
      </c>
      <c r="Z3436" s="145">
        <v>811</v>
      </c>
      <c r="AA3436" s="150">
        <v>41106</v>
      </c>
      <c r="AB3436" s="145">
        <v>712</v>
      </c>
      <c r="AC3436" s="145">
        <v>1370</v>
      </c>
    </row>
    <row r="3437" spans="24:29">
      <c r="X3437" s="144">
        <v>41036</v>
      </c>
      <c r="Y3437" s="145">
        <v>1520</v>
      </c>
      <c r="Z3437" s="145">
        <v>811</v>
      </c>
      <c r="AA3437" s="150">
        <v>41103</v>
      </c>
      <c r="AB3437" s="145">
        <v>712</v>
      </c>
      <c r="AC3437" s="145">
        <v>1374</v>
      </c>
    </row>
    <row r="3438" spans="24:29">
      <c r="X3438" s="144">
        <v>41033</v>
      </c>
      <c r="Y3438" s="145">
        <v>1520</v>
      </c>
      <c r="Z3438" s="145">
        <v>811</v>
      </c>
      <c r="AA3438" s="150">
        <v>41102</v>
      </c>
      <c r="AB3438" s="145">
        <v>712</v>
      </c>
      <c r="AC3438" s="145">
        <v>1383</v>
      </c>
    </row>
    <row r="3439" spans="24:29">
      <c r="X3439" s="144">
        <v>41032</v>
      </c>
      <c r="Y3439" s="145">
        <v>1523</v>
      </c>
      <c r="Z3439" s="145">
        <v>811</v>
      </c>
      <c r="AA3439" s="150">
        <v>41101</v>
      </c>
      <c r="AB3439" s="145">
        <v>717</v>
      </c>
      <c r="AC3439" s="145">
        <v>1384</v>
      </c>
    </row>
    <row r="3440" spans="24:29">
      <c r="X3440" s="144">
        <v>41031</v>
      </c>
      <c r="Y3440" s="145">
        <v>1523</v>
      </c>
      <c r="Z3440" s="145">
        <v>811</v>
      </c>
      <c r="AA3440" s="150">
        <v>41100</v>
      </c>
      <c r="AB3440" s="145">
        <v>718</v>
      </c>
      <c r="AC3440" s="145">
        <v>1384</v>
      </c>
    </row>
    <row r="3441" spans="24:29">
      <c r="X3441" s="144">
        <v>41026</v>
      </c>
      <c r="Y3441" s="145">
        <v>1523</v>
      </c>
      <c r="Z3441" s="145">
        <v>811</v>
      </c>
      <c r="AA3441" s="150">
        <v>41099</v>
      </c>
      <c r="AB3441" s="145">
        <v>722</v>
      </c>
      <c r="AC3441" s="145">
        <v>1397</v>
      </c>
    </row>
    <row r="3442" spans="24:29">
      <c r="X3442" s="144">
        <v>41025</v>
      </c>
      <c r="Y3442" s="145">
        <v>1525</v>
      </c>
      <c r="Z3442" s="145">
        <v>811</v>
      </c>
      <c r="AA3442" s="150">
        <v>41096</v>
      </c>
      <c r="AB3442" s="145">
        <v>724</v>
      </c>
      <c r="AC3442" s="145">
        <v>1398</v>
      </c>
    </row>
    <row r="3443" spans="24:29">
      <c r="X3443" s="144">
        <v>41024</v>
      </c>
      <c r="Y3443" s="145">
        <v>1525</v>
      </c>
      <c r="Z3443" s="145">
        <v>811</v>
      </c>
      <c r="AA3443" s="150">
        <v>41095</v>
      </c>
      <c r="AB3443" s="145">
        <v>726</v>
      </c>
      <c r="AC3443" s="145">
        <v>1406</v>
      </c>
    </row>
    <row r="3444" spans="24:29">
      <c r="X3444" s="144">
        <v>41023</v>
      </c>
      <c r="Y3444" s="145">
        <v>1525</v>
      </c>
      <c r="Z3444" s="145">
        <v>811</v>
      </c>
      <c r="AA3444" s="150">
        <v>41094</v>
      </c>
      <c r="AB3444" s="145">
        <v>741</v>
      </c>
      <c r="AC3444" s="145">
        <v>1408</v>
      </c>
    </row>
    <row r="3445" spans="24:29">
      <c r="X3445" s="144">
        <v>41022</v>
      </c>
      <c r="Y3445" s="145">
        <v>1525</v>
      </c>
      <c r="Z3445" s="145">
        <v>811</v>
      </c>
      <c r="AA3445" s="150">
        <v>41093</v>
      </c>
      <c r="AB3445" s="145">
        <v>743</v>
      </c>
      <c r="AC3445" s="145">
        <v>1408</v>
      </c>
    </row>
    <row r="3446" spans="24:29">
      <c r="X3446" s="144">
        <v>41019</v>
      </c>
      <c r="Y3446" s="145">
        <v>1525</v>
      </c>
      <c r="Z3446" s="145">
        <v>811</v>
      </c>
      <c r="AA3446" s="150">
        <v>41092</v>
      </c>
      <c r="AB3446" s="145">
        <v>743</v>
      </c>
      <c r="AC3446" s="145">
        <v>1412</v>
      </c>
    </row>
    <row r="3447" spans="24:29">
      <c r="X3447" s="144">
        <v>41018</v>
      </c>
      <c r="Y3447" s="145">
        <v>1525</v>
      </c>
      <c r="Z3447" s="145">
        <v>811</v>
      </c>
      <c r="AA3447" s="150">
        <v>41089</v>
      </c>
      <c r="AB3447" s="145">
        <v>743</v>
      </c>
      <c r="AC3447" s="145">
        <v>1413</v>
      </c>
    </row>
    <row r="3448" spans="24:29">
      <c r="X3448" s="144">
        <v>41017</v>
      </c>
      <c r="Y3448" s="145">
        <v>1524</v>
      </c>
      <c r="Z3448" s="145">
        <v>811</v>
      </c>
      <c r="AA3448" s="150">
        <v>41088</v>
      </c>
      <c r="AB3448" s="145">
        <v>743</v>
      </c>
      <c r="AC3448" s="145">
        <v>1413</v>
      </c>
    </row>
    <row r="3449" spans="24:29">
      <c r="X3449" s="144">
        <v>41016</v>
      </c>
      <c r="Y3449" s="145">
        <v>1524</v>
      </c>
      <c r="Z3449" s="145">
        <v>811</v>
      </c>
      <c r="AA3449" s="150">
        <v>41087</v>
      </c>
      <c r="AB3449" s="145">
        <v>749</v>
      </c>
      <c r="AC3449" s="145">
        <v>1413</v>
      </c>
    </row>
    <row r="3450" spans="24:29">
      <c r="X3450" s="144">
        <v>41015</v>
      </c>
      <c r="Y3450" s="145">
        <v>1524</v>
      </c>
      <c r="Z3450" s="145">
        <v>811</v>
      </c>
      <c r="AA3450" s="150">
        <v>41086</v>
      </c>
      <c r="AB3450" s="145">
        <v>755</v>
      </c>
      <c r="AC3450" s="145">
        <v>1413</v>
      </c>
    </row>
    <row r="3451" spans="24:29">
      <c r="X3451" s="144">
        <v>41012</v>
      </c>
      <c r="Y3451" s="145">
        <v>1524</v>
      </c>
      <c r="Z3451" s="145">
        <v>811</v>
      </c>
      <c r="AA3451" s="150">
        <v>41085</v>
      </c>
      <c r="AB3451" s="145">
        <v>755</v>
      </c>
      <c r="AC3451" s="145">
        <v>1413</v>
      </c>
    </row>
    <row r="3452" spans="24:29">
      <c r="X3452" s="144">
        <v>41011</v>
      </c>
      <c r="Y3452" s="145">
        <v>1524</v>
      </c>
      <c r="Z3452" s="145">
        <v>811</v>
      </c>
      <c r="AA3452" s="150">
        <v>41081</v>
      </c>
      <c r="AB3452" s="145">
        <v>758</v>
      </c>
      <c r="AC3452" s="145">
        <v>1413</v>
      </c>
    </row>
    <row r="3453" spans="24:29">
      <c r="X3453" s="144">
        <v>41010</v>
      </c>
      <c r="Y3453" s="145">
        <v>1524</v>
      </c>
      <c r="Z3453" s="145">
        <v>811</v>
      </c>
      <c r="AA3453" s="150">
        <v>41080</v>
      </c>
      <c r="AB3453" s="145">
        <v>762</v>
      </c>
      <c r="AC3453" s="145">
        <v>1420</v>
      </c>
    </row>
    <row r="3454" spans="24:29">
      <c r="X3454" s="144">
        <v>41009</v>
      </c>
      <c r="Y3454" s="145">
        <v>1528</v>
      </c>
      <c r="Z3454" s="145">
        <v>810</v>
      </c>
      <c r="AA3454" s="150">
        <v>41079</v>
      </c>
      <c r="AB3454" s="145">
        <v>770</v>
      </c>
      <c r="AC3454" s="145">
        <v>1433</v>
      </c>
    </row>
    <row r="3455" spans="24:29">
      <c r="X3455" s="144">
        <v>41008</v>
      </c>
      <c r="Y3455" s="145">
        <v>1528</v>
      </c>
      <c r="Z3455" s="145">
        <v>810</v>
      </c>
      <c r="AA3455" s="150">
        <v>41078</v>
      </c>
      <c r="AB3455" s="145">
        <v>773</v>
      </c>
      <c r="AC3455" s="145">
        <v>1438</v>
      </c>
    </row>
    <row r="3456" spans="24:29">
      <c r="X3456" s="144">
        <v>41005</v>
      </c>
      <c r="Y3456" s="145">
        <v>1528</v>
      </c>
      <c r="Z3456" s="145">
        <v>811</v>
      </c>
      <c r="AA3456" s="150">
        <v>41075</v>
      </c>
      <c r="AB3456" s="145">
        <v>774</v>
      </c>
      <c r="AC3456" s="145">
        <v>1438</v>
      </c>
    </row>
    <row r="3457" spans="24:29">
      <c r="X3457" s="144">
        <v>41004</v>
      </c>
      <c r="Y3457" s="145">
        <v>1528</v>
      </c>
      <c r="Z3457" s="145">
        <v>811</v>
      </c>
      <c r="AA3457" s="150">
        <v>41074</v>
      </c>
      <c r="AB3457" s="145">
        <v>774</v>
      </c>
      <c r="AC3457" s="145">
        <v>1440</v>
      </c>
    </row>
    <row r="3458" spans="24:29">
      <c r="X3458" s="144">
        <v>40998</v>
      </c>
      <c r="Y3458" s="145">
        <v>1532</v>
      </c>
      <c r="Z3458" s="145">
        <v>811</v>
      </c>
      <c r="AA3458" s="150">
        <v>41073</v>
      </c>
      <c r="AB3458" s="145">
        <v>776</v>
      </c>
      <c r="AC3458" s="145">
        <v>1440</v>
      </c>
    </row>
    <row r="3459" spans="24:29">
      <c r="X3459" s="144">
        <v>40997</v>
      </c>
      <c r="Y3459" s="145">
        <v>1532</v>
      </c>
      <c r="Z3459" s="145">
        <v>811</v>
      </c>
      <c r="AA3459" s="150">
        <v>41072</v>
      </c>
      <c r="AB3459" s="145">
        <v>777</v>
      </c>
      <c r="AC3459" s="145">
        <v>1446</v>
      </c>
    </row>
    <row r="3460" spans="24:29">
      <c r="X3460" s="144">
        <v>40996</v>
      </c>
      <c r="Y3460" s="145">
        <v>1533</v>
      </c>
      <c r="Z3460" s="145">
        <v>811</v>
      </c>
      <c r="AA3460" s="150">
        <v>41071</v>
      </c>
      <c r="AB3460" s="145">
        <v>777</v>
      </c>
      <c r="AC3460" s="145">
        <v>1446</v>
      </c>
    </row>
    <row r="3461" spans="24:29">
      <c r="X3461" s="144">
        <v>40995</v>
      </c>
      <c r="Y3461" s="145">
        <v>1533</v>
      </c>
      <c r="Z3461" s="145">
        <v>811</v>
      </c>
      <c r="AA3461" s="150">
        <v>41068</v>
      </c>
      <c r="AB3461" s="145">
        <v>777</v>
      </c>
      <c r="AC3461" s="145">
        <v>1448</v>
      </c>
    </row>
    <row r="3462" spans="24:29">
      <c r="X3462" s="144">
        <v>40994</v>
      </c>
      <c r="Y3462" s="145">
        <v>1534</v>
      </c>
      <c r="Z3462" s="145">
        <v>811</v>
      </c>
      <c r="AA3462" s="150">
        <v>41067</v>
      </c>
      <c r="AB3462" s="145">
        <v>777</v>
      </c>
      <c r="AC3462" s="145">
        <v>1453</v>
      </c>
    </row>
    <row r="3463" spans="24:29">
      <c r="X3463" s="144">
        <v>40991</v>
      </c>
      <c r="Y3463" s="145">
        <v>1534</v>
      </c>
      <c r="Z3463" s="145">
        <v>811</v>
      </c>
      <c r="AA3463" s="150">
        <v>41066</v>
      </c>
      <c r="AB3463" s="145">
        <v>784</v>
      </c>
      <c r="AC3463" s="145">
        <v>1472</v>
      </c>
    </row>
    <row r="3464" spans="24:29">
      <c r="X3464" s="144">
        <v>40990</v>
      </c>
      <c r="Y3464" s="145">
        <v>1534</v>
      </c>
      <c r="Z3464" s="145">
        <v>811</v>
      </c>
      <c r="AA3464" s="150">
        <v>41065</v>
      </c>
      <c r="AB3464" s="145">
        <v>784</v>
      </c>
      <c r="AC3464" s="145">
        <v>1477</v>
      </c>
    </row>
    <row r="3465" spans="24:29">
      <c r="X3465" s="144">
        <v>40989</v>
      </c>
      <c r="Y3465" s="145">
        <v>1534</v>
      </c>
      <c r="Z3465" s="145">
        <v>811</v>
      </c>
      <c r="AA3465" s="150">
        <v>41064</v>
      </c>
      <c r="AB3465" s="145">
        <v>784</v>
      </c>
      <c r="AC3465" s="145">
        <v>1477</v>
      </c>
    </row>
    <row r="3466" spans="24:29">
      <c r="X3466" s="144">
        <v>40988</v>
      </c>
      <c r="Y3466" s="145">
        <v>1533</v>
      </c>
      <c r="Z3466" s="145">
        <v>811</v>
      </c>
      <c r="AA3466" s="150">
        <v>41061</v>
      </c>
      <c r="AB3466" s="145">
        <v>790</v>
      </c>
      <c r="AC3466" s="145">
        <v>1477</v>
      </c>
    </row>
    <row r="3467" spans="24:29">
      <c r="X3467" s="144">
        <v>40987</v>
      </c>
      <c r="Y3467" s="145">
        <v>1534</v>
      </c>
      <c r="Z3467" s="145">
        <v>811</v>
      </c>
      <c r="AA3467" s="150">
        <v>41060</v>
      </c>
      <c r="AB3467" s="145">
        <v>792</v>
      </c>
      <c r="AC3467" s="145">
        <v>1482</v>
      </c>
    </row>
    <row r="3468" spans="24:29">
      <c r="X3468" s="144">
        <v>40984</v>
      </c>
      <c r="Y3468" s="145">
        <v>1533</v>
      </c>
      <c r="Z3468" s="145">
        <v>811</v>
      </c>
      <c r="AA3468" s="150">
        <v>41059</v>
      </c>
      <c r="AB3468" s="145">
        <v>794</v>
      </c>
      <c r="AC3468" s="145">
        <v>1482</v>
      </c>
    </row>
    <row r="3469" spans="24:29">
      <c r="X3469" s="144">
        <v>40983</v>
      </c>
      <c r="Y3469" s="145">
        <v>1533</v>
      </c>
      <c r="Z3469" s="145">
        <v>811</v>
      </c>
      <c r="AA3469" s="150">
        <v>41058</v>
      </c>
      <c r="AB3469" s="145">
        <v>798</v>
      </c>
      <c r="AC3469" s="145">
        <v>1484</v>
      </c>
    </row>
    <row r="3470" spans="24:29">
      <c r="X3470" s="144">
        <v>40982</v>
      </c>
      <c r="Y3470" s="145">
        <v>1538</v>
      </c>
      <c r="Z3470" s="145">
        <v>811</v>
      </c>
      <c r="AA3470" s="150">
        <v>41057</v>
      </c>
      <c r="AB3470" s="145">
        <v>798</v>
      </c>
      <c r="AC3470" s="145">
        <v>1484</v>
      </c>
    </row>
    <row r="3471" spans="24:29">
      <c r="X3471" s="144">
        <v>40981</v>
      </c>
      <c r="Y3471" s="145">
        <v>1538</v>
      </c>
      <c r="Z3471" s="145">
        <v>810</v>
      </c>
      <c r="AA3471" s="150">
        <v>41054</v>
      </c>
      <c r="AB3471" s="145">
        <v>798</v>
      </c>
      <c r="AC3471" s="145">
        <v>1484</v>
      </c>
    </row>
    <row r="3472" spans="24:29">
      <c r="X3472" s="144">
        <v>40980</v>
      </c>
      <c r="Y3472" s="145">
        <v>1538</v>
      </c>
      <c r="Z3472" s="145">
        <v>810</v>
      </c>
      <c r="AA3472" s="150">
        <v>41053</v>
      </c>
      <c r="AB3472" s="145">
        <v>798</v>
      </c>
      <c r="AC3472" s="145">
        <v>1490</v>
      </c>
    </row>
    <row r="3473" spans="24:29">
      <c r="X3473" s="144">
        <v>40977</v>
      </c>
      <c r="Y3473" s="145">
        <v>1538</v>
      </c>
      <c r="Z3473" s="145">
        <v>810</v>
      </c>
      <c r="AA3473" s="150">
        <v>41052</v>
      </c>
      <c r="AB3473" s="145">
        <v>801</v>
      </c>
      <c r="AC3473" s="145">
        <v>1492</v>
      </c>
    </row>
    <row r="3474" spans="24:29">
      <c r="X3474" s="144">
        <v>40976</v>
      </c>
      <c r="Y3474" s="145">
        <v>1538</v>
      </c>
      <c r="Z3474" s="145">
        <v>810</v>
      </c>
      <c r="AA3474" s="150">
        <v>41051</v>
      </c>
      <c r="AB3474" s="145">
        <v>804</v>
      </c>
      <c r="AC3474" s="145">
        <v>1492</v>
      </c>
    </row>
    <row r="3475" spans="24:29">
      <c r="X3475" s="144">
        <v>40975</v>
      </c>
      <c r="Y3475" s="145">
        <v>1538</v>
      </c>
      <c r="Z3475" s="145">
        <v>810</v>
      </c>
      <c r="AA3475" s="150">
        <v>41050</v>
      </c>
      <c r="AB3475" s="145">
        <v>804</v>
      </c>
      <c r="AC3475" s="145">
        <v>1495</v>
      </c>
    </row>
    <row r="3476" spans="24:29">
      <c r="X3476" s="144">
        <v>40974</v>
      </c>
      <c r="Y3476" s="145">
        <v>1538</v>
      </c>
      <c r="Z3476" s="145">
        <v>811</v>
      </c>
      <c r="AA3476" s="150">
        <v>41047</v>
      </c>
      <c r="AB3476" s="145">
        <v>806</v>
      </c>
      <c r="AC3476" s="145">
        <v>1501</v>
      </c>
    </row>
    <row r="3477" spans="24:29">
      <c r="X3477" s="144">
        <v>40973</v>
      </c>
      <c r="Y3477" s="145">
        <v>1538</v>
      </c>
      <c r="Z3477" s="145">
        <v>811</v>
      </c>
      <c r="AA3477" s="150">
        <v>41046</v>
      </c>
      <c r="AB3477" s="145">
        <v>806</v>
      </c>
      <c r="AC3477" s="145">
        <v>1501</v>
      </c>
    </row>
    <row r="3478" spans="24:29">
      <c r="X3478" s="144">
        <v>40970</v>
      </c>
      <c r="Y3478" s="145">
        <v>1541</v>
      </c>
      <c r="Z3478" s="145">
        <v>811</v>
      </c>
      <c r="AA3478" s="150">
        <v>41045</v>
      </c>
      <c r="AB3478" s="145">
        <v>806</v>
      </c>
      <c r="AC3478" s="145">
        <v>1501</v>
      </c>
    </row>
    <row r="3479" spans="24:29">
      <c r="X3479" s="144">
        <v>40969</v>
      </c>
      <c r="Y3479" s="145">
        <v>1541</v>
      </c>
      <c r="Z3479" s="145">
        <v>813</v>
      </c>
      <c r="AA3479" s="150">
        <v>41044</v>
      </c>
      <c r="AB3479" s="145">
        <v>806</v>
      </c>
      <c r="AC3479" s="145">
        <v>1505</v>
      </c>
    </row>
    <row r="3480" spans="24:29">
      <c r="X3480" s="144">
        <v>40968</v>
      </c>
      <c r="Y3480" s="145">
        <v>1541</v>
      </c>
      <c r="Z3480" s="145">
        <v>814</v>
      </c>
      <c r="AA3480" s="150">
        <v>41043</v>
      </c>
      <c r="AB3480" s="145">
        <v>808</v>
      </c>
      <c r="AC3480" s="145">
        <v>1505</v>
      </c>
    </row>
    <row r="3481" spans="24:29">
      <c r="X3481" s="144">
        <v>40967</v>
      </c>
      <c r="Y3481" s="145">
        <v>1541</v>
      </c>
      <c r="Z3481" s="145">
        <v>818</v>
      </c>
      <c r="AA3481" s="150">
        <v>41040</v>
      </c>
      <c r="AB3481" s="145">
        <v>808</v>
      </c>
      <c r="AC3481" s="145">
        <v>1505</v>
      </c>
    </row>
    <row r="3482" spans="24:29">
      <c r="X3482" s="144">
        <v>40966</v>
      </c>
      <c r="Y3482" s="145">
        <v>1541</v>
      </c>
      <c r="Z3482" s="145">
        <v>818</v>
      </c>
      <c r="AA3482" s="150">
        <v>41039</v>
      </c>
      <c r="AB3482" s="145">
        <v>810</v>
      </c>
      <c r="AC3482" s="145">
        <v>1520</v>
      </c>
    </row>
    <row r="3483" spans="24:29">
      <c r="X3483" s="144">
        <v>40963</v>
      </c>
      <c r="Y3483" s="145">
        <v>1541</v>
      </c>
      <c r="Z3483" s="145">
        <v>822</v>
      </c>
      <c r="AA3483" s="150">
        <v>41038</v>
      </c>
      <c r="AB3483" s="145">
        <v>810</v>
      </c>
      <c r="AC3483" s="145">
        <v>1520</v>
      </c>
    </row>
    <row r="3484" spans="24:29">
      <c r="X3484" s="144">
        <v>40962</v>
      </c>
      <c r="Y3484" s="145">
        <v>1541</v>
      </c>
      <c r="Z3484" s="145">
        <v>822</v>
      </c>
      <c r="AA3484" s="150">
        <v>41037</v>
      </c>
      <c r="AB3484" s="145">
        <v>811</v>
      </c>
      <c r="AC3484" s="145">
        <v>1520</v>
      </c>
    </row>
    <row r="3485" spans="24:29">
      <c r="X3485" s="144">
        <v>40961</v>
      </c>
      <c r="Y3485" s="145">
        <v>1541</v>
      </c>
      <c r="Z3485" s="145">
        <v>822</v>
      </c>
      <c r="AA3485" s="150">
        <v>41036</v>
      </c>
      <c r="AB3485" s="145">
        <v>811</v>
      </c>
      <c r="AC3485" s="145">
        <v>1520</v>
      </c>
    </row>
    <row r="3486" spans="24:29">
      <c r="X3486" s="144">
        <v>40960</v>
      </c>
      <c r="Y3486" s="145">
        <v>1543</v>
      </c>
      <c r="Z3486" s="145">
        <v>822</v>
      </c>
      <c r="AA3486" s="150">
        <v>41033</v>
      </c>
      <c r="AB3486" s="145">
        <v>811</v>
      </c>
      <c r="AC3486" s="145">
        <v>1520</v>
      </c>
    </row>
    <row r="3487" spans="24:29">
      <c r="X3487" s="144">
        <v>40959</v>
      </c>
      <c r="Y3487" s="145">
        <v>1543</v>
      </c>
      <c r="Z3487" s="145">
        <v>826</v>
      </c>
      <c r="AA3487" s="150">
        <v>41032</v>
      </c>
      <c r="AB3487" s="145">
        <v>811</v>
      </c>
      <c r="AC3487" s="145">
        <v>1523</v>
      </c>
    </row>
    <row r="3488" spans="24:29">
      <c r="X3488" s="144">
        <v>40956</v>
      </c>
      <c r="Y3488" s="145">
        <v>1543</v>
      </c>
      <c r="Z3488" s="145">
        <v>826</v>
      </c>
      <c r="AA3488" s="150">
        <v>41031</v>
      </c>
      <c r="AB3488" s="145">
        <v>811</v>
      </c>
      <c r="AC3488" s="145">
        <v>1523</v>
      </c>
    </row>
    <row r="3489" spans="24:29">
      <c r="X3489" s="144">
        <v>40955</v>
      </c>
      <c r="Y3489" s="145">
        <v>1543</v>
      </c>
      <c r="Z3489" s="145">
        <v>826</v>
      </c>
      <c r="AA3489" s="150">
        <v>41026</v>
      </c>
      <c r="AB3489" s="145">
        <v>811</v>
      </c>
      <c r="AC3489" s="145">
        <v>1523</v>
      </c>
    </row>
    <row r="3490" spans="24:29">
      <c r="X3490" s="144">
        <v>40954</v>
      </c>
      <c r="Y3490" s="145">
        <v>1543</v>
      </c>
      <c r="Z3490" s="145">
        <v>826</v>
      </c>
      <c r="AA3490" s="150">
        <v>41025</v>
      </c>
      <c r="AB3490" s="145">
        <v>811</v>
      </c>
      <c r="AC3490" s="145">
        <v>1525</v>
      </c>
    </row>
    <row r="3491" spans="24:29">
      <c r="X3491" s="144">
        <v>40953</v>
      </c>
      <c r="Y3491" s="145">
        <v>1543</v>
      </c>
      <c r="Z3491" s="145">
        <v>827</v>
      </c>
      <c r="AA3491" s="150">
        <v>41024</v>
      </c>
      <c r="AB3491" s="145">
        <v>811</v>
      </c>
      <c r="AC3491" s="145">
        <v>1525</v>
      </c>
    </row>
    <row r="3492" spans="24:29">
      <c r="X3492" s="144">
        <v>40952</v>
      </c>
      <c r="Y3492" s="145">
        <v>1546</v>
      </c>
      <c r="Z3492" s="145">
        <v>827</v>
      </c>
      <c r="AA3492" s="150">
        <v>41023</v>
      </c>
      <c r="AB3492" s="145">
        <v>811</v>
      </c>
      <c r="AC3492" s="145">
        <v>1525</v>
      </c>
    </row>
    <row r="3493" spans="24:29">
      <c r="X3493" s="144">
        <v>40949</v>
      </c>
      <c r="Y3493" s="145">
        <v>1546</v>
      </c>
      <c r="Z3493" s="145">
        <v>827</v>
      </c>
      <c r="AA3493" s="150">
        <v>41022</v>
      </c>
      <c r="AB3493" s="145">
        <v>811</v>
      </c>
      <c r="AC3493" s="145">
        <v>1525</v>
      </c>
    </row>
    <row r="3494" spans="24:29">
      <c r="X3494" s="144">
        <v>40948</v>
      </c>
      <c r="Y3494" s="145">
        <v>1546</v>
      </c>
      <c r="Z3494" s="145">
        <v>832</v>
      </c>
      <c r="AA3494" s="150">
        <v>41019</v>
      </c>
      <c r="AB3494" s="145">
        <v>811</v>
      </c>
      <c r="AC3494" s="145">
        <v>1525</v>
      </c>
    </row>
    <row r="3495" spans="24:29">
      <c r="X3495" s="144">
        <v>40947</v>
      </c>
      <c r="Y3495" s="145">
        <v>1546</v>
      </c>
      <c r="Z3495" s="145">
        <v>832</v>
      </c>
      <c r="AA3495" s="150">
        <v>41018</v>
      </c>
      <c r="AB3495" s="145">
        <v>811</v>
      </c>
      <c r="AC3495" s="145">
        <v>1525</v>
      </c>
    </row>
    <row r="3496" spans="24:29">
      <c r="X3496" s="144">
        <v>40946</v>
      </c>
      <c r="Y3496" s="145">
        <v>1546</v>
      </c>
      <c r="Z3496" s="145">
        <v>832</v>
      </c>
      <c r="AA3496" s="150">
        <v>41017</v>
      </c>
      <c r="AB3496" s="145">
        <v>811</v>
      </c>
      <c r="AC3496" s="145">
        <v>1524</v>
      </c>
    </row>
    <row r="3497" spans="24:29">
      <c r="X3497" s="144">
        <v>40945</v>
      </c>
      <c r="Y3497" s="145">
        <v>1546</v>
      </c>
      <c r="Z3497" s="145">
        <v>836</v>
      </c>
      <c r="AA3497" s="150">
        <v>41016</v>
      </c>
      <c r="AB3497" s="145">
        <v>811</v>
      </c>
      <c r="AC3497" s="145">
        <v>1524</v>
      </c>
    </row>
    <row r="3498" spans="24:29">
      <c r="X3498" s="144">
        <v>40942</v>
      </c>
      <c r="Y3498" s="145">
        <v>1547</v>
      </c>
      <c r="Z3498" s="145">
        <v>837</v>
      </c>
      <c r="AA3498" s="150">
        <v>41015</v>
      </c>
      <c r="AB3498" s="145">
        <v>811</v>
      </c>
      <c r="AC3498" s="145">
        <v>1524</v>
      </c>
    </row>
    <row r="3499" spans="24:29">
      <c r="X3499" s="144">
        <v>40941</v>
      </c>
      <c r="Y3499" s="145">
        <v>1547</v>
      </c>
      <c r="Z3499" s="145">
        <v>837</v>
      </c>
      <c r="AA3499" s="150">
        <v>41012</v>
      </c>
      <c r="AB3499" s="145">
        <v>811</v>
      </c>
      <c r="AC3499" s="145">
        <v>1524</v>
      </c>
    </row>
    <row r="3500" spans="24:29">
      <c r="X3500" s="144">
        <v>40940</v>
      </c>
      <c r="Y3500" s="145">
        <v>1547</v>
      </c>
      <c r="Z3500" s="145">
        <v>837</v>
      </c>
      <c r="AA3500" s="150">
        <v>41011</v>
      </c>
      <c r="AB3500" s="145">
        <v>811</v>
      </c>
      <c r="AC3500" s="145">
        <v>1524</v>
      </c>
    </row>
    <row r="3501" spans="24:29">
      <c r="X3501" s="144">
        <v>40939</v>
      </c>
      <c r="Y3501" s="145">
        <v>1547</v>
      </c>
      <c r="Z3501" s="145">
        <v>837</v>
      </c>
      <c r="AA3501" s="150">
        <v>41010</v>
      </c>
      <c r="AB3501" s="145">
        <v>811</v>
      </c>
      <c r="AC3501" s="145">
        <v>1524</v>
      </c>
    </row>
    <row r="3502" spans="24:29">
      <c r="X3502" s="144">
        <v>40938</v>
      </c>
      <c r="Y3502" s="145">
        <v>1547</v>
      </c>
      <c r="Z3502" s="145">
        <v>837</v>
      </c>
      <c r="AA3502" s="150">
        <v>41009</v>
      </c>
      <c r="AB3502" s="145">
        <v>810</v>
      </c>
      <c r="AC3502" s="145">
        <v>1528</v>
      </c>
    </row>
    <row r="3503" spans="24:29">
      <c r="X3503" s="144">
        <v>40928</v>
      </c>
      <c r="Y3503" s="145">
        <v>1547</v>
      </c>
      <c r="Z3503" s="145">
        <v>837</v>
      </c>
      <c r="AA3503" s="150">
        <v>41008</v>
      </c>
      <c r="AB3503" s="145">
        <v>810</v>
      </c>
      <c r="AC3503" s="145">
        <v>1528</v>
      </c>
    </row>
    <row r="3504" spans="24:29">
      <c r="X3504" s="144">
        <v>40927</v>
      </c>
      <c r="Y3504" s="145">
        <v>1547</v>
      </c>
      <c r="Z3504" s="145">
        <v>837</v>
      </c>
      <c r="AA3504" s="150">
        <v>41005</v>
      </c>
      <c r="AB3504" s="145">
        <v>811</v>
      </c>
      <c r="AC3504" s="145">
        <v>1528</v>
      </c>
    </row>
    <row r="3505" spans="24:29">
      <c r="X3505" s="144">
        <v>40926</v>
      </c>
      <c r="Y3505" s="145">
        <v>1546</v>
      </c>
      <c r="Z3505" s="145">
        <v>837</v>
      </c>
      <c r="AA3505" s="150">
        <v>41004</v>
      </c>
      <c r="AB3505" s="145">
        <v>811</v>
      </c>
      <c r="AC3505" s="145">
        <v>1528</v>
      </c>
    </row>
    <row r="3506" spans="24:29">
      <c r="X3506" s="144">
        <v>40925</v>
      </c>
      <c r="Y3506" s="145">
        <v>1544</v>
      </c>
      <c r="Z3506" s="145">
        <v>838</v>
      </c>
      <c r="AA3506" s="150">
        <v>40998</v>
      </c>
      <c r="AB3506" s="145">
        <v>811</v>
      </c>
      <c r="AC3506" s="145">
        <v>1532</v>
      </c>
    </row>
    <row r="3507" spans="24:29">
      <c r="X3507" s="144">
        <v>40924</v>
      </c>
      <c r="Y3507" s="145">
        <v>1544</v>
      </c>
      <c r="Z3507" s="145">
        <v>839</v>
      </c>
      <c r="AA3507" s="150">
        <v>40997</v>
      </c>
      <c r="AB3507" s="145">
        <v>811</v>
      </c>
      <c r="AC3507" s="145">
        <v>1532</v>
      </c>
    </row>
    <row r="3508" spans="24:29">
      <c r="X3508" s="144">
        <v>40921</v>
      </c>
      <c r="Y3508" s="145">
        <v>1544</v>
      </c>
      <c r="Z3508" s="145">
        <v>839</v>
      </c>
      <c r="AA3508" s="150">
        <v>40996</v>
      </c>
      <c r="AB3508" s="145">
        <v>811</v>
      </c>
      <c r="AC3508" s="145">
        <v>1533</v>
      </c>
    </row>
    <row r="3509" spans="24:29">
      <c r="X3509" s="144">
        <v>40920</v>
      </c>
      <c r="Y3509" s="145">
        <v>1544</v>
      </c>
      <c r="Z3509" s="145">
        <v>839</v>
      </c>
      <c r="AA3509" s="150">
        <v>40995</v>
      </c>
      <c r="AB3509" s="145">
        <v>811</v>
      </c>
      <c r="AC3509" s="145">
        <v>1533</v>
      </c>
    </row>
    <row r="3510" spans="24:29">
      <c r="X3510" s="144">
        <v>40919</v>
      </c>
      <c r="Y3510" s="145">
        <v>1544</v>
      </c>
      <c r="Z3510" s="145">
        <v>839</v>
      </c>
      <c r="AA3510" s="150">
        <v>40994</v>
      </c>
      <c r="AB3510" s="145">
        <v>811</v>
      </c>
      <c r="AC3510" s="145">
        <v>1534</v>
      </c>
    </row>
    <row r="3511" spans="24:29">
      <c r="X3511" s="144">
        <v>40918</v>
      </c>
      <c r="Y3511" s="145">
        <v>1544</v>
      </c>
      <c r="Z3511" s="145">
        <v>841</v>
      </c>
      <c r="AA3511" s="150">
        <v>40991</v>
      </c>
      <c r="AB3511" s="145">
        <v>811</v>
      </c>
      <c r="AC3511" s="145">
        <v>1534</v>
      </c>
    </row>
    <row r="3512" spans="24:29">
      <c r="X3512" s="144">
        <v>40917</v>
      </c>
      <c r="Y3512" s="145">
        <v>1544</v>
      </c>
      <c r="Z3512" s="145">
        <v>841</v>
      </c>
      <c r="AA3512" s="150">
        <v>40990</v>
      </c>
      <c r="AB3512" s="145">
        <v>811</v>
      </c>
      <c r="AC3512" s="145">
        <v>1534</v>
      </c>
    </row>
    <row r="3513" spans="24:29">
      <c r="X3513" s="144">
        <v>40914</v>
      </c>
      <c r="Y3513" s="145">
        <v>1544</v>
      </c>
      <c r="Z3513" s="145">
        <v>841</v>
      </c>
      <c r="AA3513" s="150">
        <v>40989</v>
      </c>
      <c r="AB3513" s="145">
        <v>811</v>
      </c>
      <c r="AC3513" s="145">
        <v>1534</v>
      </c>
    </row>
    <row r="3514" spans="24:29">
      <c r="X3514" s="144">
        <v>40913</v>
      </c>
      <c r="Y3514" s="145">
        <v>1543</v>
      </c>
      <c r="Z3514" s="145">
        <v>841</v>
      </c>
      <c r="AA3514" s="150">
        <v>40988</v>
      </c>
      <c r="AB3514" s="145">
        <v>811</v>
      </c>
      <c r="AC3514" s="145">
        <v>1533</v>
      </c>
    </row>
    <row r="3515" spans="24:29">
      <c r="X3515" s="144">
        <v>40912</v>
      </c>
      <c r="Y3515" s="145">
        <v>1543</v>
      </c>
      <c r="Z3515" s="145">
        <v>841</v>
      </c>
      <c r="AA3515" s="150">
        <v>40987</v>
      </c>
      <c r="AB3515" s="145">
        <v>811</v>
      </c>
      <c r="AC3515" s="145">
        <v>1534</v>
      </c>
    </row>
    <row r="3516" spans="24:29">
      <c r="X3516" s="144">
        <v>40907</v>
      </c>
      <c r="Y3516" s="145">
        <v>1543</v>
      </c>
      <c r="Z3516" s="145">
        <v>841</v>
      </c>
      <c r="AA3516" s="150">
        <v>40984</v>
      </c>
      <c r="AB3516" s="145">
        <v>811</v>
      </c>
      <c r="AC3516" s="145">
        <v>1533</v>
      </c>
    </row>
    <row r="3517" spans="24:29">
      <c r="X3517" s="144">
        <v>40906</v>
      </c>
      <c r="Y3517" s="145">
        <v>1544</v>
      </c>
      <c r="Z3517" s="145">
        <v>841</v>
      </c>
      <c r="AA3517" s="150">
        <v>40983</v>
      </c>
      <c r="AB3517" s="145">
        <v>811</v>
      </c>
      <c r="AC3517" s="145">
        <v>1533</v>
      </c>
    </row>
    <row r="3518" spans="24:29">
      <c r="X3518" s="144">
        <v>40905</v>
      </c>
      <c r="Y3518" s="145">
        <v>1544</v>
      </c>
      <c r="Z3518" s="145">
        <v>841</v>
      </c>
      <c r="AA3518" s="150">
        <v>40982</v>
      </c>
      <c r="AB3518" s="145">
        <v>811</v>
      </c>
      <c r="AC3518" s="145">
        <v>1538</v>
      </c>
    </row>
    <row r="3519" spans="24:29">
      <c r="X3519" s="144">
        <v>40904</v>
      </c>
      <c r="Y3519" s="145">
        <v>1544</v>
      </c>
      <c r="Z3519" s="145">
        <v>842</v>
      </c>
      <c r="AA3519" s="150">
        <v>40981</v>
      </c>
      <c r="AB3519" s="145">
        <v>810</v>
      </c>
      <c r="AC3519" s="145">
        <v>1538</v>
      </c>
    </row>
    <row r="3520" spans="24:29">
      <c r="X3520" s="144">
        <v>40903</v>
      </c>
      <c r="Y3520" s="145">
        <v>1545</v>
      </c>
      <c r="Z3520" s="145">
        <v>842</v>
      </c>
      <c r="AA3520" s="150">
        <v>40980</v>
      </c>
      <c r="AB3520" s="145">
        <v>810</v>
      </c>
      <c r="AC3520" s="145">
        <v>1538</v>
      </c>
    </row>
    <row r="3521" spans="24:29">
      <c r="X3521" s="144">
        <v>40900</v>
      </c>
      <c r="Y3521" s="145">
        <v>1545</v>
      </c>
      <c r="Z3521" s="145">
        <v>842</v>
      </c>
      <c r="AA3521" s="150">
        <v>40977</v>
      </c>
      <c r="AB3521" s="145">
        <v>810</v>
      </c>
      <c r="AC3521" s="145">
        <v>1538</v>
      </c>
    </row>
    <row r="3522" spans="24:29">
      <c r="X3522" s="144">
        <v>40899</v>
      </c>
      <c r="Y3522" s="145">
        <v>1545</v>
      </c>
      <c r="Z3522" s="145">
        <v>842</v>
      </c>
      <c r="AA3522" s="150">
        <v>40976</v>
      </c>
      <c r="AB3522" s="145">
        <v>810</v>
      </c>
      <c r="AC3522" s="145">
        <v>1538</v>
      </c>
    </row>
    <row r="3523" spans="24:29">
      <c r="X3523" s="144">
        <v>40898</v>
      </c>
      <c r="Y3523" s="145">
        <v>1545</v>
      </c>
      <c r="Z3523" s="145">
        <v>842</v>
      </c>
      <c r="AA3523" s="150">
        <v>40975</v>
      </c>
      <c r="AB3523" s="145">
        <v>810</v>
      </c>
      <c r="AC3523" s="145">
        <v>1538</v>
      </c>
    </row>
    <row r="3524" spans="24:29">
      <c r="X3524" s="144">
        <v>40897</v>
      </c>
      <c r="Y3524" s="145">
        <v>1545</v>
      </c>
      <c r="Z3524" s="145">
        <v>843</v>
      </c>
      <c r="AA3524" s="150">
        <v>40974</v>
      </c>
      <c r="AB3524" s="145">
        <v>811</v>
      </c>
      <c r="AC3524" s="145">
        <v>1538</v>
      </c>
    </row>
    <row r="3525" spans="24:29">
      <c r="X3525" s="144">
        <v>40896</v>
      </c>
      <c r="Y3525" s="145">
        <v>1544</v>
      </c>
      <c r="Z3525" s="145">
        <v>843</v>
      </c>
      <c r="AA3525" s="150">
        <v>40973</v>
      </c>
      <c r="AB3525" s="145">
        <v>811</v>
      </c>
      <c r="AC3525" s="145">
        <v>1538</v>
      </c>
    </row>
    <row r="3526" spans="24:29">
      <c r="X3526" s="144">
        <v>40893</v>
      </c>
      <c r="Y3526" s="145">
        <v>1545</v>
      </c>
      <c r="Z3526" s="145">
        <v>843</v>
      </c>
      <c r="AA3526" s="150">
        <v>40970</v>
      </c>
      <c r="AB3526" s="145">
        <v>811</v>
      </c>
      <c r="AC3526" s="145">
        <v>1541</v>
      </c>
    </row>
    <row r="3527" spans="24:29">
      <c r="X3527" s="144">
        <v>40892</v>
      </c>
      <c r="Y3527" s="145">
        <v>1545</v>
      </c>
      <c r="Z3527" s="145">
        <v>843</v>
      </c>
      <c r="AA3527" s="150">
        <v>40969</v>
      </c>
      <c r="AB3527" s="145">
        <v>813</v>
      </c>
      <c r="AC3527" s="145">
        <v>1541</v>
      </c>
    </row>
    <row r="3528" spans="24:29">
      <c r="X3528" s="144">
        <v>40891</v>
      </c>
      <c r="Y3528" s="145">
        <v>1545</v>
      </c>
      <c r="Z3528" s="145">
        <v>843</v>
      </c>
      <c r="AA3528" s="150">
        <v>40968</v>
      </c>
      <c r="AB3528" s="145">
        <v>814</v>
      </c>
      <c r="AC3528" s="145">
        <v>1541</v>
      </c>
    </row>
    <row r="3529" spans="24:29">
      <c r="X3529" s="144">
        <v>40890</v>
      </c>
      <c r="Y3529" s="145">
        <v>1549</v>
      </c>
      <c r="Z3529" s="145">
        <v>844</v>
      </c>
      <c r="AA3529" s="150">
        <v>40967</v>
      </c>
      <c r="AB3529" s="145">
        <v>818</v>
      </c>
      <c r="AC3529" s="145">
        <v>1541</v>
      </c>
    </row>
    <row r="3530" spans="24:29">
      <c r="X3530" s="144">
        <v>40889</v>
      </c>
      <c r="Y3530" s="145">
        <v>1549</v>
      </c>
      <c r="Z3530" s="145">
        <v>844</v>
      </c>
      <c r="AA3530" s="150">
        <v>40966</v>
      </c>
      <c r="AB3530" s="145">
        <v>818</v>
      </c>
      <c r="AC3530" s="145">
        <v>1541</v>
      </c>
    </row>
    <row r="3531" spans="24:29">
      <c r="X3531" s="144">
        <v>40886</v>
      </c>
      <c r="Y3531" s="145">
        <v>1551</v>
      </c>
      <c r="Z3531" s="145">
        <v>844</v>
      </c>
      <c r="AA3531" s="150">
        <v>40963</v>
      </c>
      <c r="AB3531" s="145">
        <v>822</v>
      </c>
      <c r="AC3531" s="145">
        <v>1541</v>
      </c>
    </row>
    <row r="3532" spans="24:29">
      <c r="X3532" s="144">
        <v>40885</v>
      </c>
      <c r="Y3532" s="145">
        <v>1551</v>
      </c>
      <c r="Z3532" s="145">
        <v>844</v>
      </c>
      <c r="AA3532" s="150">
        <v>40962</v>
      </c>
      <c r="AB3532" s="145">
        <v>822</v>
      </c>
      <c r="AC3532" s="145">
        <v>1541</v>
      </c>
    </row>
    <row r="3533" spans="24:29">
      <c r="X3533" s="144">
        <v>40884</v>
      </c>
      <c r="Y3533" s="145">
        <v>1552</v>
      </c>
      <c r="Z3533" s="145">
        <v>844</v>
      </c>
      <c r="AA3533" s="150">
        <v>40961</v>
      </c>
      <c r="AB3533" s="145">
        <v>822</v>
      </c>
      <c r="AC3533" s="145">
        <v>1541</v>
      </c>
    </row>
    <row r="3534" spans="24:29">
      <c r="X3534" s="144">
        <v>40883</v>
      </c>
      <c r="Y3534" s="145">
        <v>1552</v>
      </c>
      <c r="Z3534" s="145">
        <v>845</v>
      </c>
      <c r="AA3534" s="150">
        <v>40960</v>
      </c>
      <c r="AB3534" s="145">
        <v>822</v>
      </c>
      <c r="AC3534" s="145">
        <v>1543</v>
      </c>
    </row>
    <row r="3535" spans="24:29">
      <c r="X3535" s="144">
        <v>40882</v>
      </c>
      <c r="Y3535" s="145">
        <v>1552</v>
      </c>
      <c r="Z3535" s="145">
        <v>846</v>
      </c>
      <c r="AA3535" s="150">
        <v>40959</v>
      </c>
      <c r="AB3535" s="145">
        <v>826</v>
      </c>
      <c r="AC3535" s="145">
        <v>1543</v>
      </c>
    </row>
    <row r="3536" spans="24:29">
      <c r="X3536" s="144">
        <v>40879</v>
      </c>
      <c r="Y3536" s="145">
        <v>1551</v>
      </c>
      <c r="Z3536" s="145">
        <v>846</v>
      </c>
      <c r="AA3536" s="150">
        <v>40956</v>
      </c>
      <c r="AB3536" s="145">
        <v>826</v>
      </c>
      <c r="AC3536" s="145">
        <v>1543</v>
      </c>
    </row>
    <row r="3537" spans="24:29">
      <c r="X3537" s="144">
        <v>40878</v>
      </c>
      <c r="Y3537" s="145">
        <v>1552</v>
      </c>
      <c r="Z3537" s="145">
        <v>846</v>
      </c>
      <c r="AA3537" s="150">
        <v>40955</v>
      </c>
      <c r="AB3537" s="145">
        <v>826</v>
      </c>
      <c r="AC3537" s="145">
        <v>1543</v>
      </c>
    </row>
    <row r="3538" spans="24:29">
      <c r="X3538" s="144">
        <v>40877</v>
      </c>
      <c r="Y3538" s="145">
        <v>1552</v>
      </c>
      <c r="Z3538" s="145">
        <v>846</v>
      </c>
      <c r="AA3538" s="150">
        <v>40954</v>
      </c>
      <c r="AB3538" s="145">
        <v>826</v>
      </c>
      <c r="AC3538" s="145">
        <v>1543</v>
      </c>
    </row>
    <row r="3539" spans="24:29">
      <c r="X3539" s="144">
        <v>40876</v>
      </c>
      <c r="Y3539" s="145">
        <v>1552</v>
      </c>
      <c r="Z3539" s="145">
        <v>846</v>
      </c>
      <c r="AA3539" s="150">
        <v>40953</v>
      </c>
      <c r="AB3539" s="145">
        <v>827</v>
      </c>
      <c r="AC3539" s="145">
        <v>1543</v>
      </c>
    </row>
    <row r="3540" spans="24:29">
      <c r="X3540" s="144">
        <v>40875</v>
      </c>
      <c r="Y3540" s="145">
        <v>1552</v>
      </c>
      <c r="Z3540" s="145">
        <v>847</v>
      </c>
      <c r="AA3540" s="150">
        <v>40952</v>
      </c>
      <c r="AB3540" s="145">
        <v>827</v>
      </c>
      <c r="AC3540" s="145">
        <v>1546</v>
      </c>
    </row>
    <row r="3541" spans="24:29">
      <c r="X3541" s="144">
        <v>40872</v>
      </c>
      <c r="Y3541" s="145">
        <v>1552</v>
      </c>
      <c r="Z3541" s="145">
        <v>847</v>
      </c>
      <c r="AA3541" s="150">
        <v>40949</v>
      </c>
      <c r="AB3541" s="145">
        <v>827</v>
      </c>
      <c r="AC3541" s="145">
        <v>1546</v>
      </c>
    </row>
    <row r="3542" spans="24:29">
      <c r="X3542" s="144">
        <v>40871</v>
      </c>
      <c r="Y3542" s="145">
        <v>1552</v>
      </c>
      <c r="Z3542" s="145">
        <v>846</v>
      </c>
      <c r="AA3542" s="150">
        <v>40948</v>
      </c>
      <c r="AB3542" s="145">
        <v>832</v>
      </c>
      <c r="AC3542" s="145">
        <v>1546</v>
      </c>
    </row>
    <row r="3543" spans="24:29">
      <c r="X3543" s="144">
        <v>40870</v>
      </c>
      <c r="Y3543" s="145">
        <v>1552</v>
      </c>
      <c r="Z3543" s="145">
        <v>846</v>
      </c>
      <c r="AA3543" s="150">
        <v>40947</v>
      </c>
      <c r="AB3543" s="145">
        <v>832</v>
      </c>
      <c r="AC3543" s="145">
        <v>1546</v>
      </c>
    </row>
    <row r="3544" spans="24:29">
      <c r="X3544" s="144">
        <v>40869</v>
      </c>
      <c r="Y3544" s="145">
        <v>1552</v>
      </c>
      <c r="Z3544" s="145">
        <v>846</v>
      </c>
      <c r="AA3544" s="150">
        <v>40946</v>
      </c>
      <c r="AB3544" s="145">
        <v>832</v>
      </c>
      <c r="AC3544" s="145">
        <v>1546</v>
      </c>
    </row>
    <row r="3545" spans="24:29">
      <c r="X3545" s="144">
        <v>40868</v>
      </c>
      <c r="Y3545" s="145">
        <v>1555</v>
      </c>
      <c r="Z3545" s="145">
        <v>846</v>
      </c>
      <c r="AA3545" s="150">
        <v>40945</v>
      </c>
      <c r="AB3545" s="145">
        <v>836</v>
      </c>
      <c r="AC3545" s="145">
        <v>1546</v>
      </c>
    </row>
    <row r="3546" spans="24:29">
      <c r="X3546" s="144">
        <v>40865</v>
      </c>
      <c r="Y3546" s="145">
        <v>1555</v>
      </c>
      <c r="Z3546" s="145">
        <v>846</v>
      </c>
      <c r="AA3546" s="150">
        <v>40942</v>
      </c>
      <c r="AB3546" s="145">
        <v>837</v>
      </c>
      <c r="AC3546" s="145">
        <v>1547</v>
      </c>
    </row>
    <row r="3547" spans="24:29">
      <c r="X3547" s="144">
        <v>40864</v>
      </c>
      <c r="Y3547" s="145">
        <v>1554</v>
      </c>
      <c r="Z3547" s="145">
        <v>846</v>
      </c>
      <c r="AA3547" s="150">
        <v>40941</v>
      </c>
      <c r="AB3547" s="145">
        <v>837</v>
      </c>
      <c r="AC3547" s="145">
        <v>1547</v>
      </c>
    </row>
    <row r="3548" spans="24:29">
      <c r="X3548" s="144">
        <v>40863</v>
      </c>
      <c r="Y3548" s="145">
        <v>1554</v>
      </c>
      <c r="Z3548" s="145">
        <v>846</v>
      </c>
      <c r="AA3548" s="150">
        <v>40940</v>
      </c>
      <c r="AB3548" s="145">
        <v>837</v>
      </c>
      <c r="AC3548" s="145">
        <v>1547</v>
      </c>
    </row>
    <row r="3549" spans="24:29">
      <c r="X3549" s="144">
        <v>40862</v>
      </c>
      <c r="Y3549" s="145">
        <v>1554</v>
      </c>
      <c r="Z3549" s="145">
        <v>846</v>
      </c>
      <c r="AA3549" s="150">
        <v>40939</v>
      </c>
      <c r="AB3549" s="145">
        <v>837</v>
      </c>
      <c r="AC3549" s="145">
        <v>1547</v>
      </c>
    </row>
    <row r="3550" spans="24:29">
      <c r="X3550" s="144">
        <v>40861</v>
      </c>
      <c r="Y3550" s="145">
        <v>1554</v>
      </c>
      <c r="Z3550" s="145">
        <v>846</v>
      </c>
      <c r="AA3550" s="150">
        <v>40938</v>
      </c>
      <c r="AB3550" s="145">
        <v>837</v>
      </c>
      <c r="AC3550" s="145">
        <v>1547</v>
      </c>
    </row>
    <row r="3551" spans="24:29">
      <c r="X3551" s="144">
        <v>40858</v>
      </c>
      <c r="Y3551" s="145">
        <v>1554</v>
      </c>
      <c r="Z3551" s="145">
        <v>846</v>
      </c>
      <c r="AA3551" s="150">
        <v>40928</v>
      </c>
      <c r="AB3551" s="145">
        <v>837</v>
      </c>
      <c r="AC3551" s="145">
        <v>1547</v>
      </c>
    </row>
    <row r="3552" spans="24:29">
      <c r="X3552" s="144">
        <v>40857</v>
      </c>
      <c r="Y3552" s="145">
        <v>1555</v>
      </c>
      <c r="Z3552" s="145">
        <v>846</v>
      </c>
      <c r="AA3552" s="150">
        <v>40927</v>
      </c>
      <c r="AB3552" s="145">
        <v>837</v>
      </c>
      <c r="AC3552" s="145">
        <v>1547</v>
      </c>
    </row>
    <row r="3553" spans="24:29">
      <c r="X3553" s="144">
        <v>40856</v>
      </c>
      <c r="Y3553" s="145">
        <v>1555</v>
      </c>
      <c r="Z3553" s="145">
        <v>846</v>
      </c>
      <c r="AA3553" s="150">
        <v>40926</v>
      </c>
      <c r="AB3553" s="145">
        <v>837</v>
      </c>
      <c r="AC3553" s="145">
        <v>1546</v>
      </c>
    </row>
    <row r="3554" spans="24:29">
      <c r="X3554" s="144">
        <v>40855</v>
      </c>
      <c r="Y3554" s="145">
        <v>1556</v>
      </c>
      <c r="Z3554" s="145">
        <v>846</v>
      </c>
      <c r="AA3554" s="150">
        <v>40925</v>
      </c>
      <c r="AB3554" s="145">
        <v>838</v>
      </c>
      <c r="AC3554" s="145">
        <v>1544</v>
      </c>
    </row>
    <row r="3555" spans="24:29">
      <c r="X3555" s="144">
        <v>40854</v>
      </c>
      <c r="Y3555" s="145">
        <v>1556</v>
      </c>
      <c r="Z3555" s="145">
        <v>846</v>
      </c>
      <c r="AA3555" s="150">
        <v>40924</v>
      </c>
      <c r="AB3555" s="145">
        <v>839</v>
      </c>
      <c r="AC3555" s="145">
        <v>1544</v>
      </c>
    </row>
    <row r="3556" spans="24:29">
      <c r="X3556" s="144">
        <v>40851</v>
      </c>
      <c r="Y3556" s="145">
        <v>1557</v>
      </c>
      <c r="Z3556" s="145">
        <v>846</v>
      </c>
      <c r="AA3556" s="150">
        <v>40921</v>
      </c>
      <c r="AB3556" s="145">
        <v>839</v>
      </c>
      <c r="AC3556" s="145">
        <v>1544</v>
      </c>
    </row>
    <row r="3557" spans="24:29">
      <c r="X3557" s="144">
        <v>40850</v>
      </c>
      <c r="Y3557" s="145">
        <v>1560</v>
      </c>
      <c r="Z3557" s="145">
        <v>846</v>
      </c>
      <c r="AA3557" s="150">
        <v>40920</v>
      </c>
      <c r="AB3557" s="145">
        <v>839</v>
      </c>
      <c r="AC3557" s="145">
        <v>1544</v>
      </c>
    </row>
    <row r="3558" spans="24:29">
      <c r="X3558" s="144">
        <v>40849</v>
      </c>
      <c r="Y3558" s="145">
        <v>1561</v>
      </c>
      <c r="Z3558" s="145">
        <v>850</v>
      </c>
      <c r="AA3558" s="150">
        <v>40919</v>
      </c>
      <c r="AB3558" s="145">
        <v>839</v>
      </c>
      <c r="AC3558" s="145">
        <v>1544</v>
      </c>
    </row>
    <row r="3559" spans="24:29">
      <c r="X3559" s="144">
        <v>40848</v>
      </c>
      <c r="Y3559" s="145">
        <v>1562</v>
      </c>
      <c r="Z3559" s="145">
        <v>850</v>
      </c>
      <c r="AA3559" s="150">
        <v>40918</v>
      </c>
      <c r="AB3559" s="145">
        <v>841</v>
      </c>
      <c r="AC3559" s="145">
        <v>1544</v>
      </c>
    </row>
    <row r="3560" spans="24:29">
      <c r="X3560" s="144">
        <v>40847</v>
      </c>
      <c r="Y3560" s="145">
        <v>1562</v>
      </c>
      <c r="Z3560" s="145">
        <v>850</v>
      </c>
      <c r="AA3560" s="150">
        <v>40917</v>
      </c>
      <c r="AB3560" s="145">
        <v>841</v>
      </c>
      <c r="AC3560" s="145">
        <v>1544</v>
      </c>
    </row>
    <row r="3561" spans="24:29">
      <c r="X3561" s="144">
        <v>40844</v>
      </c>
      <c r="Y3561" s="145">
        <v>1562</v>
      </c>
      <c r="Z3561" s="145">
        <v>850</v>
      </c>
      <c r="AA3561" s="150">
        <v>40914</v>
      </c>
      <c r="AB3561" s="145">
        <v>841</v>
      </c>
      <c r="AC3561" s="145">
        <v>1544</v>
      </c>
    </row>
    <row r="3562" spans="24:29">
      <c r="X3562" s="144">
        <v>40843</v>
      </c>
      <c r="Y3562" s="145">
        <v>1562</v>
      </c>
      <c r="Z3562" s="145">
        <v>850</v>
      </c>
      <c r="AA3562" s="150">
        <v>40913</v>
      </c>
      <c r="AB3562" s="145">
        <v>841</v>
      </c>
      <c r="AC3562" s="145">
        <v>1543</v>
      </c>
    </row>
    <row r="3563" spans="24:29">
      <c r="X3563" s="144">
        <v>40842</v>
      </c>
      <c r="Y3563" s="145">
        <v>1562</v>
      </c>
      <c r="Z3563" s="145">
        <v>850</v>
      </c>
      <c r="AA3563" s="150">
        <v>40912</v>
      </c>
      <c r="AB3563" s="145">
        <v>841</v>
      </c>
      <c r="AC3563" s="145">
        <v>1543</v>
      </c>
    </row>
    <row r="3564" spans="24:29">
      <c r="X3564" s="144">
        <v>40841</v>
      </c>
      <c r="Y3564" s="145">
        <v>1564</v>
      </c>
      <c r="Z3564" s="145">
        <v>849</v>
      </c>
      <c r="AA3564" s="150">
        <v>40907</v>
      </c>
      <c r="AB3564" s="145">
        <v>841</v>
      </c>
      <c r="AC3564" s="145">
        <v>1543</v>
      </c>
    </row>
    <row r="3565" spans="24:29">
      <c r="X3565" s="144">
        <v>40840</v>
      </c>
      <c r="Y3565" s="145">
        <v>1564</v>
      </c>
      <c r="Z3565" s="145">
        <v>849</v>
      </c>
      <c r="AA3565" s="150">
        <v>40906</v>
      </c>
      <c r="AB3565" s="145">
        <v>841</v>
      </c>
      <c r="AC3565" s="145">
        <v>1544</v>
      </c>
    </row>
    <row r="3566" spans="24:29">
      <c r="X3566" s="144">
        <v>40837</v>
      </c>
      <c r="Y3566" s="145">
        <v>1564</v>
      </c>
      <c r="Z3566" s="145">
        <v>849</v>
      </c>
      <c r="AA3566" s="150">
        <v>40905</v>
      </c>
      <c r="AB3566" s="145">
        <v>841</v>
      </c>
      <c r="AC3566" s="145">
        <v>1544</v>
      </c>
    </row>
    <row r="3567" spans="24:29">
      <c r="X3567" s="144">
        <v>40836</v>
      </c>
      <c r="Y3567" s="145">
        <v>1565</v>
      </c>
      <c r="Z3567" s="145">
        <v>849</v>
      </c>
      <c r="AA3567" s="150">
        <v>40904</v>
      </c>
      <c r="AB3567" s="145">
        <v>842</v>
      </c>
      <c r="AC3567" s="145">
        <v>1544</v>
      </c>
    </row>
    <row r="3568" spans="24:29">
      <c r="X3568" s="144">
        <v>40835</v>
      </c>
      <c r="Y3568" s="145">
        <v>1566</v>
      </c>
      <c r="Z3568" s="145">
        <v>849</v>
      </c>
      <c r="AA3568" s="150">
        <v>40903</v>
      </c>
      <c r="AB3568" s="145">
        <v>842</v>
      </c>
      <c r="AC3568" s="145">
        <v>1545</v>
      </c>
    </row>
    <row r="3569" spans="24:29">
      <c r="X3569" s="144">
        <v>40834</v>
      </c>
      <c r="Y3569" s="145">
        <v>1567</v>
      </c>
      <c r="Z3569" s="145">
        <v>849</v>
      </c>
      <c r="AA3569" s="150">
        <v>40900</v>
      </c>
      <c r="AB3569" s="145">
        <v>842</v>
      </c>
      <c r="AC3569" s="145">
        <v>1545</v>
      </c>
    </row>
    <row r="3570" spans="24:29">
      <c r="X3570" s="144">
        <v>40833</v>
      </c>
      <c r="Y3570" s="145">
        <v>1567</v>
      </c>
      <c r="Z3570" s="145">
        <v>849</v>
      </c>
      <c r="AA3570" s="150">
        <v>40899</v>
      </c>
      <c r="AB3570" s="145">
        <v>842</v>
      </c>
      <c r="AC3570" s="145">
        <v>1545</v>
      </c>
    </row>
    <row r="3571" spans="24:29">
      <c r="X3571" s="144">
        <v>40830</v>
      </c>
      <c r="Y3571" s="145">
        <v>1567</v>
      </c>
      <c r="Z3571" s="145">
        <v>849</v>
      </c>
      <c r="AA3571" s="150">
        <v>40898</v>
      </c>
      <c r="AB3571" s="145">
        <v>842</v>
      </c>
      <c r="AC3571" s="145">
        <v>1545</v>
      </c>
    </row>
    <row r="3572" spans="24:29">
      <c r="X3572" s="144">
        <v>40829</v>
      </c>
      <c r="Y3572" s="145">
        <v>1564</v>
      </c>
      <c r="Z3572" s="145">
        <v>849</v>
      </c>
      <c r="AA3572" s="150">
        <v>40897</v>
      </c>
      <c r="AB3572" s="145">
        <v>843</v>
      </c>
      <c r="AC3572" s="145">
        <v>1545</v>
      </c>
    </row>
    <row r="3573" spans="24:29">
      <c r="X3573" s="144">
        <v>40828</v>
      </c>
      <c r="Y3573" s="145">
        <v>1563</v>
      </c>
      <c r="Z3573" s="145">
        <v>849</v>
      </c>
      <c r="AA3573" s="150">
        <v>40896</v>
      </c>
      <c r="AB3573" s="145">
        <v>843</v>
      </c>
      <c r="AC3573" s="145">
        <v>1544</v>
      </c>
    </row>
    <row r="3574" spans="24:29">
      <c r="X3574" s="144">
        <v>40827</v>
      </c>
      <c r="Y3574" s="145">
        <v>1563</v>
      </c>
      <c r="Z3574" s="145">
        <v>848</v>
      </c>
      <c r="AA3574" s="150">
        <v>40893</v>
      </c>
      <c r="AB3574" s="145">
        <v>843</v>
      </c>
      <c r="AC3574" s="145">
        <v>1545</v>
      </c>
    </row>
    <row r="3575" spans="24:29">
      <c r="X3575" s="144">
        <v>40826</v>
      </c>
      <c r="Y3575" s="145">
        <v>1563</v>
      </c>
      <c r="Z3575" s="145">
        <v>848</v>
      </c>
      <c r="AA3575" s="150">
        <v>40892</v>
      </c>
      <c r="AB3575" s="145">
        <v>843</v>
      </c>
      <c r="AC3575" s="145">
        <v>1545</v>
      </c>
    </row>
    <row r="3576" spans="24:29">
      <c r="X3576" s="144">
        <v>40816</v>
      </c>
      <c r="Y3576" s="145">
        <v>1565</v>
      </c>
      <c r="Z3576" s="145">
        <v>848</v>
      </c>
      <c r="AA3576" s="150">
        <v>40891</v>
      </c>
      <c r="AB3576" s="145">
        <v>843</v>
      </c>
      <c r="AC3576" s="145">
        <v>1545</v>
      </c>
    </row>
    <row r="3577" spans="24:29">
      <c r="X3577" s="144">
        <v>40815</v>
      </c>
      <c r="Y3577" s="145">
        <v>1565</v>
      </c>
      <c r="Z3577" s="145">
        <v>848</v>
      </c>
      <c r="AA3577" s="150">
        <v>40890</v>
      </c>
      <c r="AB3577" s="145">
        <v>844</v>
      </c>
      <c r="AC3577" s="145">
        <v>1549</v>
      </c>
    </row>
    <row r="3578" spans="24:29">
      <c r="X3578" s="144">
        <v>40814</v>
      </c>
      <c r="Y3578" s="145">
        <v>1565</v>
      </c>
      <c r="Z3578" s="145">
        <v>848</v>
      </c>
      <c r="AA3578" s="150">
        <v>40889</v>
      </c>
      <c r="AB3578" s="145">
        <v>844</v>
      </c>
      <c r="AC3578" s="145">
        <v>1549</v>
      </c>
    </row>
    <row r="3579" spans="24:29">
      <c r="X3579" s="144">
        <v>40813</v>
      </c>
      <c r="Y3579" s="145">
        <v>1565</v>
      </c>
      <c r="Z3579" s="145">
        <v>847</v>
      </c>
      <c r="AA3579" s="150">
        <v>40886</v>
      </c>
      <c r="AB3579" s="145">
        <v>844</v>
      </c>
      <c r="AC3579" s="145">
        <v>1551</v>
      </c>
    </row>
    <row r="3580" spans="24:29">
      <c r="X3580" s="144">
        <v>40812</v>
      </c>
      <c r="Y3580" s="145">
        <v>1565</v>
      </c>
      <c r="Z3580" s="145">
        <v>847</v>
      </c>
      <c r="AA3580" s="150">
        <v>40885</v>
      </c>
      <c r="AB3580" s="145">
        <v>844</v>
      </c>
      <c r="AC3580" s="145">
        <v>1551</v>
      </c>
    </row>
    <row r="3581" spans="24:29">
      <c r="X3581" s="144">
        <v>40809</v>
      </c>
      <c r="Y3581" s="145">
        <v>1566</v>
      </c>
      <c r="Z3581" s="145">
        <v>847</v>
      </c>
      <c r="AA3581" s="150">
        <v>40884</v>
      </c>
      <c r="AB3581" s="145">
        <v>844</v>
      </c>
      <c r="AC3581" s="145">
        <v>1552</v>
      </c>
    </row>
    <row r="3582" spans="24:29">
      <c r="X3582" s="144">
        <v>40808</v>
      </c>
      <c r="Y3582" s="145">
        <v>1565</v>
      </c>
      <c r="Z3582" s="145">
        <v>847</v>
      </c>
      <c r="AA3582" s="150">
        <v>40883</v>
      </c>
      <c r="AB3582" s="145">
        <v>845</v>
      </c>
      <c r="AC3582" s="145">
        <v>1552</v>
      </c>
    </row>
    <row r="3583" spans="24:29">
      <c r="X3583" s="144">
        <v>40807</v>
      </c>
      <c r="Y3583" s="145">
        <v>1565</v>
      </c>
      <c r="Z3583" s="145">
        <v>847</v>
      </c>
      <c r="AA3583" s="150">
        <v>40882</v>
      </c>
      <c r="AB3583" s="145">
        <v>846</v>
      </c>
      <c r="AC3583" s="145">
        <v>1552</v>
      </c>
    </row>
    <row r="3584" spans="24:29">
      <c r="X3584" s="144">
        <v>40806</v>
      </c>
      <c r="Y3584" s="145">
        <v>1566</v>
      </c>
      <c r="Z3584" s="145">
        <v>847</v>
      </c>
      <c r="AA3584" s="150">
        <v>40879</v>
      </c>
      <c r="AB3584" s="145">
        <v>846</v>
      </c>
      <c r="AC3584" s="145">
        <v>1551</v>
      </c>
    </row>
    <row r="3585" spans="24:29">
      <c r="X3585" s="144">
        <v>40805</v>
      </c>
      <c r="Y3585" s="145">
        <v>1566</v>
      </c>
      <c r="Z3585" s="145">
        <v>843</v>
      </c>
      <c r="AA3585" s="150">
        <v>40878</v>
      </c>
      <c r="AB3585" s="145">
        <v>846</v>
      </c>
      <c r="AC3585" s="145">
        <v>1552</v>
      </c>
    </row>
    <row r="3586" spans="24:29">
      <c r="X3586" s="144">
        <v>40802</v>
      </c>
      <c r="Y3586" s="145">
        <v>1565</v>
      </c>
      <c r="Z3586" s="145">
        <v>843</v>
      </c>
      <c r="AA3586" s="150">
        <v>40877</v>
      </c>
      <c r="AB3586" s="145">
        <v>846</v>
      </c>
      <c r="AC3586" s="145">
        <v>1552</v>
      </c>
    </row>
    <row r="3587" spans="24:29">
      <c r="X3587" s="144">
        <v>40801</v>
      </c>
      <c r="Y3587" s="145">
        <v>1565</v>
      </c>
      <c r="Z3587" s="145">
        <v>843</v>
      </c>
      <c r="AA3587" s="150">
        <v>40876</v>
      </c>
      <c r="AB3587" s="145">
        <v>846</v>
      </c>
      <c r="AC3587" s="145">
        <v>1552</v>
      </c>
    </row>
    <row r="3588" spans="24:29">
      <c r="X3588" s="144">
        <v>40800</v>
      </c>
      <c r="Y3588" s="145">
        <v>1565</v>
      </c>
      <c r="Z3588" s="145">
        <v>843</v>
      </c>
      <c r="AA3588" s="150">
        <v>40875</v>
      </c>
      <c r="AB3588" s="145">
        <v>847</v>
      </c>
      <c r="AC3588" s="145">
        <v>1552</v>
      </c>
    </row>
    <row r="3589" spans="24:29">
      <c r="X3589" s="144">
        <v>40799</v>
      </c>
      <c r="Y3589" s="145">
        <v>1565</v>
      </c>
      <c r="Z3589" s="145">
        <v>843</v>
      </c>
      <c r="AA3589" s="150">
        <v>40872</v>
      </c>
      <c r="AB3589" s="145">
        <v>847</v>
      </c>
      <c r="AC3589" s="145">
        <v>1552</v>
      </c>
    </row>
    <row r="3590" spans="24:29">
      <c r="X3590" s="144">
        <v>40795</v>
      </c>
      <c r="Y3590" s="145">
        <v>1565</v>
      </c>
      <c r="Z3590" s="145">
        <v>839</v>
      </c>
      <c r="AA3590" s="150">
        <v>40871</v>
      </c>
      <c r="AB3590" s="145">
        <v>846</v>
      </c>
      <c r="AC3590" s="145">
        <v>1552</v>
      </c>
    </row>
    <row r="3591" spans="24:29">
      <c r="X3591" s="144">
        <v>40794</v>
      </c>
      <c r="Y3591" s="145">
        <v>1565</v>
      </c>
      <c r="Z3591" s="145">
        <v>839</v>
      </c>
      <c r="AA3591" s="150">
        <v>40870</v>
      </c>
      <c r="AB3591" s="145">
        <v>846</v>
      </c>
      <c r="AC3591" s="145">
        <v>1552</v>
      </c>
    </row>
    <row r="3592" spans="24:29">
      <c r="X3592" s="144">
        <v>40793</v>
      </c>
      <c r="Y3592" s="145">
        <v>1565</v>
      </c>
      <c r="Z3592" s="145">
        <v>839</v>
      </c>
      <c r="AA3592" s="150">
        <v>40869</v>
      </c>
      <c r="AB3592" s="145">
        <v>846</v>
      </c>
      <c r="AC3592" s="145">
        <v>1552</v>
      </c>
    </row>
    <row r="3593" spans="24:29">
      <c r="X3593" s="144">
        <v>40792</v>
      </c>
      <c r="Y3593" s="145">
        <v>1565</v>
      </c>
      <c r="Z3593" s="145">
        <v>839</v>
      </c>
      <c r="AA3593" s="150">
        <v>40868</v>
      </c>
      <c r="AB3593" s="145">
        <v>846</v>
      </c>
      <c r="AC3593" s="145">
        <v>1555</v>
      </c>
    </row>
    <row r="3594" spans="24:29">
      <c r="X3594" s="144">
        <v>40791</v>
      </c>
      <c r="Y3594" s="145">
        <v>1565</v>
      </c>
      <c r="Z3594" s="145">
        <v>839</v>
      </c>
      <c r="AA3594" s="150">
        <v>40865</v>
      </c>
      <c r="AB3594" s="145">
        <v>846</v>
      </c>
      <c r="AC3594" s="145">
        <v>1555</v>
      </c>
    </row>
    <row r="3595" spans="24:29">
      <c r="X3595" s="144">
        <v>40788</v>
      </c>
      <c r="Y3595" s="145">
        <v>1565</v>
      </c>
      <c r="Z3595" s="145">
        <v>838</v>
      </c>
      <c r="AA3595" s="150">
        <v>40864</v>
      </c>
      <c r="AB3595" s="145">
        <v>846</v>
      </c>
      <c r="AC3595" s="145">
        <v>1554</v>
      </c>
    </row>
    <row r="3596" spans="24:29">
      <c r="X3596" s="144">
        <v>40787</v>
      </c>
      <c r="Y3596" s="145">
        <v>1565</v>
      </c>
      <c r="Z3596" s="145">
        <v>838</v>
      </c>
      <c r="AA3596" s="150">
        <v>40863</v>
      </c>
      <c r="AB3596" s="145">
        <v>846</v>
      </c>
      <c r="AC3596" s="145">
        <v>1554</v>
      </c>
    </row>
    <row r="3597" spans="24:29">
      <c r="X3597" s="144">
        <v>40786</v>
      </c>
      <c r="Y3597" s="145">
        <v>1565</v>
      </c>
      <c r="Z3597" s="145">
        <v>838</v>
      </c>
      <c r="AA3597" s="150">
        <v>40862</v>
      </c>
      <c r="AB3597" s="145">
        <v>846</v>
      </c>
      <c r="AC3597" s="145">
        <v>1554</v>
      </c>
    </row>
    <row r="3598" spans="24:29">
      <c r="X3598" s="144">
        <v>40785</v>
      </c>
      <c r="Y3598" s="145">
        <v>1565</v>
      </c>
      <c r="Z3598" s="145">
        <v>838</v>
      </c>
      <c r="AA3598" s="150">
        <v>40861</v>
      </c>
      <c r="AB3598" s="145">
        <v>846</v>
      </c>
      <c r="AC3598" s="145">
        <v>1554</v>
      </c>
    </row>
    <row r="3599" spans="24:29">
      <c r="X3599" s="144">
        <v>40784</v>
      </c>
      <c r="Y3599" s="145">
        <v>1565</v>
      </c>
      <c r="Z3599" s="145">
        <v>838</v>
      </c>
      <c r="AA3599" s="150">
        <v>40858</v>
      </c>
      <c r="AB3599" s="145">
        <v>846</v>
      </c>
      <c r="AC3599" s="145">
        <v>1554</v>
      </c>
    </row>
    <row r="3600" spans="24:29">
      <c r="X3600" s="144">
        <v>40781</v>
      </c>
      <c r="Y3600" s="145">
        <v>1565</v>
      </c>
      <c r="Z3600" s="145">
        <v>838</v>
      </c>
      <c r="AA3600" s="150">
        <v>40857</v>
      </c>
      <c r="AB3600" s="145">
        <v>846</v>
      </c>
      <c r="AC3600" s="145">
        <v>1555</v>
      </c>
    </row>
    <row r="3601" spans="24:29">
      <c r="X3601" s="144">
        <v>40780</v>
      </c>
      <c r="Y3601" s="145">
        <v>1565</v>
      </c>
      <c r="Z3601" s="145">
        <v>838</v>
      </c>
      <c r="AA3601" s="150">
        <v>40856</v>
      </c>
      <c r="AB3601" s="145">
        <v>846</v>
      </c>
      <c r="AC3601" s="145">
        <v>1555</v>
      </c>
    </row>
    <row r="3602" spans="24:29">
      <c r="X3602" s="144">
        <v>40779</v>
      </c>
      <c r="Y3602" s="145">
        <v>1559</v>
      </c>
      <c r="Z3602" s="145">
        <v>835</v>
      </c>
      <c r="AA3602" s="150">
        <v>40855</v>
      </c>
      <c r="AB3602" s="145">
        <v>846</v>
      </c>
      <c r="AC3602" s="145">
        <v>1556</v>
      </c>
    </row>
    <row r="3603" spans="24:29">
      <c r="X3603" s="144">
        <v>40778</v>
      </c>
      <c r="Y3603" s="145">
        <v>1559</v>
      </c>
      <c r="Z3603" s="145">
        <v>835</v>
      </c>
      <c r="AA3603" s="150">
        <v>40854</v>
      </c>
      <c r="AB3603" s="145">
        <v>846</v>
      </c>
      <c r="AC3603" s="145">
        <v>1556</v>
      </c>
    </row>
    <row r="3604" spans="24:29">
      <c r="X3604" s="144">
        <v>40777</v>
      </c>
      <c r="Y3604" s="145">
        <v>1559</v>
      </c>
      <c r="Z3604" s="145">
        <v>839</v>
      </c>
      <c r="AA3604" s="150">
        <v>40851</v>
      </c>
      <c r="AB3604" s="145">
        <v>846</v>
      </c>
      <c r="AC3604" s="145">
        <v>1557</v>
      </c>
    </row>
    <row r="3605" spans="24:29">
      <c r="X3605" s="144">
        <v>40774</v>
      </c>
      <c r="Y3605" s="145">
        <v>1559</v>
      </c>
      <c r="Z3605" s="145">
        <v>839</v>
      </c>
      <c r="AA3605" s="150">
        <v>40850</v>
      </c>
      <c r="AB3605" s="145">
        <v>846</v>
      </c>
      <c r="AC3605" s="145">
        <v>1560</v>
      </c>
    </row>
    <row r="3606" spans="24:29">
      <c r="X3606" s="144">
        <v>40773</v>
      </c>
      <c r="Y3606" s="145">
        <v>1560</v>
      </c>
      <c r="Z3606" s="145">
        <v>839</v>
      </c>
      <c r="AA3606" s="150">
        <v>40849</v>
      </c>
      <c r="AB3606" s="145">
        <v>850</v>
      </c>
      <c r="AC3606" s="145">
        <v>1561</v>
      </c>
    </row>
    <row r="3607" spans="24:29">
      <c r="X3607" s="144">
        <v>40772</v>
      </c>
      <c r="Y3607" s="145">
        <v>1560</v>
      </c>
      <c r="Z3607" s="145">
        <v>839</v>
      </c>
      <c r="AA3607" s="150">
        <v>40848</v>
      </c>
      <c r="AB3607" s="145">
        <v>850</v>
      </c>
      <c r="AC3607" s="145">
        <v>1562</v>
      </c>
    </row>
    <row r="3608" spans="24:29">
      <c r="X3608" s="144">
        <v>40771</v>
      </c>
      <c r="Y3608" s="145">
        <v>1561</v>
      </c>
      <c r="Z3608" s="145">
        <v>839</v>
      </c>
      <c r="AA3608" s="150">
        <v>40847</v>
      </c>
      <c r="AB3608" s="145">
        <v>850</v>
      </c>
      <c r="AC3608" s="145">
        <v>1562</v>
      </c>
    </row>
    <row r="3609" spans="24:29">
      <c r="X3609" s="144">
        <v>40770</v>
      </c>
      <c r="Y3609" s="145">
        <v>1561</v>
      </c>
      <c r="Z3609" s="145">
        <v>839</v>
      </c>
      <c r="AA3609" s="150">
        <v>40844</v>
      </c>
      <c r="AB3609" s="145">
        <v>850</v>
      </c>
      <c r="AC3609" s="145">
        <v>1562</v>
      </c>
    </row>
    <row r="3610" spans="24:29">
      <c r="X3610" s="144">
        <v>40767</v>
      </c>
      <c r="Y3610" s="145">
        <v>1561</v>
      </c>
      <c r="Z3610" s="145">
        <v>839</v>
      </c>
      <c r="AA3610" s="150">
        <v>40843</v>
      </c>
      <c r="AB3610" s="145">
        <v>850</v>
      </c>
      <c r="AC3610" s="145">
        <v>1562</v>
      </c>
    </row>
    <row r="3611" spans="24:29">
      <c r="X3611" s="144">
        <v>40766</v>
      </c>
      <c r="Y3611" s="145">
        <v>1561</v>
      </c>
      <c r="Z3611" s="145">
        <v>839</v>
      </c>
      <c r="AA3611" s="150">
        <v>40842</v>
      </c>
      <c r="AB3611" s="145">
        <v>850</v>
      </c>
      <c r="AC3611" s="145">
        <v>1562</v>
      </c>
    </row>
    <row r="3612" spans="24:29">
      <c r="X3612" s="144">
        <v>40765</v>
      </c>
      <c r="Y3612" s="145">
        <v>1561</v>
      </c>
      <c r="Z3612" s="145">
        <v>839</v>
      </c>
      <c r="AA3612" s="150">
        <v>40841</v>
      </c>
      <c r="AB3612" s="145">
        <v>849</v>
      </c>
      <c r="AC3612" s="145">
        <v>1564</v>
      </c>
    </row>
    <row r="3613" spans="24:29">
      <c r="X3613" s="144">
        <v>40764</v>
      </c>
      <c r="Y3613" s="145">
        <v>1561</v>
      </c>
      <c r="Z3613" s="145">
        <v>840</v>
      </c>
      <c r="AA3613" s="150">
        <v>40840</v>
      </c>
      <c r="AB3613" s="145">
        <v>849</v>
      </c>
      <c r="AC3613" s="145">
        <v>1564</v>
      </c>
    </row>
    <row r="3614" spans="24:29">
      <c r="X3614" s="144">
        <v>40763</v>
      </c>
      <c r="Y3614" s="145">
        <v>1562</v>
      </c>
      <c r="Z3614" s="145">
        <v>840</v>
      </c>
      <c r="AA3614" s="150">
        <v>40837</v>
      </c>
      <c r="AB3614" s="145">
        <v>849</v>
      </c>
      <c r="AC3614" s="145">
        <v>1564</v>
      </c>
    </row>
    <row r="3615" spans="24:29">
      <c r="X3615" s="144">
        <v>40760</v>
      </c>
      <c r="Y3615" s="145">
        <v>1562</v>
      </c>
      <c r="Z3615" s="145">
        <v>840</v>
      </c>
      <c r="AA3615" s="150">
        <v>40836</v>
      </c>
      <c r="AB3615" s="145">
        <v>849</v>
      </c>
      <c r="AC3615" s="145">
        <v>1565</v>
      </c>
    </row>
    <row r="3616" spans="24:29">
      <c r="X3616" s="144">
        <v>40759</v>
      </c>
      <c r="Y3616" s="145">
        <v>1562</v>
      </c>
      <c r="Z3616" s="145">
        <v>840</v>
      </c>
      <c r="AA3616" s="150">
        <v>40835</v>
      </c>
      <c r="AB3616" s="145">
        <v>849</v>
      </c>
      <c r="AC3616" s="145">
        <v>1566</v>
      </c>
    </row>
    <row r="3617" spans="24:29">
      <c r="X3617" s="144">
        <v>40758</v>
      </c>
      <c r="Y3617" s="145">
        <v>1563</v>
      </c>
      <c r="Z3617" s="145">
        <v>840</v>
      </c>
      <c r="AA3617" s="150">
        <v>40834</v>
      </c>
      <c r="AB3617" s="145">
        <v>849</v>
      </c>
      <c r="AC3617" s="145">
        <v>1567</v>
      </c>
    </row>
    <row r="3618" spans="24:29">
      <c r="X3618" s="144">
        <v>40757</v>
      </c>
      <c r="Y3618" s="145">
        <v>1563</v>
      </c>
      <c r="Z3618" s="145">
        <v>840</v>
      </c>
      <c r="AA3618" s="150">
        <v>40833</v>
      </c>
      <c r="AB3618" s="145">
        <v>849</v>
      </c>
      <c r="AC3618" s="145">
        <v>1567</v>
      </c>
    </row>
    <row r="3619" spans="24:29">
      <c r="X3619" s="144">
        <v>40756</v>
      </c>
      <c r="Y3619" s="145">
        <v>1564</v>
      </c>
      <c r="Z3619" s="145">
        <v>840</v>
      </c>
      <c r="AA3619" s="150">
        <v>40830</v>
      </c>
      <c r="AB3619" s="145">
        <v>849</v>
      </c>
      <c r="AC3619" s="145">
        <v>1567</v>
      </c>
    </row>
    <row r="3620" spans="24:29">
      <c r="X3620" s="144">
        <v>40753</v>
      </c>
      <c r="Y3620" s="145">
        <v>1564</v>
      </c>
      <c r="Z3620" s="145">
        <v>840</v>
      </c>
      <c r="AA3620" s="150">
        <v>40829</v>
      </c>
      <c r="AB3620" s="145">
        <v>849</v>
      </c>
      <c r="AC3620" s="145">
        <v>1564</v>
      </c>
    </row>
    <row r="3621" spans="24:29">
      <c r="X3621" s="144">
        <v>40752</v>
      </c>
      <c r="Y3621" s="145">
        <v>1564</v>
      </c>
      <c r="Z3621" s="145">
        <v>840</v>
      </c>
      <c r="AA3621" s="150">
        <v>40828</v>
      </c>
      <c r="AB3621" s="145">
        <v>849</v>
      </c>
      <c r="AC3621" s="145">
        <v>1563</v>
      </c>
    </row>
    <row r="3622" spans="24:29">
      <c r="X3622" s="144">
        <v>40751</v>
      </c>
      <c r="Y3622" s="145">
        <v>1564</v>
      </c>
      <c r="Z3622" s="145">
        <v>840</v>
      </c>
      <c r="AA3622" s="150">
        <v>40827</v>
      </c>
      <c r="AB3622" s="145">
        <v>848</v>
      </c>
      <c r="AC3622" s="145">
        <v>1563</v>
      </c>
    </row>
    <row r="3623" spans="24:29">
      <c r="X3623" s="144">
        <v>40750</v>
      </c>
      <c r="Y3623" s="145">
        <v>1564</v>
      </c>
      <c r="Z3623" s="145">
        <v>840</v>
      </c>
      <c r="AA3623" s="150">
        <v>40826</v>
      </c>
      <c r="AB3623" s="145">
        <v>848</v>
      </c>
      <c r="AC3623" s="145">
        <v>1563</v>
      </c>
    </row>
    <row r="3624" spans="24:29">
      <c r="X3624" s="144">
        <v>40749</v>
      </c>
      <c r="Y3624" s="145">
        <v>1564</v>
      </c>
      <c r="Z3624" s="145">
        <v>840</v>
      </c>
      <c r="AA3624" s="150">
        <v>40816</v>
      </c>
      <c r="AB3624" s="145">
        <v>848</v>
      </c>
      <c r="AC3624" s="145">
        <v>1565</v>
      </c>
    </row>
    <row r="3625" spans="24:29">
      <c r="X3625" s="144">
        <v>40746</v>
      </c>
      <c r="Y3625" s="145">
        <v>1564</v>
      </c>
      <c r="Z3625" s="145">
        <v>840</v>
      </c>
      <c r="AA3625" s="150">
        <v>40815</v>
      </c>
      <c r="AB3625" s="145">
        <v>848</v>
      </c>
      <c r="AC3625" s="145">
        <v>1565</v>
      </c>
    </row>
    <row r="3626" spans="24:29">
      <c r="X3626" s="144">
        <v>40745</v>
      </c>
      <c r="Y3626" s="145">
        <v>1564</v>
      </c>
      <c r="Z3626" s="145">
        <v>840</v>
      </c>
      <c r="AA3626" s="150">
        <v>40814</v>
      </c>
      <c r="AB3626" s="145">
        <v>848</v>
      </c>
      <c r="AC3626" s="145">
        <v>1565</v>
      </c>
    </row>
    <row r="3627" spans="24:29">
      <c r="X3627" s="144">
        <v>40744</v>
      </c>
      <c r="Y3627" s="145">
        <v>1565</v>
      </c>
      <c r="Z3627" s="145">
        <v>840</v>
      </c>
      <c r="AA3627" s="150">
        <v>40813</v>
      </c>
      <c r="AB3627" s="145">
        <v>847</v>
      </c>
      <c r="AC3627" s="145">
        <v>1565</v>
      </c>
    </row>
    <row r="3628" spans="24:29">
      <c r="X3628" s="144">
        <v>40743</v>
      </c>
      <c r="Y3628" s="145">
        <v>1565</v>
      </c>
      <c r="Z3628" s="145">
        <v>840</v>
      </c>
      <c r="AA3628" s="150">
        <v>40812</v>
      </c>
      <c r="AB3628" s="145">
        <v>847</v>
      </c>
      <c r="AC3628" s="145">
        <v>1565</v>
      </c>
    </row>
    <row r="3629" spans="24:29">
      <c r="X3629" s="144">
        <v>40742</v>
      </c>
      <c r="Y3629" s="145">
        <v>1565</v>
      </c>
      <c r="Z3629" s="145">
        <v>840</v>
      </c>
      <c r="AA3629" s="150">
        <v>40809</v>
      </c>
      <c r="AB3629" s="145">
        <v>847</v>
      </c>
      <c r="AC3629" s="145">
        <v>1566</v>
      </c>
    </row>
    <row r="3630" spans="24:29">
      <c r="X3630" s="144">
        <v>40739</v>
      </c>
      <c r="Y3630" s="145">
        <v>1565</v>
      </c>
      <c r="Z3630" s="145">
        <v>840</v>
      </c>
      <c r="AA3630" s="150">
        <v>40808</v>
      </c>
      <c r="AB3630" s="145">
        <v>847</v>
      </c>
      <c r="AC3630" s="145">
        <v>1565</v>
      </c>
    </row>
    <row r="3631" spans="24:29">
      <c r="X3631" s="144">
        <v>40738</v>
      </c>
      <c r="Y3631" s="145">
        <v>1565</v>
      </c>
      <c r="Z3631" s="145">
        <v>840</v>
      </c>
      <c r="AA3631" s="150">
        <v>40807</v>
      </c>
      <c r="AB3631" s="145">
        <v>847</v>
      </c>
      <c r="AC3631" s="145">
        <v>1565</v>
      </c>
    </row>
    <row r="3632" spans="24:29">
      <c r="X3632" s="144">
        <v>40737</v>
      </c>
      <c r="Y3632" s="145">
        <v>1566</v>
      </c>
      <c r="Z3632" s="145">
        <v>841</v>
      </c>
      <c r="AA3632" s="150">
        <v>40806</v>
      </c>
      <c r="AB3632" s="145">
        <v>847</v>
      </c>
      <c r="AC3632" s="145">
        <v>1566</v>
      </c>
    </row>
    <row r="3633" spans="24:29">
      <c r="X3633" s="144">
        <v>40736</v>
      </c>
      <c r="Y3633" s="145">
        <v>1566</v>
      </c>
      <c r="Z3633" s="145">
        <v>841</v>
      </c>
      <c r="AA3633" s="150">
        <v>40805</v>
      </c>
      <c r="AB3633" s="145">
        <v>843</v>
      </c>
      <c r="AC3633" s="145">
        <v>1566</v>
      </c>
    </row>
    <row r="3634" spans="24:29">
      <c r="X3634" s="144">
        <v>40735</v>
      </c>
      <c r="Y3634" s="145">
        <v>1566</v>
      </c>
      <c r="Z3634" s="145">
        <v>841</v>
      </c>
      <c r="AA3634" s="150">
        <v>40802</v>
      </c>
      <c r="AB3634" s="145">
        <v>843</v>
      </c>
      <c r="AC3634" s="145">
        <v>1565</v>
      </c>
    </row>
    <row r="3635" spans="24:29">
      <c r="X3635" s="144">
        <v>40732</v>
      </c>
      <c r="Y3635" s="145">
        <v>1566</v>
      </c>
      <c r="Z3635" s="145">
        <v>841</v>
      </c>
      <c r="AA3635" s="150">
        <v>40801</v>
      </c>
      <c r="AB3635" s="145">
        <v>843</v>
      </c>
      <c r="AC3635" s="145">
        <v>1565</v>
      </c>
    </row>
    <row r="3636" spans="24:29">
      <c r="X3636" s="144">
        <v>40731</v>
      </c>
      <c r="Y3636" s="145">
        <v>1566</v>
      </c>
      <c r="Z3636" s="145">
        <v>841</v>
      </c>
      <c r="AA3636" s="150">
        <v>40800</v>
      </c>
      <c r="AB3636" s="145">
        <v>843</v>
      </c>
      <c r="AC3636" s="145">
        <v>1565</v>
      </c>
    </row>
    <row r="3637" spans="24:29">
      <c r="X3637" s="144">
        <v>40730</v>
      </c>
      <c r="Y3637" s="145">
        <v>1567</v>
      </c>
      <c r="Z3637" s="145">
        <v>841</v>
      </c>
      <c r="AA3637" s="150">
        <v>40799</v>
      </c>
      <c r="AB3637" s="145">
        <v>843</v>
      </c>
      <c r="AC3637" s="145">
        <v>1565</v>
      </c>
    </row>
    <row r="3638" spans="24:29">
      <c r="X3638" s="144">
        <v>40729</v>
      </c>
      <c r="Y3638" s="145">
        <v>1567</v>
      </c>
      <c r="Z3638" s="145">
        <v>841</v>
      </c>
      <c r="AA3638" s="150">
        <v>40795</v>
      </c>
      <c r="AB3638" s="145">
        <v>839</v>
      </c>
      <c r="AC3638" s="145">
        <v>1565</v>
      </c>
    </row>
    <row r="3639" spans="24:29">
      <c r="X3639" s="144">
        <v>40728</v>
      </c>
      <c r="Y3639" s="145">
        <v>1567</v>
      </c>
      <c r="Z3639" s="145">
        <v>841</v>
      </c>
      <c r="AA3639" s="150">
        <v>40794</v>
      </c>
      <c r="AB3639" s="145">
        <v>839</v>
      </c>
      <c r="AC3639" s="145">
        <v>1565</v>
      </c>
    </row>
    <row r="3640" spans="24:29">
      <c r="X3640" s="144">
        <v>40725</v>
      </c>
      <c r="Y3640" s="145">
        <v>1567</v>
      </c>
      <c r="Z3640" s="145">
        <v>841</v>
      </c>
      <c r="AA3640" s="150">
        <v>40793</v>
      </c>
      <c r="AB3640" s="145">
        <v>839</v>
      </c>
      <c r="AC3640" s="145">
        <v>1565</v>
      </c>
    </row>
    <row r="3641" spans="24:29">
      <c r="X3641" s="144">
        <v>40724</v>
      </c>
      <c r="Y3641" s="145">
        <v>1567</v>
      </c>
      <c r="Z3641" s="145">
        <v>841</v>
      </c>
      <c r="AA3641" s="150">
        <v>40792</v>
      </c>
      <c r="AB3641" s="145">
        <v>839</v>
      </c>
      <c r="AC3641" s="145">
        <v>1565</v>
      </c>
    </row>
    <row r="3642" spans="24:29">
      <c r="X3642" s="144">
        <v>40723</v>
      </c>
      <c r="Y3642" s="145">
        <v>1566</v>
      </c>
      <c r="Z3642" s="145">
        <v>841</v>
      </c>
      <c r="AA3642" s="150">
        <v>40791</v>
      </c>
      <c r="AB3642" s="145">
        <v>839</v>
      </c>
      <c r="AC3642" s="145">
        <v>1565</v>
      </c>
    </row>
    <row r="3643" spans="24:29">
      <c r="X3643" s="144">
        <v>40722</v>
      </c>
      <c r="Y3643" s="145">
        <v>1566</v>
      </c>
      <c r="Z3643" s="145">
        <v>841</v>
      </c>
      <c r="AA3643" s="150">
        <v>40788</v>
      </c>
      <c r="AB3643" s="145">
        <v>838</v>
      </c>
      <c r="AC3643" s="145">
        <v>1565</v>
      </c>
    </row>
    <row r="3644" spans="24:29">
      <c r="X3644" s="144">
        <v>40721</v>
      </c>
      <c r="Y3644" s="145">
        <v>1566</v>
      </c>
      <c r="Z3644" s="145">
        <v>841</v>
      </c>
      <c r="AA3644" s="150">
        <v>40787</v>
      </c>
      <c r="AB3644" s="145">
        <v>838</v>
      </c>
      <c r="AC3644" s="145">
        <v>1565</v>
      </c>
    </row>
    <row r="3645" spans="24:29">
      <c r="X3645" s="144">
        <v>40718</v>
      </c>
      <c r="Y3645" s="145">
        <v>1566</v>
      </c>
      <c r="Z3645" s="145">
        <v>841</v>
      </c>
      <c r="AA3645" s="150">
        <v>40786</v>
      </c>
      <c r="AB3645" s="145">
        <v>838</v>
      </c>
      <c r="AC3645" s="145">
        <v>1565</v>
      </c>
    </row>
    <row r="3646" spans="24:29">
      <c r="X3646" s="144">
        <v>40717</v>
      </c>
      <c r="Y3646" s="145">
        <v>1566</v>
      </c>
      <c r="Z3646" s="145">
        <v>840</v>
      </c>
      <c r="AA3646" s="150">
        <v>40785</v>
      </c>
      <c r="AB3646" s="145">
        <v>838</v>
      </c>
      <c r="AC3646" s="145">
        <v>1565</v>
      </c>
    </row>
    <row r="3647" spans="24:29">
      <c r="X3647" s="144">
        <v>40716</v>
      </c>
      <c r="Y3647" s="145">
        <v>1565</v>
      </c>
      <c r="Z3647" s="145">
        <v>840</v>
      </c>
      <c r="AA3647" s="150">
        <v>40784</v>
      </c>
      <c r="AB3647" s="145">
        <v>838</v>
      </c>
      <c r="AC3647" s="145">
        <v>1565</v>
      </c>
    </row>
    <row r="3648" spans="24:29">
      <c r="X3648" s="144">
        <v>40715</v>
      </c>
      <c r="Y3648" s="145">
        <v>1566</v>
      </c>
      <c r="Z3648" s="145">
        <v>840</v>
      </c>
      <c r="AA3648" s="150">
        <v>40781</v>
      </c>
      <c r="AB3648" s="145">
        <v>838</v>
      </c>
      <c r="AC3648" s="145">
        <v>1565</v>
      </c>
    </row>
    <row r="3649" spans="24:29">
      <c r="X3649" s="144">
        <v>40714</v>
      </c>
      <c r="Y3649" s="145">
        <v>1566</v>
      </c>
      <c r="Z3649" s="145">
        <v>840</v>
      </c>
      <c r="AA3649" s="150">
        <v>40780</v>
      </c>
      <c r="AB3649" s="145">
        <v>838</v>
      </c>
      <c r="AC3649" s="145">
        <v>1565</v>
      </c>
    </row>
    <row r="3650" spans="24:29">
      <c r="X3650" s="144">
        <v>40711</v>
      </c>
      <c r="Y3650" s="145">
        <v>1566</v>
      </c>
      <c r="Z3650" s="145">
        <v>838</v>
      </c>
      <c r="AA3650" s="150">
        <v>40779</v>
      </c>
      <c r="AB3650" s="145">
        <v>835</v>
      </c>
      <c r="AC3650" s="145">
        <v>1559</v>
      </c>
    </row>
    <row r="3651" spans="24:29">
      <c r="X3651" s="144">
        <v>40710</v>
      </c>
      <c r="Y3651" s="145">
        <v>1566</v>
      </c>
      <c r="Z3651" s="145">
        <v>838</v>
      </c>
      <c r="AA3651" s="150">
        <v>40778</v>
      </c>
      <c r="AB3651" s="145">
        <v>835</v>
      </c>
      <c r="AC3651" s="145">
        <v>1559</v>
      </c>
    </row>
    <row r="3652" spans="24:29">
      <c r="X3652" s="144">
        <v>40709</v>
      </c>
      <c r="Y3652" s="145">
        <v>1565</v>
      </c>
      <c r="Z3652" s="145">
        <v>838</v>
      </c>
      <c r="AA3652" s="150">
        <v>40777</v>
      </c>
      <c r="AB3652" s="145">
        <v>839</v>
      </c>
      <c r="AC3652" s="145">
        <v>1559</v>
      </c>
    </row>
    <row r="3653" spans="24:29">
      <c r="X3653" s="144">
        <v>40708</v>
      </c>
      <c r="Y3653" s="145">
        <v>1565</v>
      </c>
      <c r="Z3653" s="145">
        <v>837</v>
      </c>
      <c r="AA3653" s="150">
        <v>40774</v>
      </c>
      <c r="AB3653" s="145">
        <v>839</v>
      </c>
      <c r="AC3653" s="145">
        <v>1559</v>
      </c>
    </row>
    <row r="3654" spans="24:29">
      <c r="X3654" s="144">
        <v>40707</v>
      </c>
      <c r="Y3654" s="145">
        <v>1565</v>
      </c>
      <c r="Z3654" s="145">
        <v>837</v>
      </c>
      <c r="AA3654" s="150">
        <v>40773</v>
      </c>
      <c r="AB3654" s="145">
        <v>839</v>
      </c>
      <c r="AC3654" s="145">
        <v>1560</v>
      </c>
    </row>
    <row r="3655" spans="24:29">
      <c r="X3655" s="144">
        <v>40704</v>
      </c>
      <c r="Y3655" s="145">
        <v>1565</v>
      </c>
      <c r="Z3655" s="145">
        <v>837</v>
      </c>
      <c r="AA3655" s="150">
        <v>40772</v>
      </c>
      <c r="AB3655" s="145">
        <v>839</v>
      </c>
      <c r="AC3655" s="145">
        <v>1560</v>
      </c>
    </row>
    <row r="3656" spans="24:29">
      <c r="X3656" s="144">
        <v>40703</v>
      </c>
      <c r="Y3656" s="145">
        <v>1565</v>
      </c>
      <c r="Z3656" s="145">
        <v>837</v>
      </c>
      <c r="AA3656" s="150">
        <v>40771</v>
      </c>
      <c r="AB3656" s="145">
        <v>839</v>
      </c>
      <c r="AC3656" s="145">
        <v>1561</v>
      </c>
    </row>
    <row r="3657" spans="24:29">
      <c r="X3657" s="144">
        <v>40702</v>
      </c>
      <c r="Y3657" s="145">
        <v>1565</v>
      </c>
      <c r="Z3657" s="145">
        <v>837</v>
      </c>
      <c r="AA3657" s="150">
        <v>40770</v>
      </c>
      <c r="AB3657" s="145">
        <v>839</v>
      </c>
      <c r="AC3657" s="145">
        <v>1561</v>
      </c>
    </row>
    <row r="3658" spans="24:29">
      <c r="X3658" s="144">
        <v>40701</v>
      </c>
      <c r="Y3658" s="145">
        <v>1565</v>
      </c>
      <c r="Z3658" s="145">
        <v>830</v>
      </c>
      <c r="AA3658" s="150">
        <v>40767</v>
      </c>
      <c r="AB3658" s="145">
        <v>839</v>
      </c>
      <c r="AC3658" s="145">
        <v>1561</v>
      </c>
    </row>
    <row r="3659" spans="24:29">
      <c r="X3659" s="144">
        <v>40697</v>
      </c>
      <c r="Y3659" s="145">
        <v>1565</v>
      </c>
      <c r="Z3659" s="145">
        <v>830</v>
      </c>
      <c r="AA3659" s="150">
        <v>40766</v>
      </c>
      <c r="AB3659" s="145">
        <v>839</v>
      </c>
      <c r="AC3659" s="145">
        <v>1561</v>
      </c>
    </row>
    <row r="3660" spans="24:29">
      <c r="X3660" s="144">
        <v>40696</v>
      </c>
      <c r="Y3660" s="145">
        <v>1565</v>
      </c>
      <c r="Z3660" s="145">
        <v>827</v>
      </c>
      <c r="AA3660" s="150">
        <v>40765</v>
      </c>
      <c r="AB3660" s="145">
        <v>839</v>
      </c>
      <c r="AC3660" s="145">
        <v>1561</v>
      </c>
    </row>
    <row r="3661" spans="24:29">
      <c r="X3661" s="144">
        <v>40695</v>
      </c>
      <c r="Y3661" s="145">
        <v>1565</v>
      </c>
      <c r="Z3661" s="145">
        <v>825</v>
      </c>
      <c r="AA3661" s="150">
        <v>40764</v>
      </c>
      <c r="AB3661" s="145">
        <v>840</v>
      </c>
      <c r="AC3661" s="145">
        <v>1561</v>
      </c>
    </row>
    <row r="3662" spans="24:29">
      <c r="X3662" s="144">
        <v>40694</v>
      </c>
      <c r="Y3662" s="145">
        <v>1565</v>
      </c>
      <c r="Z3662" s="145">
        <v>820</v>
      </c>
      <c r="AA3662" s="150">
        <v>40763</v>
      </c>
      <c r="AB3662" s="145">
        <v>840</v>
      </c>
      <c r="AC3662" s="145">
        <v>1562</v>
      </c>
    </row>
    <row r="3663" spans="24:29">
      <c r="X3663" s="144">
        <v>40693</v>
      </c>
      <c r="Y3663" s="145">
        <v>1564</v>
      </c>
      <c r="Z3663" s="145">
        <v>820</v>
      </c>
      <c r="AA3663" s="150">
        <v>40760</v>
      </c>
      <c r="AB3663" s="145">
        <v>840</v>
      </c>
      <c r="AC3663" s="145">
        <v>1562</v>
      </c>
    </row>
    <row r="3664" spans="24:29">
      <c r="X3664" s="144">
        <v>40690</v>
      </c>
      <c r="Y3664" s="145">
        <v>1564</v>
      </c>
      <c r="Z3664" s="145">
        <v>815</v>
      </c>
      <c r="AA3664" s="150">
        <v>40759</v>
      </c>
      <c r="AB3664" s="145">
        <v>840</v>
      </c>
      <c r="AC3664" s="145">
        <v>1562</v>
      </c>
    </row>
    <row r="3665" spans="24:29">
      <c r="X3665" s="144">
        <v>40689</v>
      </c>
      <c r="Y3665" s="145">
        <v>1565</v>
      </c>
      <c r="Z3665" s="145">
        <v>811</v>
      </c>
      <c r="AA3665" s="150">
        <v>40758</v>
      </c>
      <c r="AB3665" s="145">
        <v>840</v>
      </c>
      <c r="AC3665" s="145">
        <v>1563</v>
      </c>
    </row>
    <row r="3666" spans="24:29">
      <c r="X3666" s="144">
        <v>40688</v>
      </c>
      <c r="Y3666" s="145">
        <v>1566</v>
      </c>
      <c r="Z3666" s="145">
        <v>811</v>
      </c>
      <c r="AA3666" s="150">
        <v>40757</v>
      </c>
      <c r="AB3666" s="145">
        <v>840</v>
      </c>
      <c r="AC3666" s="145">
        <v>1563</v>
      </c>
    </row>
    <row r="3667" spans="24:29">
      <c r="X3667" s="144">
        <v>40687</v>
      </c>
      <c r="Y3667" s="145">
        <v>1569</v>
      </c>
      <c r="Z3667" s="145">
        <v>811</v>
      </c>
      <c r="AA3667" s="150">
        <v>40756</v>
      </c>
      <c r="AB3667" s="145">
        <v>840</v>
      </c>
      <c r="AC3667" s="145">
        <v>1564</v>
      </c>
    </row>
    <row r="3668" spans="24:29">
      <c r="X3668" s="144">
        <v>40686</v>
      </c>
      <c r="Y3668" s="145">
        <v>1569</v>
      </c>
      <c r="Z3668" s="145">
        <v>811</v>
      </c>
      <c r="AA3668" s="150">
        <v>40753</v>
      </c>
      <c r="AB3668" s="145">
        <v>840</v>
      </c>
      <c r="AC3668" s="145">
        <v>1564</v>
      </c>
    </row>
    <row r="3669" spans="24:29">
      <c r="X3669" s="144">
        <v>40683</v>
      </c>
      <c r="Y3669" s="145">
        <v>1569</v>
      </c>
      <c r="Z3669" s="145">
        <v>810</v>
      </c>
      <c r="AA3669" s="150">
        <v>40752</v>
      </c>
      <c r="AB3669" s="145">
        <v>840</v>
      </c>
      <c r="AC3669" s="145">
        <v>1564</v>
      </c>
    </row>
    <row r="3670" spans="24:29">
      <c r="X3670" s="144">
        <v>40682</v>
      </c>
      <c r="Y3670" s="145">
        <v>1569</v>
      </c>
      <c r="Z3670" s="145">
        <v>810</v>
      </c>
      <c r="AA3670" s="150">
        <v>40751</v>
      </c>
      <c r="AB3670" s="145">
        <v>840</v>
      </c>
      <c r="AC3670" s="145">
        <v>1564</v>
      </c>
    </row>
    <row r="3671" spans="24:29">
      <c r="X3671" s="144">
        <v>40681</v>
      </c>
      <c r="Y3671" s="145">
        <v>1569</v>
      </c>
      <c r="Z3671" s="145">
        <v>810</v>
      </c>
      <c r="AA3671" s="150">
        <v>40750</v>
      </c>
      <c r="AB3671" s="145">
        <v>840</v>
      </c>
      <c r="AC3671" s="145">
        <v>1564</v>
      </c>
    </row>
    <row r="3672" spans="24:29">
      <c r="X3672" s="144">
        <v>40680</v>
      </c>
      <c r="Y3672" s="145">
        <v>1570</v>
      </c>
      <c r="Z3672" s="145">
        <v>807</v>
      </c>
      <c r="AA3672" s="150">
        <v>40749</v>
      </c>
      <c r="AB3672" s="145">
        <v>840</v>
      </c>
      <c r="AC3672" s="145">
        <v>1564</v>
      </c>
    </row>
    <row r="3673" spans="24:29">
      <c r="X3673" s="144">
        <v>40679</v>
      </c>
      <c r="Y3673" s="145">
        <v>1570</v>
      </c>
      <c r="Z3673" s="145">
        <v>807</v>
      </c>
      <c r="AA3673" s="150">
        <v>40746</v>
      </c>
      <c r="AB3673" s="145">
        <v>840</v>
      </c>
      <c r="AC3673" s="145">
        <v>1564</v>
      </c>
    </row>
    <row r="3674" spans="24:29">
      <c r="X3674" s="144">
        <v>40676</v>
      </c>
      <c r="Y3674" s="145">
        <v>1571</v>
      </c>
      <c r="Z3674" s="145">
        <v>807</v>
      </c>
      <c r="AA3674" s="150">
        <v>40745</v>
      </c>
      <c r="AB3674" s="145">
        <v>840</v>
      </c>
      <c r="AC3674" s="145">
        <v>1564</v>
      </c>
    </row>
    <row r="3675" spans="24:29">
      <c r="X3675" s="144">
        <v>40675</v>
      </c>
      <c r="Y3675" s="145">
        <v>1564</v>
      </c>
      <c r="Z3675" s="145">
        <v>807</v>
      </c>
      <c r="AA3675" s="150">
        <v>40744</v>
      </c>
      <c r="AB3675" s="145">
        <v>840</v>
      </c>
      <c r="AC3675" s="145">
        <v>1565</v>
      </c>
    </row>
    <row r="3676" spans="24:29">
      <c r="X3676" s="144">
        <v>40674</v>
      </c>
      <c r="Y3676" s="145">
        <v>1564</v>
      </c>
      <c r="Z3676" s="145">
        <v>807</v>
      </c>
      <c r="AA3676" s="150">
        <v>40743</v>
      </c>
      <c r="AB3676" s="145">
        <v>840</v>
      </c>
      <c r="AC3676" s="145">
        <v>1565</v>
      </c>
    </row>
    <row r="3677" spans="24:29">
      <c r="X3677" s="144">
        <v>40673</v>
      </c>
      <c r="Y3677" s="145">
        <v>1565</v>
      </c>
      <c r="Z3677" s="145">
        <v>806</v>
      </c>
      <c r="AA3677" s="150">
        <v>40742</v>
      </c>
      <c r="AB3677" s="145">
        <v>840</v>
      </c>
      <c r="AC3677" s="145">
        <v>1565</v>
      </c>
    </row>
    <row r="3678" spans="24:29">
      <c r="X3678" s="144">
        <v>40672</v>
      </c>
      <c r="Y3678" s="145">
        <v>1566</v>
      </c>
      <c r="Z3678" s="145">
        <v>806</v>
      </c>
      <c r="AA3678" s="150">
        <v>40739</v>
      </c>
      <c r="AB3678" s="145">
        <v>840</v>
      </c>
      <c r="AC3678" s="145">
        <v>1565</v>
      </c>
    </row>
    <row r="3679" spans="24:29">
      <c r="X3679" s="144">
        <v>40669</v>
      </c>
      <c r="Y3679" s="145">
        <v>1566</v>
      </c>
      <c r="Z3679" s="145">
        <v>787</v>
      </c>
      <c r="AA3679" s="150">
        <v>40738</v>
      </c>
      <c r="AB3679" s="145">
        <v>840</v>
      </c>
      <c r="AC3679" s="145">
        <v>1565</v>
      </c>
    </row>
    <row r="3680" spans="24:29">
      <c r="X3680" s="144">
        <v>40668</v>
      </c>
      <c r="Y3680" s="145">
        <v>1566</v>
      </c>
      <c r="Z3680" s="145">
        <v>783</v>
      </c>
      <c r="AA3680" s="150">
        <v>40737</v>
      </c>
      <c r="AB3680" s="145">
        <v>841</v>
      </c>
      <c r="AC3680" s="145">
        <v>1566</v>
      </c>
    </row>
    <row r="3681" spans="24:29">
      <c r="X3681" s="144">
        <v>40667</v>
      </c>
      <c r="Y3681" s="145">
        <v>1566</v>
      </c>
      <c r="Z3681" s="145">
        <v>781</v>
      </c>
      <c r="AA3681" s="150">
        <v>40736</v>
      </c>
      <c r="AB3681" s="145">
        <v>841</v>
      </c>
      <c r="AC3681" s="145">
        <v>1566</v>
      </c>
    </row>
    <row r="3682" spans="24:29">
      <c r="X3682" s="144">
        <v>40666</v>
      </c>
      <c r="Y3682" s="145">
        <v>1566</v>
      </c>
      <c r="Z3682" s="145">
        <v>780</v>
      </c>
      <c r="AA3682" s="150">
        <v>40735</v>
      </c>
      <c r="AB3682" s="145">
        <v>841</v>
      </c>
      <c r="AC3682" s="145">
        <v>1566</v>
      </c>
    </row>
    <row r="3683" spans="24:29">
      <c r="X3683" s="144">
        <v>40662</v>
      </c>
      <c r="Y3683" s="145">
        <v>1566</v>
      </c>
      <c r="Z3683" s="145">
        <v>779</v>
      </c>
      <c r="AA3683" s="150">
        <v>40732</v>
      </c>
      <c r="AB3683" s="145">
        <v>841</v>
      </c>
      <c r="AC3683" s="145">
        <v>1566</v>
      </c>
    </row>
    <row r="3684" spans="24:29">
      <c r="X3684" s="144">
        <v>40661</v>
      </c>
      <c r="Y3684" s="145">
        <v>1566</v>
      </c>
      <c r="Z3684" s="145">
        <v>779</v>
      </c>
      <c r="AA3684" s="150">
        <v>40731</v>
      </c>
      <c r="AB3684" s="145">
        <v>841</v>
      </c>
      <c r="AC3684" s="145">
        <v>1566</v>
      </c>
    </row>
    <row r="3685" spans="24:29">
      <c r="X3685" s="144">
        <v>40660</v>
      </c>
      <c r="Y3685" s="145">
        <v>1566</v>
      </c>
      <c r="Z3685" s="145">
        <v>779</v>
      </c>
      <c r="AA3685" s="150">
        <v>40730</v>
      </c>
      <c r="AB3685" s="145">
        <v>841</v>
      </c>
      <c r="AC3685" s="145">
        <v>1567</v>
      </c>
    </row>
    <row r="3686" spans="24:29">
      <c r="X3686" s="144">
        <v>40659</v>
      </c>
      <c r="Y3686" s="145">
        <v>1568</v>
      </c>
      <c r="Z3686" s="145">
        <v>779</v>
      </c>
      <c r="AA3686" s="150">
        <v>40729</v>
      </c>
      <c r="AB3686" s="145">
        <v>841</v>
      </c>
      <c r="AC3686" s="145">
        <v>1567</v>
      </c>
    </row>
    <row r="3687" spans="24:29">
      <c r="X3687" s="144">
        <v>40658</v>
      </c>
      <c r="Y3687" s="145">
        <v>1569</v>
      </c>
      <c r="Z3687" s="145">
        <v>779</v>
      </c>
      <c r="AA3687" s="150">
        <v>40728</v>
      </c>
      <c r="AB3687" s="145">
        <v>841</v>
      </c>
      <c r="AC3687" s="145">
        <v>1567</v>
      </c>
    </row>
    <row r="3688" spans="24:29">
      <c r="X3688" s="144">
        <v>40655</v>
      </c>
      <c r="Y3688" s="145">
        <v>1569</v>
      </c>
      <c r="Z3688" s="145">
        <v>779</v>
      </c>
      <c r="AA3688" s="150">
        <v>40725</v>
      </c>
      <c r="AB3688" s="145">
        <v>841</v>
      </c>
      <c r="AC3688" s="145">
        <v>1567</v>
      </c>
    </row>
    <row r="3689" spans="24:29">
      <c r="X3689" s="144">
        <v>40654</v>
      </c>
      <c r="Y3689" s="145">
        <v>1572</v>
      </c>
      <c r="Z3689" s="145">
        <v>774</v>
      </c>
      <c r="AA3689" s="150">
        <v>40724</v>
      </c>
      <c r="AB3689" s="145">
        <v>841</v>
      </c>
      <c r="AC3689" s="145">
        <v>1567</v>
      </c>
    </row>
    <row r="3690" spans="24:29">
      <c r="X3690" s="144">
        <v>40653</v>
      </c>
      <c r="Y3690" s="145">
        <v>1572</v>
      </c>
      <c r="Z3690" s="145">
        <v>774</v>
      </c>
      <c r="AA3690" s="150">
        <v>40723</v>
      </c>
      <c r="AB3690" s="145">
        <v>841</v>
      </c>
      <c r="AC3690" s="145">
        <v>1566</v>
      </c>
    </row>
    <row r="3691" spans="24:29">
      <c r="X3691" s="144">
        <v>40652</v>
      </c>
      <c r="Y3691" s="145">
        <v>1572</v>
      </c>
      <c r="Z3691" s="145">
        <v>772</v>
      </c>
      <c r="AA3691" s="150">
        <v>40722</v>
      </c>
      <c r="AB3691" s="145">
        <v>841</v>
      </c>
      <c r="AC3691" s="145">
        <v>1566</v>
      </c>
    </row>
    <row r="3692" spans="24:29">
      <c r="X3692" s="144">
        <v>40651</v>
      </c>
      <c r="Y3692" s="145">
        <v>1572</v>
      </c>
      <c r="Z3692" s="145">
        <v>772</v>
      </c>
      <c r="AA3692" s="150">
        <v>40721</v>
      </c>
      <c r="AB3692" s="145">
        <v>841</v>
      </c>
      <c r="AC3692" s="145">
        <v>1566</v>
      </c>
    </row>
    <row r="3693" spans="24:29">
      <c r="X3693" s="144">
        <v>40648</v>
      </c>
      <c r="Y3693" s="145">
        <v>1574</v>
      </c>
      <c r="Z3693" s="145">
        <v>772</v>
      </c>
      <c r="AA3693" s="150">
        <v>40718</v>
      </c>
      <c r="AB3693" s="145">
        <v>841</v>
      </c>
      <c r="AC3693" s="145">
        <v>1566</v>
      </c>
    </row>
    <row r="3694" spans="24:29">
      <c r="X3694" s="144">
        <v>40647</v>
      </c>
      <c r="Y3694" s="145">
        <v>1574</v>
      </c>
      <c r="Z3694" s="145">
        <v>772</v>
      </c>
      <c r="AA3694" s="150">
        <v>40717</v>
      </c>
      <c r="AB3694" s="145">
        <v>840</v>
      </c>
      <c r="AC3694" s="145">
        <v>1566</v>
      </c>
    </row>
    <row r="3695" spans="24:29">
      <c r="X3695" s="144">
        <v>40646</v>
      </c>
      <c r="Y3695" s="145">
        <v>1574</v>
      </c>
      <c r="Z3695" s="145">
        <v>771</v>
      </c>
      <c r="AA3695" s="150">
        <v>40716</v>
      </c>
      <c r="AB3695" s="145">
        <v>840</v>
      </c>
      <c r="AC3695" s="145">
        <v>1565</v>
      </c>
    </row>
    <row r="3696" spans="24:29">
      <c r="X3696" s="144">
        <v>40645</v>
      </c>
      <c r="Y3696" s="145">
        <v>1574</v>
      </c>
      <c r="Z3696" s="145">
        <v>771</v>
      </c>
      <c r="AA3696" s="150">
        <v>40715</v>
      </c>
      <c r="AB3696" s="145">
        <v>840</v>
      </c>
      <c r="AC3696" s="145">
        <v>1566</v>
      </c>
    </row>
    <row r="3697" spans="24:29">
      <c r="X3697" s="144">
        <v>40644</v>
      </c>
      <c r="Y3697" s="145">
        <v>1574</v>
      </c>
      <c r="Z3697" s="145">
        <v>771</v>
      </c>
      <c r="AA3697" s="150">
        <v>40714</v>
      </c>
      <c r="AB3697" s="145">
        <v>840</v>
      </c>
      <c r="AC3697" s="145">
        <v>1566</v>
      </c>
    </row>
    <row r="3698" spans="24:29">
      <c r="X3698" s="144">
        <v>40641</v>
      </c>
      <c r="Y3698" s="145">
        <v>1574</v>
      </c>
      <c r="Z3698" s="145">
        <v>771</v>
      </c>
      <c r="AA3698" s="150">
        <v>40711</v>
      </c>
      <c r="AB3698" s="145">
        <v>838</v>
      </c>
      <c r="AC3698" s="145">
        <v>1566</v>
      </c>
    </row>
    <row r="3699" spans="24:29">
      <c r="X3699" s="144">
        <v>40640</v>
      </c>
      <c r="Y3699" s="145">
        <v>1574</v>
      </c>
      <c r="Z3699" s="145">
        <v>771</v>
      </c>
      <c r="AA3699" s="150">
        <v>40710</v>
      </c>
      <c r="AB3699" s="145">
        <v>838</v>
      </c>
      <c r="AC3699" s="145">
        <v>1566</v>
      </c>
    </row>
    <row r="3700" spans="24:29">
      <c r="X3700" s="144">
        <v>40639</v>
      </c>
      <c r="Y3700" s="145">
        <v>1574</v>
      </c>
      <c r="Z3700" s="145">
        <v>770</v>
      </c>
      <c r="AA3700" s="150">
        <v>40709</v>
      </c>
      <c r="AB3700" s="145">
        <v>838</v>
      </c>
      <c r="AC3700" s="145">
        <v>1565</v>
      </c>
    </row>
    <row r="3701" spans="24:29">
      <c r="X3701" s="144">
        <v>40634</v>
      </c>
      <c r="Y3701" s="145">
        <v>1574</v>
      </c>
      <c r="Z3701" s="145">
        <v>774</v>
      </c>
      <c r="AA3701" s="150">
        <v>40708</v>
      </c>
      <c r="AB3701" s="145">
        <v>837</v>
      </c>
      <c r="AC3701" s="145">
        <v>1565</v>
      </c>
    </row>
    <row r="3702" spans="24:29">
      <c r="X3702" s="144">
        <v>40633</v>
      </c>
      <c r="Y3702" s="145">
        <v>1574</v>
      </c>
      <c r="Z3702" s="145">
        <v>774</v>
      </c>
      <c r="AA3702" s="150">
        <v>40707</v>
      </c>
      <c r="AB3702" s="145">
        <v>837</v>
      </c>
      <c r="AC3702" s="145">
        <v>1565</v>
      </c>
    </row>
    <row r="3703" spans="24:29">
      <c r="X3703" s="144">
        <v>40632</v>
      </c>
      <c r="Y3703" s="145">
        <v>1574</v>
      </c>
      <c r="Z3703" s="145">
        <v>774</v>
      </c>
      <c r="AA3703" s="150">
        <v>40704</v>
      </c>
      <c r="AB3703" s="145">
        <v>837</v>
      </c>
      <c r="AC3703" s="145">
        <v>1565</v>
      </c>
    </row>
    <row r="3704" spans="24:29">
      <c r="X3704" s="144">
        <v>40631</v>
      </c>
      <c r="Y3704" s="145">
        <v>1574</v>
      </c>
      <c r="Z3704" s="145">
        <v>774</v>
      </c>
      <c r="AA3704" s="150">
        <v>40703</v>
      </c>
      <c r="AB3704" s="145">
        <v>837</v>
      </c>
      <c r="AC3704" s="145">
        <v>1565</v>
      </c>
    </row>
    <row r="3705" spans="24:29">
      <c r="X3705" s="144">
        <v>40630</v>
      </c>
      <c r="Y3705" s="145">
        <v>1574</v>
      </c>
      <c r="Z3705" s="145">
        <v>774</v>
      </c>
      <c r="AA3705" s="150">
        <v>40702</v>
      </c>
      <c r="AB3705" s="145">
        <v>837</v>
      </c>
      <c r="AC3705" s="145">
        <v>1565</v>
      </c>
    </row>
    <row r="3706" spans="24:29">
      <c r="X3706" s="144">
        <v>40627</v>
      </c>
      <c r="Y3706" s="145">
        <v>1574</v>
      </c>
      <c r="Z3706" s="145">
        <v>774</v>
      </c>
      <c r="AA3706" s="150">
        <v>40701</v>
      </c>
      <c r="AB3706" s="145">
        <v>830</v>
      </c>
      <c r="AC3706" s="145">
        <v>1565</v>
      </c>
    </row>
    <row r="3707" spans="24:29">
      <c r="X3707" s="144">
        <v>40626</v>
      </c>
      <c r="Y3707" s="145">
        <v>1574</v>
      </c>
      <c r="Z3707" s="145">
        <v>774</v>
      </c>
      <c r="AA3707" s="150">
        <v>40697</v>
      </c>
      <c r="AB3707" s="145">
        <v>830</v>
      </c>
      <c r="AC3707" s="145">
        <v>1565</v>
      </c>
    </row>
    <row r="3708" spans="24:29">
      <c r="X3708" s="144">
        <v>40625</v>
      </c>
      <c r="Y3708" s="145">
        <v>1574</v>
      </c>
      <c r="Z3708" s="145">
        <v>773</v>
      </c>
      <c r="AA3708" s="150">
        <v>40696</v>
      </c>
      <c r="AB3708" s="145">
        <v>827</v>
      </c>
      <c r="AC3708" s="145">
        <v>1565</v>
      </c>
    </row>
    <row r="3709" spans="24:29">
      <c r="X3709" s="144">
        <v>40624</v>
      </c>
      <c r="Y3709" s="145">
        <v>1574</v>
      </c>
      <c r="Z3709" s="145">
        <v>773</v>
      </c>
      <c r="AA3709" s="150">
        <v>40695</v>
      </c>
      <c r="AB3709" s="145">
        <v>825</v>
      </c>
      <c r="AC3709" s="145">
        <v>1565</v>
      </c>
    </row>
    <row r="3710" spans="24:29">
      <c r="X3710" s="144">
        <v>40623</v>
      </c>
      <c r="Y3710" s="145">
        <v>1574</v>
      </c>
      <c r="Z3710" s="145">
        <v>773</v>
      </c>
      <c r="AA3710" s="150">
        <v>40694</v>
      </c>
      <c r="AB3710" s="145">
        <v>820</v>
      </c>
      <c r="AC3710" s="145">
        <v>1565</v>
      </c>
    </row>
    <row r="3711" spans="24:29">
      <c r="X3711" s="144">
        <v>40620</v>
      </c>
      <c r="Y3711" s="145">
        <v>1576</v>
      </c>
      <c r="Z3711" s="145">
        <v>774</v>
      </c>
      <c r="AA3711" s="150">
        <v>40693</v>
      </c>
      <c r="AB3711" s="145">
        <v>820</v>
      </c>
      <c r="AC3711" s="145">
        <v>1564</v>
      </c>
    </row>
    <row r="3712" spans="24:29">
      <c r="X3712" s="144">
        <v>40619</v>
      </c>
      <c r="Y3712" s="145">
        <v>1585</v>
      </c>
      <c r="Z3712" s="145">
        <v>779</v>
      </c>
      <c r="AA3712" s="150">
        <v>40690</v>
      </c>
      <c r="AB3712" s="145">
        <v>815</v>
      </c>
      <c r="AC3712" s="145">
        <v>1564</v>
      </c>
    </row>
    <row r="3713" spans="24:29">
      <c r="X3713" s="144">
        <v>40618</v>
      </c>
      <c r="Y3713" s="145">
        <v>1585</v>
      </c>
      <c r="Z3713" s="145">
        <v>779</v>
      </c>
      <c r="AA3713" s="150">
        <v>40689</v>
      </c>
      <c r="AB3713" s="145">
        <v>811</v>
      </c>
      <c r="AC3713" s="145">
        <v>1565</v>
      </c>
    </row>
    <row r="3714" spans="24:29">
      <c r="X3714" s="144">
        <v>40617</v>
      </c>
      <c r="Y3714" s="145">
        <v>1583</v>
      </c>
      <c r="Z3714" s="145">
        <v>779</v>
      </c>
      <c r="AA3714" s="150">
        <v>40688</v>
      </c>
      <c r="AB3714" s="145">
        <v>811</v>
      </c>
      <c r="AC3714" s="145">
        <v>1566</v>
      </c>
    </row>
    <row r="3715" spans="24:29">
      <c r="X3715" s="144">
        <v>40616</v>
      </c>
      <c r="Y3715" s="145">
        <v>1583</v>
      </c>
      <c r="Z3715" s="145">
        <v>779</v>
      </c>
      <c r="AA3715" s="150">
        <v>40687</v>
      </c>
      <c r="AB3715" s="145">
        <v>811</v>
      </c>
      <c r="AC3715" s="145">
        <v>1569</v>
      </c>
    </row>
    <row r="3716" spans="24:29">
      <c r="X3716" s="144">
        <v>40613</v>
      </c>
      <c r="Y3716" s="145">
        <v>1583</v>
      </c>
      <c r="Z3716" s="145">
        <v>779</v>
      </c>
      <c r="AA3716" s="150">
        <v>40686</v>
      </c>
      <c r="AB3716" s="145">
        <v>811</v>
      </c>
      <c r="AC3716" s="145">
        <v>1569</v>
      </c>
    </row>
    <row r="3717" spans="24:29">
      <c r="X3717" s="144">
        <v>40612</v>
      </c>
      <c r="Y3717" s="145">
        <v>1583</v>
      </c>
      <c r="Z3717" s="145">
        <v>779</v>
      </c>
      <c r="AA3717" s="150">
        <v>40683</v>
      </c>
      <c r="AB3717" s="145">
        <v>810</v>
      </c>
      <c r="AC3717" s="145">
        <v>1569</v>
      </c>
    </row>
    <row r="3718" spans="24:29">
      <c r="X3718" s="144">
        <v>40611</v>
      </c>
      <c r="Y3718" s="145">
        <v>1583</v>
      </c>
      <c r="Z3718" s="145">
        <v>779</v>
      </c>
      <c r="AA3718" s="150">
        <v>40682</v>
      </c>
      <c r="AB3718" s="145">
        <v>810</v>
      </c>
      <c r="AC3718" s="145">
        <v>1569</v>
      </c>
    </row>
    <row r="3719" spans="24:29">
      <c r="X3719" s="144">
        <v>40610</v>
      </c>
      <c r="Y3719" s="145">
        <v>1581</v>
      </c>
      <c r="Z3719" s="145">
        <v>779</v>
      </c>
      <c r="AA3719" s="150">
        <v>40681</v>
      </c>
      <c r="AB3719" s="145">
        <v>810</v>
      </c>
      <c r="AC3719" s="145">
        <v>1569</v>
      </c>
    </row>
    <row r="3720" spans="24:29">
      <c r="X3720" s="144">
        <v>40609</v>
      </c>
      <c r="Y3720" s="145">
        <v>1581</v>
      </c>
      <c r="Z3720" s="145">
        <v>779</v>
      </c>
      <c r="AA3720" s="150">
        <v>40680</v>
      </c>
      <c r="AB3720" s="145">
        <v>807</v>
      </c>
      <c r="AC3720" s="145">
        <v>1570</v>
      </c>
    </row>
    <row r="3721" spans="24:29">
      <c r="X3721" s="144">
        <v>40606</v>
      </c>
      <c r="Y3721" s="145">
        <v>1581</v>
      </c>
      <c r="Z3721" s="145">
        <v>779</v>
      </c>
      <c r="AA3721" s="150">
        <v>40679</v>
      </c>
      <c r="AB3721" s="145">
        <v>807</v>
      </c>
      <c r="AC3721" s="145">
        <v>1570</v>
      </c>
    </row>
    <row r="3722" spans="24:29">
      <c r="X3722" s="144">
        <v>40605</v>
      </c>
      <c r="Y3722" s="145">
        <v>1581</v>
      </c>
      <c r="Z3722" s="145">
        <v>779</v>
      </c>
      <c r="AA3722" s="150">
        <v>40676</v>
      </c>
      <c r="AB3722" s="145">
        <v>807</v>
      </c>
      <c r="AC3722" s="145">
        <v>1571</v>
      </c>
    </row>
    <row r="3723" spans="24:29">
      <c r="X3723" s="144">
        <v>40604</v>
      </c>
      <c r="Y3723" s="145">
        <v>1581</v>
      </c>
      <c r="Z3723" s="145">
        <v>780</v>
      </c>
      <c r="AA3723" s="150">
        <v>40675</v>
      </c>
      <c r="AB3723" s="145">
        <v>807</v>
      </c>
      <c r="AC3723" s="145">
        <v>1564</v>
      </c>
    </row>
    <row r="3724" spans="24:29">
      <c r="X3724" s="144">
        <v>40603</v>
      </c>
      <c r="Y3724" s="145">
        <v>1581</v>
      </c>
      <c r="Z3724" s="145">
        <v>780</v>
      </c>
      <c r="AA3724" s="150">
        <v>40674</v>
      </c>
      <c r="AB3724" s="145">
        <v>807</v>
      </c>
      <c r="AC3724" s="145">
        <v>1564</v>
      </c>
    </row>
    <row r="3725" spans="24:29">
      <c r="X3725" s="144">
        <v>40602</v>
      </c>
      <c r="Y3725" s="145">
        <v>1581</v>
      </c>
      <c r="Z3725" s="145">
        <v>780</v>
      </c>
      <c r="AA3725" s="150">
        <v>40673</v>
      </c>
      <c r="AB3725" s="145">
        <v>806</v>
      </c>
      <c r="AC3725" s="145">
        <v>1565</v>
      </c>
    </row>
    <row r="3726" spans="24:29">
      <c r="X3726" s="144">
        <v>40599</v>
      </c>
      <c r="Y3726" s="145">
        <v>1581</v>
      </c>
      <c r="Z3726" s="145">
        <v>780</v>
      </c>
      <c r="AA3726" s="150">
        <v>40672</v>
      </c>
      <c r="AB3726" s="145">
        <v>806</v>
      </c>
      <c r="AC3726" s="145">
        <v>1566</v>
      </c>
    </row>
    <row r="3727" spans="24:29">
      <c r="X3727" s="144">
        <v>40598</v>
      </c>
      <c r="Y3727" s="145">
        <v>1582</v>
      </c>
      <c r="Z3727" s="145">
        <v>780</v>
      </c>
      <c r="AA3727" s="150">
        <v>40669</v>
      </c>
      <c r="AB3727" s="145">
        <v>787</v>
      </c>
      <c r="AC3727" s="145">
        <v>1566</v>
      </c>
    </row>
    <row r="3728" spans="24:29">
      <c r="X3728" s="144">
        <v>40597</v>
      </c>
      <c r="Y3728" s="145">
        <v>1582</v>
      </c>
      <c r="Z3728" s="145">
        <v>780</v>
      </c>
      <c r="AA3728" s="150">
        <v>40668</v>
      </c>
      <c r="AB3728" s="145">
        <v>783</v>
      </c>
      <c r="AC3728" s="145">
        <v>1566</v>
      </c>
    </row>
    <row r="3729" spans="24:29">
      <c r="X3729" s="144">
        <v>40596</v>
      </c>
      <c r="Y3729" s="145">
        <v>1582</v>
      </c>
      <c r="Z3729" s="145">
        <v>780</v>
      </c>
      <c r="AA3729" s="150">
        <v>40667</v>
      </c>
      <c r="AB3729" s="145">
        <v>781</v>
      </c>
      <c r="AC3729" s="145">
        <v>1566</v>
      </c>
    </row>
    <row r="3730" spans="24:29">
      <c r="X3730" s="144">
        <v>40595</v>
      </c>
      <c r="Y3730" s="145">
        <v>1582</v>
      </c>
      <c r="Z3730" s="145">
        <v>780</v>
      </c>
      <c r="AA3730" s="150">
        <v>40666</v>
      </c>
      <c r="AB3730" s="145">
        <v>780</v>
      </c>
      <c r="AC3730" s="145">
        <v>1566</v>
      </c>
    </row>
    <row r="3731" spans="24:29">
      <c r="X3731" s="144">
        <v>40592</v>
      </c>
      <c r="Y3731" s="145">
        <v>1582</v>
      </c>
      <c r="Z3731" s="145">
        <v>780</v>
      </c>
      <c r="AA3731" s="150">
        <v>40662</v>
      </c>
      <c r="AB3731" s="145">
        <v>779</v>
      </c>
      <c r="AC3731" s="145">
        <v>1566</v>
      </c>
    </row>
    <row r="3732" spans="24:29">
      <c r="X3732" s="144">
        <v>40591</v>
      </c>
      <c r="Y3732" s="145">
        <v>1582</v>
      </c>
      <c r="Z3732" s="145">
        <v>780</v>
      </c>
      <c r="AA3732" s="150">
        <v>40661</v>
      </c>
      <c r="AB3732" s="145">
        <v>779</v>
      </c>
      <c r="AC3732" s="145">
        <v>1566</v>
      </c>
    </row>
    <row r="3733" spans="24:29">
      <c r="X3733" s="144">
        <v>40590</v>
      </c>
      <c r="Y3733" s="145">
        <v>1582</v>
      </c>
      <c r="Z3733" s="145">
        <v>780</v>
      </c>
      <c r="AA3733" s="150">
        <v>40660</v>
      </c>
      <c r="AB3733" s="145">
        <v>779</v>
      </c>
      <c r="AC3733" s="145">
        <v>1566</v>
      </c>
    </row>
    <row r="3734" spans="24:29">
      <c r="X3734" s="144">
        <v>40589</v>
      </c>
      <c r="Y3734" s="145">
        <v>1583</v>
      </c>
      <c r="Z3734" s="145">
        <v>781</v>
      </c>
      <c r="AA3734" s="150">
        <v>40659</v>
      </c>
      <c r="AB3734" s="145">
        <v>779</v>
      </c>
      <c r="AC3734" s="145">
        <v>1568</v>
      </c>
    </row>
    <row r="3735" spans="24:29">
      <c r="X3735" s="144">
        <v>40588</v>
      </c>
      <c r="Y3735" s="145">
        <v>1583</v>
      </c>
      <c r="Z3735" s="145">
        <v>779</v>
      </c>
      <c r="AA3735" s="150">
        <v>40658</v>
      </c>
      <c r="AB3735" s="145">
        <v>779</v>
      </c>
      <c r="AC3735" s="145">
        <v>1569</v>
      </c>
    </row>
    <row r="3736" spans="24:29">
      <c r="X3736" s="144">
        <v>40585</v>
      </c>
      <c r="Y3736" s="145">
        <v>1583</v>
      </c>
      <c r="Z3736" s="145">
        <v>779</v>
      </c>
      <c r="AA3736" s="150">
        <v>40655</v>
      </c>
      <c r="AB3736" s="145">
        <v>779</v>
      </c>
      <c r="AC3736" s="145">
        <v>1569</v>
      </c>
    </row>
    <row r="3737" spans="24:29">
      <c r="X3737" s="144">
        <v>40584</v>
      </c>
      <c r="Y3737" s="145">
        <v>1582</v>
      </c>
      <c r="Z3737" s="145">
        <v>779</v>
      </c>
      <c r="AA3737" s="150">
        <v>40654</v>
      </c>
      <c r="AB3737" s="145">
        <v>774</v>
      </c>
      <c r="AC3737" s="145">
        <v>1572</v>
      </c>
    </row>
    <row r="3738" spans="24:29">
      <c r="X3738" s="144">
        <v>40583</v>
      </c>
      <c r="Y3738" s="145">
        <v>1582</v>
      </c>
      <c r="Z3738" s="145">
        <v>779</v>
      </c>
      <c r="AA3738" s="150">
        <v>40653</v>
      </c>
      <c r="AB3738" s="145">
        <v>774</v>
      </c>
      <c r="AC3738" s="145">
        <v>1572</v>
      </c>
    </row>
    <row r="3739" spans="24:29">
      <c r="AA3739" s="150">
        <v>40652</v>
      </c>
      <c r="AB3739" s="145">
        <v>772</v>
      </c>
      <c r="AC3739" s="145">
        <v>1572</v>
      </c>
    </row>
    <row r="3740" spans="24:29">
      <c r="X3740" s="140" t="s">
        <v>151</v>
      </c>
      <c r="AA3740" s="150">
        <v>40651</v>
      </c>
      <c r="AB3740" s="145">
        <v>772</v>
      </c>
      <c r="AC3740" s="145">
        <v>1572</v>
      </c>
    </row>
    <row r="3741" spans="24:29">
      <c r="AA3741" s="150">
        <v>40648</v>
      </c>
      <c r="AB3741" s="145">
        <v>772</v>
      </c>
      <c r="AC3741" s="145">
        <v>1574</v>
      </c>
    </row>
    <row r="3742" spans="24:29">
      <c r="AA3742" s="150">
        <v>40647</v>
      </c>
      <c r="AB3742" s="145">
        <v>772</v>
      </c>
      <c r="AC3742" s="145">
        <v>1574</v>
      </c>
    </row>
    <row r="3743" spans="24:29">
      <c r="AA3743" s="150">
        <v>40646</v>
      </c>
      <c r="AB3743" s="145">
        <v>771</v>
      </c>
      <c r="AC3743" s="145">
        <v>1574</v>
      </c>
    </row>
    <row r="3744" spans="24:29">
      <c r="AA3744" s="150">
        <v>40645</v>
      </c>
      <c r="AB3744" s="145">
        <v>771</v>
      </c>
      <c r="AC3744" s="145">
        <v>1574</v>
      </c>
    </row>
    <row r="3745" spans="27:29">
      <c r="AA3745" s="150">
        <v>40644</v>
      </c>
      <c r="AB3745" s="145">
        <v>771</v>
      </c>
      <c r="AC3745" s="145">
        <v>1574</v>
      </c>
    </row>
    <row r="3746" spans="27:29">
      <c r="AA3746" s="150">
        <v>40641</v>
      </c>
      <c r="AB3746" s="145">
        <v>771</v>
      </c>
      <c r="AC3746" s="145">
        <v>1574</v>
      </c>
    </row>
    <row r="3747" spans="27:29">
      <c r="AA3747" s="150">
        <v>40640</v>
      </c>
      <c r="AB3747" s="145">
        <v>771</v>
      </c>
      <c r="AC3747" s="145">
        <v>1574</v>
      </c>
    </row>
    <row r="3748" spans="27:29">
      <c r="AA3748" s="150">
        <v>40639</v>
      </c>
      <c r="AB3748" s="145">
        <v>770</v>
      </c>
      <c r="AC3748" s="145">
        <v>1574</v>
      </c>
    </row>
    <row r="3749" spans="27:29">
      <c r="AA3749" s="150">
        <v>40634</v>
      </c>
      <c r="AB3749" s="145">
        <v>774</v>
      </c>
      <c r="AC3749" s="145">
        <v>1574</v>
      </c>
    </row>
    <row r="3750" spans="27:29">
      <c r="AA3750" s="150">
        <v>40633</v>
      </c>
      <c r="AB3750" s="145">
        <v>774</v>
      </c>
      <c r="AC3750" s="145">
        <v>1574</v>
      </c>
    </row>
    <row r="3751" spans="27:29">
      <c r="AA3751" s="150">
        <v>40632</v>
      </c>
      <c r="AB3751" s="145">
        <v>774</v>
      </c>
      <c r="AC3751" s="145">
        <v>1574</v>
      </c>
    </row>
    <row r="3752" spans="27:29">
      <c r="AA3752" s="150">
        <v>40631</v>
      </c>
      <c r="AB3752" s="145">
        <v>774</v>
      </c>
      <c r="AC3752" s="145">
        <v>1574</v>
      </c>
    </row>
    <row r="3753" spans="27:29">
      <c r="AA3753" s="150">
        <v>40630</v>
      </c>
      <c r="AB3753" s="145">
        <v>774</v>
      </c>
      <c r="AC3753" s="145">
        <v>1574</v>
      </c>
    </row>
    <row r="3754" spans="27:29">
      <c r="AA3754" s="150">
        <v>40627</v>
      </c>
      <c r="AB3754" s="145">
        <v>774</v>
      </c>
      <c r="AC3754" s="145">
        <v>1574</v>
      </c>
    </row>
    <row r="3755" spans="27:29">
      <c r="AA3755" s="150">
        <v>40626</v>
      </c>
      <c r="AB3755" s="145">
        <v>774</v>
      </c>
      <c r="AC3755" s="145">
        <v>1574</v>
      </c>
    </row>
    <row r="3756" spans="27:29">
      <c r="AA3756" s="150">
        <v>40625</v>
      </c>
      <c r="AB3756" s="145">
        <v>773</v>
      </c>
      <c r="AC3756" s="145">
        <v>1574</v>
      </c>
    </row>
    <row r="3757" spans="27:29">
      <c r="AA3757" s="150">
        <v>40624</v>
      </c>
      <c r="AB3757" s="145">
        <v>773</v>
      </c>
      <c r="AC3757" s="145">
        <v>1574</v>
      </c>
    </row>
    <row r="3758" spans="27:29">
      <c r="AA3758" s="150">
        <v>40623</v>
      </c>
      <c r="AB3758" s="145">
        <v>773</v>
      </c>
      <c r="AC3758" s="145">
        <v>1574</v>
      </c>
    </row>
    <row r="3759" spans="27:29">
      <c r="AA3759" s="150">
        <v>40620</v>
      </c>
      <c r="AB3759" s="145">
        <v>774</v>
      </c>
      <c r="AC3759" s="145">
        <v>1576</v>
      </c>
    </row>
    <row r="3760" spans="27:29">
      <c r="AA3760" s="150">
        <v>40619</v>
      </c>
      <c r="AB3760" s="145">
        <v>779</v>
      </c>
      <c r="AC3760" s="145">
        <v>1585</v>
      </c>
    </row>
    <row r="3761" spans="27:29">
      <c r="AA3761" s="150">
        <v>40618</v>
      </c>
      <c r="AB3761" s="145">
        <v>779</v>
      </c>
      <c r="AC3761" s="145">
        <v>1585</v>
      </c>
    </row>
    <row r="3762" spans="27:29">
      <c r="AA3762" s="150">
        <v>40617</v>
      </c>
      <c r="AB3762" s="145">
        <v>779</v>
      </c>
      <c r="AC3762" s="145">
        <v>1583</v>
      </c>
    </row>
    <row r="3763" spans="27:29">
      <c r="AA3763" s="150">
        <v>40616</v>
      </c>
      <c r="AB3763" s="145">
        <v>779</v>
      </c>
      <c r="AC3763" s="145">
        <v>1583</v>
      </c>
    </row>
    <row r="3764" spans="27:29">
      <c r="AA3764" s="150">
        <v>40613</v>
      </c>
      <c r="AB3764" s="145">
        <v>779</v>
      </c>
      <c r="AC3764" s="145">
        <v>1583</v>
      </c>
    </row>
    <row r="3765" spans="27:29">
      <c r="AA3765" s="150">
        <v>40612</v>
      </c>
      <c r="AB3765" s="145">
        <v>779</v>
      </c>
      <c r="AC3765" s="145">
        <v>1583</v>
      </c>
    </row>
    <row r="3766" spans="27:29">
      <c r="AA3766" s="150">
        <v>40611</v>
      </c>
      <c r="AB3766" s="145">
        <v>779</v>
      </c>
      <c r="AC3766" s="145">
        <v>1583</v>
      </c>
    </row>
    <row r="3767" spans="27:29">
      <c r="AA3767" s="150">
        <v>40610</v>
      </c>
      <c r="AB3767" s="145">
        <v>779</v>
      </c>
      <c r="AC3767" s="145">
        <v>1581</v>
      </c>
    </row>
    <row r="3768" spans="27:29">
      <c r="AA3768" s="150">
        <v>40609</v>
      </c>
      <c r="AB3768" s="145">
        <v>779</v>
      </c>
      <c r="AC3768" s="145">
        <v>1581</v>
      </c>
    </row>
    <row r="3769" spans="27:29">
      <c r="AA3769" s="150">
        <v>40606</v>
      </c>
      <c r="AB3769" s="145">
        <v>779</v>
      </c>
      <c r="AC3769" s="145">
        <v>1581</v>
      </c>
    </row>
    <row r="3770" spans="27:29">
      <c r="AA3770" s="150">
        <v>40605</v>
      </c>
      <c r="AB3770" s="145">
        <v>779</v>
      </c>
      <c r="AC3770" s="145">
        <v>1581</v>
      </c>
    </row>
    <row r="3771" spans="27:29">
      <c r="AA3771" s="150">
        <v>40604</v>
      </c>
      <c r="AB3771" s="145">
        <v>780</v>
      </c>
      <c r="AC3771" s="145">
        <v>1581</v>
      </c>
    </row>
    <row r="3772" spans="27:29">
      <c r="AA3772" s="150">
        <v>40603</v>
      </c>
      <c r="AB3772" s="145">
        <v>780</v>
      </c>
      <c r="AC3772" s="145">
        <v>1581</v>
      </c>
    </row>
    <row r="3773" spans="27:29">
      <c r="AA3773" s="150">
        <v>40602</v>
      </c>
      <c r="AB3773" s="145">
        <v>780</v>
      </c>
      <c r="AC3773" s="145">
        <v>1581</v>
      </c>
    </row>
    <row r="3774" spans="27:29">
      <c r="AA3774" s="150">
        <v>40599</v>
      </c>
      <c r="AB3774" s="145">
        <v>780</v>
      </c>
      <c r="AC3774" s="145">
        <v>1581</v>
      </c>
    </row>
    <row r="3775" spans="27:29">
      <c r="AA3775" s="150">
        <v>40598</v>
      </c>
      <c r="AB3775" s="145">
        <v>780</v>
      </c>
      <c r="AC3775" s="145">
        <v>1582</v>
      </c>
    </row>
    <row r="3776" spans="27:29">
      <c r="AA3776" s="150">
        <v>40597</v>
      </c>
      <c r="AB3776" s="145">
        <v>780</v>
      </c>
      <c r="AC3776" s="145">
        <v>1582</v>
      </c>
    </row>
    <row r="3777" spans="27:29">
      <c r="AA3777" s="150">
        <v>40596</v>
      </c>
      <c r="AB3777" s="145">
        <v>780</v>
      </c>
      <c r="AC3777" s="145">
        <v>1582</v>
      </c>
    </row>
    <row r="3778" spans="27:29">
      <c r="AA3778" s="150">
        <v>40595</v>
      </c>
      <c r="AB3778" s="145">
        <v>780</v>
      </c>
      <c r="AC3778" s="145">
        <v>1582</v>
      </c>
    </row>
    <row r="3779" spans="27:29">
      <c r="AA3779" s="150">
        <v>40592</v>
      </c>
      <c r="AB3779" s="145">
        <v>780</v>
      </c>
      <c r="AC3779" s="145">
        <v>1582</v>
      </c>
    </row>
    <row r="3780" spans="27:29">
      <c r="AA3780" s="150">
        <v>40591</v>
      </c>
      <c r="AB3780" s="145">
        <v>780</v>
      </c>
      <c r="AC3780" s="145">
        <v>1582</v>
      </c>
    </row>
    <row r="3781" spans="27:29">
      <c r="AA3781" s="150">
        <v>40590</v>
      </c>
      <c r="AB3781" s="145">
        <v>780</v>
      </c>
      <c r="AC3781" s="145">
        <v>1582</v>
      </c>
    </row>
    <row r="3782" spans="27:29">
      <c r="AA3782" s="150">
        <v>40589</v>
      </c>
      <c r="AB3782" s="145">
        <v>781</v>
      </c>
      <c r="AC3782" s="145">
        <v>1583</v>
      </c>
    </row>
    <row r="3783" spans="27:29">
      <c r="AA3783" s="150">
        <v>40588</v>
      </c>
      <c r="AB3783" s="145">
        <v>779</v>
      </c>
      <c r="AC3783" s="145">
        <v>1583</v>
      </c>
    </row>
    <row r="3784" spans="27:29">
      <c r="AA3784" s="150">
        <v>40585</v>
      </c>
      <c r="AB3784" s="145">
        <v>779</v>
      </c>
      <c r="AC3784" s="145">
        <v>1583</v>
      </c>
    </row>
    <row r="3785" spans="27:29">
      <c r="AA3785" s="150">
        <v>40584</v>
      </c>
      <c r="AB3785" s="145">
        <v>779</v>
      </c>
      <c r="AC3785" s="145">
        <v>1582</v>
      </c>
    </row>
    <row r="3786" spans="27:29">
      <c r="AA3786" s="150">
        <v>40583</v>
      </c>
      <c r="AB3786" s="145">
        <v>779</v>
      </c>
      <c r="AC3786" s="145">
        <v>1582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93A5-5E41-4298-9C4C-30121B490496}">
  <dimension ref="A1:CJ426"/>
  <sheetViews>
    <sheetView zoomScaleNormal="100" workbookViewId="0">
      <selection activeCell="B8" sqref="B8:J8"/>
    </sheetView>
  </sheetViews>
  <sheetFormatPr defaultColWidth="8.5" defaultRowHeight="14"/>
  <cols>
    <col min="1" max="1" width="1" style="108" customWidth="1"/>
    <col min="2" max="3" width="7.33203125" style="21" customWidth="1"/>
    <col min="4" max="4" width="9.33203125" style="21" customWidth="1"/>
    <col min="5" max="8" width="7.33203125" style="21" customWidth="1"/>
    <col min="9" max="9" width="5" style="21" customWidth="1"/>
    <col min="10" max="10" width="7.33203125" style="21" customWidth="1"/>
    <col min="11" max="11" width="1.33203125" style="126" customWidth="1"/>
    <col min="12" max="12" width="9" style="134" customWidth="1"/>
    <col min="13" max="13" width="1.33203125" style="135" customWidth="1"/>
    <col min="14" max="29" width="9.5" style="136" customWidth="1"/>
    <col min="30" max="30" width="1.58203125" style="19" customWidth="1"/>
    <col min="31" max="88" width="8.5" style="105"/>
    <col min="89" max="16384" width="8.5" style="137"/>
  </cols>
  <sheetData>
    <row r="1" spans="1:49" ht="15.5">
      <c r="A1" s="1"/>
      <c r="B1" s="100"/>
      <c r="C1" s="100"/>
      <c r="D1" s="100"/>
      <c r="E1" s="100"/>
      <c r="F1" s="100"/>
      <c r="G1" s="100"/>
      <c r="H1" s="100"/>
      <c r="I1" s="100"/>
      <c r="J1" s="100"/>
      <c r="K1" s="1"/>
      <c r="L1" s="101"/>
      <c r="M1" s="102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4"/>
      <c r="AF1" s="106" t="s">
        <v>132</v>
      </c>
      <c r="AG1" s="15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</row>
    <row r="2" spans="1:49" ht="36">
      <c r="K2" s="22"/>
      <c r="L2" s="109"/>
      <c r="M2" s="110"/>
      <c r="N2" s="310" t="s">
        <v>76</v>
      </c>
      <c r="O2" s="310"/>
      <c r="P2" s="310"/>
      <c r="Q2" s="310"/>
      <c r="R2" s="310"/>
      <c r="S2" s="310"/>
      <c r="T2" s="310"/>
      <c r="U2" s="311"/>
      <c r="V2" s="310" t="s">
        <v>77</v>
      </c>
      <c r="W2" s="310"/>
      <c r="X2" s="310"/>
      <c r="Y2" s="310"/>
      <c r="Z2" s="310"/>
      <c r="AA2" s="310"/>
      <c r="AB2" s="310"/>
      <c r="AC2" s="312"/>
      <c r="AD2" s="104"/>
      <c r="AF2" s="285" t="s">
        <v>4</v>
      </c>
      <c r="AG2" s="285" t="s">
        <v>78</v>
      </c>
      <c r="AH2" s="285" t="s">
        <v>79</v>
      </c>
      <c r="AI2" s="285" t="s">
        <v>80</v>
      </c>
      <c r="AJ2" s="285" t="s">
        <v>81</v>
      </c>
      <c r="AK2" s="285" t="s">
        <v>82</v>
      </c>
      <c r="AL2" s="285" t="s">
        <v>83</v>
      </c>
      <c r="AM2" s="285" t="s">
        <v>84</v>
      </c>
      <c r="AN2" s="285" t="s">
        <v>85</v>
      </c>
      <c r="AO2" s="285" t="s">
        <v>86</v>
      </c>
      <c r="AP2" s="285" t="s">
        <v>87</v>
      </c>
      <c r="AQ2" s="285" t="s">
        <v>88</v>
      </c>
      <c r="AR2" s="285" t="s">
        <v>89</v>
      </c>
      <c r="AS2" s="285" t="s">
        <v>90</v>
      </c>
      <c r="AT2" s="285" t="s">
        <v>91</v>
      </c>
      <c r="AU2" s="285" t="s">
        <v>92</v>
      </c>
      <c r="AV2" s="285" t="s">
        <v>93</v>
      </c>
      <c r="AW2" s="111"/>
    </row>
    <row r="3" spans="1:49" ht="15">
      <c r="K3" s="22"/>
      <c r="L3" s="112"/>
      <c r="M3" s="113"/>
      <c r="N3" s="313" t="s">
        <v>94</v>
      </c>
      <c r="O3" s="313" t="s">
        <v>95</v>
      </c>
      <c r="P3" s="313" t="s">
        <v>96</v>
      </c>
      <c r="Q3" s="313" t="s">
        <v>97</v>
      </c>
      <c r="R3" s="313" t="s">
        <v>98</v>
      </c>
      <c r="S3" s="313" t="s">
        <v>99</v>
      </c>
      <c r="T3" s="313" t="s">
        <v>100</v>
      </c>
      <c r="U3" s="315" t="s">
        <v>101</v>
      </c>
      <c r="V3" s="313" t="s">
        <v>94</v>
      </c>
      <c r="W3" s="313" t="s">
        <v>95</v>
      </c>
      <c r="X3" s="313" t="s">
        <v>96</v>
      </c>
      <c r="Y3" s="313" t="s">
        <v>97</v>
      </c>
      <c r="Z3" s="313" t="s">
        <v>98</v>
      </c>
      <c r="AA3" s="313" t="s">
        <v>99</v>
      </c>
      <c r="AB3" s="313" t="s">
        <v>100</v>
      </c>
      <c r="AC3" s="313" t="s">
        <v>101</v>
      </c>
      <c r="AD3" s="104"/>
      <c r="AF3" s="286" t="s">
        <v>17</v>
      </c>
      <c r="AG3" s="286" t="s">
        <v>18</v>
      </c>
      <c r="AH3" s="286" t="s">
        <v>18</v>
      </c>
      <c r="AI3" s="286" t="s">
        <v>18</v>
      </c>
      <c r="AJ3" s="286" t="s">
        <v>18</v>
      </c>
      <c r="AK3" s="286" t="s">
        <v>18</v>
      </c>
      <c r="AL3" s="286" t="s">
        <v>18</v>
      </c>
      <c r="AM3" s="286" t="s">
        <v>18</v>
      </c>
      <c r="AN3" s="286" t="s">
        <v>18</v>
      </c>
      <c r="AO3" s="286" t="s">
        <v>18</v>
      </c>
      <c r="AP3" s="286" t="s">
        <v>18</v>
      </c>
      <c r="AQ3" s="286" t="s">
        <v>18</v>
      </c>
      <c r="AR3" s="286" t="s">
        <v>18</v>
      </c>
      <c r="AS3" s="286" t="s">
        <v>18</v>
      </c>
      <c r="AT3" s="286" t="s">
        <v>18</v>
      </c>
      <c r="AU3" s="286" t="s">
        <v>18</v>
      </c>
      <c r="AV3" s="286" t="s">
        <v>18</v>
      </c>
    </row>
    <row r="4" spans="1:49" ht="15.5" thickBot="1">
      <c r="A4" s="114"/>
      <c r="B4" s="34"/>
      <c r="C4" s="34"/>
      <c r="D4" s="303" t="s">
        <v>102</v>
      </c>
      <c r="E4" s="303"/>
      <c r="F4" s="303"/>
      <c r="G4" s="303"/>
      <c r="H4" s="303"/>
      <c r="I4" s="34"/>
      <c r="J4" s="34"/>
      <c r="K4" s="35"/>
      <c r="L4" s="115"/>
      <c r="M4" s="116"/>
      <c r="N4" s="314"/>
      <c r="O4" s="314"/>
      <c r="P4" s="314"/>
      <c r="Q4" s="314"/>
      <c r="R4" s="314"/>
      <c r="S4" s="314"/>
      <c r="T4" s="314"/>
      <c r="U4" s="316"/>
      <c r="V4" s="314"/>
      <c r="W4" s="314"/>
      <c r="X4" s="314"/>
      <c r="Y4" s="314"/>
      <c r="Z4" s="314"/>
      <c r="AA4" s="314"/>
      <c r="AB4" s="314"/>
      <c r="AC4" s="314"/>
      <c r="AD4" s="104"/>
      <c r="AF4" s="286" t="s">
        <v>20</v>
      </c>
      <c r="AG4" s="286" t="s">
        <v>21</v>
      </c>
      <c r="AH4" s="286" t="s">
        <v>21</v>
      </c>
      <c r="AI4" s="286" t="s">
        <v>21</v>
      </c>
      <c r="AJ4" s="286" t="s">
        <v>21</v>
      </c>
      <c r="AK4" s="286" t="s">
        <v>21</v>
      </c>
      <c r="AL4" s="286" t="s">
        <v>21</v>
      </c>
      <c r="AM4" s="286" t="s">
        <v>21</v>
      </c>
      <c r="AN4" s="286" t="s">
        <v>21</v>
      </c>
      <c r="AO4" s="286" t="s">
        <v>21</v>
      </c>
      <c r="AP4" s="286" t="s">
        <v>21</v>
      </c>
      <c r="AQ4" s="286" t="s">
        <v>21</v>
      </c>
      <c r="AR4" s="286" t="s">
        <v>21</v>
      </c>
      <c r="AS4" s="286" t="s">
        <v>21</v>
      </c>
      <c r="AT4" s="286" t="s">
        <v>21</v>
      </c>
      <c r="AU4" s="286" t="s">
        <v>21</v>
      </c>
      <c r="AV4" s="286" t="s">
        <v>21</v>
      </c>
    </row>
    <row r="5" spans="1:49" ht="15">
      <c r="A5" s="114"/>
      <c r="B5" s="34"/>
      <c r="C5" s="34"/>
      <c r="D5" s="303"/>
      <c r="E5" s="303"/>
      <c r="F5" s="303"/>
      <c r="G5" s="303"/>
      <c r="H5" s="303"/>
      <c r="I5" s="34"/>
      <c r="J5" s="34"/>
      <c r="K5" s="35"/>
      <c r="L5" s="117" t="s">
        <v>22</v>
      </c>
      <c r="M5" s="118"/>
      <c r="N5" s="119">
        <f t="shared" ref="N5:AC5" ca="1" si="0">OFFSET(N7,1,0)</f>
        <v>-0.9</v>
      </c>
      <c r="O5" s="119">
        <f t="shared" ca="1" si="0"/>
        <v>1.4</v>
      </c>
      <c r="P5" s="119">
        <f t="shared" ca="1" si="0"/>
        <v>-0.2</v>
      </c>
      <c r="Q5" s="119">
        <f t="shared" ca="1" si="0"/>
        <v>1.8</v>
      </c>
      <c r="R5" s="119">
        <f t="shared" ca="1" si="0"/>
        <v>5.4</v>
      </c>
      <c r="S5" s="119">
        <f t="shared" ca="1" si="0"/>
        <v>1.3</v>
      </c>
      <c r="T5" s="119">
        <f t="shared" ca="1" si="0"/>
        <v>2.1</v>
      </c>
      <c r="U5" s="119">
        <f t="shared" ca="1" si="0"/>
        <v>9.9</v>
      </c>
      <c r="V5" s="119">
        <f t="shared" ca="1" si="0"/>
        <v>-0.2</v>
      </c>
      <c r="W5" s="119">
        <f t="shared" ca="1" si="0"/>
        <v>0.6</v>
      </c>
      <c r="X5" s="119">
        <f t="shared" ca="1" si="0"/>
        <v>-0.1</v>
      </c>
      <c r="Y5" s="119">
        <f t="shared" ca="1" si="0"/>
        <v>-0.4</v>
      </c>
      <c r="Z5" s="119">
        <f t="shared" ca="1" si="0"/>
        <v>-0.3</v>
      </c>
      <c r="AA5" s="119">
        <f t="shared" ca="1" si="0"/>
        <v>0</v>
      </c>
      <c r="AB5" s="119">
        <f t="shared" ca="1" si="0"/>
        <v>0</v>
      </c>
      <c r="AC5" s="119">
        <f t="shared" ca="1" si="0"/>
        <v>-0.4</v>
      </c>
      <c r="AD5" s="104"/>
      <c r="AF5" s="286" t="s">
        <v>23</v>
      </c>
      <c r="AG5" s="286" t="s">
        <v>24</v>
      </c>
      <c r="AH5" s="286" t="s">
        <v>24</v>
      </c>
      <c r="AI5" s="286" t="s">
        <v>24</v>
      </c>
      <c r="AJ5" s="286" t="s">
        <v>24</v>
      </c>
      <c r="AK5" s="286" t="s">
        <v>24</v>
      </c>
      <c r="AL5" s="286" t="s">
        <v>24</v>
      </c>
      <c r="AM5" s="286" t="s">
        <v>24</v>
      </c>
      <c r="AN5" s="286" t="s">
        <v>24</v>
      </c>
      <c r="AO5" s="286" t="s">
        <v>24</v>
      </c>
      <c r="AP5" s="286" t="s">
        <v>24</v>
      </c>
      <c r="AQ5" s="286" t="s">
        <v>24</v>
      </c>
      <c r="AR5" s="286" t="s">
        <v>24</v>
      </c>
      <c r="AS5" s="286" t="s">
        <v>24</v>
      </c>
      <c r="AT5" s="286" t="s">
        <v>24</v>
      </c>
      <c r="AU5" s="286" t="s">
        <v>24</v>
      </c>
      <c r="AV5" s="286" t="s">
        <v>24</v>
      </c>
    </row>
    <row r="6" spans="1:49" ht="15">
      <c r="A6" s="114"/>
      <c r="B6" s="30" t="s">
        <v>25</v>
      </c>
      <c r="C6" s="34"/>
      <c r="D6" s="34"/>
      <c r="E6" s="34"/>
      <c r="F6" s="34"/>
      <c r="G6" s="34"/>
      <c r="H6" s="34"/>
      <c r="I6" s="34"/>
      <c r="J6" s="34"/>
      <c r="K6" s="35"/>
      <c r="L6" s="117" t="s">
        <v>26</v>
      </c>
      <c r="M6" s="118"/>
      <c r="N6" s="120">
        <f t="shared" ref="N6:AC6" ca="1" si="1">OFFSET(N7,2,0)</f>
        <v>-0.8</v>
      </c>
      <c r="O6" s="120">
        <f t="shared" ca="1" si="1"/>
        <v>1.5</v>
      </c>
      <c r="P6" s="120">
        <f t="shared" ca="1" si="1"/>
        <v>-0.2</v>
      </c>
      <c r="Q6" s="120">
        <f t="shared" ca="1" si="1"/>
        <v>1.4</v>
      </c>
      <c r="R6" s="120">
        <f t="shared" ca="1" si="1"/>
        <v>4.5999999999999996</v>
      </c>
      <c r="S6" s="120">
        <f t="shared" ca="1" si="1"/>
        <v>1.3</v>
      </c>
      <c r="T6" s="120">
        <f t="shared" ca="1" si="1"/>
        <v>2.2000000000000002</v>
      </c>
      <c r="U6" s="120">
        <f t="shared" ca="1" si="1"/>
        <v>11</v>
      </c>
      <c r="V6" s="120">
        <f t="shared" ca="1" si="1"/>
        <v>-1</v>
      </c>
      <c r="W6" s="120">
        <f t="shared" ca="1" si="1"/>
        <v>-0.3</v>
      </c>
      <c r="X6" s="120">
        <f t="shared" ca="1" si="1"/>
        <v>-0.1</v>
      </c>
      <c r="Y6" s="120">
        <f t="shared" ca="1" si="1"/>
        <v>0</v>
      </c>
      <c r="Z6" s="120">
        <f t="shared" ca="1" si="1"/>
        <v>3.5</v>
      </c>
      <c r="AA6" s="120">
        <f t="shared" ca="1" si="1"/>
        <v>0.5</v>
      </c>
      <c r="AB6" s="120">
        <f t="shared" ca="1" si="1"/>
        <v>0.3</v>
      </c>
      <c r="AC6" s="120">
        <f t="shared" ca="1" si="1"/>
        <v>-0.5</v>
      </c>
      <c r="AD6" s="104"/>
      <c r="AF6" s="286" t="s">
        <v>27</v>
      </c>
      <c r="AG6" s="287" t="s">
        <v>334</v>
      </c>
      <c r="AH6" s="287" t="s">
        <v>334</v>
      </c>
      <c r="AI6" s="287" t="s">
        <v>334</v>
      </c>
      <c r="AJ6" s="287" t="s">
        <v>334</v>
      </c>
      <c r="AK6" s="287" t="s">
        <v>334</v>
      </c>
      <c r="AL6" s="287" t="s">
        <v>334</v>
      </c>
      <c r="AM6" s="287" t="s">
        <v>334</v>
      </c>
      <c r="AN6" s="287" t="s">
        <v>334</v>
      </c>
      <c r="AO6" s="287" t="s">
        <v>334</v>
      </c>
      <c r="AP6" s="287" t="s">
        <v>334</v>
      </c>
      <c r="AQ6" s="287" t="s">
        <v>334</v>
      </c>
      <c r="AR6" s="287" t="s">
        <v>334</v>
      </c>
      <c r="AS6" s="287" t="s">
        <v>334</v>
      </c>
      <c r="AT6" s="287" t="s">
        <v>334</v>
      </c>
      <c r="AU6" s="287" t="s">
        <v>334</v>
      </c>
      <c r="AV6" s="287" t="s">
        <v>334</v>
      </c>
    </row>
    <row r="7" spans="1:49" ht="15">
      <c r="A7" s="1"/>
      <c r="B7" s="121"/>
      <c r="C7" s="121"/>
      <c r="D7" s="121"/>
      <c r="E7" s="121"/>
      <c r="F7" s="121"/>
      <c r="G7" s="121"/>
      <c r="H7" s="121"/>
      <c r="I7" s="121"/>
      <c r="J7" s="121"/>
      <c r="K7" s="1"/>
      <c r="L7" s="122"/>
      <c r="M7" s="122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04"/>
      <c r="AF7" s="124">
        <v>34365</v>
      </c>
      <c r="AG7" s="125">
        <v>0</v>
      </c>
      <c r="AH7" s="125">
        <v>14.2</v>
      </c>
      <c r="AI7" s="125">
        <v>29</v>
      </c>
      <c r="AJ7" s="125">
        <v>12.7</v>
      </c>
      <c r="AK7" s="125">
        <v>11.4</v>
      </c>
      <c r="AL7" s="125">
        <v>12.5</v>
      </c>
      <c r="AM7" s="125">
        <v>12.2</v>
      </c>
      <c r="AN7" s="125">
        <v>0</v>
      </c>
      <c r="AO7" s="125">
        <v>0</v>
      </c>
      <c r="AP7" s="125">
        <v>0</v>
      </c>
      <c r="AQ7" s="125">
        <v>0</v>
      </c>
      <c r="AR7" s="125">
        <v>0</v>
      </c>
      <c r="AS7" s="125">
        <v>0</v>
      </c>
      <c r="AT7" s="125">
        <v>0</v>
      </c>
      <c r="AU7" s="125">
        <v>0</v>
      </c>
      <c r="AV7" s="125">
        <v>0</v>
      </c>
    </row>
    <row r="8" spans="1:49" ht="15">
      <c r="B8" s="304" t="s">
        <v>103</v>
      </c>
      <c r="C8" s="305"/>
      <c r="D8" s="305"/>
      <c r="E8" s="305"/>
      <c r="F8" s="305"/>
      <c r="G8" s="305"/>
      <c r="H8" s="305"/>
      <c r="I8" s="305"/>
      <c r="J8" s="317"/>
      <c r="L8" s="127">
        <v>46173</v>
      </c>
      <c r="M8" s="122"/>
      <c r="N8" s="61">
        <f>VLOOKUP(L8,$AF:$AV,2,FALSE)</f>
        <v>-0.9</v>
      </c>
      <c r="O8" s="61">
        <f t="shared" ref="O8:O71" si="2">VLOOKUP(L8,AF:AV,3,FALSE)</f>
        <v>1.4</v>
      </c>
      <c r="P8" s="61">
        <f t="shared" ref="P8:P9" si="3">VLOOKUP(L8,AF:AV,4,FALSE)</f>
        <v>-0.2</v>
      </c>
      <c r="Q8" s="61">
        <f t="shared" ref="Q8:Q9" si="4">VLOOKUP(L8,AF:AV,5,FALSE)</f>
        <v>1.8</v>
      </c>
      <c r="R8" s="61">
        <f t="shared" ref="R8:R9" si="5">VLOOKUP(L8,AF:AV,6,FALSE)</f>
        <v>5.4</v>
      </c>
      <c r="S8" s="61">
        <f t="shared" ref="S8:S9" si="6">VLOOKUP(L8,AF:AV,7,FALSE)</f>
        <v>1.3</v>
      </c>
      <c r="T8" s="61">
        <f t="shared" ref="T8:T9" si="7">VLOOKUP(L8,AF:AV,8,FALSE)</f>
        <v>2.1</v>
      </c>
      <c r="U8" s="61">
        <f t="shared" ref="U8:U9" si="8">VLOOKUP(L8,AF:AV,9,FALSE)</f>
        <v>9.9</v>
      </c>
      <c r="V8" s="61">
        <f t="shared" ref="V8:V9" si="9">VLOOKUP(L8,AF:AV,10,FALSE)</f>
        <v>-0.2</v>
      </c>
      <c r="W8" s="61">
        <f t="shared" ref="W8:W9" si="10">VLOOKUP(L8,AF:AV,11,FALSE)</f>
        <v>0.6</v>
      </c>
      <c r="X8" s="61">
        <f t="shared" ref="X8:X9" si="11">VLOOKUP(L8,AF:AV,12,FALSE)</f>
        <v>-0.1</v>
      </c>
      <c r="Y8" s="61">
        <f t="shared" ref="Y8:Y9" si="12">VLOOKUP(L8,AF:AV,13,FALSE)</f>
        <v>-0.4</v>
      </c>
      <c r="Z8" s="61">
        <f t="shared" ref="Z8:Z9" si="13">VLOOKUP(L8,AF:AV,14,FALSE)</f>
        <v>-0.3</v>
      </c>
      <c r="AA8" s="61">
        <f t="shared" ref="AA8:AA9" si="14">VLOOKUP(L8,AF:AV,15,FALSE)</f>
        <v>0</v>
      </c>
      <c r="AB8" s="61">
        <f t="shared" ref="AB8:AB9" si="15">VLOOKUP(L8,AF:AV,16,FALSE)</f>
        <v>0</v>
      </c>
      <c r="AC8" s="61">
        <f t="shared" ref="AC8:AC9" si="16">VLOOKUP(L8,AF:AV,17,FALSE)</f>
        <v>-0.4</v>
      </c>
      <c r="AD8" s="104"/>
      <c r="AF8" s="124">
        <v>34393</v>
      </c>
      <c r="AG8" s="125">
        <v>0</v>
      </c>
      <c r="AH8" s="125">
        <v>15.1</v>
      </c>
      <c r="AI8" s="125">
        <v>28.9</v>
      </c>
      <c r="AJ8" s="125">
        <v>13</v>
      </c>
      <c r="AK8" s="125">
        <v>10.199999999999999</v>
      </c>
      <c r="AL8" s="125">
        <v>13.9</v>
      </c>
      <c r="AM8" s="125">
        <v>11.8</v>
      </c>
      <c r="AN8" s="125">
        <v>0</v>
      </c>
      <c r="AO8" s="125">
        <v>0</v>
      </c>
      <c r="AP8" s="125">
        <v>0</v>
      </c>
      <c r="AQ8" s="125">
        <v>0</v>
      </c>
      <c r="AR8" s="125">
        <v>0</v>
      </c>
      <c r="AS8" s="125">
        <v>0</v>
      </c>
      <c r="AT8" s="125">
        <v>0</v>
      </c>
      <c r="AU8" s="125">
        <v>0</v>
      </c>
      <c r="AV8" s="125">
        <v>0</v>
      </c>
    </row>
    <row r="9" spans="1:49" ht="15">
      <c r="B9" s="69"/>
      <c r="C9" s="69"/>
      <c r="D9" s="69"/>
      <c r="E9" s="69"/>
      <c r="F9" s="69"/>
      <c r="G9" s="69"/>
      <c r="H9" s="69"/>
      <c r="I9" s="69"/>
      <c r="J9" s="69"/>
      <c r="L9" s="127">
        <v>46142</v>
      </c>
      <c r="M9" s="122"/>
      <c r="N9" s="61">
        <f>VLOOKUP(L9,$AF:$AV,2,FALSE)</f>
        <v>-0.8</v>
      </c>
      <c r="O9" s="61">
        <f t="shared" si="2"/>
        <v>1.5</v>
      </c>
      <c r="P9" s="61">
        <f t="shared" si="3"/>
        <v>-0.2</v>
      </c>
      <c r="Q9" s="61">
        <f t="shared" si="4"/>
        <v>1.4</v>
      </c>
      <c r="R9" s="61">
        <f t="shared" si="5"/>
        <v>4.5999999999999996</v>
      </c>
      <c r="S9" s="61">
        <f t="shared" si="6"/>
        <v>1.3</v>
      </c>
      <c r="T9" s="61">
        <f t="shared" si="7"/>
        <v>2.2000000000000002</v>
      </c>
      <c r="U9" s="61">
        <f t="shared" si="8"/>
        <v>11</v>
      </c>
      <c r="V9" s="61">
        <f t="shared" si="9"/>
        <v>-1</v>
      </c>
      <c r="W9" s="61">
        <f t="shared" si="10"/>
        <v>-0.3</v>
      </c>
      <c r="X9" s="61">
        <f t="shared" si="11"/>
        <v>-0.1</v>
      </c>
      <c r="Y9" s="61">
        <f t="shared" si="12"/>
        <v>0</v>
      </c>
      <c r="Z9" s="61">
        <f t="shared" si="13"/>
        <v>3.5</v>
      </c>
      <c r="AA9" s="61">
        <f t="shared" si="14"/>
        <v>0.5</v>
      </c>
      <c r="AB9" s="61">
        <f t="shared" si="15"/>
        <v>0.3</v>
      </c>
      <c r="AC9" s="61">
        <f t="shared" si="16"/>
        <v>-0.5</v>
      </c>
      <c r="AD9" s="104"/>
      <c r="AF9" s="124">
        <v>34424</v>
      </c>
      <c r="AG9" s="125">
        <v>0</v>
      </c>
      <c r="AH9" s="125">
        <v>15.7</v>
      </c>
      <c r="AI9" s="125">
        <v>27.1</v>
      </c>
      <c r="AJ9" s="125">
        <v>13.2</v>
      </c>
      <c r="AK9" s="125">
        <v>11.2</v>
      </c>
      <c r="AL9" s="125">
        <v>13.6</v>
      </c>
      <c r="AM9" s="125">
        <v>11.6</v>
      </c>
      <c r="AN9" s="125">
        <v>0</v>
      </c>
      <c r="AO9" s="125">
        <v>0</v>
      </c>
      <c r="AP9" s="125">
        <v>0</v>
      </c>
      <c r="AQ9" s="125">
        <v>0</v>
      </c>
      <c r="AR9" s="125">
        <v>0</v>
      </c>
      <c r="AS9" s="125">
        <v>0</v>
      </c>
      <c r="AT9" s="125">
        <v>0</v>
      </c>
      <c r="AU9" s="125">
        <v>0</v>
      </c>
      <c r="AV9" s="125">
        <v>0</v>
      </c>
    </row>
    <row r="10" spans="1:49" ht="15">
      <c r="L10" s="127">
        <v>46112</v>
      </c>
      <c r="M10" s="128"/>
      <c r="N10" s="61">
        <f>VLOOKUP(L10,$AF:$AV,2,FALSE)</f>
        <v>0.4</v>
      </c>
      <c r="O10" s="61">
        <f>VLOOKUP(L10,AF:AV,3,FALSE)</f>
        <v>1.6</v>
      </c>
      <c r="P10" s="61">
        <f>VLOOKUP(L10,AF:AV,4,FALSE)</f>
        <v>-0.2</v>
      </c>
      <c r="Q10" s="61">
        <f>VLOOKUP(L10,AF:AV,5,FALSE)</f>
        <v>1.5</v>
      </c>
      <c r="R10" s="61">
        <f>VLOOKUP(L10,AF:AV,6,FALSE)</f>
        <v>0.9</v>
      </c>
      <c r="S10" s="61">
        <f>VLOOKUP(L10,AF:AV,7,FALSE)</f>
        <v>1.1000000000000001</v>
      </c>
      <c r="T10" s="61">
        <f>VLOOKUP(L10,AF:AV,8,FALSE)</f>
        <v>1.9</v>
      </c>
      <c r="U10" s="61">
        <f>VLOOKUP(L10,AF:AV,9,FALSE)</f>
        <v>13.5</v>
      </c>
      <c r="V10" s="61">
        <f>VLOOKUP(L10,AF:AV,10,FALSE)</f>
        <v>-1.8</v>
      </c>
      <c r="W10" s="61">
        <f>VLOOKUP(L10,AF:AV,11,FALSE)</f>
        <v>0.4</v>
      </c>
      <c r="X10" s="61">
        <f>VLOOKUP(L10,AF:AV,12,FALSE)</f>
        <v>0.1</v>
      </c>
      <c r="Y10" s="61">
        <f>VLOOKUP(L10,AF:AV,13,FALSE)</f>
        <v>-0.1</v>
      </c>
      <c r="Z10" s="61">
        <f>VLOOKUP(L10,AF:AV,14,FALSE)</f>
        <v>0.4</v>
      </c>
      <c r="AA10" s="61">
        <f>VLOOKUP(L10,AF:AV,15,FALSE)</f>
        <v>-1.6</v>
      </c>
      <c r="AB10" s="61">
        <f>VLOOKUP(L10,AF:AV,16,FALSE)</f>
        <v>0.1</v>
      </c>
      <c r="AC10" s="61">
        <f>VLOOKUP(L10,AF:AV,17,FALSE)</f>
        <v>-1.4</v>
      </c>
      <c r="AD10" s="104"/>
      <c r="AF10" s="124">
        <v>34454</v>
      </c>
      <c r="AG10" s="125">
        <v>0</v>
      </c>
      <c r="AH10" s="125">
        <v>16.5</v>
      </c>
      <c r="AI10" s="125">
        <v>25</v>
      </c>
      <c r="AJ10" s="125">
        <v>13</v>
      </c>
      <c r="AK10" s="125">
        <v>9.9</v>
      </c>
      <c r="AL10" s="125">
        <v>13.7</v>
      </c>
      <c r="AM10" s="125">
        <v>12.2</v>
      </c>
      <c r="AN10" s="125">
        <v>0</v>
      </c>
      <c r="AO10" s="125">
        <v>0</v>
      </c>
      <c r="AP10" s="125">
        <v>0</v>
      </c>
      <c r="AQ10" s="125">
        <v>0</v>
      </c>
      <c r="AR10" s="125">
        <v>0</v>
      </c>
      <c r="AS10" s="125">
        <v>0</v>
      </c>
      <c r="AT10" s="125">
        <v>0</v>
      </c>
      <c r="AU10" s="125">
        <v>0</v>
      </c>
      <c r="AV10" s="125">
        <v>0</v>
      </c>
    </row>
    <row r="11" spans="1:49" ht="15">
      <c r="L11" s="127">
        <v>46081</v>
      </c>
      <c r="M11" s="128"/>
      <c r="N11" s="61">
        <f>VLOOKUP(L11,$AF:$AV,2,FALSE)</f>
        <v>1.4</v>
      </c>
      <c r="O11" s="61">
        <f t="shared" si="2"/>
        <v>1.9</v>
      </c>
      <c r="P11" s="61">
        <f t="shared" ref="P11:P74" si="17">VLOOKUP(L11,AF:AV,4,FALSE)</f>
        <v>-0.2</v>
      </c>
      <c r="Q11" s="61">
        <f t="shared" ref="Q11:Q74" si="18">VLOOKUP(L11,AF:AV,5,FALSE)</f>
        <v>2.8</v>
      </c>
      <c r="R11" s="61">
        <f t="shared" ref="R11:R74" si="19">VLOOKUP(L11,AF:AV,6,FALSE)</f>
        <v>-0.7</v>
      </c>
      <c r="S11" s="61">
        <f t="shared" ref="S11:S74" si="20">VLOOKUP(L11,AF:AV,7,FALSE)</f>
        <v>2</v>
      </c>
      <c r="T11" s="61">
        <f t="shared" ref="T11:T74" si="21">VLOOKUP(L11,AF:AV,8,FALSE)</f>
        <v>1.9</v>
      </c>
      <c r="U11" s="61">
        <f t="shared" ref="U11:U74" si="22">VLOOKUP(L11,AF:AV,9,FALSE)</f>
        <v>15.4</v>
      </c>
      <c r="V11" s="61">
        <f t="shared" ref="V11:V74" si="23">VLOOKUP(L11,AF:AV,10,FALSE)</f>
        <v>1.4</v>
      </c>
      <c r="W11" s="61">
        <f t="shared" ref="W11:W74" si="24">VLOOKUP(L11,AF:AV,11,FALSE)</f>
        <v>-0.1</v>
      </c>
      <c r="X11" s="61">
        <f t="shared" ref="X11:X74" si="25">VLOOKUP(L11,AF:AV,12,FALSE)</f>
        <v>0</v>
      </c>
      <c r="Y11" s="61">
        <f t="shared" ref="Y11:Y74" si="26">VLOOKUP(L11,AF:AV,13,FALSE)</f>
        <v>0.2</v>
      </c>
      <c r="Z11" s="61">
        <f t="shared" ref="Z11:Z74" si="27">VLOOKUP(L11,AF:AV,14,FALSE)</f>
        <v>2.2000000000000002</v>
      </c>
      <c r="AA11" s="61">
        <f t="shared" ref="AA11:AA74" si="28">VLOOKUP(L11,AF:AV,15,FALSE)</f>
        <v>1.6</v>
      </c>
      <c r="AB11" s="61">
        <f t="shared" ref="AB11:AB74" si="29">VLOOKUP(L11,AF:AV,16,FALSE)</f>
        <v>0.1</v>
      </c>
      <c r="AC11" s="61">
        <f t="shared" ref="AC11:AC74" si="30">VLOOKUP(L11,AF:AV,17,FALSE)</f>
        <v>2.2999999999999998</v>
      </c>
      <c r="AD11" s="104"/>
      <c r="AF11" s="124">
        <v>34485</v>
      </c>
      <c r="AG11" s="125">
        <v>0</v>
      </c>
      <c r="AH11" s="125">
        <v>17.100000000000001</v>
      </c>
      <c r="AI11" s="125">
        <v>23.3</v>
      </c>
      <c r="AJ11" s="125">
        <v>12.5</v>
      </c>
      <c r="AK11" s="125">
        <v>9</v>
      </c>
      <c r="AL11" s="125">
        <v>13.3</v>
      </c>
      <c r="AM11" s="125">
        <v>12.1</v>
      </c>
      <c r="AN11" s="125">
        <v>0</v>
      </c>
      <c r="AO11" s="125">
        <v>0</v>
      </c>
      <c r="AP11" s="125">
        <v>0</v>
      </c>
      <c r="AQ11" s="125">
        <v>0</v>
      </c>
      <c r="AR11" s="125">
        <v>0</v>
      </c>
      <c r="AS11" s="125">
        <v>0</v>
      </c>
      <c r="AT11" s="125">
        <v>0</v>
      </c>
      <c r="AU11" s="125">
        <v>0</v>
      </c>
      <c r="AV11" s="125">
        <v>0</v>
      </c>
    </row>
    <row r="12" spans="1:49" ht="15">
      <c r="L12" s="127">
        <v>46053</v>
      </c>
      <c r="M12" s="128"/>
      <c r="N12" s="61">
        <f t="shared" ref="N12:N75" si="31">VLOOKUP(L12,$AF:$AV,2,FALSE)</f>
        <v>-0.2</v>
      </c>
      <c r="O12" s="61">
        <f t="shared" si="2"/>
        <v>1.9</v>
      </c>
      <c r="P12" s="61">
        <f t="shared" si="17"/>
        <v>-0.1</v>
      </c>
      <c r="Q12" s="61">
        <f t="shared" si="18"/>
        <v>2.6</v>
      </c>
      <c r="R12" s="61">
        <f t="shared" si="19"/>
        <v>-3.4</v>
      </c>
      <c r="S12" s="61">
        <f t="shared" si="20"/>
        <v>0</v>
      </c>
      <c r="T12" s="61">
        <f t="shared" si="21"/>
        <v>1.7</v>
      </c>
      <c r="U12" s="61">
        <f t="shared" si="22"/>
        <v>13.2</v>
      </c>
      <c r="V12" s="61">
        <f t="shared" si="23"/>
        <v>0</v>
      </c>
      <c r="W12" s="61">
        <f t="shared" si="24"/>
        <v>-0.2</v>
      </c>
      <c r="X12" s="61">
        <f t="shared" si="25"/>
        <v>0</v>
      </c>
      <c r="Y12" s="61">
        <f t="shared" si="26"/>
        <v>0.9</v>
      </c>
      <c r="Z12" s="61">
        <f t="shared" si="27"/>
        <v>0.1</v>
      </c>
      <c r="AA12" s="61">
        <f t="shared" si="28"/>
        <v>0.3</v>
      </c>
      <c r="AB12" s="61">
        <f t="shared" si="29"/>
        <v>0.3</v>
      </c>
      <c r="AC12" s="61">
        <f t="shared" si="30"/>
        <v>2.7</v>
      </c>
      <c r="AD12" s="104"/>
      <c r="AF12" s="124">
        <v>34515</v>
      </c>
      <c r="AG12" s="125">
        <v>0</v>
      </c>
      <c r="AH12" s="125">
        <v>17.2</v>
      </c>
      <c r="AI12" s="125">
        <v>21.4</v>
      </c>
      <c r="AJ12" s="125">
        <v>11.9</v>
      </c>
      <c r="AK12" s="125">
        <v>8</v>
      </c>
      <c r="AL12" s="125">
        <v>12.7</v>
      </c>
      <c r="AM12" s="125">
        <v>11.9</v>
      </c>
      <c r="AN12" s="125">
        <v>0</v>
      </c>
      <c r="AO12" s="125">
        <v>0</v>
      </c>
      <c r="AP12" s="125">
        <v>0</v>
      </c>
      <c r="AQ12" s="125">
        <v>0</v>
      </c>
      <c r="AR12" s="125">
        <v>0</v>
      </c>
      <c r="AS12" s="125">
        <v>0</v>
      </c>
      <c r="AT12" s="125">
        <v>0</v>
      </c>
      <c r="AU12" s="125">
        <v>0</v>
      </c>
      <c r="AV12" s="125">
        <v>0</v>
      </c>
    </row>
    <row r="13" spans="1:49" ht="15">
      <c r="L13" s="127">
        <v>46022</v>
      </c>
      <c r="M13" s="128"/>
      <c r="N13" s="61">
        <f t="shared" si="31"/>
        <v>0.8</v>
      </c>
      <c r="O13" s="61">
        <f t="shared" si="2"/>
        <v>1.7</v>
      </c>
      <c r="P13" s="61">
        <f t="shared" si="17"/>
        <v>-0.2</v>
      </c>
      <c r="Q13" s="61">
        <f t="shared" si="18"/>
        <v>2.2000000000000002</v>
      </c>
      <c r="R13" s="61">
        <f t="shared" si="19"/>
        <v>-2.6</v>
      </c>
      <c r="S13" s="61">
        <f t="shared" si="20"/>
        <v>0.9</v>
      </c>
      <c r="T13" s="61">
        <f t="shared" si="21"/>
        <v>1.8</v>
      </c>
      <c r="U13" s="61">
        <f t="shared" si="22"/>
        <v>17.399999999999999</v>
      </c>
      <c r="V13" s="61">
        <f t="shared" si="23"/>
        <v>0.2</v>
      </c>
      <c r="W13" s="61">
        <f t="shared" si="24"/>
        <v>0</v>
      </c>
      <c r="X13" s="61">
        <f t="shared" si="25"/>
        <v>-0.1</v>
      </c>
      <c r="Y13" s="61">
        <f t="shared" si="26"/>
        <v>0.4</v>
      </c>
      <c r="Z13" s="61">
        <f t="shared" si="27"/>
        <v>0</v>
      </c>
      <c r="AA13" s="61">
        <f t="shared" si="28"/>
        <v>0.1</v>
      </c>
      <c r="AB13" s="61">
        <f t="shared" si="29"/>
        <v>0.1</v>
      </c>
      <c r="AC13" s="61">
        <f t="shared" si="30"/>
        <v>2.8</v>
      </c>
      <c r="AD13" s="104"/>
      <c r="AF13" s="124">
        <v>34546</v>
      </c>
      <c r="AG13" s="125">
        <v>0</v>
      </c>
      <c r="AH13" s="125">
        <v>17.5</v>
      </c>
      <c r="AI13" s="125">
        <v>18.7</v>
      </c>
      <c r="AJ13" s="125">
        <v>11.4</v>
      </c>
      <c r="AK13" s="125">
        <v>6.9</v>
      </c>
      <c r="AL13" s="125">
        <v>12.1</v>
      </c>
      <c r="AM13" s="125">
        <v>11.3</v>
      </c>
      <c r="AN13" s="125">
        <v>0</v>
      </c>
      <c r="AO13" s="125">
        <v>0</v>
      </c>
      <c r="AP13" s="125">
        <v>0</v>
      </c>
      <c r="AQ13" s="125">
        <v>0</v>
      </c>
      <c r="AR13" s="125">
        <v>0</v>
      </c>
      <c r="AS13" s="125">
        <v>0</v>
      </c>
      <c r="AT13" s="125">
        <v>0</v>
      </c>
      <c r="AU13" s="125">
        <v>0</v>
      </c>
      <c r="AV13" s="125">
        <v>0</v>
      </c>
    </row>
    <row r="14" spans="1:49" ht="15">
      <c r="L14" s="127">
        <v>45991</v>
      </c>
      <c r="M14" s="128"/>
      <c r="N14" s="61">
        <f t="shared" si="31"/>
        <v>0.3</v>
      </c>
      <c r="O14" s="61">
        <f t="shared" si="2"/>
        <v>1.9</v>
      </c>
      <c r="P14" s="61">
        <f t="shared" si="17"/>
        <v>0</v>
      </c>
      <c r="Q14" s="61">
        <f t="shared" si="18"/>
        <v>2.1</v>
      </c>
      <c r="R14" s="61">
        <f t="shared" si="19"/>
        <v>-2.2999999999999998</v>
      </c>
      <c r="S14" s="61">
        <f t="shared" si="20"/>
        <v>0.8</v>
      </c>
      <c r="T14" s="61">
        <f t="shared" si="21"/>
        <v>1.6</v>
      </c>
      <c r="U14" s="61">
        <f t="shared" si="22"/>
        <v>14.2</v>
      </c>
      <c r="V14" s="61">
        <f t="shared" si="23"/>
        <v>0.3</v>
      </c>
      <c r="W14" s="61">
        <f t="shared" si="24"/>
        <v>0.7</v>
      </c>
      <c r="X14" s="61">
        <f t="shared" si="25"/>
        <v>-0.1</v>
      </c>
      <c r="Y14" s="61">
        <f t="shared" si="26"/>
        <v>-0.4</v>
      </c>
      <c r="Z14" s="61">
        <f t="shared" si="27"/>
        <v>-0.9</v>
      </c>
      <c r="AA14" s="61">
        <f t="shared" si="28"/>
        <v>-0.8</v>
      </c>
      <c r="AB14" s="61">
        <f t="shared" si="29"/>
        <v>0.1</v>
      </c>
      <c r="AC14" s="61">
        <f t="shared" si="30"/>
        <v>1.2</v>
      </c>
      <c r="AD14" s="104"/>
      <c r="AF14" s="124">
        <v>34577</v>
      </c>
      <c r="AG14" s="125">
        <v>0</v>
      </c>
      <c r="AH14" s="125">
        <v>17.399999999999999</v>
      </c>
      <c r="AI14" s="125">
        <v>17.600000000000001</v>
      </c>
      <c r="AJ14" s="125">
        <v>11.3</v>
      </c>
      <c r="AK14" s="125">
        <v>6.3</v>
      </c>
      <c r="AL14" s="125">
        <v>11.9</v>
      </c>
      <c r="AM14" s="125">
        <v>11.5</v>
      </c>
      <c r="AN14" s="125">
        <v>0</v>
      </c>
      <c r="AO14" s="125">
        <v>0</v>
      </c>
      <c r="AP14" s="125">
        <v>0</v>
      </c>
      <c r="AQ14" s="125">
        <v>0</v>
      </c>
      <c r="AR14" s="125">
        <v>0</v>
      </c>
      <c r="AS14" s="125">
        <v>0</v>
      </c>
      <c r="AT14" s="125">
        <v>0</v>
      </c>
      <c r="AU14" s="125">
        <v>0</v>
      </c>
      <c r="AV14" s="125">
        <v>0</v>
      </c>
    </row>
    <row r="15" spans="1:49" ht="15">
      <c r="L15" s="127">
        <v>45961</v>
      </c>
      <c r="M15" s="128"/>
      <c r="N15" s="61">
        <f t="shared" si="31"/>
        <v>-1.6</v>
      </c>
      <c r="O15" s="61">
        <f t="shared" si="2"/>
        <v>1.7</v>
      </c>
      <c r="P15" s="61">
        <f t="shared" si="17"/>
        <v>0.1</v>
      </c>
      <c r="Q15" s="61">
        <f t="shared" si="18"/>
        <v>1.9</v>
      </c>
      <c r="R15" s="61">
        <f t="shared" si="19"/>
        <v>-1.5</v>
      </c>
      <c r="S15" s="61">
        <f t="shared" si="20"/>
        <v>0.9</v>
      </c>
      <c r="T15" s="61">
        <f t="shared" si="21"/>
        <v>1.4</v>
      </c>
      <c r="U15" s="61">
        <f t="shared" si="22"/>
        <v>12.8</v>
      </c>
      <c r="V15" s="61">
        <f t="shared" si="23"/>
        <v>0.2</v>
      </c>
      <c r="W15" s="61">
        <f t="shared" si="24"/>
        <v>0</v>
      </c>
      <c r="X15" s="61">
        <f t="shared" si="25"/>
        <v>-0.1</v>
      </c>
      <c r="Y15" s="61">
        <f t="shared" si="26"/>
        <v>-0.2</v>
      </c>
      <c r="Z15" s="61">
        <f t="shared" si="27"/>
        <v>-0.2</v>
      </c>
      <c r="AA15" s="61">
        <f t="shared" si="28"/>
        <v>0.3</v>
      </c>
      <c r="AB15" s="61">
        <f t="shared" si="29"/>
        <v>0.3</v>
      </c>
      <c r="AC15" s="61">
        <f t="shared" si="30"/>
        <v>3.8</v>
      </c>
      <c r="AD15" s="104"/>
      <c r="AF15" s="124">
        <v>34607</v>
      </c>
      <c r="AG15" s="125">
        <v>0</v>
      </c>
      <c r="AH15" s="125">
        <v>17.600000000000001</v>
      </c>
      <c r="AI15" s="125">
        <v>17.2</v>
      </c>
      <c r="AJ15" s="125">
        <v>11.5</v>
      </c>
      <c r="AK15" s="125">
        <v>5.6</v>
      </c>
      <c r="AL15" s="125">
        <v>11.4</v>
      </c>
      <c r="AM15" s="125">
        <v>11.2</v>
      </c>
      <c r="AN15" s="125">
        <v>0</v>
      </c>
      <c r="AO15" s="125">
        <v>0</v>
      </c>
      <c r="AP15" s="125">
        <v>0</v>
      </c>
      <c r="AQ15" s="125">
        <v>0</v>
      </c>
      <c r="AR15" s="125">
        <v>0</v>
      </c>
      <c r="AS15" s="125">
        <v>0</v>
      </c>
      <c r="AT15" s="125">
        <v>0</v>
      </c>
      <c r="AU15" s="125">
        <v>0</v>
      </c>
      <c r="AV15" s="125">
        <v>0</v>
      </c>
    </row>
    <row r="16" spans="1:49" ht="15">
      <c r="L16" s="127">
        <v>45930</v>
      </c>
      <c r="M16" s="128"/>
      <c r="N16" s="61">
        <f t="shared" si="31"/>
        <v>-2.6</v>
      </c>
      <c r="O16" s="61">
        <f t="shared" si="2"/>
        <v>1.7</v>
      </c>
      <c r="P16" s="61">
        <f t="shared" si="17"/>
        <v>0.1</v>
      </c>
      <c r="Q16" s="61">
        <f t="shared" si="18"/>
        <v>2.2000000000000002</v>
      </c>
      <c r="R16" s="61">
        <f t="shared" si="19"/>
        <v>-2</v>
      </c>
      <c r="S16" s="61">
        <f t="shared" si="20"/>
        <v>0.8</v>
      </c>
      <c r="T16" s="61">
        <f t="shared" si="21"/>
        <v>1.1000000000000001</v>
      </c>
      <c r="U16" s="61">
        <f t="shared" si="22"/>
        <v>9.9</v>
      </c>
      <c r="V16" s="61">
        <f t="shared" si="23"/>
        <v>0.5</v>
      </c>
      <c r="W16" s="61">
        <f t="shared" si="24"/>
        <v>0.7</v>
      </c>
      <c r="X16" s="61">
        <f t="shared" si="25"/>
        <v>0</v>
      </c>
      <c r="Y16" s="61">
        <f t="shared" si="26"/>
        <v>0.3</v>
      </c>
      <c r="Z16" s="61">
        <f t="shared" si="27"/>
        <v>-0.9</v>
      </c>
      <c r="AA16" s="61">
        <f t="shared" si="28"/>
        <v>-0.4</v>
      </c>
      <c r="AB16" s="61">
        <f t="shared" si="29"/>
        <v>0.2</v>
      </c>
      <c r="AC16" s="61">
        <f t="shared" si="30"/>
        <v>1.3</v>
      </c>
      <c r="AD16" s="104"/>
      <c r="AF16" s="124">
        <v>34638</v>
      </c>
      <c r="AG16" s="125">
        <v>0</v>
      </c>
      <c r="AH16" s="125">
        <v>18.2</v>
      </c>
      <c r="AI16" s="125">
        <v>16.3</v>
      </c>
      <c r="AJ16" s="125">
        <v>11.5</v>
      </c>
      <c r="AK16" s="125">
        <v>5.2</v>
      </c>
      <c r="AL16" s="125">
        <v>11.5</v>
      </c>
      <c r="AM16" s="125">
        <v>10.9</v>
      </c>
      <c r="AN16" s="125">
        <v>0</v>
      </c>
      <c r="AO16" s="125">
        <v>0</v>
      </c>
      <c r="AP16" s="125">
        <v>0</v>
      </c>
      <c r="AQ16" s="125">
        <v>0</v>
      </c>
      <c r="AR16" s="125">
        <v>0</v>
      </c>
      <c r="AS16" s="125">
        <v>0</v>
      </c>
      <c r="AT16" s="125">
        <v>0</v>
      </c>
      <c r="AU16" s="125">
        <v>0</v>
      </c>
      <c r="AV16" s="125">
        <v>0</v>
      </c>
    </row>
    <row r="17" spans="2:48" ht="15">
      <c r="L17" s="127">
        <v>45900</v>
      </c>
      <c r="M17" s="128"/>
      <c r="N17" s="61">
        <f t="shared" si="31"/>
        <v>-2.5</v>
      </c>
      <c r="O17" s="61">
        <f t="shared" si="2"/>
        <v>1.8</v>
      </c>
      <c r="P17" s="61">
        <f t="shared" si="17"/>
        <v>0.1</v>
      </c>
      <c r="Q17" s="61">
        <f t="shared" si="18"/>
        <v>1.8</v>
      </c>
      <c r="R17" s="61">
        <f t="shared" si="19"/>
        <v>-2.4</v>
      </c>
      <c r="S17" s="61">
        <f t="shared" si="20"/>
        <v>1</v>
      </c>
      <c r="T17" s="61">
        <f t="shared" si="21"/>
        <v>0.9</v>
      </c>
      <c r="U17" s="61">
        <f t="shared" si="22"/>
        <v>8.6</v>
      </c>
      <c r="V17" s="61">
        <f t="shared" si="23"/>
        <v>0.3</v>
      </c>
      <c r="W17" s="61">
        <f t="shared" si="24"/>
        <v>-0.1</v>
      </c>
      <c r="X17" s="61">
        <f t="shared" si="25"/>
        <v>0</v>
      </c>
      <c r="Y17" s="61">
        <f t="shared" si="26"/>
        <v>-0.1</v>
      </c>
      <c r="Z17" s="61">
        <f t="shared" si="27"/>
        <v>-0.3</v>
      </c>
      <c r="AA17" s="61">
        <f t="shared" si="28"/>
        <v>-0.1</v>
      </c>
      <c r="AB17" s="61">
        <f t="shared" si="29"/>
        <v>0.3</v>
      </c>
      <c r="AC17" s="61">
        <f t="shared" si="30"/>
        <v>0</v>
      </c>
      <c r="AD17" s="104"/>
      <c r="AF17" s="124">
        <v>34668</v>
      </c>
      <c r="AG17" s="125">
        <v>0</v>
      </c>
      <c r="AH17" s="125">
        <v>18.600000000000001</v>
      </c>
      <c r="AI17" s="125">
        <v>15.8</v>
      </c>
      <c r="AJ17" s="125">
        <v>11.3</v>
      </c>
      <c r="AK17" s="125">
        <v>4.8</v>
      </c>
      <c r="AL17" s="125">
        <v>11.1</v>
      </c>
      <c r="AM17" s="125">
        <v>11.5</v>
      </c>
      <c r="AN17" s="125">
        <v>0</v>
      </c>
      <c r="AO17" s="125">
        <v>0</v>
      </c>
      <c r="AP17" s="125">
        <v>0</v>
      </c>
      <c r="AQ17" s="125">
        <v>0</v>
      </c>
      <c r="AR17" s="125">
        <v>0</v>
      </c>
      <c r="AS17" s="125">
        <v>0</v>
      </c>
      <c r="AT17" s="125">
        <v>0</v>
      </c>
      <c r="AU17" s="125">
        <v>0</v>
      </c>
      <c r="AV17" s="125">
        <v>0</v>
      </c>
    </row>
    <row r="18" spans="2:48" ht="15">
      <c r="L18" s="127">
        <v>45869</v>
      </c>
      <c r="M18" s="128"/>
      <c r="N18" s="61">
        <f t="shared" si="31"/>
        <v>-0.8</v>
      </c>
      <c r="O18" s="61">
        <f t="shared" si="2"/>
        <v>1.7</v>
      </c>
      <c r="P18" s="61">
        <f t="shared" si="17"/>
        <v>0.1</v>
      </c>
      <c r="Q18" s="61">
        <f t="shared" si="18"/>
        <v>1.2</v>
      </c>
      <c r="R18" s="61">
        <f t="shared" si="19"/>
        <v>-3.1</v>
      </c>
      <c r="S18" s="61">
        <f t="shared" si="20"/>
        <v>0.9</v>
      </c>
      <c r="T18" s="61">
        <f t="shared" si="21"/>
        <v>0.5</v>
      </c>
      <c r="U18" s="61">
        <f t="shared" si="22"/>
        <v>8</v>
      </c>
      <c r="V18" s="61">
        <f t="shared" si="23"/>
        <v>-0.1</v>
      </c>
      <c r="W18" s="61">
        <f t="shared" si="24"/>
        <v>-0.3</v>
      </c>
      <c r="X18" s="61">
        <f t="shared" si="25"/>
        <v>0.1</v>
      </c>
      <c r="Y18" s="61">
        <f t="shared" si="26"/>
        <v>0.8</v>
      </c>
      <c r="Z18" s="61">
        <f t="shared" si="27"/>
        <v>1.5</v>
      </c>
      <c r="AA18" s="61">
        <f t="shared" si="28"/>
        <v>1.3</v>
      </c>
      <c r="AB18" s="61">
        <f t="shared" si="29"/>
        <v>0.2</v>
      </c>
      <c r="AC18" s="61">
        <f t="shared" si="30"/>
        <v>0.9</v>
      </c>
      <c r="AD18" s="104"/>
      <c r="AF18" s="124">
        <v>34699</v>
      </c>
      <c r="AG18" s="125">
        <v>0</v>
      </c>
      <c r="AH18" s="125">
        <v>19</v>
      </c>
      <c r="AI18" s="125">
        <v>15.2</v>
      </c>
      <c r="AJ18" s="125">
        <v>11.1</v>
      </c>
      <c r="AK18" s="125">
        <v>4.3</v>
      </c>
      <c r="AL18" s="125">
        <v>10.9</v>
      </c>
      <c r="AM18" s="125">
        <v>12</v>
      </c>
      <c r="AN18" s="125">
        <v>0</v>
      </c>
      <c r="AO18" s="125">
        <v>0</v>
      </c>
      <c r="AP18" s="125">
        <v>0</v>
      </c>
      <c r="AQ18" s="125">
        <v>0</v>
      </c>
      <c r="AR18" s="125">
        <v>0</v>
      </c>
      <c r="AS18" s="125">
        <v>0</v>
      </c>
      <c r="AT18" s="125">
        <v>0</v>
      </c>
      <c r="AU18" s="125">
        <v>0</v>
      </c>
      <c r="AV18" s="125">
        <v>0</v>
      </c>
    </row>
    <row r="19" spans="2:48" ht="15">
      <c r="L19" s="127">
        <v>45838</v>
      </c>
      <c r="M19" s="128"/>
      <c r="N19" s="61">
        <f t="shared" si="31"/>
        <v>0.1</v>
      </c>
      <c r="O19" s="61">
        <f t="shared" si="2"/>
        <v>1.6</v>
      </c>
      <c r="P19" s="61">
        <f t="shared" si="17"/>
        <v>0.1</v>
      </c>
      <c r="Q19" s="61">
        <f t="shared" si="18"/>
        <v>0.7</v>
      </c>
      <c r="R19" s="61">
        <f t="shared" si="19"/>
        <v>-3.7</v>
      </c>
      <c r="S19" s="61">
        <f t="shared" si="20"/>
        <v>1</v>
      </c>
      <c r="T19" s="61">
        <f t="shared" si="21"/>
        <v>0.4</v>
      </c>
      <c r="U19" s="61">
        <f t="shared" si="22"/>
        <v>8.1</v>
      </c>
      <c r="V19" s="61">
        <f t="shared" si="23"/>
        <v>-0.3</v>
      </c>
      <c r="W19" s="61">
        <f t="shared" si="24"/>
        <v>-0.1</v>
      </c>
      <c r="X19" s="61">
        <f t="shared" si="25"/>
        <v>0</v>
      </c>
      <c r="Y19" s="61">
        <f t="shared" si="26"/>
        <v>0.2</v>
      </c>
      <c r="Z19" s="61">
        <f t="shared" si="27"/>
        <v>0</v>
      </c>
      <c r="AA19" s="61">
        <f t="shared" si="28"/>
        <v>-0.1</v>
      </c>
      <c r="AB19" s="61">
        <f t="shared" si="29"/>
        <v>0.1</v>
      </c>
      <c r="AC19" s="61">
        <f t="shared" si="30"/>
        <v>0.5</v>
      </c>
      <c r="AD19" s="104"/>
      <c r="AF19" s="124">
        <v>34730</v>
      </c>
      <c r="AG19" s="125">
        <v>0</v>
      </c>
      <c r="AH19" s="125">
        <v>17.8</v>
      </c>
      <c r="AI19" s="125">
        <v>11.3</v>
      </c>
      <c r="AJ19" s="125">
        <v>8.1999999999999993</v>
      </c>
      <c r="AK19" s="125">
        <v>1.1000000000000001</v>
      </c>
      <c r="AL19" s="125">
        <v>6</v>
      </c>
      <c r="AM19" s="125">
        <v>9.9</v>
      </c>
      <c r="AN19" s="125">
        <v>0</v>
      </c>
      <c r="AO19" s="125">
        <v>0</v>
      </c>
      <c r="AP19" s="125">
        <v>0</v>
      </c>
      <c r="AQ19" s="125">
        <v>0</v>
      </c>
      <c r="AR19" s="125">
        <v>0</v>
      </c>
      <c r="AS19" s="125">
        <v>0</v>
      </c>
      <c r="AT19" s="125">
        <v>0</v>
      </c>
      <c r="AU19" s="125">
        <v>0</v>
      </c>
      <c r="AV19" s="125">
        <v>0</v>
      </c>
    </row>
    <row r="20" spans="2:48" ht="15">
      <c r="L20" s="127">
        <v>45808</v>
      </c>
      <c r="M20" s="128"/>
      <c r="N20" s="61">
        <f t="shared" si="31"/>
        <v>0.1</v>
      </c>
      <c r="O20" s="61">
        <f t="shared" si="2"/>
        <v>1.5</v>
      </c>
      <c r="P20" s="61">
        <f t="shared" si="17"/>
        <v>0.1</v>
      </c>
      <c r="Q20" s="61">
        <f t="shared" si="18"/>
        <v>0.1</v>
      </c>
      <c r="R20" s="61">
        <f t="shared" si="19"/>
        <v>-4.3</v>
      </c>
      <c r="S20" s="61">
        <f t="shared" si="20"/>
        <v>0.9</v>
      </c>
      <c r="T20" s="61">
        <f t="shared" si="21"/>
        <v>0.3</v>
      </c>
      <c r="U20" s="61">
        <f t="shared" si="22"/>
        <v>7.3</v>
      </c>
      <c r="V20" s="61">
        <f t="shared" si="23"/>
        <v>-0.2</v>
      </c>
      <c r="W20" s="61">
        <f t="shared" si="24"/>
        <v>0.6</v>
      </c>
      <c r="X20" s="61">
        <f t="shared" si="25"/>
        <v>0</v>
      </c>
      <c r="Y20" s="61">
        <f t="shared" si="26"/>
        <v>-0.8</v>
      </c>
      <c r="Z20" s="61">
        <f t="shared" si="27"/>
        <v>-1.2</v>
      </c>
      <c r="AA20" s="61">
        <f t="shared" si="28"/>
        <v>0.1</v>
      </c>
      <c r="AB20" s="61">
        <f t="shared" si="29"/>
        <v>0.1</v>
      </c>
      <c r="AC20" s="61">
        <f t="shared" si="30"/>
        <v>0.7</v>
      </c>
      <c r="AD20" s="104"/>
      <c r="AF20" s="124">
        <v>34758</v>
      </c>
      <c r="AG20" s="125">
        <v>0</v>
      </c>
      <c r="AH20" s="125">
        <v>17.7</v>
      </c>
      <c r="AI20" s="125">
        <v>11.1</v>
      </c>
      <c r="AJ20" s="125">
        <v>8.1</v>
      </c>
      <c r="AK20" s="125">
        <v>0.6</v>
      </c>
      <c r="AL20" s="125">
        <v>6.4</v>
      </c>
      <c r="AM20" s="125">
        <v>9.6999999999999993</v>
      </c>
      <c r="AN20" s="125">
        <v>0</v>
      </c>
      <c r="AO20" s="125">
        <v>0</v>
      </c>
      <c r="AP20" s="125">
        <v>0</v>
      </c>
      <c r="AQ20" s="125">
        <v>0</v>
      </c>
      <c r="AR20" s="125">
        <v>0</v>
      </c>
      <c r="AS20" s="125">
        <v>0</v>
      </c>
      <c r="AT20" s="125">
        <v>0</v>
      </c>
      <c r="AU20" s="125">
        <v>0</v>
      </c>
      <c r="AV20" s="125">
        <v>0</v>
      </c>
    </row>
    <row r="21" spans="2:48" ht="15">
      <c r="L21" s="127">
        <v>45777</v>
      </c>
      <c r="M21" s="128"/>
      <c r="N21" s="61">
        <f t="shared" si="31"/>
        <v>0.3</v>
      </c>
      <c r="O21" s="61">
        <f t="shared" si="2"/>
        <v>1.3</v>
      </c>
      <c r="P21" s="61">
        <f t="shared" si="17"/>
        <v>0.1</v>
      </c>
      <c r="Q21" s="61">
        <f t="shared" si="18"/>
        <v>0.2</v>
      </c>
      <c r="R21" s="61">
        <f t="shared" si="19"/>
        <v>-3.9</v>
      </c>
      <c r="S21" s="61">
        <f t="shared" si="20"/>
        <v>0.7</v>
      </c>
      <c r="T21" s="61">
        <f t="shared" si="21"/>
        <v>0.2</v>
      </c>
      <c r="U21" s="61">
        <f t="shared" si="22"/>
        <v>6.6</v>
      </c>
      <c r="V21" s="61">
        <f t="shared" si="23"/>
        <v>0.2</v>
      </c>
      <c r="W21" s="61">
        <f t="shared" si="24"/>
        <v>-0.1</v>
      </c>
      <c r="X21" s="61">
        <f t="shared" si="25"/>
        <v>0</v>
      </c>
      <c r="Y21" s="61">
        <f t="shared" si="26"/>
        <v>0</v>
      </c>
      <c r="Z21" s="61">
        <f t="shared" si="27"/>
        <v>-0.3</v>
      </c>
      <c r="AA21" s="61">
        <f t="shared" si="28"/>
        <v>0.4</v>
      </c>
      <c r="AB21" s="61">
        <f t="shared" si="29"/>
        <v>0.2</v>
      </c>
      <c r="AC21" s="61">
        <f t="shared" si="30"/>
        <v>2.4</v>
      </c>
      <c r="AD21" s="104"/>
      <c r="AF21" s="124">
        <v>34789</v>
      </c>
      <c r="AG21" s="125">
        <v>0</v>
      </c>
      <c r="AH21" s="125">
        <v>17</v>
      </c>
      <c r="AI21" s="125">
        <v>10.1</v>
      </c>
      <c r="AJ21" s="125">
        <v>7.5</v>
      </c>
      <c r="AK21" s="125">
        <v>-0.3</v>
      </c>
      <c r="AL21" s="125">
        <v>5.9</v>
      </c>
      <c r="AM21" s="125">
        <v>9.8000000000000007</v>
      </c>
      <c r="AN21" s="125">
        <v>0</v>
      </c>
      <c r="AO21" s="125">
        <v>0</v>
      </c>
      <c r="AP21" s="125">
        <v>0</v>
      </c>
      <c r="AQ21" s="125">
        <v>0</v>
      </c>
      <c r="AR21" s="125">
        <v>0</v>
      </c>
      <c r="AS21" s="125">
        <v>0</v>
      </c>
      <c r="AT21" s="125">
        <v>0</v>
      </c>
      <c r="AU21" s="125">
        <v>0</v>
      </c>
      <c r="AV21" s="125">
        <v>0</v>
      </c>
    </row>
    <row r="22" spans="2:48" ht="15">
      <c r="L22" s="127">
        <v>45747</v>
      </c>
      <c r="M22" s="128"/>
      <c r="N22" s="61">
        <f t="shared" si="31"/>
        <v>-0.6</v>
      </c>
      <c r="O22" s="61">
        <f t="shared" si="2"/>
        <v>1.3</v>
      </c>
      <c r="P22" s="61">
        <f t="shared" si="17"/>
        <v>0.1</v>
      </c>
      <c r="Q22" s="61">
        <f t="shared" si="18"/>
        <v>0.6</v>
      </c>
      <c r="R22" s="61">
        <f t="shared" si="19"/>
        <v>-2.6</v>
      </c>
      <c r="S22" s="61">
        <f t="shared" si="20"/>
        <v>0.8</v>
      </c>
      <c r="T22" s="61">
        <f t="shared" si="21"/>
        <v>0.1</v>
      </c>
      <c r="U22" s="61">
        <f t="shared" si="22"/>
        <v>6.2</v>
      </c>
      <c r="V22" s="61">
        <f t="shared" si="23"/>
        <v>-0.9</v>
      </c>
      <c r="W22" s="61">
        <f t="shared" si="24"/>
        <v>0.7</v>
      </c>
      <c r="X22" s="61">
        <f t="shared" si="25"/>
        <v>0</v>
      </c>
      <c r="Y22" s="61">
        <f t="shared" si="26"/>
        <v>1.3</v>
      </c>
      <c r="Z22" s="61">
        <f t="shared" si="27"/>
        <v>-1.4</v>
      </c>
      <c r="AA22" s="61">
        <f t="shared" si="28"/>
        <v>-0.8</v>
      </c>
      <c r="AB22" s="61">
        <f t="shared" si="29"/>
        <v>0</v>
      </c>
      <c r="AC22" s="61">
        <f t="shared" si="30"/>
        <v>0.4</v>
      </c>
      <c r="AD22" s="104"/>
      <c r="AF22" s="124">
        <v>34819</v>
      </c>
      <c r="AG22" s="125">
        <v>0</v>
      </c>
      <c r="AH22" s="125">
        <v>15.9</v>
      </c>
      <c r="AI22" s="125">
        <v>10.3</v>
      </c>
      <c r="AJ22" s="125">
        <v>7.3</v>
      </c>
      <c r="AK22" s="125">
        <v>-0.5</v>
      </c>
      <c r="AL22" s="125">
        <v>5.9</v>
      </c>
      <c r="AM22" s="125">
        <v>10.7</v>
      </c>
      <c r="AN22" s="125">
        <v>0</v>
      </c>
      <c r="AO22" s="125">
        <v>0</v>
      </c>
      <c r="AP22" s="125">
        <v>0</v>
      </c>
      <c r="AQ22" s="125">
        <v>0</v>
      </c>
      <c r="AR22" s="125">
        <v>0</v>
      </c>
      <c r="AS22" s="125">
        <v>0</v>
      </c>
      <c r="AT22" s="125">
        <v>0</v>
      </c>
      <c r="AU22" s="125">
        <v>0</v>
      </c>
      <c r="AV22" s="125">
        <v>0</v>
      </c>
    </row>
    <row r="23" spans="2:48" ht="15">
      <c r="B23" s="304"/>
      <c r="C23" s="305"/>
      <c r="D23" s="305"/>
      <c r="E23" s="305"/>
      <c r="F23" s="305"/>
      <c r="G23" s="305"/>
      <c r="H23" s="305"/>
      <c r="I23" s="305"/>
      <c r="J23" s="317"/>
      <c r="L23" s="127">
        <v>45716</v>
      </c>
      <c r="M23" s="128"/>
      <c r="N23" s="61">
        <f t="shared" si="31"/>
        <v>-1.9</v>
      </c>
      <c r="O23" s="61">
        <f t="shared" si="2"/>
        <v>1.2</v>
      </c>
      <c r="P23" s="61">
        <f t="shared" si="17"/>
        <v>0.1</v>
      </c>
      <c r="Q23" s="61">
        <f t="shared" si="18"/>
        <v>-0.7</v>
      </c>
      <c r="R23" s="61">
        <f t="shared" si="19"/>
        <v>-2.5</v>
      </c>
      <c r="S23" s="61">
        <f t="shared" si="20"/>
        <v>-0.5</v>
      </c>
      <c r="T23" s="61">
        <f t="shared" si="21"/>
        <v>0.2</v>
      </c>
      <c r="U23" s="61">
        <f t="shared" si="22"/>
        <v>6.5</v>
      </c>
      <c r="V23" s="61">
        <f t="shared" si="23"/>
        <v>-0.2</v>
      </c>
      <c r="W23" s="61">
        <f t="shared" si="24"/>
        <v>-0.1</v>
      </c>
      <c r="X23" s="61">
        <f t="shared" si="25"/>
        <v>0</v>
      </c>
      <c r="Y23" s="61">
        <f t="shared" si="26"/>
        <v>-0.1</v>
      </c>
      <c r="Z23" s="61">
        <f t="shared" si="27"/>
        <v>-0.4</v>
      </c>
      <c r="AA23" s="61">
        <f t="shared" si="28"/>
        <v>-0.5</v>
      </c>
      <c r="AB23" s="61">
        <f t="shared" si="29"/>
        <v>0</v>
      </c>
      <c r="AC23" s="61">
        <f t="shared" si="30"/>
        <v>0.7</v>
      </c>
      <c r="AD23" s="104"/>
      <c r="AF23" s="124">
        <v>34850</v>
      </c>
      <c r="AG23" s="125">
        <v>0</v>
      </c>
      <c r="AH23" s="125">
        <v>15.4</v>
      </c>
      <c r="AI23" s="125">
        <v>10.7</v>
      </c>
      <c r="AJ23" s="125">
        <v>7.1</v>
      </c>
      <c r="AK23" s="125">
        <v>-0.6</v>
      </c>
      <c r="AL23" s="125">
        <v>5.9</v>
      </c>
      <c r="AM23" s="125">
        <v>11.2</v>
      </c>
      <c r="AN23" s="125">
        <v>0</v>
      </c>
      <c r="AO23" s="125">
        <v>0</v>
      </c>
      <c r="AP23" s="125">
        <v>0</v>
      </c>
      <c r="AQ23" s="125">
        <v>0</v>
      </c>
      <c r="AR23" s="125">
        <v>0</v>
      </c>
      <c r="AS23" s="125">
        <v>0</v>
      </c>
      <c r="AT23" s="125">
        <v>0</v>
      </c>
      <c r="AU23" s="125">
        <v>0</v>
      </c>
      <c r="AV23" s="125">
        <v>0</v>
      </c>
    </row>
    <row r="24" spans="2:48" ht="15">
      <c r="B24" s="68"/>
      <c r="C24" s="69"/>
      <c r="D24" s="69"/>
      <c r="E24" s="69"/>
      <c r="F24" s="69"/>
      <c r="G24" s="69"/>
      <c r="H24" s="69"/>
      <c r="I24" s="69"/>
      <c r="J24" s="129"/>
      <c r="L24" s="127">
        <v>45688</v>
      </c>
      <c r="M24" s="128"/>
      <c r="N24" s="61">
        <f t="shared" si="31"/>
        <v>0.6</v>
      </c>
      <c r="O24" s="61">
        <f t="shared" si="2"/>
        <v>1.1000000000000001</v>
      </c>
      <c r="P24" s="61">
        <f t="shared" si="17"/>
        <v>0.1</v>
      </c>
      <c r="Q24" s="61">
        <f t="shared" si="18"/>
        <v>-1.1000000000000001</v>
      </c>
      <c r="R24" s="61">
        <f t="shared" si="19"/>
        <v>-0.6</v>
      </c>
      <c r="S24" s="61">
        <f t="shared" si="20"/>
        <v>1.7</v>
      </c>
      <c r="T24" s="61">
        <f t="shared" si="21"/>
        <v>0.7</v>
      </c>
      <c r="U24" s="61">
        <f t="shared" si="22"/>
        <v>5.4</v>
      </c>
      <c r="V24" s="61">
        <f t="shared" si="23"/>
        <v>0.9</v>
      </c>
      <c r="W24" s="61">
        <f t="shared" si="24"/>
        <v>-0.4</v>
      </c>
      <c r="X24" s="61">
        <f t="shared" si="25"/>
        <v>0</v>
      </c>
      <c r="Y24" s="61">
        <f t="shared" si="26"/>
        <v>0.7</v>
      </c>
      <c r="Z24" s="61">
        <f t="shared" si="27"/>
        <v>1.7</v>
      </c>
      <c r="AA24" s="61">
        <f t="shared" si="28"/>
        <v>1.5</v>
      </c>
      <c r="AB24" s="61">
        <f t="shared" si="29"/>
        <v>0</v>
      </c>
      <c r="AC24" s="61">
        <f t="shared" si="30"/>
        <v>1.6</v>
      </c>
      <c r="AD24" s="104"/>
      <c r="AF24" s="124">
        <v>34880</v>
      </c>
      <c r="AG24" s="125">
        <v>0</v>
      </c>
      <c r="AH24" s="125">
        <v>14.8</v>
      </c>
      <c r="AI24" s="125">
        <v>10.1</v>
      </c>
      <c r="AJ24" s="125">
        <v>6.8</v>
      </c>
      <c r="AK24" s="125">
        <v>-0.3</v>
      </c>
      <c r="AL24" s="125">
        <v>6.2</v>
      </c>
      <c r="AM24" s="125">
        <v>11.9</v>
      </c>
      <c r="AN24" s="125">
        <v>0</v>
      </c>
      <c r="AO24" s="125">
        <v>0</v>
      </c>
      <c r="AP24" s="125">
        <v>0</v>
      </c>
      <c r="AQ24" s="125">
        <v>0</v>
      </c>
      <c r="AR24" s="125">
        <v>0</v>
      </c>
      <c r="AS24" s="125">
        <v>0</v>
      </c>
      <c r="AT24" s="125">
        <v>0</v>
      </c>
      <c r="AU24" s="125">
        <v>0</v>
      </c>
      <c r="AV24" s="125">
        <v>0</v>
      </c>
    </row>
    <row r="25" spans="2:48" ht="15">
      <c r="L25" s="127">
        <v>45657</v>
      </c>
      <c r="M25" s="128"/>
      <c r="N25" s="61">
        <f t="shared" si="31"/>
        <v>0</v>
      </c>
      <c r="O25" s="61">
        <f t="shared" si="2"/>
        <v>1.2</v>
      </c>
      <c r="P25" s="61">
        <f t="shared" si="17"/>
        <v>0.1</v>
      </c>
      <c r="Q25" s="61">
        <f t="shared" si="18"/>
        <v>-0.7</v>
      </c>
      <c r="R25" s="61">
        <f t="shared" si="19"/>
        <v>-2.2000000000000002</v>
      </c>
      <c r="S25" s="61">
        <f t="shared" si="20"/>
        <v>0.9</v>
      </c>
      <c r="T25" s="61">
        <f t="shared" si="21"/>
        <v>0.9</v>
      </c>
      <c r="U25" s="61">
        <f t="shared" si="22"/>
        <v>4.9000000000000004</v>
      </c>
      <c r="V25" s="61">
        <f t="shared" si="23"/>
        <v>-0.3</v>
      </c>
      <c r="W25" s="61">
        <f t="shared" si="24"/>
        <v>0.2</v>
      </c>
      <c r="X25" s="61">
        <f t="shared" si="25"/>
        <v>0.1</v>
      </c>
      <c r="Y25" s="61">
        <f t="shared" si="26"/>
        <v>0.3</v>
      </c>
      <c r="Z25" s="61">
        <f t="shared" si="27"/>
        <v>0.3</v>
      </c>
      <c r="AA25" s="61">
        <f t="shared" si="28"/>
        <v>0</v>
      </c>
      <c r="AB25" s="61">
        <f t="shared" si="29"/>
        <v>-0.1</v>
      </c>
      <c r="AC25" s="61">
        <f t="shared" si="30"/>
        <v>0</v>
      </c>
      <c r="AD25" s="104"/>
      <c r="AF25" s="124">
        <v>34911</v>
      </c>
      <c r="AG25" s="125">
        <v>0</v>
      </c>
      <c r="AH25" s="125">
        <v>14</v>
      </c>
      <c r="AI25" s="125">
        <v>10.9</v>
      </c>
      <c r="AJ25" s="125">
        <v>6.9</v>
      </c>
      <c r="AK25" s="125">
        <v>-0.3</v>
      </c>
      <c r="AL25" s="125">
        <v>6.1</v>
      </c>
      <c r="AM25" s="125">
        <v>12.2</v>
      </c>
      <c r="AN25" s="125">
        <v>0</v>
      </c>
      <c r="AO25" s="125">
        <v>0</v>
      </c>
      <c r="AP25" s="125">
        <v>0</v>
      </c>
      <c r="AQ25" s="125">
        <v>0</v>
      </c>
      <c r="AR25" s="125">
        <v>0</v>
      </c>
      <c r="AS25" s="125">
        <v>0</v>
      </c>
      <c r="AT25" s="125">
        <v>0</v>
      </c>
      <c r="AU25" s="125">
        <v>0</v>
      </c>
      <c r="AV25" s="125">
        <v>0</v>
      </c>
    </row>
    <row r="26" spans="2:48" ht="15">
      <c r="L26" s="127">
        <v>45626</v>
      </c>
      <c r="M26" s="128"/>
      <c r="N26" s="61">
        <f t="shared" si="31"/>
        <v>0.9</v>
      </c>
      <c r="O26" s="61">
        <f t="shared" si="2"/>
        <v>1.1000000000000001</v>
      </c>
      <c r="P26" s="61">
        <f t="shared" si="17"/>
        <v>-0.1</v>
      </c>
      <c r="Q26" s="61">
        <f t="shared" si="18"/>
        <v>-0.3</v>
      </c>
      <c r="R26" s="61">
        <f t="shared" si="19"/>
        <v>-3.6</v>
      </c>
      <c r="S26" s="61">
        <f t="shared" si="20"/>
        <v>1</v>
      </c>
      <c r="T26" s="61">
        <f t="shared" si="21"/>
        <v>1.1000000000000001</v>
      </c>
      <c r="U26" s="61">
        <f t="shared" si="22"/>
        <v>5.2</v>
      </c>
      <c r="V26" s="61">
        <f t="shared" si="23"/>
        <v>-1.7</v>
      </c>
      <c r="W26" s="61">
        <f t="shared" si="24"/>
        <v>0.6</v>
      </c>
      <c r="X26" s="61">
        <f t="shared" si="25"/>
        <v>0</v>
      </c>
      <c r="Y26" s="61">
        <f t="shared" si="26"/>
        <v>-0.6</v>
      </c>
      <c r="Z26" s="61">
        <f t="shared" si="27"/>
        <v>-0.1</v>
      </c>
      <c r="AA26" s="61">
        <f t="shared" si="28"/>
        <v>-0.7</v>
      </c>
      <c r="AB26" s="61">
        <f t="shared" si="29"/>
        <v>0</v>
      </c>
      <c r="AC26" s="61">
        <f t="shared" si="30"/>
        <v>-0.1</v>
      </c>
      <c r="AD26" s="104"/>
      <c r="AF26" s="124">
        <v>34942</v>
      </c>
      <c r="AG26" s="125">
        <v>0</v>
      </c>
      <c r="AH26" s="125">
        <v>13.2</v>
      </c>
      <c r="AI26" s="125">
        <v>10.7</v>
      </c>
      <c r="AJ26" s="125">
        <v>6.6</v>
      </c>
      <c r="AK26" s="125">
        <v>-0.5</v>
      </c>
      <c r="AL26" s="125">
        <v>6.1</v>
      </c>
      <c r="AM26" s="125">
        <v>12.4</v>
      </c>
      <c r="AN26" s="125">
        <v>0</v>
      </c>
      <c r="AO26" s="125">
        <v>0</v>
      </c>
      <c r="AP26" s="125">
        <v>0</v>
      </c>
      <c r="AQ26" s="125">
        <v>0</v>
      </c>
      <c r="AR26" s="125">
        <v>0</v>
      </c>
      <c r="AS26" s="125">
        <v>0</v>
      </c>
      <c r="AT26" s="125">
        <v>0</v>
      </c>
      <c r="AU26" s="125">
        <v>0</v>
      </c>
      <c r="AV26" s="125">
        <v>0</v>
      </c>
    </row>
    <row r="27" spans="2:48" ht="15">
      <c r="L27" s="127">
        <v>45596</v>
      </c>
      <c r="M27" s="128"/>
      <c r="N27" s="61">
        <f t="shared" si="31"/>
        <v>2</v>
      </c>
      <c r="O27" s="61">
        <f t="shared" si="2"/>
        <v>1.1000000000000001</v>
      </c>
      <c r="P27" s="61">
        <f t="shared" si="17"/>
        <v>-0.1</v>
      </c>
      <c r="Q27" s="61">
        <f t="shared" si="18"/>
        <v>0.1</v>
      </c>
      <c r="R27" s="61">
        <f t="shared" si="19"/>
        <v>-4.8</v>
      </c>
      <c r="S27" s="61">
        <f t="shared" si="20"/>
        <v>0.8</v>
      </c>
      <c r="T27" s="61">
        <f t="shared" si="21"/>
        <v>1.1000000000000001</v>
      </c>
      <c r="U27" s="61">
        <f t="shared" si="22"/>
        <v>4.7</v>
      </c>
      <c r="V27" s="61">
        <f t="shared" si="23"/>
        <v>-0.8</v>
      </c>
      <c r="W27" s="61">
        <f t="shared" si="24"/>
        <v>0</v>
      </c>
      <c r="X27" s="61">
        <f t="shared" si="25"/>
        <v>0</v>
      </c>
      <c r="Y27" s="61">
        <f t="shared" si="26"/>
        <v>0.1</v>
      </c>
      <c r="Z27" s="61">
        <f t="shared" si="27"/>
        <v>-0.7</v>
      </c>
      <c r="AA27" s="61">
        <f t="shared" si="28"/>
        <v>0.2</v>
      </c>
      <c r="AB27" s="61">
        <f t="shared" si="29"/>
        <v>0</v>
      </c>
      <c r="AC27" s="61">
        <f t="shared" si="30"/>
        <v>1.1000000000000001</v>
      </c>
      <c r="AD27" s="104"/>
      <c r="AF27" s="124">
        <v>34972</v>
      </c>
      <c r="AG27" s="125">
        <v>0</v>
      </c>
      <c r="AH27" s="125">
        <v>12.6</v>
      </c>
      <c r="AI27" s="125">
        <v>10.1</v>
      </c>
      <c r="AJ27" s="125">
        <v>6.4</v>
      </c>
      <c r="AK27" s="125">
        <v>-0.3</v>
      </c>
      <c r="AL27" s="125">
        <v>6.7</v>
      </c>
      <c r="AM27" s="125">
        <v>11.9</v>
      </c>
      <c r="AN27" s="125">
        <v>0</v>
      </c>
      <c r="AO27" s="125">
        <v>0</v>
      </c>
      <c r="AP27" s="125">
        <v>0</v>
      </c>
      <c r="AQ27" s="125">
        <v>0</v>
      </c>
      <c r="AR27" s="125">
        <v>0</v>
      </c>
      <c r="AS27" s="125">
        <v>0</v>
      </c>
      <c r="AT27" s="125">
        <v>0</v>
      </c>
      <c r="AU27" s="125">
        <v>0</v>
      </c>
      <c r="AV27" s="125">
        <v>0</v>
      </c>
    </row>
    <row r="28" spans="2:48" ht="15">
      <c r="L28" s="127">
        <v>45565</v>
      </c>
      <c r="M28" s="128"/>
      <c r="N28" s="61">
        <f t="shared" si="31"/>
        <v>2.2999999999999998</v>
      </c>
      <c r="O28" s="61">
        <f t="shared" si="2"/>
        <v>1.3</v>
      </c>
      <c r="P28" s="61">
        <f t="shared" si="17"/>
        <v>-0.1</v>
      </c>
      <c r="Q28" s="61">
        <f t="shared" si="18"/>
        <v>0.1</v>
      </c>
      <c r="R28" s="61">
        <f t="shared" si="19"/>
        <v>-4.0999999999999996</v>
      </c>
      <c r="S28" s="61">
        <f t="shared" si="20"/>
        <v>0.6</v>
      </c>
      <c r="T28" s="61">
        <f t="shared" si="21"/>
        <v>1.2</v>
      </c>
      <c r="U28" s="61">
        <f t="shared" si="22"/>
        <v>3.5</v>
      </c>
      <c r="V28" s="61">
        <f t="shared" si="23"/>
        <v>0.5</v>
      </c>
      <c r="W28" s="61">
        <f t="shared" si="24"/>
        <v>0.8</v>
      </c>
      <c r="X28" s="61">
        <f t="shared" si="25"/>
        <v>-0.1</v>
      </c>
      <c r="Y28" s="61">
        <f t="shared" si="26"/>
        <v>0</v>
      </c>
      <c r="Z28" s="61">
        <f t="shared" si="27"/>
        <v>-1.3</v>
      </c>
      <c r="AA28" s="61">
        <f t="shared" si="28"/>
        <v>-0.3</v>
      </c>
      <c r="AB28" s="61">
        <f t="shared" si="29"/>
        <v>0</v>
      </c>
      <c r="AC28" s="61">
        <f t="shared" si="30"/>
        <v>0</v>
      </c>
      <c r="AD28" s="104"/>
      <c r="AF28" s="124">
        <v>35003</v>
      </c>
      <c r="AG28" s="125">
        <v>0</v>
      </c>
      <c r="AH28" s="125">
        <v>12</v>
      </c>
      <c r="AI28" s="125">
        <v>10.3</v>
      </c>
      <c r="AJ28" s="125">
        <v>6.1</v>
      </c>
      <c r="AK28" s="125">
        <v>-0.5</v>
      </c>
      <c r="AL28" s="125">
        <v>6.9</v>
      </c>
      <c r="AM28" s="125">
        <v>12.5</v>
      </c>
      <c r="AN28" s="125">
        <v>0</v>
      </c>
      <c r="AO28" s="125">
        <v>0</v>
      </c>
      <c r="AP28" s="125">
        <v>0</v>
      </c>
      <c r="AQ28" s="125">
        <v>0</v>
      </c>
      <c r="AR28" s="125">
        <v>0</v>
      </c>
      <c r="AS28" s="125">
        <v>0</v>
      </c>
      <c r="AT28" s="125">
        <v>0</v>
      </c>
      <c r="AU28" s="125">
        <v>0</v>
      </c>
      <c r="AV28" s="125">
        <v>0</v>
      </c>
    </row>
    <row r="29" spans="2:48" ht="15">
      <c r="L29" s="127">
        <v>45535</v>
      </c>
      <c r="M29" s="128"/>
      <c r="N29" s="61">
        <f t="shared" si="31"/>
        <v>2.1</v>
      </c>
      <c r="O29" s="61">
        <f t="shared" si="2"/>
        <v>1.4</v>
      </c>
      <c r="P29" s="61">
        <f t="shared" si="17"/>
        <v>0</v>
      </c>
      <c r="Q29" s="61">
        <f t="shared" si="18"/>
        <v>0.2</v>
      </c>
      <c r="R29" s="61">
        <f t="shared" si="19"/>
        <v>-2.7</v>
      </c>
      <c r="S29" s="61">
        <f t="shared" si="20"/>
        <v>1.3</v>
      </c>
      <c r="T29" s="61">
        <f t="shared" si="21"/>
        <v>1.3</v>
      </c>
      <c r="U29" s="61">
        <f t="shared" si="22"/>
        <v>3.4</v>
      </c>
      <c r="V29" s="61">
        <f t="shared" si="23"/>
        <v>2.2000000000000002</v>
      </c>
      <c r="W29" s="61">
        <f t="shared" si="24"/>
        <v>-0.2</v>
      </c>
      <c r="X29" s="61">
        <f t="shared" si="25"/>
        <v>0</v>
      </c>
      <c r="Y29" s="61">
        <f t="shared" si="26"/>
        <v>-0.7</v>
      </c>
      <c r="Z29" s="61">
        <f t="shared" si="27"/>
        <v>-1.1000000000000001</v>
      </c>
      <c r="AA29" s="61">
        <f t="shared" si="28"/>
        <v>-0.1</v>
      </c>
      <c r="AB29" s="61">
        <f t="shared" si="29"/>
        <v>0</v>
      </c>
      <c r="AC29" s="61">
        <f t="shared" si="30"/>
        <v>-0.6</v>
      </c>
      <c r="AD29" s="104"/>
      <c r="AF29" s="124">
        <v>35033</v>
      </c>
      <c r="AG29" s="125">
        <v>0</v>
      </c>
      <c r="AH29" s="125">
        <v>11.8</v>
      </c>
      <c r="AI29" s="125">
        <v>10.5</v>
      </c>
      <c r="AJ29" s="125">
        <v>5.9</v>
      </c>
      <c r="AK29" s="125">
        <v>-0.2</v>
      </c>
      <c r="AL29" s="125">
        <v>6.9</v>
      </c>
      <c r="AM29" s="125">
        <v>12.1</v>
      </c>
      <c r="AN29" s="125">
        <v>0</v>
      </c>
      <c r="AO29" s="125">
        <v>0</v>
      </c>
      <c r="AP29" s="125">
        <v>0</v>
      </c>
      <c r="AQ29" s="125">
        <v>0</v>
      </c>
      <c r="AR29" s="125">
        <v>0</v>
      </c>
      <c r="AS29" s="125">
        <v>0</v>
      </c>
      <c r="AT29" s="125">
        <v>0</v>
      </c>
      <c r="AU29" s="125">
        <v>0</v>
      </c>
      <c r="AV29" s="125">
        <v>0</v>
      </c>
    </row>
    <row r="30" spans="2:48" ht="15">
      <c r="L30" s="127">
        <v>45504</v>
      </c>
      <c r="M30" s="128"/>
      <c r="N30" s="61">
        <f t="shared" si="31"/>
        <v>0.2</v>
      </c>
      <c r="O30" s="61">
        <f t="shared" si="2"/>
        <v>1.5</v>
      </c>
      <c r="P30" s="61">
        <f t="shared" si="17"/>
        <v>0.1</v>
      </c>
      <c r="Q30" s="61">
        <f t="shared" si="18"/>
        <v>0.7</v>
      </c>
      <c r="R30" s="61">
        <f t="shared" si="19"/>
        <v>-0.6</v>
      </c>
      <c r="S30" s="61">
        <f t="shared" si="20"/>
        <v>1.7</v>
      </c>
      <c r="T30" s="61">
        <f t="shared" si="21"/>
        <v>1.4</v>
      </c>
      <c r="U30" s="61">
        <f t="shared" si="22"/>
        <v>4</v>
      </c>
      <c r="V30" s="61">
        <f t="shared" si="23"/>
        <v>0.7</v>
      </c>
      <c r="W30" s="61">
        <f t="shared" si="24"/>
        <v>-0.4</v>
      </c>
      <c r="X30" s="61">
        <f t="shared" si="25"/>
        <v>0</v>
      </c>
      <c r="Y30" s="61">
        <f t="shared" si="26"/>
        <v>0.4</v>
      </c>
      <c r="Z30" s="61">
        <f t="shared" si="27"/>
        <v>0.9</v>
      </c>
      <c r="AA30" s="61">
        <f t="shared" si="28"/>
        <v>1.3</v>
      </c>
      <c r="AB30" s="61">
        <f t="shared" si="29"/>
        <v>0</v>
      </c>
      <c r="AC30" s="61">
        <f t="shared" si="30"/>
        <v>0.9</v>
      </c>
      <c r="AD30" s="104"/>
      <c r="AF30" s="124">
        <v>35064</v>
      </c>
      <c r="AG30" s="125">
        <v>0</v>
      </c>
      <c r="AH30" s="125">
        <v>11.3</v>
      </c>
      <c r="AI30" s="125">
        <v>11.2</v>
      </c>
      <c r="AJ30" s="125">
        <v>5.6</v>
      </c>
      <c r="AK30" s="125">
        <v>-0.4</v>
      </c>
      <c r="AL30" s="125">
        <v>6.9</v>
      </c>
      <c r="AM30" s="125">
        <v>11.7</v>
      </c>
      <c r="AN30" s="125">
        <v>0</v>
      </c>
      <c r="AO30" s="125">
        <v>0</v>
      </c>
      <c r="AP30" s="125">
        <v>0</v>
      </c>
      <c r="AQ30" s="125">
        <v>0</v>
      </c>
      <c r="AR30" s="125">
        <v>0</v>
      </c>
      <c r="AS30" s="125">
        <v>0</v>
      </c>
      <c r="AT30" s="125">
        <v>0</v>
      </c>
      <c r="AU30" s="125">
        <v>0</v>
      </c>
      <c r="AV30" s="125">
        <v>0</v>
      </c>
    </row>
    <row r="31" spans="2:48" ht="15">
      <c r="L31" s="127">
        <v>45473</v>
      </c>
      <c r="M31" s="128"/>
      <c r="N31" s="61">
        <f t="shared" si="31"/>
        <v>-1.1000000000000001</v>
      </c>
      <c r="O31" s="61">
        <f t="shared" si="2"/>
        <v>1.5</v>
      </c>
      <c r="P31" s="61">
        <f t="shared" si="17"/>
        <v>0.2</v>
      </c>
      <c r="Q31" s="61">
        <f t="shared" si="18"/>
        <v>0.9</v>
      </c>
      <c r="R31" s="61">
        <f t="shared" si="19"/>
        <v>-0.3</v>
      </c>
      <c r="S31" s="61">
        <f t="shared" si="20"/>
        <v>1.7</v>
      </c>
      <c r="T31" s="61">
        <f t="shared" si="21"/>
        <v>1.5</v>
      </c>
      <c r="U31" s="61">
        <f t="shared" si="22"/>
        <v>4</v>
      </c>
      <c r="V31" s="61">
        <f t="shared" si="23"/>
        <v>-0.4</v>
      </c>
      <c r="W31" s="61">
        <f t="shared" si="24"/>
        <v>-0.2</v>
      </c>
      <c r="X31" s="61">
        <f t="shared" si="25"/>
        <v>0.1</v>
      </c>
      <c r="Y31" s="61">
        <f t="shared" si="26"/>
        <v>-0.4</v>
      </c>
      <c r="Z31" s="61">
        <f t="shared" si="27"/>
        <v>-0.6</v>
      </c>
      <c r="AA31" s="61">
        <f t="shared" si="28"/>
        <v>-0.2</v>
      </c>
      <c r="AB31" s="61">
        <f t="shared" si="29"/>
        <v>0.1</v>
      </c>
      <c r="AC31" s="61">
        <f t="shared" si="30"/>
        <v>-0.2</v>
      </c>
      <c r="AD31" s="104"/>
      <c r="AF31" s="124">
        <v>35095</v>
      </c>
      <c r="AG31" s="125">
        <v>0</v>
      </c>
      <c r="AH31" s="125">
        <v>10.199999999999999</v>
      </c>
      <c r="AI31" s="125">
        <v>10.3</v>
      </c>
      <c r="AJ31" s="125">
        <v>5.5</v>
      </c>
      <c r="AK31" s="125">
        <v>-1</v>
      </c>
      <c r="AL31" s="125">
        <v>10.1</v>
      </c>
      <c r="AM31" s="125">
        <v>11.7</v>
      </c>
      <c r="AN31" s="125">
        <v>0</v>
      </c>
      <c r="AO31" s="125">
        <v>0</v>
      </c>
      <c r="AP31" s="125">
        <v>0</v>
      </c>
      <c r="AQ31" s="125">
        <v>0</v>
      </c>
      <c r="AR31" s="125">
        <v>0</v>
      </c>
      <c r="AS31" s="125">
        <v>0</v>
      </c>
      <c r="AT31" s="125">
        <v>0</v>
      </c>
      <c r="AU31" s="125">
        <v>0</v>
      </c>
      <c r="AV31" s="125">
        <v>0</v>
      </c>
    </row>
    <row r="32" spans="2:48" ht="15">
      <c r="L32" s="127">
        <v>45443</v>
      </c>
      <c r="M32" s="128"/>
      <c r="N32" s="61">
        <f t="shared" si="31"/>
        <v>-1</v>
      </c>
      <c r="O32" s="61">
        <f t="shared" si="2"/>
        <v>1.6</v>
      </c>
      <c r="P32" s="61">
        <f t="shared" si="17"/>
        <v>0.2</v>
      </c>
      <c r="Q32" s="61">
        <f t="shared" si="18"/>
        <v>0.8</v>
      </c>
      <c r="R32" s="61">
        <f t="shared" si="19"/>
        <v>-0.2</v>
      </c>
      <c r="S32" s="61">
        <f t="shared" si="20"/>
        <v>1.7</v>
      </c>
      <c r="T32" s="61">
        <f t="shared" si="21"/>
        <v>1.5</v>
      </c>
      <c r="U32" s="61">
        <f t="shared" si="22"/>
        <v>3.6</v>
      </c>
      <c r="V32" s="61">
        <f t="shared" si="23"/>
        <v>0</v>
      </c>
      <c r="W32" s="61">
        <f t="shared" si="24"/>
        <v>0.4</v>
      </c>
      <c r="X32" s="61">
        <f t="shared" si="25"/>
        <v>-0.1</v>
      </c>
      <c r="Y32" s="61">
        <f t="shared" si="26"/>
        <v>-0.7</v>
      </c>
      <c r="Z32" s="61">
        <f t="shared" si="27"/>
        <v>-0.8</v>
      </c>
      <c r="AA32" s="61">
        <f t="shared" si="28"/>
        <v>-0.1</v>
      </c>
      <c r="AB32" s="61">
        <f t="shared" si="29"/>
        <v>0</v>
      </c>
      <c r="AC32" s="61">
        <f t="shared" si="30"/>
        <v>0.1</v>
      </c>
      <c r="AD32" s="104"/>
      <c r="AF32" s="124">
        <v>35124</v>
      </c>
      <c r="AG32" s="125">
        <v>0</v>
      </c>
      <c r="AH32" s="125">
        <v>9.6</v>
      </c>
      <c r="AI32" s="125">
        <v>10.7</v>
      </c>
      <c r="AJ32" s="125">
        <v>4.9000000000000004</v>
      </c>
      <c r="AK32" s="125">
        <v>-0.5</v>
      </c>
      <c r="AL32" s="125">
        <v>9.6999999999999993</v>
      </c>
      <c r="AM32" s="125">
        <v>11.1</v>
      </c>
      <c r="AN32" s="125">
        <v>0</v>
      </c>
      <c r="AO32" s="125">
        <v>0</v>
      </c>
      <c r="AP32" s="125">
        <v>0</v>
      </c>
      <c r="AQ32" s="125">
        <v>0</v>
      </c>
      <c r="AR32" s="125">
        <v>0</v>
      </c>
      <c r="AS32" s="125">
        <v>0</v>
      </c>
      <c r="AT32" s="125">
        <v>0</v>
      </c>
      <c r="AU32" s="125">
        <v>0</v>
      </c>
      <c r="AV32" s="125">
        <v>0</v>
      </c>
    </row>
    <row r="33" spans="1:48" ht="15">
      <c r="L33" s="127">
        <v>45412</v>
      </c>
      <c r="M33" s="128"/>
      <c r="N33" s="61">
        <f t="shared" si="31"/>
        <v>-1.4</v>
      </c>
      <c r="O33" s="61">
        <f t="shared" si="2"/>
        <v>1.6</v>
      </c>
      <c r="P33" s="61">
        <f t="shared" si="17"/>
        <v>0.2</v>
      </c>
      <c r="Q33" s="61">
        <f t="shared" si="18"/>
        <v>1.4</v>
      </c>
      <c r="R33" s="61">
        <f t="shared" si="19"/>
        <v>0.1</v>
      </c>
      <c r="S33" s="61">
        <f t="shared" si="20"/>
        <v>1.8</v>
      </c>
      <c r="T33" s="61">
        <f t="shared" si="21"/>
        <v>1.6</v>
      </c>
      <c r="U33" s="61">
        <f t="shared" si="22"/>
        <v>3.8</v>
      </c>
      <c r="V33" s="61">
        <f t="shared" si="23"/>
        <v>-0.7</v>
      </c>
      <c r="W33" s="61">
        <f t="shared" si="24"/>
        <v>-0.1</v>
      </c>
      <c r="X33" s="61">
        <f t="shared" si="25"/>
        <v>0</v>
      </c>
      <c r="Y33" s="61">
        <f t="shared" si="26"/>
        <v>0.4</v>
      </c>
      <c r="Z33" s="61">
        <f t="shared" si="27"/>
        <v>1</v>
      </c>
      <c r="AA33" s="61">
        <f t="shared" si="28"/>
        <v>0.5</v>
      </c>
      <c r="AB33" s="61">
        <f t="shared" si="29"/>
        <v>0.2</v>
      </c>
      <c r="AC33" s="61">
        <f t="shared" si="30"/>
        <v>2</v>
      </c>
      <c r="AD33" s="104"/>
      <c r="AF33" s="124">
        <v>35155</v>
      </c>
      <c r="AG33" s="125">
        <v>0</v>
      </c>
      <c r="AH33" s="125">
        <v>8.3000000000000007</v>
      </c>
      <c r="AI33" s="125">
        <v>11.2</v>
      </c>
      <c r="AJ33" s="125">
        <v>4.7</v>
      </c>
      <c r="AK33" s="125">
        <v>-0.7</v>
      </c>
      <c r="AL33" s="125">
        <v>11.7</v>
      </c>
      <c r="AM33" s="125">
        <v>10.5</v>
      </c>
      <c r="AN33" s="125">
        <v>0</v>
      </c>
      <c r="AO33" s="125">
        <v>0</v>
      </c>
      <c r="AP33" s="125">
        <v>0</v>
      </c>
      <c r="AQ33" s="125">
        <v>0</v>
      </c>
      <c r="AR33" s="125">
        <v>0</v>
      </c>
      <c r="AS33" s="125">
        <v>0</v>
      </c>
      <c r="AT33" s="125">
        <v>0</v>
      </c>
      <c r="AU33" s="125">
        <v>0</v>
      </c>
      <c r="AV33" s="125">
        <v>0</v>
      </c>
    </row>
    <row r="34" spans="1:48" ht="15">
      <c r="L34" s="127">
        <v>45382</v>
      </c>
      <c r="M34" s="128"/>
      <c r="N34" s="61">
        <f t="shared" si="31"/>
        <v>-1.4</v>
      </c>
      <c r="O34" s="61">
        <f t="shared" si="2"/>
        <v>1.6</v>
      </c>
      <c r="P34" s="61">
        <f t="shared" si="17"/>
        <v>0.2</v>
      </c>
      <c r="Q34" s="61">
        <f t="shared" si="18"/>
        <v>1</v>
      </c>
      <c r="R34" s="61">
        <f t="shared" si="19"/>
        <v>-1.3</v>
      </c>
      <c r="S34" s="61">
        <f t="shared" si="20"/>
        <v>1.8</v>
      </c>
      <c r="T34" s="61">
        <f t="shared" si="21"/>
        <v>1.5</v>
      </c>
      <c r="U34" s="61">
        <f t="shared" si="22"/>
        <v>2.7</v>
      </c>
      <c r="V34" s="61">
        <f t="shared" si="23"/>
        <v>-2.2000000000000002</v>
      </c>
      <c r="W34" s="61">
        <f t="shared" si="24"/>
        <v>0.6</v>
      </c>
      <c r="X34" s="61">
        <f t="shared" si="25"/>
        <v>0.1</v>
      </c>
      <c r="Y34" s="61">
        <f t="shared" si="26"/>
        <v>0</v>
      </c>
      <c r="Z34" s="61">
        <f t="shared" si="27"/>
        <v>-1.4</v>
      </c>
      <c r="AA34" s="61">
        <f t="shared" si="28"/>
        <v>-2.1</v>
      </c>
      <c r="AB34" s="61">
        <f t="shared" si="29"/>
        <v>0.1</v>
      </c>
      <c r="AC34" s="61">
        <f t="shared" si="30"/>
        <v>0.6</v>
      </c>
      <c r="AD34" s="104"/>
      <c r="AF34" s="124">
        <v>35185</v>
      </c>
      <c r="AG34" s="125">
        <v>0</v>
      </c>
      <c r="AH34" s="125">
        <v>7.8</v>
      </c>
      <c r="AI34" s="125">
        <v>12.1</v>
      </c>
      <c r="AJ34" s="125">
        <v>4.4000000000000004</v>
      </c>
      <c r="AK34" s="125">
        <v>-1</v>
      </c>
      <c r="AL34" s="125">
        <v>11.4</v>
      </c>
      <c r="AM34" s="125">
        <v>10.1</v>
      </c>
      <c r="AN34" s="125">
        <v>0</v>
      </c>
      <c r="AO34" s="125">
        <v>0</v>
      </c>
      <c r="AP34" s="125">
        <v>0</v>
      </c>
      <c r="AQ34" s="125">
        <v>0</v>
      </c>
      <c r="AR34" s="125">
        <v>0</v>
      </c>
      <c r="AS34" s="125">
        <v>0</v>
      </c>
      <c r="AT34" s="125">
        <v>0</v>
      </c>
      <c r="AU34" s="125">
        <v>0</v>
      </c>
      <c r="AV34" s="125">
        <v>0</v>
      </c>
    </row>
    <row r="35" spans="1:48" ht="15">
      <c r="L35" s="127">
        <v>45351</v>
      </c>
      <c r="M35" s="128"/>
      <c r="N35" s="61">
        <f t="shared" si="31"/>
        <v>-0.1</v>
      </c>
      <c r="O35" s="61">
        <f t="shared" si="2"/>
        <v>1.6</v>
      </c>
      <c r="P35" s="61">
        <f t="shared" si="17"/>
        <v>0.2</v>
      </c>
      <c r="Q35" s="61">
        <f t="shared" si="18"/>
        <v>0.5</v>
      </c>
      <c r="R35" s="61">
        <f t="shared" si="19"/>
        <v>-0.4</v>
      </c>
      <c r="S35" s="61">
        <f t="shared" si="20"/>
        <v>3.9</v>
      </c>
      <c r="T35" s="61">
        <f t="shared" si="21"/>
        <v>1.5</v>
      </c>
      <c r="U35" s="61">
        <f t="shared" si="22"/>
        <v>3</v>
      </c>
      <c r="V35" s="61">
        <f t="shared" si="23"/>
        <v>2.2000000000000002</v>
      </c>
      <c r="W35" s="61">
        <f t="shared" si="24"/>
        <v>-0.2</v>
      </c>
      <c r="X35" s="61">
        <f t="shared" si="25"/>
        <v>0</v>
      </c>
      <c r="Y35" s="61">
        <f t="shared" si="26"/>
        <v>-0.5</v>
      </c>
      <c r="Z35" s="61">
        <f t="shared" si="27"/>
        <v>1.6</v>
      </c>
      <c r="AA35" s="61">
        <f t="shared" si="28"/>
        <v>1.7</v>
      </c>
      <c r="AB35" s="61">
        <f t="shared" si="29"/>
        <v>0.4</v>
      </c>
      <c r="AC35" s="61">
        <f t="shared" si="30"/>
        <v>-0.2</v>
      </c>
      <c r="AD35" s="104"/>
      <c r="AF35" s="124">
        <v>35216</v>
      </c>
      <c r="AG35" s="125">
        <v>0</v>
      </c>
      <c r="AH35" s="125">
        <v>7.5</v>
      </c>
      <c r="AI35" s="125">
        <v>12.3</v>
      </c>
      <c r="AJ35" s="125">
        <v>4.0999999999999996</v>
      </c>
      <c r="AK35" s="125">
        <v>-1</v>
      </c>
      <c r="AL35" s="125">
        <v>10.9</v>
      </c>
      <c r="AM35" s="125">
        <v>9.8000000000000007</v>
      </c>
      <c r="AN35" s="125">
        <v>0</v>
      </c>
      <c r="AO35" s="125">
        <v>0</v>
      </c>
      <c r="AP35" s="125">
        <v>0</v>
      </c>
      <c r="AQ35" s="125">
        <v>0</v>
      </c>
      <c r="AR35" s="125">
        <v>0</v>
      </c>
      <c r="AS35" s="125">
        <v>0</v>
      </c>
      <c r="AT35" s="125">
        <v>0</v>
      </c>
      <c r="AU35" s="125">
        <v>0</v>
      </c>
      <c r="AV35" s="125">
        <v>0</v>
      </c>
    </row>
    <row r="36" spans="1:48" ht="15">
      <c r="L36" s="127">
        <v>45322</v>
      </c>
      <c r="M36" s="128"/>
      <c r="N36" s="61">
        <f t="shared" si="31"/>
        <v>-3.6</v>
      </c>
      <c r="O36" s="61">
        <f t="shared" si="2"/>
        <v>1.6</v>
      </c>
      <c r="P36" s="61">
        <f t="shared" si="17"/>
        <v>0.3</v>
      </c>
      <c r="Q36" s="61">
        <f t="shared" si="18"/>
        <v>1</v>
      </c>
      <c r="R36" s="61">
        <f t="shared" si="19"/>
        <v>-2.4</v>
      </c>
      <c r="S36" s="61">
        <f t="shared" si="20"/>
        <v>1.3</v>
      </c>
      <c r="T36" s="61">
        <f t="shared" si="21"/>
        <v>1.3</v>
      </c>
      <c r="U36" s="61">
        <f t="shared" si="22"/>
        <v>2.9</v>
      </c>
      <c r="V36" s="61">
        <f t="shared" si="23"/>
        <v>0.3</v>
      </c>
      <c r="W36" s="61">
        <f t="shared" si="24"/>
        <v>-0.3</v>
      </c>
      <c r="X36" s="61">
        <f t="shared" si="25"/>
        <v>0</v>
      </c>
      <c r="Y36" s="61">
        <f t="shared" si="26"/>
        <v>1</v>
      </c>
      <c r="Z36" s="61">
        <f t="shared" si="27"/>
        <v>0.1</v>
      </c>
      <c r="AA36" s="61">
        <f t="shared" si="28"/>
        <v>0.7</v>
      </c>
      <c r="AB36" s="61">
        <f t="shared" si="29"/>
        <v>0.1</v>
      </c>
      <c r="AC36" s="61">
        <f t="shared" si="30"/>
        <v>1.1000000000000001</v>
      </c>
      <c r="AD36" s="104"/>
      <c r="AF36" s="124">
        <v>35246</v>
      </c>
      <c r="AG36" s="125">
        <v>0</v>
      </c>
      <c r="AH36" s="125">
        <v>7</v>
      </c>
      <c r="AI36" s="125">
        <v>12.3</v>
      </c>
      <c r="AJ36" s="125">
        <v>3.7</v>
      </c>
      <c r="AK36" s="125">
        <v>-1</v>
      </c>
      <c r="AL36" s="125">
        <v>10.7</v>
      </c>
      <c r="AM36" s="125">
        <v>9.6</v>
      </c>
      <c r="AN36" s="125">
        <v>0</v>
      </c>
      <c r="AO36" s="125">
        <v>0</v>
      </c>
      <c r="AP36" s="125">
        <v>0</v>
      </c>
      <c r="AQ36" s="125">
        <v>0</v>
      </c>
      <c r="AR36" s="125">
        <v>0</v>
      </c>
      <c r="AS36" s="125">
        <v>0</v>
      </c>
      <c r="AT36" s="125">
        <v>0</v>
      </c>
      <c r="AU36" s="125">
        <v>0</v>
      </c>
      <c r="AV36" s="125">
        <v>0</v>
      </c>
    </row>
    <row r="37" spans="1:48" ht="15">
      <c r="L37" s="127">
        <v>45291</v>
      </c>
      <c r="M37" s="128"/>
      <c r="N37" s="61">
        <f t="shared" si="31"/>
        <v>-2</v>
      </c>
      <c r="O37" s="61">
        <f t="shared" si="2"/>
        <v>1.4</v>
      </c>
      <c r="P37" s="61">
        <f t="shared" si="17"/>
        <v>0.3</v>
      </c>
      <c r="Q37" s="61">
        <f t="shared" si="18"/>
        <v>0</v>
      </c>
      <c r="R37" s="61">
        <f t="shared" si="19"/>
        <v>-2.2000000000000002</v>
      </c>
      <c r="S37" s="61">
        <f t="shared" si="20"/>
        <v>1.8</v>
      </c>
      <c r="T37" s="61">
        <f t="shared" si="21"/>
        <v>1.4</v>
      </c>
      <c r="U37" s="61">
        <f t="shared" si="22"/>
        <v>2.9</v>
      </c>
      <c r="V37" s="61">
        <f t="shared" si="23"/>
        <v>0.6</v>
      </c>
      <c r="W37" s="61">
        <f t="shared" si="24"/>
        <v>0.1</v>
      </c>
      <c r="X37" s="61">
        <f t="shared" si="25"/>
        <v>0</v>
      </c>
      <c r="Y37" s="61">
        <f t="shared" si="26"/>
        <v>0.8</v>
      </c>
      <c r="Z37" s="61">
        <f t="shared" si="27"/>
        <v>-1.2</v>
      </c>
      <c r="AA37" s="61">
        <f t="shared" si="28"/>
        <v>0.1</v>
      </c>
      <c r="AB37" s="61">
        <f t="shared" si="29"/>
        <v>0.1</v>
      </c>
      <c r="AC37" s="61">
        <f t="shared" si="30"/>
        <v>0.3</v>
      </c>
      <c r="AD37" s="104"/>
      <c r="AF37" s="124">
        <v>35277</v>
      </c>
      <c r="AG37" s="125">
        <v>0</v>
      </c>
      <c r="AH37" s="125">
        <v>6.8</v>
      </c>
      <c r="AI37" s="125">
        <v>11.3</v>
      </c>
      <c r="AJ37" s="125">
        <v>3.4</v>
      </c>
      <c r="AK37" s="125">
        <v>-1.2</v>
      </c>
      <c r="AL37" s="125">
        <v>10.6</v>
      </c>
      <c r="AM37" s="125">
        <v>9</v>
      </c>
      <c r="AN37" s="125">
        <v>0</v>
      </c>
      <c r="AO37" s="125">
        <v>0</v>
      </c>
      <c r="AP37" s="125">
        <v>0</v>
      </c>
      <c r="AQ37" s="125">
        <v>0</v>
      </c>
      <c r="AR37" s="125">
        <v>0</v>
      </c>
      <c r="AS37" s="125">
        <v>0</v>
      </c>
      <c r="AT37" s="125">
        <v>0</v>
      </c>
      <c r="AU37" s="125">
        <v>0</v>
      </c>
      <c r="AV37" s="125">
        <v>0</v>
      </c>
    </row>
    <row r="38" spans="1:48" ht="15">
      <c r="L38" s="127">
        <v>45260</v>
      </c>
      <c r="M38" s="128"/>
      <c r="N38" s="61">
        <f t="shared" si="31"/>
        <v>-2.2000000000000002</v>
      </c>
      <c r="O38" s="61">
        <f t="shared" si="2"/>
        <v>1.3</v>
      </c>
      <c r="P38" s="61">
        <f t="shared" si="17"/>
        <v>0.3</v>
      </c>
      <c r="Q38" s="61">
        <f t="shared" si="18"/>
        <v>-0.5</v>
      </c>
      <c r="R38" s="61">
        <f t="shared" si="19"/>
        <v>-2.4</v>
      </c>
      <c r="S38" s="61">
        <f t="shared" si="20"/>
        <v>1.8</v>
      </c>
      <c r="T38" s="61">
        <f t="shared" si="21"/>
        <v>1.3</v>
      </c>
      <c r="U38" s="61">
        <f t="shared" si="22"/>
        <v>3</v>
      </c>
      <c r="V38" s="61">
        <f t="shared" si="23"/>
        <v>-0.6</v>
      </c>
      <c r="W38" s="61">
        <f t="shared" si="24"/>
        <v>0.6</v>
      </c>
      <c r="X38" s="61">
        <f t="shared" si="25"/>
        <v>0</v>
      </c>
      <c r="Y38" s="61">
        <f t="shared" si="26"/>
        <v>-0.2</v>
      </c>
      <c r="Z38" s="61">
        <f t="shared" si="27"/>
        <v>-1.4</v>
      </c>
      <c r="AA38" s="61">
        <f t="shared" si="28"/>
        <v>-0.9</v>
      </c>
      <c r="AB38" s="61">
        <f t="shared" si="29"/>
        <v>0</v>
      </c>
      <c r="AC38" s="61">
        <f t="shared" si="30"/>
        <v>-0.6</v>
      </c>
      <c r="AD38" s="104"/>
      <c r="AF38" s="124">
        <v>35308</v>
      </c>
      <c r="AG38" s="125">
        <v>0</v>
      </c>
      <c r="AH38" s="125">
        <v>6.5</v>
      </c>
      <c r="AI38" s="125">
        <v>11</v>
      </c>
      <c r="AJ38" s="125">
        <v>3.3</v>
      </c>
      <c r="AK38" s="125">
        <v>-1.2</v>
      </c>
      <c r="AL38" s="125">
        <v>10.5</v>
      </c>
      <c r="AM38" s="125">
        <v>8.8000000000000007</v>
      </c>
      <c r="AN38" s="125">
        <v>0</v>
      </c>
      <c r="AO38" s="125">
        <v>0</v>
      </c>
      <c r="AP38" s="125">
        <v>0</v>
      </c>
      <c r="AQ38" s="125">
        <v>0</v>
      </c>
      <c r="AR38" s="125">
        <v>0</v>
      </c>
      <c r="AS38" s="125">
        <v>0</v>
      </c>
      <c r="AT38" s="125">
        <v>0</v>
      </c>
      <c r="AU38" s="125">
        <v>0</v>
      </c>
      <c r="AV38" s="125">
        <v>0</v>
      </c>
    </row>
    <row r="39" spans="1:48" ht="15">
      <c r="A39" s="8"/>
      <c r="B39" s="304"/>
      <c r="C39" s="305"/>
      <c r="D39" s="305"/>
      <c r="E39" s="305"/>
      <c r="F39" s="305"/>
      <c r="G39" s="305"/>
      <c r="H39" s="305"/>
      <c r="I39" s="305"/>
      <c r="J39" s="317"/>
      <c r="K39" s="108"/>
      <c r="L39" s="127">
        <v>45230</v>
      </c>
      <c r="M39" s="128"/>
      <c r="N39" s="61">
        <f t="shared" si="31"/>
        <v>-2.1</v>
      </c>
      <c r="O39" s="61">
        <f t="shared" si="2"/>
        <v>1.1000000000000001</v>
      </c>
      <c r="P39" s="61">
        <f t="shared" si="17"/>
        <v>0.3</v>
      </c>
      <c r="Q39" s="61">
        <f t="shared" si="18"/>
        <v>-0.6</v>
      </c>
      <c r="R39" s="61">
        <f t="shared" si="19"/>
        <v>-0.9</v>
      </c>
      <c r="S39" s="61">
        <f t="shared" si="20"/>
        <v>2.2999999999999998</v>
      </c>
      <c r="T39" s="61">
        <f t="shared" si="21"/>
        <v>1.3</v>
      </c>
      <c r="U39" s="61">
        <f t="shared" si="22"/>
        <v>3.6</v>
      </c>
      <c r="V39" s="61">
        <f t="shared" si="23"/>
        <v>-0.4</v>
      </c>
      <c r="W39" s="61">
        <f t="shared" si="24"/>
        <v>0.2</v>
      </c>
      <c r="X39" s="61">
        <f t="shared" si="25"/>
        <v>0</v>
      </c>
      <c r="Y39" s="61">
        <f t="shared" si="26"/>
        <v>0.1</v>
      </c>
      <c r="Z39" s="61">
        <f t="shared" si="27"/>
        <v>0</v>
      </c>
      <c r="AA39" s="61">
        <f t="shared" si="28"/>
        <v>0</v>
      </c>
      <c r="AB39" s="61">
        <f t="shared" si="29"/>
        <v>0</v>
      </c>
      <c r="AC39" s="61">
        <f t="shared" si="30"/>
        <v>0.1</v>
      </c>
      <c r="AD39" s="104"/>
      <c r="AF39" s="124">
        <v>35338</v>
      </c>
      <c r="AG39" s="125">
        <v>0</v>
      </c>
      <c r="AH39" s="125">
        <v>6.6</v>
      </c>
      <c r="AI39" s="125">
        <v>11.2</v>
      </c>
      <c r="AJ39" s="125">
        <v>3.2</v>
      </c>
      <c r="AK39" s="125">
        <v>-1.3</v>
      </c>
      <c r="AL39" s="125">
        <v>10.4</v>
      </c>
      <c r="AM39" s="125">
        <v>8.4</v>
      </c>
      <c r="AN39" s="125">
        <v>0</v>
      </c>
      <c r="AO39" s="125">
        <v>0</v>
      </c>
      <c r="AP39" s="125">
        <v>0</v>
      </c>
      <c r="AQ39" s="125">
        <v>0</v>
      </c>
      <c r="AR39" s="125">
        <v>0</v>
      </c>
      <c r="AS39" s="125">
        <v>0</v>
      </c>
      <c r="AT39" s="125">
        <v>0</v>
      </c>
      <c r="AU39" s="125">
        <v>0</v>
      </c>
      <c r="AV39" s="125">
        <v>0</v>
      </c>
    </row>
    <row r="40" spans="1:48" ht="15">
      <c r="L40" s="127">
        <v>45199</v>
      </c>
      <c r="M40" s="128"/>
      <c r="N40" s="61">
        <f t="shared" si="31"/>
        <v>-1.5</v>
      </c>
      <c r="O40" s="61">
        <f t="shared" si="2"/>
        <v>1.1000000000000001</v>
      </c>
      <c r="P40" s="61">
        <f t="shared" si="17"/>
        <v>0.2</v>
      </c>
      <c r="Q40" s="61">
        <f t="shared" si="18"/>
        <v>-0.4</v>
      </c>
      <c r="R40" s="61">
        <f t="shared" si="19"/>
        <v>-1.3</v>
      </c>
      <c r="S40" s="61">
        <f t="shared" si="20"/>
        <v>2.5</v>
      </c>
      <c r="T40" s="61">
        <f t="shared" si="21"/>
        <v>1.3</v>
      </c>
      <c r="U40" s="61">
        <f t="shared" si="22"/>
        <v>3.9</v>
      </c>
      <c r="V40" s="61">
        <f t="shared" si="23"/>
        <v>0.2</v>
      </c>
      <c r="W40" s="61">
        <f t="shared" si="24"/>
        <v>0.8</v>
      </c>
      <c r="X40" s="61">
        <f t="shared" si="25"/>
        <v>0</v>
      </c>
      <c r="Y40" s="61">
        <f t="shared" si="26"/>
        <v>0.1</v>
      </c>
      <c r="Z40" s="61">
        <f t="shared" si="27"/>
        <v>0.1</v>
      </c>
      <c r="AA40" s="61">
        <f t="shared" si="28"/>
        <v>0.4</v>
      </c>
      <c r="AB40" s="61">
        <f t="shared" si="29"/>
        <v>0.1</v>
      </c>
      <c r="AC40" s="61">
        <f t="shared" si="30"/>
        <v>-0.1</v>
      </c>
      <c r="AD40" s="104"/>
      <c r="AF40" s="124">
        <v>35369</v>
      </c>
      <c r="AG40" s="125">
        <v>0</v>
      </c>
      <c r="AH40" s="125">
        <v>6.3</v>
      </c>
      <c r="AI40" s="125">
        <v>11</v>
      </c>
      <c r="AJ40" s="125">
        <v>3</v>
      </c>
      <c r="AK40" s="125">
        <v>-1.6</v>
      </c>
      <c r="AL40" s="125">
        <v>9.9</v>
      </c>
      <c r="AM40" s="125">
        <v>8</v>
      </c>
      <c r="AN40" s="125">
        <v>0</v>
      </c>
      <c r="AO40" s="125">
        <v>0</v>
      </c>
      <c r="AP40" s="125">
        <v>0</v>
      </c>
      <c r="AQ40" s="125">
        <v>0</v>
      </c>
      <c r="AR40" s="125">
        <v>0</v>
      </c>
      <c r="AS40" s="125">
        <v>0</v>
      </c>
      <c r="AT40" s="125">
        <v>0</v>
      </c>
      <c r="AU40" s="125">
        <v>0</v>
      </c>
      <c r="AV40" s="125">
        <v>0</v>
      </c>
    </row>
    <row r="41" spans="1:48" ht="15">
      <c r="L41" s="127">
        <v>45169</v>
      </c>
      <c r="M41" s="128"/>
      <c r="N41" s="61">
        <f t="shared" si="31"/>
        <v>-0.5</v>
      </c>
      <c r="O41" s="61">
        <f t="shared" si="2"/>
        <v>1.1000000000000001</v>
      </c>
      <c r="P41" s="61">
        <f t="shared" si="17"/>
        <v>0.1</v>
      </c>
      <c r="Q41" s="61">
        <f t="shared" si="18"/>
        <v>-0.5</v>
      </c>
      <c r="R41" s="61">
        <f t="shared" si="19"/>
        <v>-2.1</v>
      </c>
      <c r="S41" s="61">
        <f t="shared" si="20"/>
        <v>2.5</v>
      </c>
      <c r="T41" s="61">
        <f t="shared" si="21"/>
        <v>1.2</v>
      </c>
      <c r="U41" s="61">
        <f t="shared" si="22"/>
        <v>3.8</v>
      </c>
      <c r="V41" s="61">
        <f t="shared" si="23"/>
        <v>0.4</v>
      </c>
      <c r="W41" s="61">
        <f t="shared" si="24"/>
        <v>-0.1</v>
      </c>
      <c r="X41" s="61">
        <f t="shared" si="25"/>
        <v>0.1</v>
      </c>
      <c r="Y41" s="61">
        <f t="shared" si="26"/>
        <v>-0.3</v>
      </c>
      <c r="Z41" s="61">
        <f t="shared" si="27"/>
        <v>1</v>
      </c>
      <c r="AA41" s="61">
        <f t="shared" si="28"/>
        <v>0.2</v>
      </c>
      <c r="AB41" s="61">
        <f t="shared" si="29"/>
        <v>0.1</v>
      </c>
      <c r="AC41" s="61">
        <f t="shared" si="30"/>
        <v>0</v>
      </c>
      <c r="AD41" s="104"/>
      <c r="AF41" s="124">
        <v>35399</v>
      </c>
      <c r="AG41" s="125">
        <v>0</v>
      </c>
      <c r="AH41" s="125">
        <v>6.5</v>
      </c>
      <c r="AI41" s="125">
        <v>11.3</v>
      </c>
      <c r="AJ41" s="125">
        <v>2.8</v>
      </c>
      <c r="AK41" s="125">
        <v>-1.9</v>
      </c>
      <c r="AL41" s="125">
        <v>9.8000000000000007</v>
      </c>
      <c r="AM41" s="125">
        <v>7.6</v>
      </c>
      <c r="AN41" s="125">
        <v>0</v>
      </c>
      <c r="AO41" s="125">
        <v>0</v>
      </c>
      <c r="AP41" s="125">
        <v>0</v>
      </c>
      <c r="AQ41" s="125">
        <v>0</v>
      </c>
      <c r="AR41" s="125">
        <v>0</v>
      </c>
      <c r="AS41" s="125">
        <v>0</v>
      </c>
      <c r="AT41" s="125">
        <v>0</v>
      </c>
      <c r="AU41" s="125">
        <v>0</v>
      </c>
      <c r="AV41" s="125">
        <v>0</v>
      </c>
    </row>
    <row r="42" spans="1:48" ht="15">
      <c r="L42" s="127">
        <v>45138</v>
      </c>
      <c r="M42" s="128"/>
      <c r="N42" s="61">
        <f t="shared" si="31"/>
        <v>-0.5</v>
      </c>
      <c r="O42" s="61">
        <f t="shared" si="2"/>
        <v>1</v>
      </c>
      <c r="P42" s="61">
        <f t="shared" si="17"/>
        <v>0.1</v>
      </c>
      <c r="Q42" s="61">
        <f t="shared" si="18"/>
        <v>-0.2</v>
      </c>
      <c r="R42" s="61">
        <f t="shared" si="19"/>
        <v>-4.7</v>
      </c>
      <c r="S42" s="61">
        <f t="shared" si="20"/>
        <v>2.4</v>
      </c>
      <c r="T42" s="61">
        <f t="shared" si="21"/>
        <v>1.2</v>
      </c>
      <c r="U42" s="61">
        <f t="shared" si="22"/>
        <v>4.0999999999999996</v>
      </c>
      <c r="V42" s="61">
        <f t="shared" si="23"/>
        <v>-0.6</v>
      </c>
      <c r="W42" s="61">
        <f t="shared" si="24"/>
        <v>-0.3</v>
      </c>
      <c r="X42" s="61">
        <f t="shared" si="25"/>
        <v>0.1</v>
      </c>
      <c r="Y42" s="61">
        <f t="shared" si="26"/>
        <v>0.6</v>
      </c>
      <c r="Z42" s="61">
        <f t="shared" si="27"/>
        <v>1.2</v>
      </c>
      <c r="AA42" s="61">
        <f t="shared" si="28"/>
        <v>1.3</v>
      </c>
      <c r="AB42" s="61">
        <f t="shared" si="29"/>
        <v>0.1</v>
      </c>
      <c r="AC42" s="61">
        <f t="shared" si="30"/>
        <v>0.9</v>
      </c>
      <c r="AD42" s="104"/>
      <c r="AF42" s="124">
        <v>35430</v>
      </c>
      <c r="AG42" s="125">
        <v>0</v>
      </c>
      <c r="AH42" s="125">
        <v>5.9</v>
      </c>
      <c r="AI42" s="125">
        <v>12</v>
      </c>
      <c r="AJ42" s="125">
        <v>2.6</v>
      </c>
      <c r="AK42" s="125">
        <v>-2</v>
      </c>
      <c r="AL42" s="125">
        <v>9.3000000000000007</v>
      </c>
      <c r="AM42" s="125">
        <v>7.4</v>
      </c>
      <c r="AN42" s="125">
        <v>0</v>
      </c>
      <c r="AO42" s="125">
        <v>0</v>
      </c>
      <c r="AP42" s="125">
        <v>0</v>
      </c>
      <c r="AQ42" s="125">
        <v>0</v>
      </c>
      <c r="AR42" s="125">
        <v>0</v>
      </c>
      <c r="AS42" s="125">
        <v>0</v>
      </c>
      <c r="AT42" s="125">
        <v>0</v>
      </c>
      <c r="AU42" s="125">
        <v>0</v>
      </c>
      <c r="AV42" s="125">
        <v>0</v>
      </c>
    </row>
    <row r="43" spans="1:48" ht="15">
      <c r="L43" s="127">
        <v>45107</v>
      </c>
      <c r="M43" s="128"/>
      <c r="N43" s="61">
        <f t="shared" si="31"/>
        <v>2</v>
      </c>
      <c r="O43" s="61">
        <f t="shared" si="2"/>
        <v>0.9</v>
      </c>
      <c r="P43" s="61">
        <f t="shared" si="17"/>
        <v>0</v>
      </c>
      <c r="Q43" s="61">
        <f t="shared" si="18"/>
        <v>-0.5</v>
      </c>
      <c r="R43" s="61">
        <f t="shared" si="19"/>
        <v>-6.5</v>
      </c>
      <c r="S43" s="61">
        <f t="shared" si="20"/>
        <v>1.5</v>
      </c>
      <c r="T43" s="61">
        <f t="shared" si="21"/>
        <v>1.1000000000000001</v>
      </c>
      <c r="U43" s="61">
        <f t="shared" si="22"/>
        <v>2.4</v>
      </c>
      <c r="V43" s="61">
        <f t="shared" si="23"/>
        <v>-0.2</v>
      </c>
      <c r="W43" s="61">
        <f t="shared" si="24"/>
        <v>-0.2</v>
      </c>
      <c r="X43" s="61">
        <f t="shared" si="25"/>
        <v>0.1</v>
      </c>
      <c r="Y43" s="61">
        <f t="shared" si="26"/>
        <v>-0.5</v>
      </c>
      <c r="Z43" s="61">
        <f t="shared" si="27"/>
        <v>-0.5</v>
      </c>
      <c r="AA43" s="61">
        <f t="shared" si="28"/>
        <v>-0.2</v>
      </c>
      <c r="AB43" s="61">
        <f t="shared" si="29"/>
        <v>0.1</v>
      </c>
      <c r="AC43" s="61">
        <f t="shared" si="30"/>
        <v>-0.6</v>
      </c>
      <c r="AD43" s="104"/>
      <c r="AF43" s="124">
        <v>35461</v>
      </c>
      <c r="AG43" s="125">
        <v>0</v>
      </c>
      <c r="AH43" s="125">
        <v>4.9000000000000004</v>
      </c>
      <c r="AI43" s="125">
        <v>12.2</v>
      </c>
      <c r="AJ43" s="125">
        <v>2</v>
      </c>
      <c r="AK43" s="125">
        <v>-2.4</v>
      </c>
      <c r="AL43" s="125">
        <v>4.5</v>
      </c>
      <c r="AM43" s="125">
        <v>6.7</v>
      </c>
      <c r="AN43" s="125">
        <v>0</v>
      </c>
      <c r="AO43" s="125">
        <v>0</v>
      </c>
      <c r="AP43" s="125">
        <v>0</v>
      </c>
      <c r="AQ43" s="125">
        <v>0</v>
      </c>
      <c r="AR43" s="125">
        <v>0</v>
      </c>
      <c r="AS43" s="125">
        <v>0</v>
      </c>
      <c r="AT43" s="125">
        <v>0</v>
      </c>
      <c r="AU43" s="125">
        <v>0</v>
      </c>
      <c r="AV43" s="125">
        <v>0</v>
      </c>
    </row>
    <row r="44" spans="1:48" ht="15">
      <c r="L44" s="127">
        <v>45077</v>
      </c>
      <c r="M44" s="128"/>
      <c r="N44" s="61">
        <f t="shared" si="31"/>
        <v>1.2</v>
      </c>
      <c r="O44" s="61">
        <f t="shared" si="2"/>
        <v>0.9</v>
      </c>
      <c r="P44" s="61">
        <f t="shared" si="17"/>
        <v>-0.2</v>
      </c>
      <c r="Q44" s="61">
        <f t="shared" si="18"/>
        <v>-0.1</v>
      </c>
      <c r="R44" s="61">
        <f t="shared" si="19"/>
        <v>-3.9</v>
      </c>
      <c r="S44" s="61">
        <f t="shared" si="20"/>
        <v>1.7</v>
      </c>
      <c r="T44" s="61">
        <f t="shared" si="21"/>
        <v>1.1000000000000001</v>
      </c>
      <c r="U44" s="61">
        <f t="shared" si="22"/>
        <v>3.1</v>
      </c>
      <c r="V44" s="61">
        <f t="shared" si="23"/>
        <v>-0.4</v>
      </c>
      <c r="W44" s="61">
        <f t="shared" si="24"/>
        <v>0.4</v>
      </c>
      <c r="X44" s="61">
        <f t="shared" si="25"/>
        <v>-0.1</v>
      </c>
      <c r="Y44" s="61">
        <f t="shared" si="26"/>
        <v>0</v>
      </c>
      <c r="Z44" s="61">
        <f t="shared" si="27"/>
        <v>-0.6</v>
      </c>
      <c r="AA44" s="61">
        <f t="shared" si="28"/>
        <v>-0.1</v>
      </c>
      <c r="AB44" s="61">
        <f t="shared" si="29"/>
        <v>0.1</v>
      </c>
      <c r="AC44" s="61">
        <f t="shared" si="30"/>
        <v>0.2</v>
      </c>
      <c r="AD44" s="104"/>
      <c r="AF44" s="124">
        <v>35489</v>
      </c>
      <c r="AG44" s="125">
        <v>0</v>
      </c>
      <c r="AH44" s="125">
        <v>4.3</v>
      </c>
      <c r="AI44" s="125">
        <v>11.7</v>
      </c>
      <c r="AJ44" s="125">
        <v>2.2000000000000002</v>
      </c>
      <c r="AK44" s="125">
        <v>-2.7</v>
      </c>
      <c r="AL44" s="125">
        <v>4</v>
      </c>
      <c r="AM44" s="125">
        <v>6.6</v>
      </c>
      <c r="AN44" s="125">
        <v>0</v>
      </c>
      <c r="AO44" s="125">
        <v>0</v>
      </c>
      <c r="AP44" s="125">
        <v>0</v>
      </c>
      <c r="AQ44" s="125">
        <v>0</v>
      </c>
      <c r="AR44" s="125">
        <v>0</v>
      </c>
      <c r="AS44" s="125">
        <v>0</v>
      </c>
      <c r="AT44" s="125">
        <v>0</v>
      </c>
      <c r="AU44" s="125">
        <v>0</v>
      </c>
      <c r="AV44" s="125">
        <v>0</v>
      </c>
    </row>
    <row r="45" spans="1:48" ht="15">
      <c r="L45" s="127">
        <v>45046</v>
      </c>
      <c r="M45" s="128"/>
      <c r="N45" s="61">
        <f t="shared" si="31"/>
        <v>0.8</v>
      </c>
      <c r="O45" s="61">
        <f t="shared" si="2"/>
        <v>0.9</v>
      </c>
      <c r="P45" s="61">
        <f t="shared" si="17"/>
        <v>-0.2</v>
      </c>
      <c r="Q45" s="61">
        <f t="shared" si="18"/>
        <v>0.1</v>
      </c>
      <c r="R45" s="61">
        <f t="shared" si="19"/>
        <v>-3.3</v>
      </c>
      <c r="S45" s="61">
        <f t="shared" si="20"/>
        <v>1.9</v>
      </c>
      <c r="T45" s="61">
        <f t="shared" si="21"/>
        <v>1</v>
      </c>
      <c r="U45" s="61">
        <f t="shared" si="22"/>
        <v>3.5</v>
      </c>
      <c r="V45" s="61">
        <f t="shared" si="23"/>
        <v>-0.6</v>
      </c>
      <c r="W45" s="61">
        <f t="shared" si="24"/>
        <v>-0.1</v>
      </c>
      <c r="X45" s="61">
        <f t="shared" si="25"/>
        <v>0</v>
      </c>
      <c r="Y45" s="61">
        <f t="shared" si="26"/>
        <v>0</v>
      </c>
      <c r="Z45" s="61">
        <f t="shared" si="27"/>
        <v>-0.4</v>
      </c>
      <c r="AA45" s="61">
        <f t="shared" si="28"/>
        <v>0.5</v>
      </c>
      <c r="AB45" s="61">
        <f t="shared" si="29"/>
        <v>0.1</v>
      </c>
      <c r="AC45" s="61">
        <f t="shared" si="30"/>
        <v>1</v>
      </c>
      <c r="AD45" s="104"/>
      <c r="AF45" s="124">
        <v>35520</v>
      </c>
      <c r="AG45" s="125">
        <v>0</v>
      </c>
      <c r="AH45" s="125">
        <v>4</v>
      </c>
      <c r="AI45" s="125">
        <v>10.4</v>
      </c>
      <c r="AJ45" s="125">
        <v>1.6</v>
      </c>
      <c r="AK45" s="125">
        <v>-2.6</v>
      </c>
      <c r="AL45" s="125">
        <v>2</v>
      </c>
      <c r="AM45" s="125">
        <v>5.9</v>
      </c>
      <c r="AN45" s="125">
        <v>0</v>
      </c>
      <c r="AO45" s="125">
        <v>0</v>
      </c>
      <c r="AP45" s="125">
        <v>0</v>
      </c>
      <c r="AQ45" s="125">
        <v>0</v>
      </c>
      <c r="AR45" s="125">
        <v>0</v>
      </c>
      <c r="AS45" s="125">
        <v>0</v>
      </c>
      <c r="AT45" s="125">
        <v>0</v>
      </c>
      <c r="AU45" s="125">
        <v>0</v>
      </c>
      <c r="AV45" s="125">
        <v>0</v>
      </c>
    </row>
    <row r="46" spans="1:48" ht="15">
      <c r="L46" s="127">
        <v>45016</v>
      </c>
      <c r="M46" s="128"/>
      <c r="N46" s="61">
        <f t="shared" si="31"/>
        <v>2.1</v>
      </c>
      <c r="O46" s="61">
        <f t="shared" si="2"/>
        <v>0.8</v>
      </c>
      <c r="P46" s="61">
        <f t="shared" si="17"/>
        <v>-0.3</v>
      </c>
      <c r="Q46" s="61">
        <f t="shared" si="18"/>
        <v>0.7</v>
      </c>
      <c r="R46" s="61">
        <f t="shared" si="19"/>
        <v>-1.9</v>
      </c>
      <c r="S46" s="61">
        <f t="shared" si="20"/>
        <v>1.4</v>
      </c>
      <c r="T46" s="61">
        <f t="shared" si="21"/>
        <v>1</v>
      </c>
      <c r="U46" s="61">
        <f t="shared" si="22"/>
        <v>2.5</v>
      </c>
      <c r="V46" s="61">
        <f t="shared" si="23"/>
        <v>-0.9</v>
      </c>
      <c r="W46" s="61">
        <f t="shared" si="24"/>
        <v>0.5</v>
      </c>
      <c r="X46" s="61">
        <f t="shared" si="25"/>
        <v>0</v>
      </c>
      <c r="Y46" s="61">
        <f t="shared" si="26"/>
        <v>-0.5</v>
      </c>
      <c r="Z46" s="61">
        <f t="shared" si="27"/>
        <v>-0.4</v>
      </c>
      <c r="AA46" s="61">
        <f t="shared" si="28"/>
        <v>-0.1</v>
      </c>
      <c r="AB46" s="61">
        <f t="shared" si="29"/>
        <v>0.1</v>
      </c>
      <c r="AC46" s="61">
        <f t="shared" si="30"/>
        <v>0.8</v>
      </c>
      <c r="AD46" s="104"/>
      <c r="AF46" s="124">
        <v>35550</v>
      </c>
      <c r="AG46" s="125">
        <v>0</v>
      </c>
      <c r="AH46" s="125">
        <v>3.7</v>
      </c>
      <c r="AI46" s="125">
        <v>8.3000000000000007</v>
      </c>
      <c r="AJ46" s="125">
        <v>1.3</v>
      </c>
      <c r="AK46" s="125">
        <v>-2.6</v>
      </c>
      <c r="AL46" s="125">
        <v>1.9</v>
      </c>
      <c r="AM46" s="125">
        <v>5.6</v>
      </c>
      <c r="AN46" s="125">
        <v>0</v>
      </c>
      <c r="AO46" s="125">
        <v>0</v>
      </c>
      <c r="AP46" s="125">
        <v>0</v>
      </c>
      <c r="AQ46" s="125">
        <v>0</v>
      </c>
      <c r="AR46" s="125">
        <v>0</v>
      </c>
      <c r="AS46" s="125">
        <v>0</v>
      </c>
      <c r="AT46" s="125">
        <v>0</v>
      </c>
      <c r="AU46" s="125">
        <v>0</v>
      </c>
      <c r="AV46" s="125">
        <v>0</v>
      </c>
    </row>
    <row r="47" spans="1:48" ht="15">
      <c r="L47" s="127">
        <v>44985</v>
      </c>
      <c r="M47" s="128"/>
      <c r="N47" s="61">
        <f t="shared" si="31"/>
        <v>2.1</v>
      </c>
      <c r="O47" s="61">
        <f t="shared" si="2"/>
        <v>0.7</v>
      </c>
      <c r="P47" s="61">
        <f t="shared" si="17"/>
        <v>-0.1</v>
      </c>
      <c r="Q47" s="61">
        <f t="shared" si="18"/>
        <v>1.4</v>
      </c>
      <c r="R47" s="61">
        <f t="shared" si="19"/>
        <v>0.1</v>
      </c>
      <c r="S47" s="61">
        <f t="shared" si="20"/>
        <v>1.2</v>
      </c>
      <c r="T47" s="61">
        <f t="shared" si="21"/>
        <v>1</v>
      </c>
      <c r="U47" s="61">
        <f t="shared" si="22"/>
        <v>2.6</v>
      </c>
      <c r="V47" s="61">
        <f t="shared" si="23"/>
        <v>-1.3</v>
      </c>
      <c r="W47" s="61">
        <f t="shared" si="24"/>
        <v>-0.1</v>
      </c>
      <c r="X47" s="61">
        <f t="shared" si="25"/>
        <v>0.1</v>
      </c>
      <c r="Y47" s="61">
        <f t="shared" si="26"/>
        <v>0</v>
      </c>
      <c r="Z47" s="61">
        <f t="shared" si="27"/>
        <v>-0.5</v>
      </c>
      <c r="AA47" s="61">
        <f t="shared" si="28"/>
        <v>-0.8</v>
      </c>
      <c r="AB47" s="61">
        <f t="shared" si="29"/>
        <v>0.2</v>
      </c>
      <c r="AC47" s="61">
        <f t="shared" si="30"/>
        <v>-0.3</v>
      </c>
      <c r="AD47" s="104"/>
      <c r="AF47" s="124">
        <v>35581</v>
      </c>
      <c r="AG47" s="125">
        <v>0</v>
      </c>
      <c r="AH47" s="125">
        <v>3.2</v>
      </c>
      <c r="AI47" s="125">
        <v>8.1999999999999993</v>
      </c>
      <c r="AJ47" s="125">
        <v>1</v>
      </c>
      <c r="AK47" s="125">
        <v>-2.6</v>
      </c>
      <c r="AL47" s="125">
        <v>1.8</v>
      </c>
      <c r="AM47" s="125">
        <v>5</v>
      </c>
      <c r="AN47" s="125">
        <v>0</v>
      </c>
      <c r="AO47" s="125">
        <v>0</v>
      </c>
      <c r="AP47" s="125">
        <v>0</v>
      </c>
      <c r="AQ47" s="125">
        <v>0</v>
      </c>
      <c r="AR47" s="125">
        <v>0</v>
      </c>
      <c r="AS47" s="125">
        <v>0</v>
      </c>
      <c r="AT47" s="125">
        <v>0</v>
      </c>
      <c r="AU47" s="125">
        <v>0</v>
      </c>
      <c r="AV47" s="125">
        <v>0</v>
      </c>
    </row>
    <row r="48" spans="1:48" ht="15">
      <c r="L48" s="127">
        <v>44957</v>
      </c>
      <c r="M48" s="128"/>
      <c r="N48" s="61">
        <f t="shared" si="31"/>
        <v>4.7</v>
      </c>
      <c r="O48" s="61">
        <f t="shared" si="2"/>
        <v>0.5</v>
      </c>
      <c r="P48" s="61">
        <f t="shared" si="17"/>
        <v>-0.1</v>
      </c>
      <c r="Q48" s="61">
        <f t="shared" si="18"/>
        <v>1.6</v>
      </c>
      <c r="R48" s="61">
        <f t="shared" si="19"/>
        <v>2</v>
      </c>
      <c r="S48" s="61">
        <f t="shared" si="20"/>
        <v>2.4</v>
      </c>
      <c r="T48" s="61">
        <f t="shared" si="21"/>
        <v>0.8</v>
      </c>
      <c r="U48" s="61">
        <f t="shared" si="22"/>
        <v>3.1</v>
      </c>
      <c r="V48" s="61">
        <f t="shared" si="23"/>
        <v>2</v>
      </c>
      <c r="W48" s="61">
        <f t="shared" si="24"/>
        <v>-0.5</v>
      </c>
      <c r="X48" s="61">
        <f t="shared" si="25"/>
        <v>0</v>
      </c>
      <c r="Y48" s="61">
        <f t="shared" si="26"/>
        <v>0</v>
      </c>
      <c r="Z48" s="61">
        <f t="shared" si="27"/>
        <v>0.2</v>
      </c>
      <c r="AA48" s="61">
        <f t="shared" si="28"/>
        <v>1.3</v>
      </c>
      <c r="AB48" s="61">
        <f t="shared" si="29"/>
        <v>0.3</v>
      </c>
      <c r="AC48" s="61">
        <f t="shared" si="30"/>
        <v>1.1000000000000001</v>
      </c>
      <c r="AD48" s="104"/>
      <c r="AF48" s="124">
        <v>35611</v>
      </c>
      <c r="AG48" s="125">
        <v>0</v>
      </c>
      <c r="AH48" s="125">
        <v>2.9</v>
      </c>
      <c r="AI48" s="125">
        <v>7.9</v>
      </c>
      <c r="AJ48" s="125">
        <v>0.6</v>
      </c>
      <c r="AK48" s="125">
        <v>-2.4</v>
      </c>
      <c r="AL48" s="125">
        <v>1.4</v>
      </c>
      <c r="AM48" s="125">
        <v>4.5999999999999996</v>
      </c>
      <c r="AN48" s="125">
        <v>0</v>
      </c>
      <c r="AO48" s="125">
        <v>0</v>
      </c>
      <c r="AP48" s="125">
        <v>0</v>
      </c>
      <c r="AQ48" s="125">
        <v>0</v>
      </c>
      <c r="AR48" s="125">
        <v>0</v>
      </c>
      <c r="AS48" s="125">
        <v>0</v>
      </c>
      <c r="AT48" s="125">
        <v>0</v>
      </c>
      <c r="AU48" s="125">
        <v>0</v>
      </c>
      <c r="AV48" s="125">
        <v>0</v>
      </c>
    </row>
    <row r="49" spans="1:48" ht="15">
      <c r="L49" s="127">
        <v>44926</v>
      </c>
      <c r="M49" s="128"/>
      <c r="N49" s="61">
        <f t="shared" si="31"/>
        <v>3.7</v>
      </c>
      <c r="O49" s="61">
        <f t="shared" si="2"/>
        <v>0.5</v>
      </c>
      <c r="P49" s="61">
        <f t="shared" si="17"/>
        <v>-0.2</v>
      </c>
      <c r="Q49" s="61">
        <f t="shared" si="18"/>
        <v>1.5</v>
      </c>
      <c r="R49" s="61">
        <f t="shared" si="19"/>
        <v>2.8</v>
      </c>
      <c r="S49" s="61">
        <f t="shared" si="20"/>
        <v>1.4</v>
      </c>
      <c r="T49" s="61">
        <f t="shared" si="21"/>
        <v>0.6</v>
      </c>
      <c r="U49" s="61">
        <f t="shared" si="22"/>
        <v>2.8</v>
      </c>
      <c r="V49" s="61">
        <f t="shared" si="23"/>
        <v>0.4</v>
      </c>
      <c r="W49" s="61">
        <f t="shared" si="24"/>
        <v>0.1</v>
      </c>
      <c r="X49" s="61">
        <f t="shared" si="25"/>
        <v>-0.1</v>
      </c>
      <c r="Y49" s="61">
        <f t="shared" si="26"/>
        <v>0.3</v>
      </c>
      <c r="Z49" s="61">
        <f t="shared" si="27"/>
        <v>-1.4</v>
      </c>
      <c r="AA49" s="61">
        <f t="shared" si="28"/>
        <v>0.1</v>
      </c>
      <c r="AB49" s="61">
        <f t="shared" si="29"/>
        <v>0</v>
      </c>
      <c r="AC49" s="61">
        <f t="shared" si="30"/>
        <v>0.4</v>
      </c>
      <c r="AD49" s="104"/>
      <c r="AF49" s="124">
        <v>35642</v>
      </c>
      <c r="AG49" s="125">
        <v>0</v>
      </c>
      <c r="AH49" s="125">
        <v>2.6</v>
      </c>
      <c r="AI49" s="125">
        <v>8.1</v>
      </c>
      <c r="AJ49" s="125">
        <v>0.3</v>
      </c>
      <c r="AK49" s="125">
        <v>-2.2999999999999998</v>
      </c>
      <c r="AL49" s="125">
        <v>0.9</v>
      </c>
      <c r="AM49" s="125">
        <v>4.2</v>
      </c>
      <c r="AN49" s="125">
        <v>0</v>
      </c>
      <c r="AO49" s="125">
        <v>0</v>
      </c>
      <c r="AP49" s="125">
        <v>0</v>
      </c>
      <c r="AQ49" s="125">
        <v>0</v>
      </c>
      <c r="AR49" s="125">
        <v>0</v>
      </c>
      <c r="AS49" s="125">
        <v>0</v>
      </c>
      <c r="AT49" s="125">
        <v>0</v>
      </c>
      <c r="AU49" s="125">
        <v>0</v>
      </c>
      <c r="AV49" s="125">
        <v>0</v>
      </c>
    </row>
    <row r="50" spans="1:48" ht="15">
      <c r="L50" s="127">
        <v>44895</v>
      </c>
      <c r="M50" s="128"/>
      <c r="N50" s="61">
        <f t="shared" si="31"/>
        <v>3</v>
      </c>
      <c r="O50" s="61">
        <f t="shared" si="2"/>
        <v>0.5</v>
      </c>
      <c r="P50" s="61">
        <f t="shared" si="17"/>
        <v>-0.2</v>
      </c>
      <c r="Q50" s="61">
        <f t="shared" si="18"/>
        <v>1.5</v>
      </c>
      <c r="R50" s="61">
        <f t="shared" si="19"/>
        <v>2.9</v>
      </c>
      <c r="S50" s="61">
        <f t="shared" si="20"/>
        <v>1.3</v>
      </c>
      <c r="T50" s="61">
        <f t="shared" si="21"/>
        <v>0.5</v>
      </c>
      <c r="U50" s="61">
        <f t="shared" si="22"/>
        <v>2.2999999999999998</v>
      </c>
      <c r="V50" s="61">
        <f t="shared" si="23"/>
        <v>-0.5</v>
      </c>
      <c r="W50" s="61">
        <f t="shared" si="24"/>
        <v>0.3</v>
      </c>
      <c r="X50" s="61">
        <f t="shared" si="25"/>
        <v>0</v>
      </c>
      <c r="Y50" s="61">
        <f t="shared" si="26"/>
        <v>-0.3</v>
      </c>
      <c r="Z50" s="61">
        <f t="shared" si="27"/>
        <v>0.1</v>
      </c>
      <c r="AA50" s="61">
        <f t="shared" si="28"/>
        <v>-0.4</v>
      </c>
      <c r="AB50" s="61">
        <f t="shared" si="29"/>
        <v>0</v>
      </c>
      <c r="AC50" s="61">
        <f t="shared" si="30"/>
        <v>-0.1</v>
      </c>
      <c r="AD50" s="104"/>
      <c r="AF50" s="124">
        <v>35673</v>
      </c>
      <c r="AG50" s="125">
        <v>0</v>
      </c>
      <c r="AH50" s="125">
        <v>2.5</v>
      </c>
      <c r="AI50" s="125">
        <v>7.6</v>
      </c>
      <c r="AJ50" s="125">
        <v>0.1</v>
      </c>
      <c r="AK50" s="125">
        <v>-2.5</v>
      </c>
      <c r="AL50" s="125">
        <v>0.4</v>
      </c>
      <c r="AM50" s="125">
        <v>3.7</v>
      </c>
      <c r="AN50" s="125">
        <v>0</v>
      </c>
      <c r="AO50" s="125">
        <v>0</v>
      </c>
      <c r="AP50" s="125">
        <v>0</v>
      </c>
      <c r="AQ50" s="125">
        <v>0</v>
      </c>
      <c r="AR50" s="125">
        <v>0</v>
      </c>
      <c r="AS50" s="125">
        <v>0</v>
      </c>
      <c r="AT50" s="125">
        <v>0</v>
      </c>
      <c r="AU50" s="125">
        <v>0</v>
      </c>
      <c r="AV50" s="125">
        <v>0</v>
      </c>
    </row>
    <row r="51" spans="1:48" ht="15">
      <c r="L51" s="127">
        <v>44865</v>
      </c>
      <c r="M51" s="128"/>
      <c r="N51" s="61">
        <f t="shared" si="31"/>
        <v>5.2</v>
      </c>
      <c r="O51" s="61">
        <f t="shared" si="2"/>
        <v>0.5</v>
      </c>
      <c r="P51" s="61">
        <f t="shared" si="17"/>
        <v>-0.2</v>
      </c>
      <c r="Q51" s="61">
        <f t="shared" si="18"/>
        <v>1.4</v>
      </c>
      <c r="R51" s="61">
        <f t="shared" si="19"/>
        <v>3.1</v>
      </c>
      <c r="S51" s="61">
        <f t="shared" si="20"/>
        <v>1.2</v>
      </c>
      <c r="T51" s="61">
        <f t="shared" si="21"/>
        <v>0.5</v>
      </c>
      <c r="U51" s="61">
        <f t="shared" si="22"/>
        <v>1.9</v>
      </c>
      <c r="V51" s="61">
        <f t="shared" si="23"/>
        <v>0.2</v>
      </c>
      <c r="W51" s="61">
        <f t="shared" si="24"/>
        <v>0.3</v>
      </c>
      <c r="X51" s="61">
        <f t="shared" si="25"/>
        <v>-0.1</v>
      </c>
      <c r="Y51" s="61">
        <f t="shared" si="26"/>
        <v>0.3</v>
      </c>
      <c r="Z51" s="61">
        <f t="shared" si="27"/>
        <v>-0.4</v>
      </c>
      <c r="AA51" s="61">
        <f t="shared" si="28"/>
        <v>0.2</v>
      </c>
      <c r="AB51" s="61">
        <f t="shared" si="29"/>
        <v>0</v>
      </c>
      <c r="AC51" s="61">
        <f t="shared" si="30"/>
        <v>0.4</v>
      </c>
      <c r="AD51" s="104"/>
      <c r="AF51" s="124">
        <v>35703</v>
      </c>
      <c r="AG51" s="125">
        <v>0</v>
      </c>
      <c r="AH51" s="125">
        <v>2.2999999999999998</v>
      </c>
      <c r="AI51" s="125">
        <v>7</v>
      </c>
      <c r="AJ51" s="125">
        <v>-0.2</v>
      </c>
      <c r="AK51" s="125">
        <v>-2.5</v>
      </c>
      <c r="AL51" s="125">
        <v>-1</v>
      </c>
      <c r="AM51" s="125">
        <v>3.6</v>
      </c>
      <c r="AN51" s="125">
        <v>0</v>
      </c>
      <c r="AO51" s="125">
        <v>0</v>
      </c>
      <c r="AP51" s="125">
        <v>0</v>
      </c>
      <c r="AQ51" s="125">
        <v>0</v>
      </c>
      <c r="AR51" s="125">
        <v>0</v>
      </c>
      <c r="AS51" s="125">
        <v>0</v>
      </c>
      <c r="AT51" s="125">
        <v>0</v>
      </c>
      <c r="AU51" s="125">
        <v>0</v>
      </c>
      <c r="AV51" s="125">
        <v>0</v>
      </c>
    </row>
    <row r="52" spans="1:48" ht="15">
      <c r="L52" s="127">
        <v>44834</v>
      </c>
      <c r="M52" s="128"/>
      <c r="N52" s="61">
        <f t="shared" si="31"/>
        <v>6.3</v>
      </c>
      <c r="O52" s="61">
        <f t="shared" si="2"/>
        <v>0.5</v>
      </c>
      <c r="P52" s="61">
        <f t="shared" si="17"/>
        <v>0.3</v>
      </c>
      <c r="Q52" s="61">
        <f t="shared" si="18"/>
        <v>1.4</v>
      </c>
      <c r="R52" s="61">
        <f t="shared" si="19"/>
        <v>4.5</v>
      </c>
      <c r="S52" s="61">
        <f t="shared" si="20"/>
        <v>1.2</v>
      </c>
      <c r="T52" s="61">
        <f t="shared" si="21"/>
        <v>0.7</v>
      </c>
      <c r="U52" s="61">
        <f t="shared" si="22"/>
        <v>1.6</v>
      </c>
      <c r="V52" s="61">
        <f t="shared" si="23"/>
        <v>1.3</v>
      </c>
      <c r="W52" s="61">
        <f t="shared" si="24"/>
        <v>0.8</v>
      </c>
      <c r="X52" s="61">
        <f t="shared" si="25"/>
        <v>-0.1</v>
      </c>
      <c r="Y52" s="61">
        <f t="shared" si="26"/>
        <v>0</v>
      </c>
      <c r="Z52" s="61">
        <f t="shared" si="27"/>
        <v>-0.6</v>
      </c>
      <c r="AA52" s="61">
        <f t="shared" si="28"/>
        <v>0.4</v>
      </c>
      <c r="AB52" s="61">
        <f t="shared" si="29"/>
        <v>0</v>
      </c>
      <c r="AC52" s="61">
        <f t="shared" si="30"/>
        <v>-0.3</v>
      </c>
      <c r="AD52" s="104"/>
      <c r="AF52" s="124">
        <v>35734</v>
      </c>
      <c r="AG52" s="125">
        <v>0</v>
      </c>
      <c r="AH52" s="125">
        <v>2</v>
      </c>
      <c r="AI52" s="125">
        <v>6.6</v>
      </c>
      <c r="AJ52" s="125">
        <v>-0.2</v>
      </c>
      <c r="AK52" s="125">
        <v>-2.7</v>
      </c>
      <c r="AL52" s="125">
        <v>-1.4</v>
      </c>
      <c r="AM52" s="125">
        <v>3.6</v>
      </c>
      <c r="AN52" s="125">
        <v>0</v>
      </c>
      <c r="AO52" s="125">
        <v>0</v>
      </c>
      <c r="AP52" s="125">
        <v>0</v>
      </c>
      <c r="AQ52" s="125">
        <v>0</v>
      </c>
      <c r="AR52" s="125">
        <v>0</v>
      </c>
      <c r="AS52" s="125">
        <v>0</v>
      </c>
      <c r="AT52" s="125">
        <v>0</v>
      </c>
      <c r="AU52" s="125">
        <v>0</v>
      </c>
      <c r="AV52" s="125">
        <v>0</v>
      </c>
    </row>
    <row r="53" spans="1:48" ht="15">
      <c r="L53" s="127">
        <v>44804</v>
      </c>
      <c r="M53" s="128"/>
      <c r="N53" s="61">
        <f t="shared" si="31"/>
        <v>4.5</v>
      </c>
      <c r="O53" s="61">
        <f t="shared" si="2"/>
        <v>0.6</v>
      </c>
      <c r="P53" s="61">
        <f t="shared" si="17"/>
        <v>0.6</v>
      </c>
      <c r="Q53" s="61">
        <f t="shared" si="18"/>
        <v>1.3</v>
      </c>
      <c r="R53" s="61">
        <f t="shared" si="19"/>
        <v>4.9000000000000004</v>
      </c>
      <c r="S53" s="61">
        <f t="shared" si="20"/>
        <v>1.6</v>
      </c>
      <c r="T53" s="61">
        <f t="shared" si="21"/>
        <v>0.7</v>
      </c>
      <c r="U53" s="61">
        <f t="shared" si="22"/>
        <v>2.2000000000000002</v>
      </c>
      <c r="V53" s="61">
        <f t="shared" si="23"/>
        <v>0.4</v>
      </c>
      <c r="W53" s="61">
        <f t="shared" si="24"/>
        <v>-0.2</v>
      </c>
      <c r="X53" s="61">
        <f t="shared" si="25"/>
        <v>0</v>
      </c>
      <c r="Y53" s="61">
        <f t="shared" si="26"/>
        <v>0</v>
      </c>
      <c r="Z53" s="61">
        <f t="shared" si="27"/>
        <v>-1.7</v>
      </c>
      <c r="AA53" s="61">
        <f t="shared" si="28"/>
        <v>0.1</v>
      </c>
      <c r="AB53" s="61">
        <f t="shared" si="29"/>
        <v>0.1</v>
      </c>
      <c r="AC53" s="61">
        <f t="shared" si="30"/>
        <v>0.3</v>
      </c>
      <c r="AD53" s="104"/>
      <c r="AF53" s="124">
        <v>35764</v>
      </c>
      <c r="AG53" s="125">
        <v>0</v>
      </c>
      <c r="AH53" s="125">
        <v>1.8</v>
      </c>
      <c r="AI53" s="125">
        <v>6</v>
      </c>
      <c r="AJ53" s="125">
        <v>-0.4</v>
      </c>
      <c r="AK53" s="125">
        <v>-2.8</v>
      </c>
      <c r="AL53" s="125">
        <v>-1.7</v>
      </c>
      <c r="AM53" s="125">
        <v>3.3</v>
      </c>
      <c r="AN53" s="125">
        <v>0</v>
      </c>
      <c r="AO53" s="125">
        <v>0</v>
      </c>
      <c r="AP53" s="125">
        <v>0</v>
      </c>
      <c r="AQ53" s="125">
        <v>0</v>
      </c>
      <c r="AR53" s="125">
        <v>0</v>
      </c>
      <c r="AS53" s="125">
        <v>0</v>
      </c>
      <c r="AT53" s="125">
        <v>0</v>
      </c>
      <c r="AU53" s="125">
        <v>0</v>
      </c>
      <c r="AV53" s="125">
        <v>0</v>
      </c>
    </row>
    <row r="54" spans="1:48" ht="15">
      <c r="A54" s="8"/>
      <c r="B54" s="318"/>
      <c r="C54" s="318"/>
      <c r="D54" s="318"/>
      <c r="E54" s="318"/>
      <c r="F54" s="318"/>
      <c r="G54" s="318"/>
      <c r="H54" s="318"/>
      <c r="I54" s="318"/>
      <c r="J54" s="318"/>
      <c r="K54" s="108"/>
      <c r="L54" s="127">
        <v>44773</v>
      </c>
      <c r="M54" s="128"/>
      <c r="N54" s="61">
        <f t="shared" si="31"/>
        <v>4.7</v>
      </c>
      <c r="O54" s="61">
        <f t="shared" si="2"/>
        <v>0.7</v>
      </c>
      <c r="P54" s="61">
        <f t="shared" si="17"/>
        <v>0.7</v>
      </c>
      <c r="Q54" s="61">
        <f t="shared" si="18"/>
        <v>1.4</v>
      </c>
      <c r="R54" s="61">
        <f t="shared" si="19"/>
        <v>6.1</v>
      </c>
      <c r="S54" s="61">
        <f t="shared" si="20"/>
        <v>1.5</v>
      </c>
      <c r="T54" s="61">
        <f t="shared" si="21"/>
        <v>0.7</v>
      </c>
      <c r="U54" s="61">
        <f t="shared" si="22"/>
        <v>0.9</v>
      </c>
      <c r="V54" s="61">
        <f t="shared" si="23"/>
        <v>1.9</v>
      </c>
      <c r="W54" s="61">
        <f t="shared" si="24"/>
        <v>-0.4</v>
      </c>
      <c r="X54" s="61">
        <f t="shared" si="25"/>
        <v>0</v>
      </c>
      <c r="Y54" s="61">
        <f t="shared" si="26"/>
        <v>0.3</v>
      </c>
      <c r="Z54" s="61">
        <f t="shared" si="27"/>
        <v>-0.7</v>
      </c>
      <c r="AA54" s="61">
        <f t="shared" si="28"/>
        <v>0.5</v>
      </c>
      <c r="AB54" s="61">
        <f t="shared" si="29"/>
        <v>0</v>
      </c>
      <c r="AC54" s="61">
        <f t="shared" si="30"/>
        <v>-0.7</v>
      </c>
      <c r="AD54" s="104"/>
      <c r="AF54" s="124">
        <v>35795</v>
      </c>
      <c r="AG54" s="125">
        <v>0</v>
      </c>
      <c r="AH54" s="125">
        <v>1.9</v>
      </c>
      <c r="AI54" s="125">
        <v>5.2</v>
      </c>
      <c r="AJ54" s="125">
        <v>-0.5</v>
      </c>
      <c r="AK54" s="125">
        <v>-2.9</v>
      </c>
      <c r="AL54" s="125">
        <v>-2</v>
      </c>
      <c r="AM54" s="125">
        <v>3</v>
      </c>
      <c r="AN54" s="125">
        <v>0</v>
      </c>
      <c r="AO54" s="125">
        <v>0</v>
      </c>
      <c r="AP54" s="125">
        <v>0</v>
      </c>
      <c r="AQ54" s="125">
        <v>0</v>
      </c>
      <c r="AR54" s="125">
        <v>0</v>
      </c>
      <c r="AS54" s="125">
        <v>0</v>
      </c>
      <c r="AT54" s="125">
        <v>0</v>
      </c>
      <c r="AU54" s="125">
        <v>0</v>
      </c>
      <c r="AV54" s="125">
        <v>0</v>
      </c>
    </row>
    <row r="55" spans="1:48" ht="15">
      <c r="L55" s="127">
        <v>44742</v>
      </c>
      <c r="M55" s="128"/>
      <c r="N55" s="61">
        <f t="shared" si="31"/>
        <v>2.5</v>
      </c>
      <c r="O55" s="61">
        <f t="shared" si="2"/>
        <v>0.6</v>
      </c>
      <c r="P55" s="61">
        <f t="shared" si="17"/>
        <v>0.8</v>
      </c>
      <c r="Q55" s="61">
        <f t="shared" si="18"/>
        <v>1.5</v>
      </c>
      <c r="R55" s="61">
        <f t="shared" si="19"/>
        <v>8.5</v>
      </c>
      <c r="S55" s="61">
        <f t="shared" si="20"/>
        <v>2.1</v>
      </c>
      <c r="T55" s="61">
        <f t="shared" si="21"/>
        <v>0.7</v>
      </c>
      <c r="U55" s="61">
        <f t="shared" si="22"/>
        <v>1.7</v>
      </c>
      <c r="V55" s="61">
        <f t="shared" si="23"/>
        <v>-1</v>
      </c>
      <c r="W55" s="61">
        <f t="shared" si="24"/>
        <v>-0.1</v>
      </c>
      <c r="X55" s="61">
        <f t="shared" si="25"/>
        <v>0</v>
      </c>
      <c r="Y55" s="61">
        <f t="shared" si="26"/>
        <v>-0.2</v>
      </c>
      <c r="Z55" s="61">
        <f t="shared" si="27"/>
        <v>2.2000000000000002</v>
      </c>
      <c r="AA55" s="61">
        <f t="shared" si="28"/>
        <v>0.1</v>
      </c>
      <c r="AB55" s="61">
        <f t="shared" si="29"/>
        <v>0</v>
      </c>
      <c r="AC55" s="61">
        <f t="shared" si="30"/>
        <v>0.1</v>
      </c>
      <c r="AD55" s="104"/>
      <c r="AF55" s="124">
        <v>35826</v>
      </c>
      <c r="AG55" s="125">
        <v>0</v>
      </c>
      <c r="AH55" s="125">
        <v>0.8</v>
      </c>
      <c r="AI55" s="125">
        <v>4.7</v>
      </c>
      <c r="AJ55" s="125">
        <v>-0.8</v>
      </c>
      <c r="AK55" s="125">
        <v>-3.3</v>
      </c>
      <c r="AL55" s="125">
        <v>-2.8</v>
      </c>
      <c r="AM55" s="125">
        <v>2.7</v>
      </c>
      <c r="AN55" s="125">
        <v>0</v>
      </c>
      <c r="AO55" s="125">
        <v>0</v>
      </c>
      <c r="AP55" s="125">
        <v>0</v>
      </c>
      <c r="AQ55" s="125">
        <v>0</v>
      </c>
      <c r="AR55" s="125">
        <v>0</v>
      </c>
      <c r="AS55" s="125">
        <v>0</v>
      </c>
      <c r="AT55" s="125">
        <v>0</v>
      </c>
      <c r="AU55" s="125">
        <v>0</v>
      </c>
      <c r="AV55" s="125">
        <v>0</v>
      </c>
    </row>
    <row r="56" spans="1:48" ht="15">
      <c r="L56" s="127">
        <v>44712</v>
      </c>
      <c r="M56" s="128"/>
      <c r="N56" s="61">
        <f t="shared" si="31"/>
        <v>2.1</v>
      </c>
      <c r="O56" s="61">
        <f t="shared" si="2"/>
        <v>0.5</v>
      </c>
      <c r="P56" s="61">
        <f t="shared" si="17"/>
        <v>1</v>
      </c>
      <c r="Q56" s="61">
        <f t="shared" si="18"/>
        <v>1.4</v>
      </c>
      <c r="R56" s="61">
        <f t="shared" si="19"/>
        <v>6.2</v>
      </c>
      <c r="S56" s="61">
        <f t="shared" si="20"/>
        <v>1.8</v>
      </c>
      <c r="T56" s="61">
        <f t="shared" si="21"/>
        <v>0.7</v>
      </c>
      <c r="U56" s="61">
        <f t="shared" si="22"/>
        <v>1.8</v>
      </c>
      <c r="V56" s="61">
        <f t="shared" si="23"/>
        <v>-0.9</v>
      </c>
      <c r="W56" s="61">
        <f t="shared" si="24"/>
        <v>0.4</v>
      </c>
      <c r="X56" s="61">
        <f t="shared" si="25"/>
        <v>-0.1</v>
      </c>
      <c r="Y56" s="61">
        <f t="shared" si="26"/>
        <v>0.2</v>
      </c>
      <c r="Z56" s="61">
        <f t="shared" si="27"/>
        <v>0.1</v>
      </c>
      <c r="AA56" s="61">
        <f t="shared" si="28"/>
        <v>0.1</v>
      </c>
      <c r="AB56" s="61">
        <f t="shared" si="29"/>
        <v>0.1</v>
      </c>
      <c r="AC56" s="61">
        <f t="shared" si="30"/>
        <v>0.6</v>
      </c>
      <c r="AD56" s="104"/>
      <c r="AF56" s="124">
        <v>35854</v>
      </c>
      <c r="AG56" s="125">
        <v>0</v>
      </c>
      <c r="AH56" s="125">
        <v>0.3</v>
      </c>
      <c r="AI56" s="125">
        <v>4.7</v>
      </c>
      <c r="AJ56" s="125">
        <v>-1</v>
      </c>
      <c r="AK56" s="125">
        <v>-3.6</v>
      </c>
      <c r="AL56" s="125">
        <v>-2.9</v>
      </c>
      <c r="AM56" s="125">
        <v>2.6</v>
      </c>
      <c r="AN56" s="125">
        <v>0</v>
      </c>
      <c r="AO56" s="125">
        <v>0</v>
      </c>
      <c r="AP56" s="125">
        <v>0</v>
      </c>
      <c r="AQ56" s="125">
        <v>0</v>
      </c>
      <c r="AR56" s="125">
        <v>0</v>
      </c>
      <c r="AS56" s="125">
        <v>0</v>
      </c>
      <c r="AT56" s="125">
        <v>0</v>
      </c>
      <c r="AU56" s="125">
        <v>0</v>
      </c>
      <c r="AV56" s="125">
        <v>0</v>
      </c>
    </row>
    <row r="57" spans="1:48" ht="15">
      <c r="L57" s="127">
        <v>44681</v>
      </c>
      <c r="M57" s="128"/>
      <c r="N57" s="61">
        <f t="shared" si="31"/>
        <v>1.9</v>
      </c>
      <c r="O57" s="61">
        <f t="shared" si="2"/>
        <v>0.5</v>
      </c>
      <c r="P57" s="61">
        <f t="shared" si="17"/>
        <v>1.2</v>
      </c>
      <c r="Q57" s="61">
        <f t="shared" si="18"/>
        <v>1.2</v>
      </c>
      <c r="R57" s="61">
        <f t="shared" si="19"/>
        <v>6.5</v>
      </c>
      <c r="S57" s="61">
        <f t="shared" si="20"/>
        <v>2</v>
      </c>
      <c r="T57" s="61">
        <f t="shared" si="21"/>
        <v>0.7</v>
      </c>
      <c r="U57" s="61">
        <f t="shared" si="22"/>
        <v>1.7</v>
      </c>
      <c r="V57" s="61">
        <f t="shared" si="23"/>
        <v>0.7</v>
      </c>
      <c r="W57" s="61">
        <f t="shared" si="24"/>
        <v>-0.2</v>
      </c>
      <c r="X57" s="61">
        <f t="shared" si="25"/>
        <v>-0.1</v>
      </c>
      <c r="Y57" s="61">
        <f t="shared" si="26"/>
        <v>0.6</v>
      </c>
      <c r="Z57" s="61">
        <f t="shared" si="27"/>
        <v>1.1000000000000001</v>
      </c>
      <c r="AA57" s="61">
        <f t="shared" si="28"/>
        <v>0.1</v>
      </c>
      <c r="AB57" s="61">
        <f t="shared" si="29"/>
        <v>0.1</v>
      </c>
      <c r="AC57" s="61">
        <f t="shared" si="30"/>
        <v>0</v>
      </c>
      <c r="AD57" s="104"/>
      <c r="AF57" s="124">
        <v>35885</v>
      </c>
      <c r="AG57" s="125">
        <v>0</v>
      </c>
      <c r="AH57" s="125">
        <v>0.1</v>
      </c>
      <c r="AI57" s="125">
        <v>4.0999999999999996</v>
      </c>
      <c r="AJ57" s="125">
        <v>-1.1000000000000001</v>
      </c>
      <c r="AK57" s="125">
        <v>-3.9</v>
      </c>
      <c r="AL57" s="125">
        <v>-3.4</v>
      </c>
      <c r="AM57" s="125">
        <v>2.8</v>
      </c>
      <c r="AN57" s="125">
        <v>0</v>
      </c>
      <c r="AO57" s="125">
        <v>0</v>
      </c>
      <c r="AP57" s="125">
        <v>0</v>
      </c>
      <c r="AQ57" s="125">
        <v>0</v>
      </c>
      <c r="AR57" s="125">
        <v>0</v>
      </c>
      <c r="AS57" s="125">
        <v>0</v>
      </c>
      <c r="AT57" s="125">
        <v>0</v>
      </c>
      <c r="AU57" s="125">
        <v>0</v>
      </c>
      <c r="AV57" s="125">
        <v>0</v>
      </c>
    </row>
    <row r="58" spans="1:48" ht="15">
      <c r="L58" s="127">
        <v>44651</v>
      </c>
      <c r="M58" s="128"/>
      <c r="N58" s="61">
        <f t="shared" si="31"/>
        <v>-0.3</v>
      </c>
      <c r="O58" s="61">
        <f t="shared" si="2"/>
        <v>0.6</v>
      </c>
      <c r="P58" s="61">
        <f t="shared" si="17"/>
        <v>1.3</v>
      </c>
      <c r="Q58" s="61">
        <f t="shared" si="18"/>
        <v>0.9</v>
      </c>
      <c r="R58" s="61">
        <f t="shared" si="19"/>
        <v>5.8</v>
      </c>
      <c r="S58" s="61">
        <f t="shared" si="20"/>
        <v>2.6</v>
      </c>
      <c r="T58" s="61">
        <f t="shared" si="21"/>
        <v>0.7</v>
      </c>
      <c r="U58" s="61">
        <f t="shared" si="22"/>
        <v>2.1</v>
      </c>
      <c r="V58" s="61">
        <f t="shared" si="23"/>
        <v>-0.9</v>
      </c>
      <c r="W58" s="61">
        <f t="shared" si="24"/>
        <v>0.4</v>
      </c>
      <c r="X58" s="61">
        <f t="shared" si="25"/>
        <v>0.1</v>
      </c>
      <c r="Y58" s="61">
        <f t="shared" si="26"/>
        <v>0.2</v>
      </c>
      <c r="Z58" s="61">
        <f t="shared" si="27"/>
        <v>1.6</v>
      </c>
      <c r="AA58" s="61">
        <f t="shared" si="28"/>
        <v>-0.3</v>
      </c>
      <c r="AB58" s="61">
        <f t="shared" si="29"/>
        <v>0.1</v>
      </c>
      <c r="AC58" s="61">
        <f t="shared" si="30"/>
        <v>1</v>
      </c>
      <c r="AD58" s="104"/>
      <c r="AF58" s="124">
        <v>35915</v>
      </c>
      <c r="AG58" s="125">
        <v>0</v>
      </c>
      <c r="AH58" s="125">
        <v>0</v>
      </c>
      <c r="AI58" s="125">
        <v>3.3</v>
      </c>
      <c r="AJ58" s="125">
        <v>-1.3</v>
      </c>
      <c r="AK58" s="125">
        <v>-4</v>
      </c>
      <c r="AL58" s="125">
        <v>-3.3</v>
      </c>
      <c r="AM58" s="125">
        <v>2.9</v>
      </c>
      <c r="AN58" s="125">
        <v>0</v>
      </c>
      <c r="AO58" s="125">
        <v>0</v>
      </c>
      <c r="AP58" s="125">
        <v>0</v>
      </c>
      <c r="AQ58" s="125">
        <v>0</v>
      </c>
      <c r="AR58" s="125">
        <v>0</v>
      </c>
      <c r="AS58" s="125">
        <v>0</v>
      </c>
      <c r="AT58" s="125">
        <v>0</v>
      </c>
      <c r="AU58" s="125">
        <v>0</v>
      </c>
      <c r="AV58" s="125">
        <v>0</v>
      </c>
    </row>
    <row r="59" spans="1:48" ht="15">
      <c r="L59" s="127">
        <v>44620</v>
      </c>
      <c r="M59" s="128"/>
      <c r="N59" s="61">
        <f t="shared" si="31"/>
        <v>-1.8</v>
      </c>
      <c r="O59" s="61">
        <f t="shared" si="2"/>
        <v>0.6</v>
      </c>
      <c r="P59" s="61">
        <f t="shared" si="17"/>
        <v>1.4</v>
      </c>
      <c r="Q59" s="61">
        <f t="shared" si="18"/>
        <v>0.6</v>
      </c>
      <c r="R59" s="61">
        <f t="shared" si="19"/>
        <v>5.5</v>
      </c>
      <c r="S59" s="61">
        <f t="shared" si="20"/>
        <v>2.5</v>
      </c>
      <c r="T59" s="61">
        <f t="shared" si="21"/>
        <v>0.6</v>
      </c>
      <c r="U59" s="61">
        <f t="shared" si="22"/>
        <v>0.3</v>
      </c>
      <c r="V59" s="61">
        <f t="shared" si="23"/>
        <v>1.2</v>
      </c>
      <c r="W59" s="61">
        <f t="shared" si="24"/>
        <v>-0.3</v>
      </c>
      <c r="X59" s="61">
        <f t="shared" si="25"/>
        <v>0.1</v>
      </c>
      <c r="Y59" s="61">
        <f t="shared" si="26"/>
        <v>0.2</v>
      </c>
      <c r="Z59" s="61">
        <f t="shared" si="27"/>
        <v>1.4</v>
      </c>
      <c r="AA59" s="61">
        <f t="shared" si="28"/>
        <v>0.4</v>
      </c>
      <c r="AB59" s="61">
        <f t="shared" si="29"/>
        <v>0</v>
      </c>
      <c r="AC59" s="61">
        <f t="shared" si="30"/>
        <v>0.1</v>
      </c>
      <c r="AD59" s="104"/>
      <c r="AF59" s="124">
        <v>35946</v>
      </c>
      <c r="AG59" s="125">
        <v>0</v>
      </c>
      <c r="AH59" s="125">
        <v>-0.4</v>
      </c>
      <c r="AI59" s="125">
        <v>1.7</v>
      </c>
      <c r="AJ59" s="125">
        <v>-1.5</v>
      </c>
      <c r="AK59" s="125">
        <v>-4.3</v>
      </c>
      <c r="AL59" s="125">
        <v>-3.6</v>
      </c>
      <c r="AM59" s="125">
        <v>3</v>
      </c>
      <c r="AN59" s="125">
        <v>0</v>
      </c>
      <c r="AO59" s="125">
        <v>0</v>
      </c>
      <c r="AP59" s="125">
        <v>0</v>
      </c>
      <c r="AQ59" s="125">
        <v>0</v>
      </c>
      <c r="AR59" s="125">
        <v>0</v>
      </c>
      <c r="AS59" s="125">
        <v>0</v>
      </c>
      <c r="AT59" s="125">
        <v>0</v>
      </c>
      <c r="AU59" s="125">
        <v>0</v>
      </c>
      <c r="AV59" s="125">
        <v>0</v>
      </c>
    </row>
    <row r="60" spans="1:48" ht="15">
      <c r="L60" s="127">
        <v>44592</v>
      </c>
      <c r="M60" s="128"/>
      <c r="N60" s="61">
        <f t="shared" si="31"/>
        <v>-1.8</v>
      </c>
      <c r="O60" s="61">
        <f t="shared" si="2"/>
        <v>0.4</v>
      </c>
      <c r="P60" s="61">
        <f t="shared" si="17"/>
        <v>1.4</v>
      </c>
      <c r="Q60" s="61">
        <f t="shared" si="18"/>
        <v>0.4</v>
      </c>
      <c r="R60" s="61">
        <f t="shared" si="19"/>
        <v>5.2</v>
      </c>
      <c r="S60" s="61">
        <f t="shared" si="20"/>
        <v>2.9</v>
      </c>
      <c r="T60" s="61">
        <f t="shared" si="21"/>
        <v>0.6</v>
      </c>
      <c r="U60" s="61">
        <f t="shared" si="22"/>
        <v>-0.1</v>
      </c>
      <c r="V60" s="61">
        <f t="shared" si="23"/>
        <v>1.1000000000000001</v>
      </c>
      <c r="W60" s="61">
        <f t="shared" si="24"/>
        <v>-0.5</v>
      </c>
      <c r="X60" s="61">
        <f t="shared" si="25"/>
        <v>0</v>
      </c>
      <c r="Y60" s="61">
        <f t="shared" si="26"/>
        <v>-0.1</v>
      </c>
      <c r="Z60" s="61">
        <f t="shared" si="27"/>
        <v>1.1000000000000001</v>
      </c>
      <c r="AA60" s="61">
        <f t="shared" si="28"/>
        <v>0.2</v>
      </c>
      <c r="AB60" s="61">
        <f t="shared" si="29"/>
        <v>0.1</v>
      </c>
      <c r="AC60" s="61">
        <f t="shared" si="30"/>
        <v>0.9</v>
      </c>
      <c r="AD60" s="104"/>
      <c r="AF60" s="124">
        <v>35976</v>
      </c>
      <c r="AG60" s="125">
        <v>0</v>
      </c>
      <c r="AH60" s="125">
        <v>-0.8</v>
      </c>
      <c r="AI60" s="125">
        <v>0.7</v>
      </c>
      <c r="AJ60" s="125">
        <v>-1.6</v>
      </c>
      <c r="AK60" s="125">
        <v>-4.5999999999999996</v>
      </c>
      <c r="AL60" s="125">
        <v>-3.6</v>
      </c>
      <c r="AM60" s="125">
        <v>3.2</v>
      </c>
      <c r="AN60" s="125">
        <v>0</v>
      </c>
      <c r="AO60" s="125">
        <v>0</v>
      </c>
      <c r="AP60" s="125">
        <v>0</v>
      </c>
      <c r="AQ60" s="125">
        <v>0</v>
      </c>
      <c r="AR60" s="125">
        <v>0</v>
      </c>
      <c r="AS60" s="125">
        <v>0</v>
      </c>
      <c r="AT60" s="125">
        <v>0</v>
      </c>
      <c r="AU60" s="125">
        <v>0</v>
      </c>
      <c r="AV60" s="125">
        <v>0</v>
      </c>
    </row>
    <row r="61" spans="1:48" ht="15">
      <c r="L61" s="127">
        <v>44561</v>
      </c>
      <c r="M61" s="128"/>
      <c r="N61" s="61">
        <f t="shared" si="31"/>
        <v>-0.1</v>
      </c>
      <c r="O61" s="61">
        <f t="shared" si="2"/>
        <v>0.6</v>
      </c>
      <c r="P61" s="61">
        <f t="shared" si="17"/>
        <v>1.6</v>
      </c>
      <c r="Q61" s="61">
        <f t="shared" si="18"/>
        <v>0.8</v>
      </c>
      <c r="R61" s="61">
        <f t="shared" si="19"/>
        <v>5</v>
      </c>
      <c r="S61" s="61">
        <f t="shared" si="20"/>
        <v>3.1</v>
      </c>
      <c r="T61" s="61">
        <f t="shared" si="21"/>
        <v>0.7</v>
      </c>
      <c r="U61" s="61">
        <f t="shared" si="22"/>
        <v>-0.5</v>
      </c>
      <c r="V61" s="61">
        <f t="shared" si="23"/>
        <v>-0.3</v>
      </c>
      <c r="W61" s="61">
        <f t="shared" si="24"/>
        <v>0.1</v>
      </c>
      <c r="X61" s="61">
        <f t="shared" si="25"/>
        <v>-0.1</v>
      </c>
      <c r="Y61" s="61">
        <f t="shared" si="26"/>
        <v>0.3</v>
      </c>
      <c r="Z61" s="61">
        <f t="shared" si="27"/>
        <v>-1.3</v>
      </c>
      <c r="AA61" s="61">
        <f t="shared" si="28"/>
        <v>0</v>
      </c>
      <c r="AB61" s="61">
        <f t="shared" si="29"/>
        <v>0</v>
      </c>
      <c r="AC61" s="61">
        <f t="shared" si="30"/>
        <v>-0.1</v>
      </c>
      <c r="AD61" s="104"/>
      <c r="AF61" s="124">
        <v>36007</v>
      </c>
      <c r="AG61" s="125">
        <v>0</v>
      </c>
      <c r="AH61" s="125">
        <v>-1.2</v>
      </c>
      <c r="AI61" s="125">
        <v>0.2</v>
      </c>
      <c r="AJ61" s="125">
        <v>-1.8</v>
      </c>
      <c r="AK61" s="125">
        <v>-4.5999999999999996</v>
      </c>
      <c r="AL61" s="125">
        <v>-3.6</v>
      </c>
      <c r="AM61" s="125">
        <v>2.9</v>
      </c>
      <c r="AN61" s="125">
        <v>0</v>
      </c>
      <c r="AO61" s="125">
        <v>0</v>
      </c>
      <c r="AP61" s="125">
        <v>0</v>
      </c>
      <c r="AQ61" s="125">
        <v>0</v>
      </c>
      <c r="AR61" s="125">
        <v>0</v>
      </c>
      <c r="AS61" s="125">
        <v>0</v>
      </c>
      <c r="AT61" s="125">
        <v>0</v>
      </c>
      <c r="AU61" s="125">
        <v>0</v>
      </c>
      <c r="AV61" s="125">
        <v>0</v>
      </c>
    </row>
    <row r="62" spans="1:48" ht="15">
      <c r="L62" s="127">
        <v>44530</v>
      </c>
      <c r="M62" s="128"/>
      <c r="N62" s="61">
        <f t="shared" si="31"/>
        <v>1.7</v>
      </c>
      <c r="O62" s="61">
        <f t="shared" si="2"/>
        <v>0.5</v>
      </c>
      <c r="P62" s="61">
        <f t="shared" si="17"/>
        <v>1.7</v>
      </c>
      <c r="Q62" s="61">
        <f t="shared" si="18"/>
        <v>0.5</v>
      </c>
      <c r="R62" s="61">
        <f t="shared" si="19"/>
        <v>7.6</v>
      </c>
      <c r="S62" s="61">
        <f t="shared" si="20"/>
        <v>3</v>
      </c>
      <c r="T62" s="61">
        <f t="shared" si="21"/>
        <v>0.6</v>
      </c>
      <c r="U62" s="61">
        <f t="shared" si="22"/>
        <v>-0.6</v>
      </c>
      <c r="V62" s="61">
        <f t="shared" si="23"/>
        <v>1.6</v>
      </c>
      <c r="W62" s="61">
        <f t="shared" si="24"/>
        <v>0.3</v>
      </c>
      <c r="X62" s="61">
        <f t="shared" si="25"/>
        <v>0</v>
      </c>
      <c r="Y62" s="61">
        <f t="shared" si="26"/>
        <v>-0.4</v>
      </c>
      <c r="Z62" s="61">
        <f t="shared" si="27"/>
        <v>0.3</v>
      </c>
      <c r="AA62" s="61">
        <f t="shared" si="28"/>
        <v>-0.5</v>
      </c>
      <c r="AB62" s="61">
        <f t="shared" si="29"/>
        <v>0</v>
      </c>
      <c r="AC62" s="61">
        <f t="shared" si="30"/>
        <v>-0.5</v>
      </c>
      <c r="AD62" s="104"/>
      <c r="AF62" s="124">
        <v>36038</v>
      </c>
      <c r="AG62" s="125">
        <v>0</v>
      </c>
      <c r="AH62" s="125">
        <v>-1.4</v>
      </c>
      <c r="AI62" s="125">
        <v>0</v>
      </c>
      <c r="AJ62" s="125">
        <v>-1.8</v>
      </c>
      <c r="AK62" s="125">
        <v>-4.5999999999999996</v>
      </c>
      <c r="AL62" s="125">
        <v>-3.5</v>
      </c>
      <c r="AM62" s="125">
        <v>3.1</v>
      </c>
      <c r="AN62" s="125">
        <v>0</v>
      </c>
      <c r="AO62" s="125">
        <v>0</v>
      </c>
      <c r="AP62" s="125">
        <v>0</v>
      </c>
      <c r="AQ62" s="125">
        <v>0</v>
      </c>
      <c r="AR62" s="125">
        <v>0</v>
      </c>
      <c r="AS62" s="125">
        <v>0</v>
      </c>
      <c r="AT62" s="125">
        <v>0</v>
      </c>
      <c r="AU62" s="125">
        <v>0</v>
      </c>
      <c r="AV62" s="125">
        <v>0</v>
      </c>
    </row>
    <row r="63" spans="1:48" ht="15">
      <c r="L63" s="127">
        <v>44500</v>
      </c>
      <c r="M63" s="128"/>
      <c r="N63" s="61">
        <f t="shared" si="31"/>
        <v>-0.9</v>
      </c>
      <c r="O63" s="61">
        <f t="shared" si="2"/>
        <v>0.5</v>
      </c>
      <c r="P63" s="61">
        <f t="shared" si="17"/>
        <v>1.7</v>
      </c>
      <c r="Q63" s="61">
        <f t="shared" si="18"/>
        <v>0.9</v>
      </c>
      <c r="R63" s="61">
        <f t="shared" si="19"/>
        <v>7</v>
      </c>
      <c r="S63" s="61">
        <f t="shared" si="20"/>
        <v>2.9</v>
      </c>
      <c r="T63" s="61">
        <f t="shared" si="21"/>
        <v>0.6</v>
      </c>
      <c r="U63" s="61">
        <f t="shared" si="22"/>
        <v>-0.5</v>
      </c>
      <c r="V63" s="61">
        <f t="shared" si="23"/>
        <v>1.2</v>
      </c>
      <c r="W63" s="61">
        <f t="shared" si="24"/>
        <v>0.3</v>
      </c>
      <c r="X63" s="61">
        <f t="shared" si="25"/>
        <v>0.4</v>
      </c>
      <c r="Y63" s="61">
        <f t="shared" si="26"/>
        <v>0.3</v>
      </c>
      <c r="Z63" s="61">
        <f t="shared" si="27"/>
        <v>1</v>
      </c>
      <c r="AA63" s="61">
        <f t="shared" si="28"/>
        <v>0.2</v>
      </c>
      <c r="AB63" s="61">
        <f t="shared" si="29"/>
        <v>0.2</v>
      </c>
      <c r="AC63" s="61">
        <f t="shared" si="30"/>
        <v>0.1</v>
      </c>
      <c r="AD63" s="104"/>
      <c r="AF63" s="124">
        <v>36068</v>
      </c>
      <c r="AG63" s="125">
        <v>0</v>
      </c>
      <c r="AH63" s="125">
        <v>-1.8</v>
      </c>
      <c r="AI63" s="125">
        <v>0.3</v>
      </c>
      <c r="AJ63" s="125">
        <v>-2</v>
      </c>
      <c r="AK63" s="125">
        <v>-4.7</v>
      </c>
      <c r="AL63" s="125">
        <v>-3.9</v>
      </c>
      <c r="AM63" s="125">
        <v>3.1</v>
      </c>
      <c r="AN63" s="125">
        <v>0</v>
      </c>
      <c r="AO63" s="125">
        <v>0</v>
      </c>
      <c r="AP63" s="125">
        <v>0</v>
      </c>
      <c r="AQ63" s="125">
        <v>0</v>
      </c>
      <c r="AR63" s="125">
        <v>0</v>
      </c>
      <c r="AS63" s="125">
        <v>0</v>
      </c>
      <c r="AT63" s="125">
        <v>0</v>
      </c>
      <c r="AU63" s="125">
        <v>0</v>
      </c>
      <c r="AV63" s="125">
        <v>0</v>
      </c>
    </row>
    <row r="64" spans="1:48" ht="15">
      <c r="L64" s="127">
        <v>44469</v>
      </c>
      <c r="M64" s="128"/>
      <c r="N64" s="61">
        <f t="shared" si="31"/>
        <v>-2.8</v>
      </c>
      <c r="O64" s="61">
        <f t="shared" si="2"/>
        <v>0.5</v>
      </c>
      <c r="P64" s="61">
        <f t="shared" si="17"/>
        <v>1.3</v>
      </c>
      <c r="Q64" s="61">
        <f t="shared" si="18"/>
        <v>0.5</v>
      </c>
      <c r="R64" s="61">
        <f t="shared" si="19"/>
        <v>5.8</v>
      </c>
      <c r="S64" s="61">
        <f t="shared" si="20"/>
        <v>3.2</v>
      </c>
      <c r="T64" s="61">
        <f t="shared" si="21"/>
        <v>0.4</v>
      </c>
      <c r="U64" s="61">
        <f t="shared" si="22"/>
        <v>-2.8</v>
      </c>
      <c r="V64" s="61">
        <f t="shared" si="23"/>
        <v>-0.4</v>
      </c>
      <c r="W64" s="61">
        <f t="shared" si="24"/>
        <v>0.8</v>
      </c>
      <c r="X64" s="61">
        <f t="shared" si="25"/>
        <v>0.2</v>
      </c>
      <c r="Y64" s="61">
        <f t="shared" si="26"/>
        <v>-0.1</v>
      </c>
      <c r="Z64" s="61">
        <f t="shared" si="27"/>
        <v>-0.2</v>
      </c>
      <c r="AA64" s="61">
        <f t="shared" si="28"/>
        <v>0.7</v>
      </c>
      <c r="AB64" s="61">
        <f t="shared" si="29"/>
        <v>0</v>
      </c>
      <c r="AC64" s="61">
        <f t="shared" si="30"/>
        <v>0.3</v>
      </c>
      <c r="AD64" s="104"/>
      <c r="AF64" s="124">
        <v>36099</v>
      </c>
      <c r="AG64" s="125">
        <v>0</v>
      </c>
      <c r="AH64" s="125">
        <v>-1.7</v>
      </c>
      <c r="AI64" s="125">
        <v>0.3</v>
      </c>
      <c r="AJ64" s="125">
        <v>-2.1</v>
      </c>
      <c r="AK64" s="125">
        <v>-4.5999999999999996</v>
      </c>
      <c r="AL64" s="125">
        <v>-3.7</v>
      </c>
      <c r="AM64" s="125">
        <v>2.7</v>
      </c>
      <c r="AN64" s="125">
        <v>0</v>
      </c>
      <c r="AO64" s="125">
        <v>0</v>
      </c>
      <c r="AP64" s="125">
        <v>0</v>
      </c>
      <c r="AQ64" s="125">
        <v>0</v>
      </c>
      <c r="AR64" s="125">
        <v>0</v>
      </c>
      <c r="AS64" s="125">
        <v>0</v>
      </c>
      <c r="AT64" s="125">
        <v>0</v>
      </c>
      <c r="AU64" s="125">
        <v>0</v>
      </c>
      <c r="AV64" s="125">
        <v>0</v>
      </c>
    </row>
    <row r="65" spans="1:48" ht="15">
      <c r="L65" s="127">
        <v>44439</v>
      </c>
      <c r="M65" s="128"/>
      <c r="N65" s="61">
        <f t="shared" si="31"/>
        <v>-2</v>
      </c>
      <c r="O65" s="61">
        <f t="shared" si="2"/>
        <v>0.5</v>
      </c>
      <c r="P65" s="61">
        <f t="shared" si="17"/>
        <v>1.1000000000000001</v>
      </c>
      <c r="Q65" s="61">
        <f t="shared" si="18"/>
        <v>0.6</v>
      </c>
      <c r="R65" s="61">
        <f t="shared" si="19"/>
        <v>5.9</v>
      </c>
      <c r="S65" s="61">
        <f t="shared" si="20"/>
        <v>3</v>
      </c>
      <c r="T65" s="61">
        <f t="shared" si="21"/>
        <v>0.4</v>
      </c>
      <c r="U65" s="61">
        <f t="shared" si="22"/>
        <v>-3.9</v>
      </c>
      <c r="V65" s="61">
        <f t="shared" si="23"/>
        <v>0.5</v>
      </c>
      <c r="W65" s="61">
        <f t="shared" si="24"/>
        <v>-0.1</v>
      </c>
      <c r="X65" s="61">
        <f t="shared" si="25"/>
        <v>0.1</v>
      </c>
      <c r="Y65" s="61">
        <f t="shared" si="26"/>
        <v>0.1</v>
      </c>
      <c r="Z65" s="61">
        <f t="shared" si="27"/>
        <v>-0.6</v>
      </c>
      <c r="AA65" s="61">
        <f t="shared" si="28"/>
        <v>0</v>
      </c>
      <c r="AB65" s="61">
        <f t="shared" si="29"/>
        <v>0</v>
      </c>
      <c r="AC65" s="61">
        <f t="shared" si="30"/>
        <v>-0.9</v>
      </c>
      <c r="AD65" s="104"/>
      <c r="AF65" s="124">
        <v>36129</v>
      </c>
      <c r="AG65" s="125">
        <v>0</v>
      </c>
      <c r="AH65" s="125">
        <v>-1.9</v>
      </c>
      <c r="AI65" s="125">
        <v>0.1</v>
      </c>
      <c r="AJ65" s="125">
        <v>-2.1</v>
      </c>
      <c r="AK65" s="125">
        <v>-4.5</v>
      </c>
      <c r="AL65" s="125">
        <v>-3.2</v>
      </c>
      <c r="AM65" s="125">
        <v>2.2999999999999998</v>
      </c>
      <c r="AN65" s="125">
        <v>0</v>
      </c>
      <c r="AO65" s="125">
        <v>0</v>
      </c>
      <c r="AP65" s="125">
        <v>0</v>
      </c>
      <c r="AQ65" s="125">
        <v>0</v>
      </c>
      <c r="AR65" s="125">
        <v>0</v>
      </c>
      <c r="AS65" s="125">
        <v>0</v>
      </c>
      <c r="AT65" s="125">
        <v>0</v>
      </c>
      <c r="AU65" s="125">
        <v>0</v>
      </c>
      <c r="AV65" s="125">
        <v>0</v>
      </c>
    </row>
    <row r="66" spans="1:48" ht="15">
      <c r="L66" s="127">
        <v>44408</v>
      </c>
      <c r="M66" s="128"/>
      <c r="N66" s="61">
        <f t="shared" si="31"/>
        <v>-1.8</v>
      </c>
      <c r="O66" s="61">
        <f t="shared" si="2"/>
        <v>0.4</v>
      </c>
      <c r="P66" s="61">
        <f t="shared" si="17"/>
        <v>1.1000000000000001</v>
      </c>
      <c r="Q66" s="61">
        <f t="shared" si="18"/>
        <v>0.3</v>
      </c>
      <c r="R66" s="61">
        <f t="shared" si="19"/>
        <v>6.9</v>
      </c>
      <c r="S66" s="61">
        <f t="shared" si="20"/>
        <v>2.7</v>
      </c>
      <c r="T66" s="61">
        <f t="shared" si="21"/>
        <v>0.4</v>
      </c>
      <c r="U66" s="61">
        <f t="shared" si="22"/>
        <v>-1.3</v>
      </c>
      <c r="V66" s="61">
        <f t="shared" si="23"/>
        <v>-0.2</v>
      </c>
      <c r="W66" s="61">
        <f t="shared" si="24"/>
        <v>-0.4</v>
      </c>
      <c r="X66" s="61">
        <f t="shared" si="25"/>
        <v>0.2</v>
      </c>
      <c r="Y66" s="61">
        <f t="shared" si="26"/>
        <v>0.4</v>
      </c>
      <c r="Z66" s="61">
        <f t="shared" si="27"/>
        <v>1.5</v>
      </c>
      <c r="AA66" s="61">
        <f t="shared" si="28"/>
        <v>1</v>
      </c>
      <c r="AB66" s="61">
        <f t="shared" si="29"/>
        <v>0.1</v>
      </c>
      <c r="AC66" s="61">
        <f t="shared" si="30"/>
        <v>0.2</v>
      </c>
      <c r="AD66" s="104"/>
      <c r="AF66" s="124">
        <v>36160</v>
      </c>
      <c r="AG66" s="125">
        <v>0</v>
      </c>
      <c r="AH66" s="125">
        <v>-2.1</v>
      </c>
      <c r="AI66" s="125">
        <v>0</v>
      </c>
      <c r="AJ66" s="125">
        <v>-2.1</v>
      </c>
      <c r="AK66" s="125">
        <v>-4.3</v>
      </c>
      <c r="AL66" s="125">
        <v>-2.8</v>
      </c>
      <c r="AM66" s="125">
        <v>2.1</v>
      </c>
      <c r="AN66" s="125">
        <v>0</v>
      </c>
      <c r="AO66" s="125">
        <v>0</v>
      </c>
      <c r="AP66" s="125">
        <v>0</v>
      </c>
      <c r="AQ66" s="125">
        <v>0</v>
      </c>
      <c r="AR66" s="125">
        <v>0</v>
      </c>
      <c r="AS66" s="125">
        <v>0</v>
      </c>
      <c r="AT66" s="125">
        <v>0</v>
      </c>
      <c r="AU66" s="125">
        <v>0</v>
      </c>
      <c r="AV66" s="125">
        <v>0</v>
      </c>
    </row>
    <row r="67" spans="1:48" ht="15">
      <c r="L67" s="127">
        <v>44377</v>
      </c>
      <c r="M67" s="128"/>
      <c r="N67" s="61">
        <f t="shared" si="31"/>
        <v>-0.4</v>
      </c>
      <c r="O67" s="61">
        <f t="shared" si="2"/>
        <v>0.4</v>
      </c>
      <c r="P67" s="61">
        <f t="shared" si="17"/>
        <v>0.9</v>
      </c>
      <c r="Q67" s="61">
        <f t="shared" si="18"/>
        <v>0.3</v>
      </c>
      <c r="R67" s="61">
        <f t="shared" si="19"/>
        <v>5.8</v>
      </c>
      <c r="S67" s="61">
        <f t="shared" si="20"/>
        <v>1.5</v>
      </c>
      <c r="T67" s="61">
        <f t="shared" si="21"/>
        <v>0.3</v>
      </c>
      <c r="U67" s="61">
        <f t="shared" si="22"/>
        <v>-0.9</v>
      </c>
      <c r="V67" s="61">
        <f t="shared" si="23"/>
        <v>-1.4</v>
      </c>
      <c r="W67" s="61">
        <f t="shared" si="24"/>
        <v>-0.2</v>
      </c>
      <c r="X67" s="61">
        <f t="shared" si="25"/>
        <v>0.1</v>
      </c>
      <c r="Y67" s="61">
        <f t="shared" si="26"/>
        <v>-0.2</v>
      </c>
      <c r="Z67" s="61">
        <f t="shared" si="27"/>
        <v>0.1</v>
      </c>
      <c r="AA67" s="61">
        <f t="shared" si="28"/>
        <v>-0.2</v>
      </c>
      <c r="AB67" s="61">
        <f t="shared" si="29"/>
        <v>0</v>
      </c>
      <c r="AC67" s="61">
        <f t="shared" si="30"/>
        <v>0.1</v>
      </c>
      <c r="AD67" s="104"/>
      <c r="AF67" s="124">
        <v>36191</v>
      </c>
      <c r="AG67" s="125">
        <v>0</v>
      </c>
      <c r="AH67" s="125">
        <v>-2.1</v>
      </c>
      <c r="AI67" s="125">
        <v>0.6</v>
      </c>
      <c r="AJ67" s="125">
        <v>-2.1</v>
      </c>
      <c r="AK67" s="125">
        <v>-4.7</v>
      </c>
      <c r="AL67" s="125">
        <v>-2</v>
      </c>
      <c r="AM67" s="125">
        <v>1.8</v>
      </c>
      <c r="AN67" s="125">
        <v>0</v>
      </c>
      <c r="AO67" s="125">
        <v>0</v>
      </c>
      <c r="AP67" s="125">
        <v>0</v>
      </c>
      <c r="AQ67" s="125">
        <v>0</v>
      </c>
      <c r="AR67" s="125">
        <v>0</v>
      </c>
      <c r="AS67" s="125">
        <v>0</v>
      </c>
      <c r="AT67" s="125">
        <v>0</v>
      </c>
      <c r="AU67" s="125">
        <v>0</v>
      </c>
      <c r="AV67" s="125">
        <v>0</v>
      </c>
    </row>
    <row r="68" spans="1:48" ht="15">
      <c r="L68" s="127">
        <v>44347</v>
      </c>
      <c r="M68" s="128"/>
      <c r="N68" s="61">
        <f t="shared" si="31"/>
        <v>0.8</v>
      </c>
      <c r="O68" s="61">
        <f t="shared" si="2"/>
        <v>0.4</v>
      </c>
      <c r="P68" s="61">
        <f t="shared" si="17"/>
        <v>0.7</v>
      </c>
      <c r="Q68" s="61">
        <f t="shared" si="18"/>
        <v>0.4</v>
      </c>
      <c r="R68" s="61">
        <f t="shared" si="19"/>
        <v>5.5</v>
      </c>
      <c r="S68" s="61">
        <f t="shared" si="20"/>
        <v>1.5</v>
      </c>
      <c r="T68" s="61">
        <f t="shared" si="21"/>
        <v>0.2</v>
      </c>
      <c r="U68" s="61">
        <f t="shared" si="22"/>
        <v>-0.9</v>
      </c>
      <c r="V68" s="61">
        <f t="shared" si="23"/>
        <v>-1</v>
      </c>
      <c r="W68" s="61">
        <f t="shared" si="24"/>
        <v>0.3</v>
      </c>
      <c r="X68" s="61">
        <f t="shared" si="25"/>
        <v>0.1</v>
      </c>
      <c r="Y68" s="61">
        <f t="shared" si="26"/>
        <v>-0.1</v>
      </c>
      <c r="Z68" s="61">
        <f t="shared" si="27"/>
        <v>0.4</v>
      </c>
      <c r="AA68" s="61">
        <f t="shared" si="28"/>
        <v>0.3</v>
      </c>
      <c r="AB68" s="61">
        <f t="shared" si="29"/>
        <v>0</v>
      </c>
      <c r="AC68" s="61">
        <f t="shared" si="30"/>
        <v>0.6</v>
      </c>
      <c r="AD68" s="104"/>
      <c r="AF68" s="124">
        <v>36219</v>
      </c>
      <c r="AG68" s="125">
        <v>0</v>
      </c>
      <c r="AH68" s="125">
        <v>-2.4</v>
      </c>
      <c r="AI68" s="125">
        <v>0.4</v>
      </c>
      <c r="AJ68" s="125">
        <v>-2.2000000000000002</v>
      </c>
      <c r="AK68" s="125">
        <v>-5</v>
      </c>
      <c r="AL68" s="125">
        <v>-2.2000000000000002</v>
      </c>
      <c r="AM68" s="125">
        <v>1.8</v>
      </c>
      <c r="AN68" s="125">
        <v>0</v>
      </c>
      <c r="AO68" s="125">
        <v>0</v>
      </c>
      <c r="AP68" s="125">
        <v>0</v>
      </c>
      <c r="AQ68" s="125">
        <v>0</v>
      </c>
      <c r="AR68" s="125">
        <v>0</v>
      </c>
      <c r="AS68" s="125">
        <v>0</v>
      </c>
      <c r="AT68" s="125">
        <v>0</v>
      </c>
      <c r="AU68" s="125">
        <v>0</v>
      </c>
      <c r="AV68" s="125">
        <v>0</v>
      </c>
    </row>
    <row r="69" spans="1:48" ht="15">
      <c r="A69" s="8"/>
      <c r="B69" s="319"/>
      <c r="C69" s="319"/>
      <c r="D69" s="319"/>
      <c r="E69" s="319"/>
      <c r="F69" s="319"/>
      <c r="G69" s="319"/>
      <c r="H69" s="319"/>
      <c r="I69" s="319"/>
      <c r="J69" s="319"/>
      <c r="K69" s="108"/>
      <c r="L69" s="127">
        <v>44316</v>
      </c>
      <c r="M69" s="128"/>
      <c r="N69" s="61">
        <f t="shared" si="31"/>
        <v>0.1</v>
      </c>
      <c r="O69" s="61">
        <f t="shared" si="2"/>
        <v>0.2</v>
      </c>
      <c r="P69" s="61">
        <f t="shared" si="17"/>
        <v>0.4</v>
      </c>
      <c r="Q69" s="61">
        <f t="shared" si="18"/>
        <v>0.4</v>
      </c>
      <c r="R69" s="61">
        <f t="shared" si="19"/>
        <v>4.9000000000000004</v>
      </c>
      <c r="S69" s="61">
        <f t="shared" si="20"/>
        <v>1.3</v>
      </c>
      <c r="T69" s="61">
        <f t="shared" si="21"/>
        <v>0.1</v>
      </c>
      <c r="U69" s="61">
        <f t="shared" si="22"/>
        <v>-1.3</v>
      </c>
      <c r="V69" s="61">
        <f t="shared" si="23"/>
        <v>-1.5</v>
      </c>
      <c r="W69" s="61">
        <f t="shared" si="24"/>
        <v>0</v>
      </c>
      <c r="X69" s="61">
        <f t="shared" si="25"/>
        <v>0.1</v>
      </c>
      <c r="Y69" s="61">
        <f t="shared" si="26"/>
        <v>0.3</v>
      </c>
      <c r="Z69" s="61">
        <f t="shared" si="27"/>
        <v>0.4</v>
      </c>
      <c r="AA69" s="61">
        <f t="shared" si="28"/>
        <v>0.7</v>
      </c>
      <c r="AB69" s="61">
        <f t="shared" si="29"/>
        <v>0.1</v>
      </c>
      <c r="AC69" s="61">
        <f t="shared" si="30"/>
        <v>0.4</v>
      </c>
      <c r="AD69" s="104"/>
      <c r="AF69" s="124">
        <v>36250</v>
      </c>
      <c r="AG69" s="125">
        <v>0</v>
      </c>
      <c r="AH69" s="125">
        <v>-2.7</v>
      </c>
      <c r="AI69" s="125">
        <v>0.3</v>
      </c>
      <c r="AJ69" s="125">
        <v>-2.2000000000000002</v>
      </c>
      <c r="AK69" s="125">
        <v>-4.8</v>
      </c>
      <c r="AL69" s="125">
        <v>-1.9</v>
      </c>
      <c r="AM69" s="125">
        <v>1.6</v>
      </c>
      <c r="AN69" s="125">
        <v>0</v>
      </c>
      <c r="AO69" s="125">
        <v>0</v>
      </c>
      <c r="AP69" s="125">
        <v>0</v>
      </c>
      <c r="AQ69" s="125">
        <v>0</v>
      </c>
      <c r="AR69" s="125">
        <v>0</v>
      </c>
      <c r="AS69" s="125">
        <v>0</v>
      </c>
      <c r="AT69" s="125">
        <v>0</v>
      </c>
      <c r="AU69" s="125">
        <v>0</v>
      </c>
      <c r="AV69" s="125">
        <v>0</v>
      </c>
    </row>
    <row r="70" spans="1:48" ht="15">
      <c r="L70" s="127">
        <v>44286</v>
      </c>
      <c r="M70" s="128"/>
      <c r="N70" s="61">
        <f t="shared" si="31"/>
        <v>0.1</v>
      </c>
      <c r="O70" s="61">
        <f t="shared" si="2"/>
        <v>0.1</v>
      </c>
      <c r="P70" s="61">
        <f t="shared" si="17"/>
        <v>0.2</v>
      </c>
      <c r="Q70" s="61">
        <f t="shared" si="18"/>
        <v>0</v>
      </c>
      <c r="R70" s="61">
        <f t="shared" si="19"/>
        <v>2.7</v>
      </c>
      <c r="S70" s="61">
        <f t="shared" si="20"/>
        <v>0.4</v>
      </c>
      <c r="T70" s="61">
        <f t="shared" si="21"/>
        <v>0.2</v>
      </c>
      <c r="U70" s="61">
        <f t="shared" si="22"/>
        <v>-1.5</v>
      </c>
      <c r="V70" s="61">
        <f t="shared" si="23"/>
        <v>-2.4</v>
      </c>
      <c r="W70" s="61">
        <f t="shared" si="24"/>
        <v>0.4</v>
      </c>
      <c r="X70" s="61">
        <f t="shared" si="25"/>
        <v>0.2</v>
      </c>
      <c r="Y70" s="61">
        <f t="shared" si="26"/>
        <v>-0.1</v>
      </c>
      <c r="Z70" s="61">
        <f t="shared" si="27"/>
        <v>1.3</v>
      </c>
      <c r="AA70" s="61">
        <f t="shared" si="28"/>
        <v>-0.4</v>
      </c>
      <c r="AB70" s="61">
        <f t="shared" si="29"/>
        <v>0</v>
      </c>
      <c r="AC70" s="61">
        <f t="shared" si="30"/>
        <v>-0.8</v>
      </c>
      <c r="AD70" s="104"/>
      <c r="AF70" s="124">
        <v>36280</v>
      </c>
      <c r="AG70" s="125">
        <v>0</v>
      </c>
      <c r="AH70" s="125">
        <v>-2.8</v>
      </c>
      <c r="AI70" s="125">
        <v>0.5</v>
      </c>
      <c r="AJ70" s="125">
        <v>-2.2999999999999998</v>
      </c>
      <c r="AK70" s="125">
        <v>-5.0999999999999996</v>
      </c>
      <c r="AL70" s="125">
        <v>-2.8</v>
      </c>
      <c r="AM70" s="125">
        <v>1.3</v>
      </c>
      <c r="AN70" s="125">
        <v>0</v>
      </c>
      <c r="AO70" s="125">
        <v>0</v>
      </c>
      <c r="AP70" s="125">
        <v>0</v>
      </c>
      <c r="AQ70" s="125">
        <v>0</v>
      </c>
      <c r="AR70" s="125">
        <v>0</v>
      </c>
      <c r="AS70" s="125">
        <v>0</v>
      </c>
      <c r="AT70" s="125">
        <v>0</v>
      </c>
      <c r="AU70" s="125">
        <v>0</v>
      </c>
      <c r="AV70" s="125">
        <v>0</v>
      </c>
    </row>
    <row r="71" spans="1:48" ht="15">
      <c r="L71" s="127">
        <v>44255</v>
      </c>
      <c r="M71" s="128"/>
      <c r="N71" s="61">
        <f t="shared" si="31"/>
        <v>0.3</v>
      </c>
      <c r="O71" s="61">
        <f t="shared" si="2"/>
        <v>-0.5</v>
      </c>
      <c r="P71" s="61">
        <f t="shared" si="17"/>
        <v>-0.3</v>
      </c>
      <c r="Q71" s="61">
        <f t="shared" si="18"/>
        <v>-0.2</v>
      </c>
      <c r="R71" s="61">
        <f t="shared" si="19"/>
        <v>-1.9</v>
      </c>
      <c r="S71" s="61">
        <f t="shared" si="20"/>
        <v>0.6</v>
      </c>
      <c r="T71" s="61">
        <f t="shared" si="21"/>
        <v>0.3</v>
      </c>
      <c r="U71" s="61">
        <f t="shared" si="22"/>
        <v>-0.8</v>
      </c>
      <c r="V71" s="61">
        <f t="shared" si="23"/>
        <v>1.2</v>
      </c>
      <c r="W71" s="61">
        <f t="shared" si="24"/>
        <v>-0.5</v>
      </c>
      <c r="X71" s="61">
        <f t="shared" si="25"/>
        <v>0.1</v>
      </c>
      <c r="Y71" s="61">
        <f t="shared" si="26"/>
        <v>0.1</v>
      </c>
      <c r="Z71" s="61">
        <f t="shared" si="27"/>
        <v>1.1000000000000001</v>
      </c>
      <c r="AA71" s="61">
        <f t="shared" si="28"/>
        <v>0.8</v>
      </c>
      <c r="AB71" s="61">
        <f t="shared" si="29"/>
        <v>0</v>
      </c>
      <c r="AC71" s="61">
        <f t="shared" si="30"/>
        <v>-0.3</v>
      </c>
      <c r="AD71" s="104"/>
      <c r="AF71" s="124">
        <v>36311</v>
      </c>
      <c r="AG71" s="125">
        <v>0</v>
      </c>
      <c r="AH71" s="125">
        <v>-3</v>
      </c>
      <c r="AI71" s="125">
        <v>0.9</v>
      </c>
      <c r="AJ71" s="125">
        <v>-2.2000000000000002</v>
      </c>
      <c r="AK71" s="125">
        <v>-5.4</v>
      </c>
      <c r="AL71" s="125">
        <v>-3.1</v>
      </c>
      <c r="AM71" s="125">
        <v>1.4</v>
      </c>
      <c r="AN71" s="125">
        <v>0</v>
      </c>
      <c r="AO71" s="125">
        <v>0</v>
      </c>
      <c r="AP71" s="125">
        <v>0</v>
      </c>
      <c r="AQ71" s="125">
        <v>0</v>
      </c>
      <c r="AR71" s="125">
        <v>0</v>
      </c>
      <c r="AS71" s="125">
        <v>0</v>
      </c>
      <c r="AT71" s="125">
        <v>0</v>
      </c>
      <c r="AU71" s="125">
        <v>0</v>
      </c>
      <c r="AV71" s="125">
        <v>0</v>
      </c>
    </row>
    <row r="72" spans="1:48" ht="15">
      <c r="L72" s="127">
        <v>44227</v>
      </c>
      <c r="M72" s="128"/>
      <c r="N72" s="61">
        <f t="shared" si="31"/>
        <v>1.4</v>
      </c>
      <c r="O72" s="61">
        <f t="shared" ref="O72:O105" si="32">VLOOKUP(L72,AF:AV,3,FALSE)</f>
        <v>-0.2</v>
      </c>
      <c r="P72" s="61">
        <f t="shared" si="17"/>
        <v>-0.4</v>
      </c>
      <c r="Q72" s="61">
        <f t="shared" si="18"/>
        <v>0</v>
      </c>
      <c r="R72" s="61">
        <f t="shared" si="19"/>
        <v>-4.5999999999999996</v>
      </c>
      <c r="S72" s="61">
        <f t="shared" si="20"/>
        <v>0</v>
      </c>
      <c r="T72" s="61">
        <f t="shared" si="21"/>
        <v>0.4</v>
      </c>
      <c r="U72" s="61">
        <f t="shared" si="22"/>
        <v>-0.9</v>
      </c>
      <c r="V72" s="61">
        <f t="shared" si="23"/>
        <v>2.8</v>
      </c>
      <c r="W72" s="61">
        <f t="shared" si="24"/>
        <v>-0.4</v>
      </c>
      <c r="X72" s="61">
        <f t="shared" si="25"/>
        <v>0.1</v>
      </c>
      <c r="Y72" s="61">
        <f t="shared" si="26"/>
        <v>0.2</v>
      </c>
      <c r="Z72" s="61">
        <f t="shared" si="27"/>
        <v>0.9</v>
      </c>
      <c r="AA72" s="61">
        <f t="shared" si="28"/>
        <v>0.4</v>
      </c>
      <c r="AB72" s="61">
        <f t="shared" si="29"/>
        <v>0.1</v>
      </c>
      <c r="AC72" s="61">
        <f t="shared" si="30"/>
        <v>0.5</v>
      </c>
      <c r="AD72" s="104"/>
      <c r="AF72" s="124">
        <v>36341</v>
      </c>
      <c r="AG72" s="125">
        <v>0</v>
      </c>
      <c r="AH72" s="125">
        <v>-3.1</v>
      </c>
      <c r="AI72" s="125">
        <v>1</v>
      </c>
      <c r="AJ72" s="125">
        <v>-2.2999999999999998</v>
      </c>
      <c r="AK72" s="125">
        <v>-5.7</v>
      </c>
      <c r="AL72" s="125">
        <v>-3.3</v>
      </c>
      <c r="AM72" s="125">
        <v>0.9</v>
      </c>
      <c r="AN72" s="125">
        <v>0</v>
      </c>
      <c r="AO72" s="125">
        <v>0</v>
      </c>
      <c r="AP72" s="125">
        <v>0</v>
      </c>
      <c r="AQ72" s="125">
        <v>0</v>
      </c>
      <c r="AR72" s="125">
        <v>0</v>
      </c>
      <c r="AS72" s="125">
        <v>0</v>
      </c>
      <c r="AT72" s="125">
        <v>0</v>
      </c>
      <c r="AU72" s="125">
        <v>0</v>
      </c>
      <c r="AV72" s="125">
        <v>0</v>
      </c>
    </row>
    <row r="73" spans="1:48" ht="15">
      <c r="L73" s="127">
        <v>44196</v>
      </c>
      <c r="M73" s="128"/>
      <c r="N73" s="61">
        <f t="shared" si="31"/>
        <v>1.4</v>
      </c>
      <c r="O73" s="61">
        <f t="shared" si="32"/>
        <v>-0.1</v>
      </c>
      <c r="P73" s="61">
        <f t="shared" si="17"/>
        <v>-0.6</v>
      </c>
      <c r="Q73" s="61">
        <f t="shared" si="18"/>
        <v>0</v>
      </c>
      <c r="R73" s="61">
        <f t="shared" si="19"/>
        <v>-3.1</v>
      </c>
      <c r="S73" s="61">
        <f t="shared" si="20"/>
        <v>0.9</v>
      </c>
      <c r="T73" s="61">
        <f t="shared" si="21"/>
        <v>1.3</v>
      </c>
      <c r="U73" s="61">
        <f t="shared" si="22"/>
        <v>2.2000000000000002</v>
      </c>
      <c r="V73" s="61">
        <f t="shared" si="23"/>
        <v>2</v>
      </c>
      <c r="W73" s="61">
        <f t="shared" si="24"/>
        <v>0</v>
      </c>
      <c r="X73" s="61">
        <f t="shared" si="25"/>
        <v>0.1</v>
      </c>
      <c r="Y73" s="61">
        <f t="shared" si="26"/>
        <v>0.1</v>
      </c>
      <c r="Z73" s="61">
        <f t="shared" si="27"/>
        <v>0.9</v>
      </c>
      <c r="AA73" s="61">
        <f t="shared" si="28"/>
        <v>-0.1</v>
      </c>
      <c r="AB73" s="61">
        <f t="shared" si="29"/>
        <v>0</v>
      </c>
      <c r="AC73" s="61">
        <f t="shared" si="30"/>
        <v>-0.4</v>
      </c>
      <c r="AD73" s="104"/>
      <c r="AF73" s="124">
        <v>36372</v>
      </c>
      <c r="AG73" s="125">
        <v>0</v>
      </c>
      <c r="AH73" s="125">
        <v>-3.2</v>
      </c>
      <c r="AI73" s="125">
        <v>2</v>
      </c>
      <c r="AJ73" s="125">
        <v>-2.4</v>
      </c>
      <c r="AK73" s="125">
        <v>-5.8</v>
      </c>
      <c r="AL73" s="125">
        <v>-3.6</v>
      </c>
      <c r="AM73" s="125">
        <v>0.9</v>
      </c>
      <c r="AN73" s="125">
        <v>0</v>
      </c>
      <c r="AO73" s="125">
        <v>0</v>
      </c>
      <c r="AP73" s="125">
        <v>0</v>
      </c>
      <c r="AQ73" s="125">
        <v>0</v>
      </c>
      <c r="AR73" s="125">
        <v>0</v>
      </c>
      <c r="AS73" s="125">
        <v>0</v>
      </c>
      <c r="AT73" s="125">
        <v>0</v>
      </c>
      <c r="AU73" s="125">
        <v>0</v>
      </c>
      <c r="AV73" s="125">
        <v>0</v>
      </c>
    </row>
    <row r="74" spans="1:48" ht="15">
      <c r="L74" s="127">
        <v>44165</v>
      </c>
      <c r="M74" s="128"/>
      <c r="N74" s="61">
        <f t="shared" si="31"/>
        <v>-0.7</v>
      </c>
      <c r="O74" s="61">
        <f t="shared" si="32"/>
        <v>-0.3</v>
      </c>
      <c r="P74" s="61">
        <f t="shared" si="17"/>
        <v>-0.6</v>
      </c>
      <c r="Q74" s="61">
        <f t="shared" si="18"/>
        <v>0</v>
      </c>
      <c r="R74" s="61">
        <f t="shared" si="19"/>
        <v>-3.9</v>
      </c>
      <c r="S74" s="61">
        <f t="shared" si="20"/>
        <v>1</v>
      </c>
      <c r="T74" s="61">
        <f t="shared" si="21"/>
        <v>1.5</v>
      </c>
      <c r="U74" s="61">
        <f t="shared" si="22"/>
        <v>2.5</v>
      </c>
      <c r="V74" s="61">
        <f t="shared" si="23"/>
        <v>-1.6</v>
      </c>
      <c r="W74" s="61">
        <f t="shared" si="24"/>
        <v>0.3</v>
      </c>
      <c r="X74" s="61">
        <f t="shared" si="25"/>
        <v>0</v>
      </c>
      <c r="Y74" s="61">
        <f t="shared" si="26"/>
        <v>0</v>
      </c>
      <c r="Z74" s="61">
        <f t="shared" si="27"/>
        <v>-0.3</v>
      </c>
      <c r="AA74" s="61">
        <f t="shared" si="28"/>
        <v>-0.8</v>
      </c>
      <c r="AB74" s="61">
        <f t="shared" si="29"/>
        <v>0</v>
      </c>
      <c r="AC74" s="61">
        <f t="shared" si="30"/>
        <v>-0.6</v>
      </c>
      <c r="AD74" s="104"/>
      <c r="AF74" s="124">
        <v>36403</v>
      </c>
      <c r="AG74" s="125">
        <v>0</v>
      </c>
      <c r="AH74" s="125">
        <v>-3.1</v>
      </c>
      <c r="AI74" s="125">
        <v>3.4</v>
      </c>
      <c r="AJ74" s="125">
        <v>-2.6</v>
      </c>
      <c r="AK74" s="125">
        <v>-5.8</v>
      </c>
      <c r="AL74" s="125">
        <v>-3.9</v>
      </c>
      <c r="AM74" s="125">
        <v>0.7</v>
      </c>
      <c r="AN74" s="125">
        <v>0</v>
      </c>
      <c r="AO74" s="125">
        <v>0</v>
      </c>
      <c r="AP74" s="125">
        <v>0</v>
      </c>
      <c r="AQ74" s="125">
        <v>0</v>
      </c>
      <c r="AR74" s="125">
        <v>0</v>
      </c>
      <c r="AS74" s="125">
        <v>0</v>
      </c>
      <c r="AT74" s="125">
        <v>0</v>
      </c>
      <c r="AU74" s="125">
        <v>0</v>
      </c>
      <c r="AV74" s="125">
        <v>0</v>
      </c>
    </row>
    <row r="75" spans="1:48" ht="15">
      <c r="L75" s="127">
        <v>44135</v>
      </c>
      <c r="M75" s="128"/>
      <c r="N75" s="61">
        <f t="shared" si="31"/>
        <v>2.4</v>
      </c>
      <c r="O75" s="61">
        <f t="shared" si="32"/>
        <v>-0.3</v>
      </c>
      <c r="P75" s="61">
        <f t="shared" ref="P75:P105" si="33">VLOOKUP(L75,AF:AV,4,FALSE)</f>
        <v>-0.7</v>
      </c>
      <c r="Q75" s="61">
        <f t="shared" ref="Q75:Q105" si="34">VLOOKUP(L75,AF:AV,5,FALSE)</f>
        <v>-0.1</v>
      </c>
      <c r="R75" s="61">
        <f t="shared" ref="R75:R105" si="35">VLOOKUP(L75,AF:AV,6,FALSE)</f>
        <v>-3.9</v>
      </c>
      <c r="S75" s="61">
        <f t="shared" ref="S75:S105" si="36">VLOOKUP(L75,AF:AV,7,FALSE)</f>
        <v>1.1000000000000001</v>
      </c>
      <c r="T75" s="61">
        <f t="shared" ref="T75:T105" si="37">VLOOKUP(L75,AF:AV,8,FALSE)</f>
        <v>1.5</v>
      </c>
      <c r="U75" s="61">
        <f t="shared" ref="U75:U105" si="38">VLOOKUP(L75,AF:AV,9,FALSE)</f>
        <v>2.4</v>
      </c>
      <c r="V75" s="61">
        <f t="shared" ref="V75:V105" si="39">VLOOKUP(L75,AF:AV,10,FALSE)</f>
        <v>-1.2</v>
      </c>
      <c r="W75" s="61">
        <f t="shared" ref="W75:W105" si="40">VLOOKUP(L75,AF:AV,11,FALSE)</f>
        <v>0.4</v>
      </c>
      <c r="X75" s="61">
        <f t="shared" ref="X75:X105" si="41">VLOOKUP(L75,AF:AV,12,FALSE)</f>
        <v>0.1</v>
      </c>
      <c r="Y75" s="61">
        <f t="shared" ref="Y75:Y105" si="42">VLOOKUP(L75,AF:AV,13,FALSE)</f>
        <v>0.1</v>
      </c>
      <c r="Z75" s="61">
        <f t="shared" ref="Z75:Z105" si="43">VLOOKUP(L75,AF:AV,14,FALSE)</f>
        <v>-0.2</v>
      </c>
      <c r="AA75" s="61">
        <f t="shared" ref="AA75:AA105" si="44">VLOOKUP(L75,AF:AV,15,FALSE)</f>
        <v>0.6</v>
      </c>
      <c r="AB75" s="61">
        <f t="shared" ref="AB75:AB105" si="45">VLOOKUP(L75,AF:AV,16,FALSE)</f>
        <v>0.1</v>
      </c>
      <c r="AC75" s="61">
        <f t="shared" ref="AC75:AC105" si="46">VLOOKUP(L75,AF:AV,17,FALSE)</f>
        <v>-1.7</v>
      </c>
      <c r="AD75" s="104"/>
      <c r="AF75" s="124">
        <v>36433</v>
      </c>
      <c r="AG75" s="125">
        <v>0</v>
      </c>
      <c r="AH75" s="125">
        <v>-2.7</v>
      </c>
      <c r="AI75" s="125">
        <v>3.4</v>
      </c>
      <c r="AJ75" s="125">
        <v>-2.6</v>
      </c>
      <c r="AK75" s="125">
        <v>-5.9</v>
      </c>
      <c r="AL75" s="125">
        <v>-3.9</v>
      </c>
      <c r="AM75" s="125">
        <v>0.4</v>
      </c>
      <c r="AN75" s="125">
        <v>0</v>
      </c>
      <c r="AO75" s="125">
        <v>0</v>
      </c>
      <c r="AP75" s="125">
        <v>0</v>
      </c>
      <c r="AQ75" s="125">
        <v>0</v>
      </c>
      <c r="AR75" s="125">
        <v>0</v>
      </c>
      <c r="AS75" s="125">
        <v>0</v>
      </c>
      <c r="AT75" s="125">
        <v>0</v>
      </c>
      <c r="AU75" s="125">
        <v>0</v>
      </c>
      <c r="AV75" s="125">
        <v>0</v>
      </c>
    </row>
    <row r="76" spans="1:48" ht="15">
      <c r="L76" s="127">
        <v>44104</v>
      </c>
      <c r="M76" s="128"/>
      <c r="N76" s="61">
        <f t="shared" ref="N76:N105" si="47">VLOOKUP(L76,$AF:$AV,2,FALSE)</f>
        <v>6.4024479999999997</v>
      </c>
      <c r="O76" s="61">
        <f t="shared" si="32"/>
        <v>-0.40124700000000002</v>
      </c>
      <c r="P76" s="61">
        <f t="shared" si="33"/>
        <v>-0.78138799999999997</v>
      </c>
      <c r="Q76" s="61">
        <f t="shared" si="34"/>
        <v>-0.13279099999999999</v>
      </c>
      <c r="R76" s="61">
        <f t="shared" si="35"/>
        <v>-3.6288480000000001</v>
      </c>
      <c r="S76" s="61">
        <f t="shared" si="36"/>
        <v>0.65426099999999998</v>
      </c>
      <c r="T76" s="61">
        <f t="shared" si="37"/>
        <v>1.4827619999999999</v>
      </c>
      <c r="U76" s="61">
        <f t="shared" si="38"/>
        <v>4.2541710000000004</v>
      </c>
      <c r="V76" s="61">
        <f t="shared" si="39"/>
        <v>0.31219599999999997</v>
      </c>
      <c r="W76" s="61">
        <f t="shared" si="40"/>
        <v>0.85099199999999997</v>
      </c>
      <c r="X76" s="61">
        <f t="shared" si="41"/>
        <v>4.1230000000000003E-2</v>
      </c>
      <c r="Y76" s="61">
        <f t="shared" si="42"/>
        <v>-4.4310000000000002E-2</v>
      </c>
      <c r="Z76" s="61">
        <f t="shared" si="43"/>
        <v>-6.6742999999999997E-2</v>
      </c>
      <c r="AA76" s="61">
        <f t="shared" si="44"/>
        <v>0.82875500000000002</v>
      </c>
      <c r="AB76" s="61">
        <f t="shared" si="45"/>
        <v>2.9177000000000002E-2</v>
      </c>
      <c r="AC76" s="61">
        <f t="shared" si="46"/>
        <v>-0.89952500000000002</v>
      </c>
      <c r="AD76" s="104"/>
      <c r="AF76" s="124">
        <v>36464</v>
      </c>
      <c r="AG76" s="125">
        <v>0</v>
      </c>
      <c r="AH76" s="125">
        <v>-2.6</v>
      </c>
      <c r="AI76" s="125">
        <v>2.8</v>
      </c>
      <c r="AJ76" s="125">
        <v>-2.4</v>
      </c>
      <c r="AK76" s="125">
        <v>-5.7</v>
      </c>
      <c r="AL76" s="125">
        <v>-3.7</v>
      </c>
      <c r="AM76" s="125">
        <v>0.2</v>
      </c>
      <c r="AN76" s="125">
        <v>0</v>
      </c>
      <c r="AO76" s="125">
        <v>0</v>
      </c>
      <c r="AP76" s="125">
        <v>0</v>
      </c>
      <c r="AQ76" s="125">
        <v>0</v>
      </c>
      <c r="AR76" s="125">
        <v>0</v>
      </c>
      <c r="AS76" s="125">
        <v>0</v>
      </c>
      <c r="AT76" s="125">
        <v>0</v>
      </c>
      <c r="AU76" s="125">
        <v>0</v>
      </c>
      <c r="AV76" s="125">
        <v>0</v>
      </c>
    </row>
    <row r="77" spans="1:48" ht="15">
      <c r="L77" s="127">
        <v>44074</v>
      </c>
      <c r="M77" s="128"/>
      <c r="N77" s="61">
        <f t="shared" si="47"/>
        <v>8.8277370000000008</v>
      </c>
      <c r="O77" s="61">
        <f t="shared" si="32"/>
        <v>-0.45321600000000001</v>
      </c>
      <c r="P77" s="61">
        <f t="shared" si="33"/>
        <v>-0.74954100000000001</v>
      </c>
      <c r="Q77" s="61">
        <f t="shared" si="34"/>
        <v>-9.2621999999999996E-2</v>
      </c>
      <c r="R77" s="61">
        <f t="shared" si="35"/>
        <v>-3.9240409999999999</v>
      </c>
      <c r="S77" s="61">
        <f t="shared" si="36"/>
        <v>-2.7215E-2</v>
      </c>
      <c r="T77" s="61">
        <f t="shared" si="37"/>
        <v>1.520815</v>
      </c>
      <c r="U77" s="61">
        <f t="shared" si="38"/>
        <v>6.0984100000000003</v>
      </c>
      <c r="V77" s="61">
        <f t="shared" si="39"/>
        <v>0.993591</v>
      </c>
      <c r="W77" s="61">
        <f t="shared" si="40"/>
        <v>-0.204204</v>
      </c>
      <c r="X77" s="61">
        <f t="shared" si="41"/>
        <v>0.105099</v>
      </c>
      <c r="Y77" s="61">
        <f t="shared" si="42"/>
        <v>-2.7217000000000002E-2</v>
      </c>
      <c r="Z77" s="61">
        <f t="shared" si="43"/>
        <v>0.263934</v>
      </c>
      <c r="AA77" s="61">
        <f t="shared" si="44"/>
        <v>-0.30919099999999999</v>
      </c>
      <c r="AB77" s="61">
        <f t="shared" si="45"/>
        <v>8.3282999999999996E-2</v>
      </c>
      <c r="AC77" s="61">
        <f t="shared" si="46"/>
        <v>2.3740389999999998</v>
      </c>
      <c r="AD77" s="104"/>
      <c r="AF77" s="124">
        <v>36494</v>
      </c>
      <c r="AG77" s="125">
        <v>0</v>
      </c>
      <c r="AH77" s="125">
        <v>-2.5</v>
      </c>
      <c r="AI77" s="125">
        <v>2.5</v>
      </c>
      <c r="AJ77" s="125">
        <v>-2.2000000000000002</v>
      </c>
      <c r="AK77" s="125">
        <v>-5.9</v>
      </c>
      <c r="AL77" s="125">
        <v>-3.8</v>
      </c>
      <c r="AM77" s="125">
        <v>0.1</v>
      </c>
      <c r="AN77" s="125">
        <v>0</v>
      </c>
      <c r="AO77" s="125">
        <v>0</v>
      </c>
      <c r="AP77" s="125">
        <v>0</v>
      </c>
      <c r="AQ77" s="125">
        <v>0</v>
      </c>
      <c r="AR77" s="125">
        <v>0</v>
      </c>
      <c r="AS77" s="125">
        <v>0</v>
      </c>
      <c r="AT77" s="125">
        <v>0</v>
      </c>
      <c r="AU77" s="125">
        <v>0</v>
      </c>
      <c r="AV77" s="125">
        <v>0</v>
      </c>
    </row>
    <row r="78" spans="1:48" ht="15">
      <c r="L78" s="127">
        <v>44043</v>
      </c>
      <c r="M78" s="128"/>
      <c r="N78" s="61">
        <f t="shared" si="47"/>
        <v>10.159815</v>
      </c>
      <c r="O78" s="61">
        <f t="shared" si="32"/>
        <v>-0.53189200000000003</v>
      </c>
      <c r="P78" s="61">
        <f t="shared" si="33"/>
        <v>-0.72491099999999997</v>
      </c>
      <c r="Q78" s="61">
        <f t="shared" si="34"/>
        <v>-6.4144999999999994E-2</v>
      </c>
      <c r="R78" s="61">
        <f t="shared" si="35"/>
        <v>-4.3962459999999997</v>
      </c>
      <c r="S78" s="61">
        <f t="shared" si="36"/>
        <v>0.32488400000000001</v>
      </c>
      <c r="T78" s="61">
        <f t="shared" si="37"/>
        <v>1.6129610000000001</v>
      </c>
      <c r="U78" s="61">
        <f t="shared" si="38"/>
        <v>5.0632780000000004</v>
      </c>
      <c r="V78" s="61">
        <f t="shared" si="39"/>
        <v>1.9681390000000001</v>
      </c>
      <c r="W78" s="61">
        <f t="shared" si="40"/>
        <v>-0.48346600000000001</v>
      </c>
      <c r="X78" s="61">
        <f t="shared" si="41"/>
        <v>-4.5942999999999998E-2</v>
      </c>
      <c r="Y78" s="61">
        <f t="shared" si="42"/>
        <v>2.2461999999999999E-2</v>
      </c>
      <c r="Z78" s="61">
        <f t="shared" si="43"/>
        <v>0.31161699999999998</v>
      </c>
      <c r="AA78" s="61">
        <f t="shared" si="44"/>
        <v>-0.249524</v>
      </c>
      <c r="AB78" s="61">
        <f t="shared" si="45"/>
        <v>1.052E-2</v>
      </c>
      <c r="AC78" s="61">
        <f t="shared" si="46"/>
        <v>0.84837600000000002</v>
      </c>
      <c r="AD78" s="104"/>
      <c r="AF78" s="124">
        <v>36525</v>
      </c>
      <c r="AG78" s="125">
        <v>0</v>
      </c>
      <c r="AH78" s="125">
        <v>-2.5</v>
      </c>
      <c r="AI78" s="125">
        <v>2.9</v>
      </c>
      <c r="AJ78" s="125">
        <v>-2.2999999999999998</v>
      </c>
      <c r="AK78" s="125">
        <v>-5.9</v>
      </c>
      <c r="AL78" s="125">
        <v>-3.8</v>
      </c>
      <c r="AM78" s="125">
        <v>0</v>
      </c>
      <c r="AN78" s="125">
        <v>0</v>
      </c>
      <c r="AO78" s="125">
        <v>0</v>
      </c>
      <c r="AP78" s="125">
        <v>0</v>
      </c>
      <c r="AQ78" s="125">
        <v>0</v>
      </c>
      <c r="AR78" s="125">
        <v>0</v>
      </c>
      <c r="AS78" s="125">
        <v>0</v>
      </c>
      <c r="AT78" s="125">
        <v>0</v>
      </c>
      <c r="AU78" s="125">
        <v>0</v>
      </c>
      <c r="AV78" s="125">
        <v>0</v>
      </c>
    </row>
    <row r="79" spans="1:48" ht="15">
      <c r="L79" s="127">
        <v>44012</v>
      </c>
      <c r="M79" s="128"/>
      <c r="N79" s="61">
        <f t="shared" si="47"/>
        <v>8.7675000000000001</v>
      </c>
      <c r="O79" s="61">
        <f t="shared" si="32"/>
        <v>-0.43236000000000002</v>
      </c>
      <c r="P79" s="61">
        <f t="shared" si="33"/>
        <v>-0.58933999999999997</v>
      </c>
      <c r="Q79" s="61">
        <f t="shared" si="34"/>
        <v>3.5400000000000001E-2</v>
      </c>
      <c r="R79" s="61">
        <f t="shared" si="35"/>
        <v>-4.6454199999999997</v>
      </c>
      <c r="S79" s="61">
        <f t="shared" si="36"/>
        <v>1.9027000000000001</v>
      </c>
      <c r="T79" s="61">
        <f t="shared" si="37"/>
        <v>1.8534999999999999</v>
      </c>
      <c r="U79" s="61">
        <f t="shared" si="38"/>
        <v>5.1064999999999996</v>
      </c>
      <c r="V79" s="61">
        <f t="shared" si="39"/>
        <v>0.1222</v>
      </c>
      <c r="W79" s="61">
        <f t="shared" si="40"/>
        <v>-0.22478000000000001</v>
      </c>
      <c r="X79" s="61">
        <f t="shared" si="41"/>
        <v>-0.16733999999999999</v>
      </c>
      <c r="Y79" s="61">
        <f t="shared" si="42"/>
        <v>-0.1231</v>
      </c>
      <c r="Z79" s="61">
        <f t="shared" si="43"/>
        <v>-0.25308000000000003</v>
      </c>
      <c r="AA79" s="61">
        <f t="shared" si="44"/>
        <v>-0.27323999999999998</v>
      </c>
      <c r="AB79" s="61">
        <f t="shared" si="45"/>
        <v>9.5999999999999992E-3</v>
      </c>
      <c r="AC79" s="61">
        <f t="shared" si="46"/>
        <v>0.38619999999999999</v>
      </c>
      <c r="AD79" s="104"/>
      <c r="AF79" s="124">
        <v>36556</v>
      </c>
      <c r="AG79" s="125">
        <v>0</v>
      </c>
      <c r="AH79" s="125">
        <v>-1.8</v>
      </c>
      <c r="AI79" s="125">
        <v>3.4</v>
      </c>
      <c r="AJ79" s="125">
        <v>-2.2999999999999998</v>
      </c>
      <c r="AK79" s="125">
        <v>-5.8</v>
      </c>
      <c r="AL79" s="125">
        <v>-3.9</v>
      </c>
      <c r="AM79" s="125">
        <v>0</v>
      </c>
      <c r="AN79" s="125">
        <v>0</v>
      </c>
      <c r="AO79" s="125">
        <v>0</v>
      </c>
      <c r="AP79" s="125">
        <v>0</v>
      </c>
      <c r="AQ79" s="125">
        <v>0</v>
      </c>
      <c r="AR79" s="125">
        <v>0</v>
      </c>
      <c r="AS79" s="125">
        <v>0</v>
      </c>
      <c r="AT79" s="125">
        <v>0</v>
      </c>
      <c r="AU79" s="125">
        <v>0</v>
      </c>
      <c r="AV79" s="125">
        <v>0</v>
      </c>
    </row>
    <row r="80" spans="1:48" ht="15">
      <c r="L80" s="127">
        <v>43982</v>
      </c>
      <c r="M80" s="128"/>
      <c r="N80" s="61">
        <f t="shared" si="47"/>
        <v>8.5</v>
      </c>
      <c r="O80" s="61">
        <f t="shared" si="32"/>
        <v>-0.4</v>
      </c>
      <c r="P80" s="61">
        <f t="shared" si="33"/>
        <v>-0.5</v>
      </c>
      <c r="Q80" s="61">
        <f t="shared" si="34"/>
        <v>0.1</v>
      </c>
      <c r="R80" s="61">
        <f t="shared" si="35"/>
        <v>-5.0999999999999996</v>
      </c>
      <c r="S80" s="61">
        <f t="shared" si="36"/>
        <v>2.2000000000000002</v>
      </c>
      <c r="T80" s="61">
        <f t="shared" si="37"/>
        <v>2.1</v>
      </c>
      <c r="U80" s="61">
        <f t="shared" si="38"/>
        <v>5.3</v>
      </c>
      <c r="V80" s="61">
        <f t="shared" si="39"/>
        <v>-2.4</v>
      </c>
      <c r="W80" s="61">
        <f t="shared" si="40"/>
        <v>0.2</v>
      </c>
      <c r="X80" s="61">
        <f t="shared" si="41"/>
        <v>-0.2</v>
      </c>
      <c r="Y80" s="61">
        <f t="shared" si="42"/>
        <v>0</v>
      </c>
      <c r="Z80" s="61">
        <f t="shared" si="43"/>
        <v>-0.2</v>
      </c>
      <c r="AA80" s="61">
        <f t="shared" si="44"/>
        <v>0</v>
      </c>
      <c r="AB80" s="61">
        <f t="shared" si="45"/>
        <v>0</v>
      </c>
      <c r="AC80" s="61">
        <f t="shared" si="46"/>
        <v>0.5</v>
      </c>
      <c r="AD80" s="104"/>
      <c r="AF80" s="124">
        <v>36585</v>
      </c>
      <c r="AG80" s="125">
        <v>0</v>
      </c>
      <c r="AH80" s="125">
        <v>-1.7</v>
      </c>
      <c r="AI80" s="125">
        <v>3.6</v>
      </c>
      <c r="AJ80" s="125">
        <v>-2.2999999999999998</v>
      </c>
      <c r="AK80" s="125">
        <v>-5.8</v>
      </c>
      <c r="AL80" s="125">
        <v>-3.9</v>
      </c>
      <c r="AM80" s="125">
        <v>-0.2</v>
      </c>
      <c r="AN80" s="125">
        <v>0</v>
      </c>
      <c r="AO80" s="125">
        <v>0</v>
      </c>
      <c r="AP80" s="125">
        <v>0</v>
      </c>
      <c r="AQ80" s="125">
        <v>0</v>
      </c>
      <c r="AR80" s="125">
        <v>0</v>
      </c>
      <c r="AS80" s="125">
        <v>0</v>
      </c>
      <c r="AT80" s="125">
        <v>0</v>
      </c>
      <c r="AU80" s="125">
        <v>0</v>
      </c>
      <c r="AV80" s="125">
        <v>0</v>
      </c>
    </row>
    <row r="81" spans="1:48" ht="15">
      <c r="L81" s="127">
        <v>43951</v>
      </c>
      <c r="M81" s="128"/>
      <c r="N81" s="61">
        <f t="shared" si="47"/>
        <v>11.3</v>
      </c>
      <c r="O81" s="61">
        <f t="shared" si="32"/>
        <v>-0.4</v>
      </c>
      <c r="P81" s="61">
        <f t="shared" si="33"/>
        <v>-0.3</v>
      </c>
      <c r="Q81" s="61">
        <f t="shared" si="34"/>
        <v>0.1</v>
      </c>
      <c r="R81" s="61">
        <f t="shared" si="35"/>
        <v>-4.9000000000000004</v>
      </c>
      <c r="S81" s="61">
        <f t="shared" si="36"/>
        <v>2</v>
      </c>
      <c r="T81" s="61">
        <f t="shared" si="37"/>
        <v>2.2000000000000002</v>
      </c>
      <c r="U81" s="61">
        <f t="shared" si="38"/>
        <v>4.8</v>
      </c>
      <c r="V81" s="61">
        <f t="shared" si="39"/>
        <v>-2.1</v>
      </c>
      <c r="W81" s="61">
        <f t="shared" si="40"/>
        <v>-0.1</v>
      </c>
      <c r="X81" s="61">
        <f t="shared" si="41"/>
        <v>-0.2</v>
      </c>
      <c r="Y81" s="61">
        <f t="shared" si="42"/>
        <v>-0.1</v>
      </c>
      <c r="Z81" s="61">
        <f t="shared" si="43"/>
        <v>-1.2</v>
      </c>
      <c r="AA81" s="61">
        <f t="shared" si="44"/>
        <v>-0.2</v>
      </c>
      <c r="AB81" s="61">
        <f t="shared" si="45"/>
        <v>0.2</v>
      </c>
      <c r="AC81" s="61">
        <f t="shared" si="46"/>
        <v>-0.1</v>
      </c>
      <c r="AD81" s="104"/>
      <c r="AF81" s="124">
        <v>36616</v>
      </c>
      <c r="AG81" s="125">
        <v>0</v>
      </c>
      <c r="AH81" s="125">
        <v>-1.5</v>
      </c>
      <c r="AI81" s="125">
        <v>4.0999999999999996</v>
      </c>
      <c r="AJ81" s="125">
        <v>-2.2999999999999998</v>
      </c>
      <c r="AK81" s="125">
        <v>-6.2</v>
      </c>
      <c r="AL81" s="125">
        <v>-4.0999999999999996</v>
      </c>
      <c r="AM81" s="125">
        <v>-0.3</v>
      </c>
      <c r="AN81" s="125">
        <v>0</v>
      </c>
      <c r="AO81" s="125">
        <v>0</v>
      </c>
      <c r="AP81" s="125">
        <v>0</v>
      </c>
      <c r="AQ81" s="125">
        <v>0</v>
      </c>
      <c r="AR81" s="125">
        <v>0</v>
      </c>
      <c r="AS81" s="125">
        <v>0</v>
      </c>
      <c r="AT81" s="125">
        <v>0</v>
      </c>
      <c r="AU81" s="125">
        <v>0</v>
      </c>
      <c r="AV81" s="125">
        <v>0</v>
      </c>
    </row>
    <row r="82" spans="1:48" ht="15">
      <c r="L82" s="127">
        <v>43921</v>
      </c>
      <c r="M82" s="128"/>
      <c r="N82" s="61">
        <f t="shared" si="47"/>
        <v>13.6</v>
      </c>
      <c r="O82" s="61">
        <f t="shared" si="32"/>
        <v>-0.3</v>
      </c>
      <c r="P82" s="61">
        <f t="shared" si="33"/>
        <v>-0.1</v>
      </c>
      <c r="Q82" s="61">
        <f t="shared" si="34"/>
        <v>0.3</v>
      </c>
      <c r="R82" s="61">
        <f t="shared" si="35"/>
        <v>-3.8</v>
      </c>
      <c r="S82" s="61">
        <f t="shared" si="36"/>
        <v>2.5</v>
      </c>
      <c r="T82" s="61">
        <f t="shared" si="37"/>
        <v>2.2000000000000002</v>
      </c>
      <c r="U82" s="61">
        <f t="shared" si="38"/>
        <v>5.3</v>
      </c>
      <c r="V82" s="61">
        <f t="shared" si="39"/>
        <v>-2.7</v>
      </c>
      <c r="W82" s="61">
        <f t="shared" si="40"/>
        <v>-0.1</v>
      </c>
      <c r="X82" s="61">
        <f t="shared" si="41"/>
        <v>-0.3</v>
      </c>
      <c r="Y82" s="61">
        <f t="shared" si="42"/>
        <v>-0.1</v>
      </c>
      <c r="Z82" s="61">
        <f t="shared" si="43"/>
        <v>-2.5</v>
      </c>
      <c r="AA82" s="61">
        <f t="shared" si="44"/>
        <v>-0.1</v>
      </c>
      <c r="AB82" s="61">
        <f t="shared" si="45"/>
        <v>0.2</v>
      </c>
      <c r="AC82" s="61">
        <f t="shared" si="46"/>
        <v>0.4</v>
      </c>
      <c r="AD82" s="104"/>
      <c r="AF82" s="124">
        <v>36646</v>
      </c>
      <c r="AG82" s="125">
        <v>0</v>
      </c>
      <c r="AH82" s="125">
        <v>-1.2</v>
      </c>
      <c r="AI82" s="125">
        <v>5</v>
      </c>
      <c r="AJ82" s="125">
        <v>-2.2000000000000002</v>
      </c>
      <c r="AK82" s="125">
        <v>-6.3</v>
      </c>
      <c r="AL82" s="125">
        <v>-3.7</v>
      </c>
      <c r="AM82" s="125">
        <v>-0.3</v>
      </c>
      <c r="AN82" s="125">
        <v>0</v>
      </c>
      <c r="AO82" s="125">
        <v>0</v>
      </c>
      <c r="AP82" s="125">
        <v>0</v>
      </c>
      <c r="AQ82" s="125">
        <v>0</v>
      </c>
      <c r="AR82" s="125">
        <v>0</v>
      </c>
      <c r="AS82" s="125">
        <v>0</v>
      </c>
      <c r="AT82" s="125">
        <v>0</v>
      </c>
      <c r="AU82" s="125">
        <v>0</v>
      </c>
      <c r="AV82" s="125">
        <v>0</v>
      </c>
    </row>
    <row r="83" spans="1:48" ht="15">
      <c r="A83" s="8"/>
      <c r="B83" s="319"/>
      <c r="C83" s="319"/>
      <c r="D83" s="319"/>
      <c r="E83" s="319"/>
      <c r="F83" s="319"/>
      <c r="G83" s="319"/>
      <c r="H83" s="319"/>
      <c r="I83" s="319"/>
      <c r="J83" s="319"/>
      <c r="K83" s="108"/>
      <c r="L83" s="127">
        <v>43890</v>
      </c>
      <c r="M83" s="128"/>
      <c r="N83" s="61">
        <f t="shared" si="47"/>
        <v>16</v>
      </c>
      <c r="O83" s="61">
        <f t="shared" si="32"/>
        <v>0.5</v>
      </c>
      <c r="P83" s="61">
        <f t="shared" si="33"/>
        <v>0.3</v>
      </c>
      <c r="Q83" s="61">
        <f t="shared" si="34"/>
        <v>0.1</v>
      </c>
      <c r="R83" s="61">
        <f t="shared" si="35"/>
        <v>-1.6</v>
      </c>
      <c r="S83" s="61">
        <f t="shared" si="36"/>
        <v>1</v>
      </c>
      <c r="T83" s="61">
        <f t="shared" si="37"/>
        <v>2.2000000000000002</v>
      </c>
      <c r="U83" s="61">
        <f t="shared" si="38"/>
        <v>4.4000000000000004</v>
      </c>
      <c r="V83" s="61">
        <f t="shared" si="39"/>
        <v>3</v>
      </c>
      <c r="W83" s="61">
        <f t="shared" si="40"/>
        <v>-0.3</v>
      </c>
      <c r="X83" s="61">
        <f t="shared" si="41"/>
        <v>-0.1</v>
      </c>
      <c r="Y83" s="61">
        <f t="shared" si="42"/>
        <v>-0.1</v>
      </c>
      <c r="Z83" s="61">
        <f t="shared" si="43"/>
        <v>-1.5</v>
      </c>
      <c r="AA83" s="61">
        <f t="shared" si="44"/>
        <v>0</v>
      </c>
      <c r="AB83" s="61">
        <f t="shared" si="45"/>
        <v>0.1</v>
      </c>
      <c r="AC83" s="61">
        <f t="shared" si="46"/>
        <v>-0.2</v>
      </c>
      <c r="AD83" s="104"/>
      <c r="AF83" s="124">
        <v>36677</v>
      </c>
      <c r="AG83" s="125">
        <v>0</v>
      </c>
      <c r="AH83" s="125">
        <v>-1.1000000000000001</v>
      </c>
      <c r="AI83" s="125">
        <v>5.9</v>
      </c>
      <c r="AJ83" s="125">
        <v>-2.4</v>
      </c>
      <c r="AK83" s="125">
        <v>-6.2</v>
      </c>
      <c r="AL83" s="125">
        <v>-3.3</v>
      </c>
      <c r="AM83" s="125">
        <v>-0.2</v>
      </c>
      <c r="AN83" s="125">
        <v>0</v>
      </c>
      <c r="AO83" s="125">
        <v>0</v>
      </c>
      <c r="AP83" s="125">
        <v>0</v>
      </c>
      <c r="AQ83" s="125">
        <v>0</v>
      </c>
      <c r="AR83" s="125">
        <v>0</v>
      </c>
      <c r="AS83" s="125">
        <v>0</v>
      </c>
      <c r="AT83" s="125">
        <v>0</v>
      </c>
      <c r="AU83" s="125">
        <v>0</v>
      </c>
      <c r="AV83" s="125">
        <v>0</v>
      </c>
    </row>
    <row r="84" spans="1:48" ht="15">
      <c r="L84" s="127">
        <v>43861</v>
      </c>
      <c r="M84" s="128"/>
      <c r="N84" s="61">
        <f t="shared" si="47"/>
        <v>15.2</v>
      </c>
      <c r="O84" s="61">
        <f t="shared" si="32"/>
        <v>0.6</v>
      </c>
      <c r="P84" s="61">
        <f t="shared" si="33"/>
        <v>0.5</v>
      </c>
      <c r="Q84" s="61">
        <f t="shared" si="34"/>
        <v>0.2</v>
      </c>
      <c r="R84" s="61">
        <f t="shared" si="35"/>
        <v>0.9</v>
      </c>
      <c r="S84" s="61">
        <f t="shared" si="36"/>
        <v>2.2000000000000002</v>
      </c>
      <c r="T84" s="61">
        <f t="shared" si="37"/>
        <v>2.2999999999999998</v>
      </c>
      <c r="U84" s="61">
        <f t="shared" si="38"/>
        <v>4.8</v>
      </c>
      <c r="V84" s="61">
        <f t="shared" si="39"/>
        <v>3.1</v>
      </c>
      <c r="W84" s="61">
        <f t="shared" si="40"/>
        <v>-0.5</v>
      </c>
      <c r="X84" s="61">
        <f t="shared" si="41"/>
        <v>0</v>
      </c>
      <c r="Y84" s="61">
        <f t="shared" si="42"/>
        <v>0.2</v>
      </c>
      <c r="Z84" s="61">
        <f t="shared" si="43"/>
        <v>1.4</v>
      </c>
      <c r="AA84" s="61">
        <f t="shared" si="44"/>
        <v>1.4</v>
      </c>
      <c r="AB84" s="61">
        <f t="shared" si="45"/>
        <v>0.6</v>
      </c>
      <c r="AC84" s="61">
        <f t="shared" si="46"/>
        <v>1.8</v>
      </c>
      <c r="AD84" s="104"/>
      <c r="AF84" s="124">
        <v>36707</v>
      </c>
      <c r="AG84" s="125">
        <v>0</v>
      </c>
      <c r="AH84" s="125">
        <v>-0.9</v>
      </c>
      <c r="AI84" s="125">
        <v>5.9</v>
      </c>
      <c r="AJ84" s="125">
        <v>-2.2999999999999998</v>
      </c>
      <c r="AK84" s="125">
        <v>-6.4</v>
      </c>
      <c r="AL84" s="125">
        <v>-3.3</v>
      </c>
      <c r="AM84" s="125">
        <v>-0.1</v>
      </c>
      <c r="AN84" s="125">
        <v>0</v>
      </c>
      <c r="AO84" s="125">
        <v>0</v>
      </c>
      <c r="AP84" s="125">
        <v>0</v>
      </c>
      <c r="AQ84" s="125">
        <v>0</v>
      </c>
      <c r="AR84" s="125">
        <v>0</v>
      </c>
      <c r="AS84" s="125">
        <v>0</v>
      </c>
      <c r="AT84" s="125">
        <v>0</v>
      </c>
      <c r="AU84" s="125">
        <v>0</v>
      </c>
      <c r="AV84" s="125">
        <v>0</v>
      </c>
    </row>
    <row r="85" spans="1:48" ht="15">
      <c r="L85" s="127">
        <v>43830</v>
      </c>
      <c r="M85" s="128"/>
      <c r="N85" s="61">
        <f t="shared" si="47"/>
        <v>12.9</v>
      </c>
      <c r="O85" s="61">
        <f t="shared" si="32"/>
        <v>0.8</v>
      </c>
      <c r="P85" s="61">
        <f t="shared" si="33"/>
        <v>0.5</v>
      </c>
      <c r="Q85" s="61">
        <f t="shared" si="34"/>
        <v>0.4</v>
      </c>
      <c r="R85" s="61">
        <f t="shared" si="35"/>
        <v>-0.7</v>
      </c>
      <c r="S85" s="61">
        <f t="shared" si="36"/>
        <v>1.8</v>
      </c>
      <c r="T85" s="61">
        <f t="shared" si="37"/>
        <v>2.1</v>
      </c>
      <c r="U85" s="61">
        <f t="shared" si="38"/>
        <v>4.4000000000000004</v>
      </c>
      <c r="V85" s="61">
        <f t="shared" si="39"/>
        <v>-0.2</v>
      </c>
      <c r="W85" s="61">
        <f t="shared" si="40"/>
        <v>-0.1</v>
      </c>
      <c r="X85" s="61">
        <f t="shared" si="41"/>
        <v>0.1</v>
      </c>
      <c r="Y85" s="61">
        <f t="shared" si="42"/>
        <v>0.1</v>
      </c>
      <c r="Z85" s="61">
        <f t="shared" si="43"/>
        <v>0.2</v>
      </c>
      <c r="AA85" s="61">
        <f t="shared" si="44"/>
        <v>0</v>
      </c>
      <c r="AB85" s="61">
        <f t="shared" si="45"/>
        <v>0.2</v>
      </c>
      <c r="AC85" s="61">
        <f t="shared" si="46"/>
        <v>-0.1</v>
      </c>
      <c r="AD85" s="104"/>
      <c r="AF85" s="124">
        <v>36738</v>
      </c>
      <c r="AG85" s="125">
        <v>0</v>
      </c>
      <c r="AH85" s="125">
        <v>-0.7</v>
      </c>
      <c r="AI85" s="125">
        <v>5.4</v>
      </c>
      <c r="AJ85" s="125">
        <v>-2.1</v>
      </c>
      <c r="AK85" s="125">
        <v>-6.3</v>
      </c>
      <c r="AL85" s="125">
        <v>-3.2</v>
      </c>
      <c r="AM85" s="125">
        <v>0</v>
      </c>
      <c r="AN85" s="125">
        <v>0</v>
      </c>
      <c r="AO85" s="125">
        <v>0</v>
      </c>
      <c r="AP85" s="125">
        <v>0</v>
      </c>
      <c r="AQ85" s="125">
        <v>0</v>
      </c>
      <c r="AR85" s="125">
        <v>0</v>
      </c>
      <c r="AS85" s="125">
        <v>0</v>
      </c>
      <c r="AT85" s="125">
        <v>0</v>
      </c>
      <c r="AU85" s="125">
        <v>0</v>
      </c>
      <c r="AV85" s="125">
        <v>0</v>
      </c>
    </row>
    <row r="86" spans="1:48" ht="15">
      <c r="L86" s="127">
        <v>43799</v>
      </c>
      <c r="M86" s="128"/>
      <c r="N86" s="61">
        <f t="shared" si="47"/>
        <v>13.9</v>
      </c>
      <c r="O86" s="61">
        <f t="shared" si="32"/>
        <v>1.1000000000000001</v>
      </c>
      <c r="P86" s="61">
        <f t="shared" si="33"/>
        <v>0.4</v>
      </c>
      <c r="Q86" s="61">
        <f t="shared" si="34"/>
        <v>0.4</v>
      </c>
      <c r="R86" s="61">
        <f t="shared" si="35"/>
        <v>-2.8</v>
      </c>
      <c r="S86" s="61">
        <f t="shared" si="36"/>
        <v>1.7</v>
      </c>
      <c r="T86" s="61">
        <f t="shared" si="37"/>
        <v>2</v>
      </c>
      <c r="U86" s="61">
        <f t="shared" si="38"/>
        <v>4.5</v>
      </c>
      <c r="V86" s="61">
        <f t="shared" si="39"/>
        <v>1.5</v>
      </c>
      <c r="W86" s="61">
        <f t="shared" si="40"/>
        <v>0.3</v>
      </c>
      <c r="X86" s="61">
        <f t="shared" si="41"/>
        <v>0</v>
      </c>
      <c r="Y86" s="61">
        <f t="shared" si="42"/>
        <v>-0.1</v>
      </c>
      <c r="Z86" s="61">
        <f t="shared" si="43"/>
        <v>-0.3</v>
      </c>
      <c r="AA86" s="61">
        <f t="shared" si="44"/>
        <v>-0.7</v>
      </c>
      <c r="AB86" s="61">
        <f t="shared" si="45"/>
        <v>0.1</v>
      </c>
      <c r="AC86" s="61">
        <f t="shared" si="46"/>
        <v>-0.8</v>
      </c>
      <c r="AD86" s="104"/>
      <c r="AF86" s="124">
        <v>36769</v>
      </c>
      <c r="AG86" s="125">
        <v>0</v>
      </c>
      <c r="AH86" s="125">
        <v>-0.9</v>
      </c>
      <c r="AI86" s="125">
        <v>4.4000000000000004</v>
      </c>
      <c r="AJ86" s="125">
        <v>-2</v>
      </c>
      <c r="AK86" s="125">
        <v>-6.3</v>
      </c>
      <c r="AL86" s="125">
        <v>-3.6</v>
      </c>
      <c r="AM86" s="125">
        <v>0.5</v>
      </c>
      <c r="AN86" s="125">
        <v>0</v>
      </c>
      <c r="AO86" s="125">
        <v>0</v>
      </c>
      <c r="AP86" s="125">
        <v>0</v>
      </c>
      <c r="AQ86" s="125">
        <v>0</v>
      </c>
      <c r="AR86" s="125">
        <v>0</v>
      </c>
      <c r="AS86" s="125">
        <v>0</v>
      </c>
      <c r="AT86" s="125">
        <v>0</v>
      </c>
      <c r="AU86" s="125">
        <v>0</v>
      </c>
      <c r="AV86" s="125">
        <v>0</v>
      </c>
    </row>
    <row r="87" spans="1:48" ht="15">
      <c r="L87" s="127">
        <v>43769</v>
      </c>
      <c r="M87" s="128"/>
      <c r="N87" s="61">
        <f t="shared" si="47"/>
        <v>11.4</v>
      </c>
      <c r="O87" s="61">
        <f t="shared" si="32"/>
        <v>1.2</v>
      </c>
      <c r="P87" s="61">
        <f t="shared" si="33"/>
        <v>0.5</v>
      </c>
      <c r="Q87" s="61">
        <f t="shared" si="34"/>
        <v>0.6</v>
      </c>
      <c r="R87" s="61">
        <f t="shared" si="35"/>
        <v>-3.5</v>
      </c>
      <c r="S87" s="61">
        <f t="shared" si="36"/>
        <v>1.9</v>
      </c>
      <c r="T87" s="61">
        <f t="shared" si="37"/>
        <v>2.1</v>
      </c>
      <c r="U87" s="61">
        <f t="shared" si="38"/>
        <v>5.5</v>
      </c>
      <c r="V87" s="61">
        <f t="shared" si="39"/>
        <v>2.7</v>
      </c>
      <c r="W87" s="61">
        <f t="shared" si="40"/>
        <v>0.3</v>
      </c>
      <c r="X87" s="61">
        <f t="shared" si="41"/>
        <v>0</v>
      </c>
      <c r="Y87" s="61">
        <f t="shared" si="42"/>
        <v>0.1</v>
      </c>
      <c r="Z87" s="61">
        <f t="shared" si="43"/>
        <v>0.1</v>
      </c>
      <c r="AA87" s="61">
        <f t="shared" si="44"/>
        <v>0.1</v>
      </c>
      <c r="AB87" s="61">
        <f t="shared" si="45"/>
        <v>0.1</v>
      </c>
      <c r="AC87" s="61">
        <f t="shared" si="46"/>
        <v>0.1</v>
      </c>
      <c r="AD87" s="104"/>
      <c r="AF87" s="124">
        <v>36799</v>
      </c>
      <c r="AG87" s="125">
        <v>0</v>
      </c>
      <c r="AH87" s="125">
        <v>-0.5</v>
      </c>
      <c r="AI87" s="125">
        <v>4.5999999999999996</v>
      </c>
      <c r="AJ87" s="125">
        <v>-2</v>
      </c>
      <c r="AK87" s="125">
        <v>-6.3</v>
      </c>
      <c r="AL87" s="125">
        <v>-0.5</v>
      </c>
      <c r="AM87" s="125">
        <v>1.1000000000000001</v>
      </c>
      <c r="AN87" s="125">
        <v>0</v>
      </c>
      <c r="AO87" s="125">
        <v>0</v>
      </c>
      <c r="AP87" s="125">
        <v>0</v>
      </c>
      <c r="AQ87" s="125">
        <v>0</v>
      </c>
      <c r="AR87" s="125">
        <v>0</v>
      </c>
      <c r="AS87" s="125">
        <v>0</v>
      </c>
      <c r="AT87" s="125">
        <v>0</v>
      </c>
      <c r="AU87" s="125">
        <v>0</v>
      </c>
      <c r="AV87" s="125">
        <v>0</v>
      </c>
    </row>
    <row r="88" spans="1:48" ht="15">
      <c r="L88" s="127">
        <v>43738</v>
      </c>
      <c r="M88" s="128"/>
      <c r="N88" s="61">
        <f t="shared" si="47"/>
        <v>8.4</v>
      </c>
      <c r="O88" s="61">
        <f t="shared" si="32"/>
        <v>1.6</v>
      </c>
      <c r="P88" s="61">
        <f t="shared" si="33"/>
        <v>0.7</v>
      </c>
      <c r="Q88" s="61">
        <f t="shared" si="34"/>
        <v>0.6</v>
      </c>
      <c r="R88" s="61">
        <f t="shared" si="35"/>
        <v>-2.9</v>
      </c>
      <c r="S88" s="61">
        <f t="shared" si="36"/>
        <v>1.7</v>
      </c>
      <c r="T88" s="61">
        <f t="shared" si="37"/>
        <v>2.2000000000000002</v>
      </c>
      <c r="U88" s="61">
        <f t="shared" si="38"/>
        <v>5.8</v>
      </c>
      <c r="V88" s="61">
        <f t="shared" si="39"/>
        <v>2.6</v>
      </c>
      <c r="W88" s="61">
        <f t="shared" si="40"/>
        <v>0.8</v>
      </c>
      <c r="X88" s="61">
        <f t="shared" si="41"/>
        <v>0.1</v>
      </c>
      <c r="Y88" s="61">
        <f t="shared" si="42"/>
        <v>0</v>
      </c>
      <c r="Z88" s="61">
        <f t="shared" si="43"/>
        <v>-0.4</v>
      </c>
      <c r="AA88" s="61">
        <f t="shared" si="44"/>
        <v>0.1</v>
      </c>
      <c r="AB88" s="61">
        <f t="shared" si="45"/>
        <v>0.1</v>
      </c>
      <c r="AC88" s="61">
        <f t="shared" si="46"/>
        <v>0.9</v>
      </c>
      <c r="AD88" s="104"/>
      <c r="AF88" s="124">
        <v>36830</v>
      </c>
      <c r="AG88" s="125">
        <v>0</v>
      </c>
      <c r="AH88" s="125">
        <v>-0.3</v>
      </c>
      <c r="AI88" s="125">
        <v>5</v>
      </c>
      <c r="AJ88" s="125">
        <v>-2.2000000000000002</v>
      </c>
      <c r="AK88" s="125">
        <v>-6.4</v>
      </c>
      <c r="AL88" s="125">
        <v>-0.4</v>
      </c>
      <c r="AM88" s="125">
        <v>1.3</v>
      </c>
      <c r="AN88" s="125">
        <v>0</v>
      </c>
      <c r="AO88" s="125">
        <v>0</v>
      </c>
      <c r="AP88" s="125">
        <v>0</v>
      </c>
      <c r="AQ88" s="125">
        <v>0</v>
      </c>
      <c r="AR88" s="125">
        <v>0</v>
      </c>
      <c r="AS88" s="125">
        <v>0</v>
      </c>
      <c r="AT88" s="125">
        <v>0</v>
      </c>
      <c r="AU88" s="125">
        <v>0</v>
      </c>
      <c r="AV88" s="125">
        <v>0</v>
      </c>
    </row>
    <row r="89" spans="1:48" ht="15">
      <c r="L89" s="127">
        <v>43708</v>
      </c>
      <c r="M89" s="128"/>
      <c r="N89" s="61">
        <f t="shared" si="47"/>
        <v>7.3</v>
      </c>
      <c r="O89" s="61">
        <f t="shared" si="32"/>
        <v>1.6</v>
      </c>
      <c r="P89" s="61">
        <f t="shared" si="33"/>
        <v>1</v>
      </c>
      <c r="Q89" s="61">
        <f t="shared" si="34"/>
        <v>0.7</v>
      </c>
      <c r="R89" s="61">
        <f t="shared" si="35"/>
        <v>-2.2999999999999998</v>
      </c>
      <c r="S89" s="61">
        <f t="shared" si="36"/>
        <v>2.1</v>
      </c>
      <c r="T89" s="61">
        <f t="shared" si="37"/>
        <v>2.2999999999999998</v>
      </c>
      <c r="U89" s="61">
        <f t="shared" si="38"/>
        <v>4.7</v>
      </c>
      <c r="V89" s="61">
        <f t="shared" si="39"/>
        <v>2.2000000000000002</v>
      </c>
      <c r="W89" s="61">
        <f t="shared" si="40"/>
        <v>-0.3</v>
      </c>
      <c r="X89" s="61">
        <f t="shared" si="41"/>
        <v>0.1</v>
      </c>
      <c r="Y89" s="61">
        <f t="shared" si="42"/>
        <v>0</v>
      </c>
      <c r="Z89" s="61">
        <f t="shared" si="43"/>
        <v>-0.2</v>
      </c>
      <c r="AA89" s="61">
        <f t="shared" si="44"/>
        <v>0</v>
      </c>
      <c r="AB89" s="61">
        <f t="shared" si="45"/>
        <v>0.2</v>
      </c>
      <c r="AC89" s="61">
        <f t="shared" si="46"/>
        <v>1.4</v>
      </c>
      <c r="AD89" s="104"/>
      <c r="AF89" s="124">
        <v>36860</v>
      </c>
      <c r="AG89" s="125">
        <v>0</v>
      </c>
      <c r="AH89" s="125">
        <v>-0.1</v>
      </c>
      <c r="AI89" s="125">
        <v>5.5</v>
      </c>
      <c r="AJ89" s="125">
        <v>-2.6</v>
      </c>
      <c r="AK89" s="125">
        <v>-6.2</v>
      </c>
      <c r="AL89" s="125">
        <v>-0.6</v>
      </c>
      <c r="AM89" s="125">
        <v>1.1000000000000001</v>
      </c>
      <c r="AN89" s="125">
        <v>0</v>
      </c>
      <c r="AO89" s="125">
        <v>0</v>
      </c>
      <c r="AP89" s="125">
        <v>0</v>
      </c>
      <c r="AQ89" s="125">
        <v>0</v>
      </c>
      <c r="AR89" s="125">
        <v>0</v>
      </c>
      <c r="AS89" s="125">
        <v>0</v>
      </c>
      <c r="AT89" s="125">
        <v>0</v>
      </c>
      <c r="AU89" s="125">
        <v>0</v>
      </c>
      <c r="AV89" s="125">
        <v>0</v>
      </c>
    </row>
    <row r="90" spans="1:48" ht="15">
      <c r="L90" s="127">
        <v>43677</v>
      </c>
      <c r="M90" s="128"/>
      <c r="N90" s="61">
        <f t="shared" si="47"/>
        <v>6.7</v>
      </c>
      <c r="O90" s="61">
        <f t="shared" si="32"/>
        <v>1.8</v>
      </c>
      <c r="P90" s="61">
        <f t="shared" si="33"/>
        <v>1.5</v>
      </c>
      <c r="Q90" s="61">
        <f t="shared" si="34"/>
        <v>0.8</v>
      </c>
      <c r="R90" s="61">
        <f t="shared" si="35"/>
        <v>-2.1</v>
      </c>
      <c r="S90" s="61">
        <f t="shared" si="36"/>
        <v>2.2999999999999998</v>
      </c>
      <c r="T90" s="61">
        <f t="shared" si="37"/>
        <v>2.6</v>
      </c>
      <c r="U90" s="61">
        <f t="shared" si="38"/>
        <v>3.4</v>
      </c>
      <c r="V90" s="61">
        <f t="shared" si="39"/>
        <v>0.7</v>
      </c>
      <c r="W90" s="61">
        <f t="shared" si="40"/>
        <v>-0.4</v>
      </c>
      <c r="X90" s="61">
        <f t="shared" si="41"/>
        <v>0.1</v>
      </c>
      <c r="Y90" s="61">
        <f t="shared" si="42"/>
        <v>0.1</v>
      </c>
      <c r="Z90" s="61">
        <f t="shared" si="43"/>
        <v>0.1</v>
      </c>
      <c r="AA90" s="61">
        <f t="shared" si="44"/>
        <v>1.3</v>
      </c>
      <c r="AB90" s="61">
        <f t="shared" si="45"/>
        <v>0.2</v>
      </c>
      <c r="AC90" s="61">
        <f t="shared" si="46"/>
        <v>0.9</v>
      </c>
      <c r="AD90" s="104"/>
      <c r="AF90" s="124">
        <v>36891</v>
      </c>
      <c r="AG90" s="125">
        <v>0</v>
      </c>
      <c r="AH90" s="125">
        <v>-0.2</v>
      </c>
      <c r="AI90" s="125">
        <v>5.2</v>
      </c>
      <c r="AJ90" s="125">
        <v>-2.5</v>
      </c>
      <c r="AK90" s="125">
        <v>-6.2</v>
      </c>
      <c r="AL90" s="125">
        <v>-0.4</v>
      </c>
      <c r="AM90" s="125">
        <v>0.7</v>
      </c>
      <c r="AN90" s="125">
        <v>0</v>
      </c>
      <c r="AO90" s="125">
        <v>0</v>
      </c>
      <c r="AP90" s="125">
        <v>0</v>
      </c>
      <c r="AQ90" s="125">
        <v>0</v>
      </c>
      <c r="AR90" s="125">
        <v>0</v>
      </c>
      <c r="AS90" s="125">
        <v>0</v>
      </c>
      <c r="AT90" s="125">
        <v>0</v>
      </c>
      <c r="AU90" s="125">
        <v>0</v>
      </c>
      <c r="AV90" s="125">
        <v>0</v>
      </c>
    </row>
    <row r="91" spans="1:48" ht="15">
      <c r="L91" s="127">
        <v>43646</v>
      </c>
      <c r="M91" s="128"/>
      <c r="N91" s="61">
        <f t="shared" si="47"/>
        <v>6.1</v>
      </c>
      <c r="O91" s="61">
        <f t="shared" si="32"/>
        <v>1.8</v>
      </c>
      <c r="P91" s="61">
        <f t="shared" si="33"/>
        <v>1.6</v>
      </c>
      <c r="Q91" s="61">
        <f t="shared" si="34"/>
        <v>0.8</v>
      </c>
      <c r="R91" s="61">
        <f t="shared" si="35"/>
        <v>-1.9</v>
      </c>
      <c r="S91" s="61">
        <f t="shared" si="36"/>
        <v>2.4</v>
      </c>
      <c r="T91" s="61">
        <f t="shared" si="37"/>
        <v>2.5</v>
      </c>
      <c r="U91" s="61">
        <f t="shared" si="38"/>
        <v>2.7</v>
      </c>
      <c r="V91" s="61">
        <f t="shared" si="39"/>
        <v>-0.2</v>
      </c>
      <c r="W91" s="61">
        <f t="shared" si="40"/>
        <v>-0.1</v>
      </c>
      <c r="X91" s="61">
        <f t="shared" si="41"/>
        <v>0</v>
      </c>
      <c r="Y91" s="61">
        <f t="shared" si="42"/>
        <v>-0.1</v>
      </c>
      <c r="Z91" s="61">
        <f t="shared" si="43"/>
        <v>-0.7</v>
      </c>
      <c r="AA91" s="61">
        <f t="shared" si="44"/>
        <v>0</v>
      </c>
      <c r="AB91" s="61">
        <f t="shared" si="45"/>
        <v>0.3</v>
      </c>
      <c r="AC91" s="61">
        <f t="shared" si="46"/>
        <v>0.6</v>
      </c>
      <c r="AD91" s="104"/>
      <c r="AF91" s="124">
        <v>36922</v>
      </c>
      <c r="AG91" s="125">
        <v>0</v>
      </c>
      <c r="AH91" s="125">
        <v>-1.3</v>
      </c>
      <c r="AI91" s="125">
        <v>2.5</v>
      </c>
      <c r="AJ91" s="125">
        <v>-1.9</v>
      </c>
      <c r="AK91" s="125">
        <v>-0.5</v>
      </c>
      <c r="AL91" s="125">
        <v>8.8000000000000007</v>
      </c>
      <c r="AM91" s="125">
        <v>0.5</v>
      </c>
      <c r="AN91" s="125">
        <v>0</v>
      </c>
      <c r="AO91" s="125">
        <v>0</v>
      </c>
      <c r="AP91" s="125">
        <v>-0.4</v>
      </c>
      <c r="AQ91" s="125">
        <v>0.4</v>
      </c>
      <c r="AR91" s="125">
        <v>-0.2</v>
      </c>
      <c r="AS91" s="125">
        <v>1.1000000000000001</v>
      </c>
      <c r="AT91" s="125">
        <v>0.4</v>
      </c>
      <c r="AU91" s="125">
        <v>0.3</v>
      </c>
      <c r="AV91" s="125">
        <v>0</v>
      </c>
    </row>
    <row r="92" spans="1:48" ht="15">
      <c r="L92" s="127">
        <v>43616</v>
      </c>
      <c r="M92" s="128"/>
      <c r="N92" s="61">
        <f t="shared" si="47"/>
        <v>5.8</v>
      </c>
      <c r="O92" s="61">
        <f t="shared" si="32"/>
        <v>1.7</v>
      </c>
      <c r="P92" s="61">
        <f t="shared" si="33"/>
        <v>1.8</v>
      </c>
      <c r="Q92" s="61">
        <f t="shared" si="34"/>
        <v>1</v>
      </c>
      <c r="R92" s="61">
        <f t="shared" si="35"/>
        <v>-0.9</v>
      </c>
      <c r="S92" s="61">
        <f t="shared" si="36"/>
        <v>2.6</v>
      </c>
      <c r="T92" s="61">
        <f t="shared" si="37"/>
        <v>2.5</v>
      </c>
      <c r="U92" s="61">
        <f t="shared" si="38"/>
        <v>2.1</v>
      </c>
      <c r="V92" s="61">
        <f t="shared" si="39"/>
        <v>0.1</v>
      </c>
      <c r="W92" s="61">
        <f t="shared" si="40"/>
        <v>0.1</v>
      </c>
      <c r="X92" s="61">
        <f t="shared" si="41"/>
        <v>0</v>
      </c>
      <c r="Y92" s="61">
        <f t="shared" si="42"/>
        <v>0</v>
      </c>
      <c r="Z92" s="61">
        <f t="shared" si="43"/>
        <v>0</v>
      </c>
      <c r="AA92" s="61">
        <f t="shared" si="44"/>
        <v>-0.2</v>
      </c>
      <c r="AB92" s="61">
        <f t="shared" si="45"/>
        <v>0.1</v>
      </c>
      <c r="AC92" s="61">
        <f t="shared" si="46"/>
        <v>0</v>
      </c>
      <c r="AD92" s="104"/>
      <c r="AF92" s="124">
        <v>36950</v>
      </c>
      <c r="AG92" s="125">
        <v>0</v>
      </c>
      <c r="AH92" s="125">
        <v>-2.1</v>
      </c>
      <c r="AI92" s="125">
        <v>2.4</v>
      </c>
      <c r="AJ92" s="125">
        <v>-2.1</v>
      </c>
      <c r="AK92" s="125">
        <v>-1.7</v>
      </c>
      <c r="AL92" s="125">
        <v>9.3000000000000007</v>
      </c>
      <c r="AM92" s="125">
        <v>0.4</v>
      </c>
      <c r="AN92" s="125">
        <v>0</v>
      </c>
      <c r="AO92" s="125">
        <v>0</v>
      </c>
      <c r="AP92" s="125">
        <v>-1.1000000000000001</v>
      </c>
      <c r="AQ92" s="125">
        <v>-0.1</v>
      </c>
      <c r="AR92" s="125">
        <v>-0.3</v>
      </c>
      <c r="AS92" s="125">
        <v>-0.8</v>
      </c>
      <c r="AT92" s="125">
        <v>0.8</v>
      </c>
      <c r="AU92" s="125">
        <v>0</v>
      </c>
      <c r="AV92" s="125">
        <v>0</v>
      </c>
    </row>
    <row r="93" spans="1:48" ht="15">
      <c r="L93" s="127">
        <v>43585</v>
      </c>
      <c r="M93" s="128"/>
      <c r="N93" s="61">
        <f t="shared" si="47"/>
        <v>4.7</v>
      </c>
      <c r="O93" s="61">
        <f t="shared" si="32"/>
        <v>1.8</v>
      </c>
      <c r="P93" s="61">
        <f t="shared" si="33"/>
        <v>2</v>
      </c>
      <c r="Q93" s="61">
        <f t="shared" si="34"/>
        <v>1.1000000000000001</v>
      </c>
      <c r="R93" s="61">
        <f t="shared" si="35"/>
        <v>-0.5</v>
      </c>
      <c r="S93" s="61">
        <f t="shared" si="36"/>
        <v>2.5</v>
      </c>
      <c r="T93" s="61">
        <f t="shared" si="37"/>
        <v>2.6</v>
      </c>
      <c r="U93" s="61">
        <f t="shared" si="38"/>
        <v>1.9</v>
      </c>
      <c r="V93" s="61">
        <f t="shared" si="39"/>
        <v>0</v>
      </c>
      <c r="W93" s="61">
        <f t="shared" si="40"/>
        <v>0</v>
      </c>
      <c r="X93" s="61">
        <f t="shared" si="41"/>
        <v>0</v>
      </c>
      <c r="Y93" s="61">
        <f t="shared" si="42"/>
        <v>0.1</v>
      </c>
      <c r="Z93" s="61">
        <f t="shared" si="43"/>
        <v>0</v>
      </c>
      <c r="AA93" s="61">
        <f t="shared" si="44"/>
        <v>0.3</v>
      </c>
      <c r="AB93" s="61">
        <f t="shared" si="45"/>
        <v>0.1</v>
      </c>
      <c r="AC93" s="61">
        <f t="shared" si="46"/>
        <v>0.4</v>
      </c>
      <c r="AD93" s="104"/>
      <c r="AF93" s="124">
        <v>36981</v>
      </c>
      <c r="AG93" s="125">
        <v>0</v>
      </c>
      <c r="AH93" s="125">
        <v>-2.2000000000000002</v>
      </c>
      <c r="AI93" s="125">
        <v>2.2000000000000002</v>
      </c>
      <c r="AJ93" s="125">
        <v>-2.2000000000000002</v>
      </c>
      <c r="AK93" s="125">
        <v>-2</v>
      </c>
      <c r="AL93" s="125">
        <v>9.5</v>
      </c>
      <c r="AM93" s="125">
        <v>0.4</v>
      </c>
      <c r="AN93" s="125">
        <v>0</v>
      </c>
      <c r="AO93" s="125">
        <v>0</v>
      </c>
      <c r="AP93" s="125">
        <v>-0.5</v>
      </c>
      <c r="AQ93" s="125">
        <v>-0.2</v>
      </c>
      <c r="AR93" s="125">
        <v>-0.2</v>
      </c>
      <c r="AS93" s="125">
        <v>-1</v>
      </c>
      <c r="AT93" s="125">
        <v>0</v>
      </c>
      <c r="AU93" s="125">
        <v>0</v>
      </c>
      <c r="AV93" s="125">
        <v>0</v>
      </c>
    </row>
    <row r="94" spans="1:48" ht="15">
      <c r="L94" s="127">
        <v>43555</v>
      </c>
      <c r="M94" s="128"/>
      <c r="N94" s="61">
        <f t="shared" si="47"/>
        <v>3.5</v>
      </c>
      <c r="O94" s="61">
        <f t="shared" si="32"/>
        <v>2</v>
      </c>
      <c r="P94" s="61">
        <f t="shared" si="33"/>
        <v>2.1</v>
      </c>
      <c r="Q94" s="61">
        <f t="shared" si="34"/>
        <v>1.2</v>
      </c>
      <c r="R94" s="61">
        <f t="shared" si="35"/>
        <v>0.1</v>
      </c>
      <c r="S94" s="61">
        <f t="shared" si="36"/>
        <v>2.4</v>
      </c>
      <c r="T94" s="61">
        <f t="shared" si="37"/>
        <v>2.7</v>
      </c>
      <c r="U94" s="61">
        <f t="shared" si="38"/>
        <v>1.9</v>
      </c>
      <c r="V94" s="61">
        <f t="shared" si="39"/>
        <v>-0.6</v>
      </c>
      <c r="W94" s="61">
        <f t="shared" si="40"/>
        <v>0.6</v>
      </c>
      <c r="X94" s="61">
        <f t="shared" si="41"/>
        <v>0.1</v>
      </c>
      <c r="Y94" s="61">
        <f t="shared" si="42"/>
        <v>-0.3</v>
      </c>
      <c r="Z94" s="61">
        <f t="shared" si="43"/>
        <v>-0.3</v>
      </c>
      <c r="AA94" s="61">
        <f t="shared" si="44"/>
        <v>-1.6</v>
      </c>
      <c r="AB94" s="61">
        <f t="shared" si="45"/>
        <v>0.1</v>
      </c>
      <c r="AC94" s="61">
        <f t="shared" si="46"/>
        <v>-0.5</v>
      </c>
      <c r="AD94" s="104"/>
      <c r="AF94" s="124">
        <v>37011</v>
      </c>
      <c r="AG94" s="125">
        <v>0</v>
      </c>
      <c r="AH94" s="125">
        <v>-2</v>
      </c>
      <c r="AI94" s="125">
        <v>1.6</v>
      </c>
      <c r="AJ94" s="125">
        <v>-2.2999999999999998</v>
      </c>
      <c r="AK94" s="125">
        <v>-1.1000000000000001</v>
      </c>
      <c r="AL94" s="125">
        <v>9.6</v>
      </c>
      <c r="AM94" s="125">
        <v>0.3</v>
      </c>
      <c r="AN94" s="125">
        <v>0</v>
      </c>
      <c r="AO94" s="125">
        <v>0</v>
      </c>
      <c r="AP94" s="125">
        <v>0</v>
      </c>
      <c r="AQ94" s="125">
        <v>-0.2</v>
      </c>
      <c r="AR94" s="125">
        <v>-0.3</v>
      </c>
      <c r="AS94" s="125">
        <v>0.8</v>
      </c>
      <c r="AT94" s="125">
        <v>0.1</v>
      </c>
      <c r="AU94" s="125">
        <v>-0.1</v>
      </c>
      <c r="AV94" s="125">
        <v>0</v>
      </c>
    </row>
    <row r="95" spans="1:48" ht="15">
      <c r="L95" s="127">
        <v>43524</v>
      </c>
      <c r="M95" s="128"/>
      <c r="N95" s="61">
        <f t="shared" si="47"/>
        <v>1.2</v>
      </c>
      <c r="O95" s="61">
        <f t="shared" si="32"/>
        <v>2</v>
      </c>
      <c r="P95" s="61">
        <f t="shared" si="33"/>
        <v>2.2000000000000002</v>
      </c>
      <c r="Q95" s="61">
        <f t="shared" si="34"/>
        <v>1.3</v>
      </c>
      <c r="R95" s="61">
        <f t="shared" si="35"/>
        <v>-1.2</v>
      </c>
      <c r="S95" s="61">
        <f t="shared" si="36"/>
        <v>2.4</v>
      </c>
      <c r="T95" s="61">
        <f t="shared" si="37"/>
        <v>2.8</v>
      </c>
      <c r="U95" s="61">
        <f t="shared" si="38"/>
        <v>2</v>
      </c>
      <c r="V95" s="61">
        <f t="shared" si="39"/>
        <v>2.2999999999999998</v>
      </c>
      <c r="W95" s="61">
        <f t="shared" si="40"/>
        <v>-0.2</v>
      </c>
      <c r="X95" s="61">
        <f t="shared" si="41"/>
        <v>0.1</v>
      </c>
      <c r="Y95" s="61">
        <f t="shared" si="42"/>
        <v>0.1</v>
      </c>
      <c r="Z95" s="61">
        <f t="shared" si="43"/>
        <v>1</v>
      </c>
      <c r="AA95" s="61">
        <f t="shared" si="44"/>
        <v>1.3</v>
      </c>
      <c r="AB95" s="61">
        <f t="shared" si="45"/>
        <v>0.2</v>
      </c>
      <c r="AC95" s="61">
        <f t="shared" si="46"/>
        <v>0.2</v>
      </c>
      <c r="AD95" s="104"/>
      <c r="AF95" s="124">
        <v>37042</v>
      </c>
      <c r="AG95" s="125">
        <v>0</v>
      </c>
      <c r="AH95" s="125">
        <v>-1.8</v>
      </c>
      <c r="AI95" s="125">
        <v>1.2</v>
      </c>
      <c r="AJ95" s="125">
        <v>-2.2999999999999998</v>
      </c>
      <c r="AK95" s="125">
        <v>-0.7</v>
      </c>
      <c r="AL95" s="125">
        <v>9.4</v>
      </c>
      <c r="AM95" s="125">
        <v>0.3</v>
      </c>
      <c r="AN95" s="125">
        <v>0</v>
      </c>
      <c r="AO95" s="125">
        <v>0</v>
      </c>
      <c r="AP95" s="125">
        <v>-0.1</v>
      </c>
      <c r="AQ95" s="125">
        <v>-0.2</v>
      </c>
      <c r="AR95" s="125">
        <v>-0.3</v>
      </c>
      <c r="AS95" s="125">
        <v>0.1</v>
      </c>
      <c r="AT95" s="125">
        <v>-0.3</v>
      </c>
      <c r="AU95" s="125">
        <v>-0.1</v>
      </c>
      <c r="AV95" s="125">
        <v>0</v>
      </c>
    </row>
    <row r="96" spans="1:48" ht="15">
      <c r="L96" s="127">
        <v>43496</v>
      </c>
      <c r="M96" s="128"/>
      <c r="N96" s="61">
        <f t="shared" si="47"/>
        <v>2</v>
      </c>
      <c r="O96" s="61">
        <f t="shared" si="32"/>
        <v>1.6</v>
      </c>
      <c r="P96" s="61">
        <f t="shared" si="33"/>
        <v>2.1</v>
      </c>
      <c r="Q96" s="61">
        <f t="shared" si="34"/>
        <v>1.5</v>
      </c>
      <c r="R96" s="61">
        <f t="shared" si="35"/>
        <v>-1.3</v>
      </c>
      <c r="S96" s="61">
        <f t="shared" si="36"/>
        <v>2.9</v>
      </c>
      <c r="T96" s="61">
        <f t="shared" si="37"/>
        <v>2.7</v>
      </c>
      <c r="U96" s="61">
        <f t="shared" si="38"/>
        <v>2.2999999999999998</v>
      </c>
      <c r="V96" s="61">
        <f t="shared" si="39"/>
        <v>1.1000000000000001</v>
      </c>
      <c r="W96" s="61">
        <f t="shared" si="40"/>
        <v>-0.3</v>
      </c>
      <c r="X96" s="61">
        <f t="shared" si="41"/>
        <v>0</v>
      </c>
      <c r="Y96" s="61">
        <f t="shared" si="42"/>
        <v>0.3</v>
      </c>
      <c r="Z96" s="61">
        <f t="shared" si="43"/>
        <v>-0.2</v>
      </c>
      <c r="AA96" s="61">
        <f t="shared" si="44"/>
        <v>1</v>
      </c>
      <c r="AB96" s="61">
        <f t="shared" si="45"/>
        <v>0.4</v>
      </c>
      <c r="AC96" s="61">
        <f t="shared" si="46"/>
        <v>1.4</v>
      </c>
      <c r="AD96" s="104"/>
      <c r="AF96" s="124">
        <v>37072</v>
      </c>
      <c r="AG96" s="125">
        <v>0</v>
      </c>
      <c r="AH96" s="125">
        <v>-1.7</v>
      </c>
      <c r="AI96" s="125">
        <v>1</v>
      </c>
      <c r="AJ96" s="125">
        <v>-2.2000000000000002</v>
      </c>
      <c r="AK96" s="125">
        <v>-0.4</v>
      </c>
      <c r="AL96" s="125">
        <v>9.1</v>
      </c>
      <c r="AM96" s="125">
        <v>0</v>
      </c>
      <c r="AN96" s="125">
        <v>0</v>
      </c>
      <c r="AO96" s="125">
        <v>0</v>
      </c>
      <c r="AP96" s="125">
        <v>-0.2</v>
      </c>
      <c r="AQ96" s="125">
        <v>-0.2</v>
      </c>
      <c r="AR96" s="125">
        <v>-0.1</v>
      </c>
      <c r="AS96" s="125">
        <v>0</v>
      </c>
      <c r="AT96" s="125">
        <v>-0.4</v>
      </c>
      <c r="AU96" s="125">
        <v>-0.3</v>
      </c>
      <c r="AV96" s="125">
        <v>0</v>
      </c>
    </row>
    <row r="97" spans="1:48" ht="15">
      <c r="L97" s="127">
        <v>43465</v>
      </c>
      <c r="M97" s="128"/>
      <c r="N97" s="61">
        <f t="shared" si="47"/>
        <v>2.4</v>
      </c>
      <c r="O97" s="61">
        <f t="shared" si="32"/>
        <v>1.5</v>
      </c>
      <c r="P97" s="61">
        <f t="shared" si="33"/>
        <v>2.2000000000000002</v>
      </c>
      <c r="Q97" s="61">
        <f t="shared" si="34"/>
        <v>1.4</v>
      </c>
      <c r="R97" s="61">
        <f t="shared" si="35"/>
        <v>-0.7</v>
      </c>
      <c r="S97" s="61">
        <f t="shared" si="36"/>
        <v>2.2999999999999998</v>
      </c>
      <c r="T97" s="61">
        <f t="shared" si="37"/>
        <v>2.5</v>
      </c>
      <c r="U97" s="61">
        <f t="shared" si="38"/>
        <v>1.6</v>
      </c>
      <c r="V97" s="61">
        <f t="shared" si="39"/>
        <v>0.8</v>
      </c>
      <c r="W97" s="61">
        <f t="shared" si="40"/>
        <v>0.1</v>
      </c>
      <c r="X97" s="61">
        <f t="shared" si="41"/>
        <v>0</v>
      </c>
      <c r="Y97" s="61">
        <f t="shared" si="42"/>
        <v>0.2</v>
      </c>
      <c r="Z97" s="61">
        <f t="shared" si="43"/>
        <v>-1.9</v>
      </c>
      <c r="AA97" s="61">
        <f t="shared" si="44"/>
        <v>0</v>
      </c>
      <c r="AB97" s="61">
        <f t="shared" si="45"/>
        <v>0.1</v>
      </c>
      <c r="AC97" s="61">
        <f t="shared" si="46"/>
        <v>0</v>
      </c>
      <c r="AD97" s="104"/>
      <c r="AF97" s="124">
        <v>37103</v>
      </c>
      <c r="AG97" s="125">
        <v>0</v>
      </c>
      <c r="AH97" s="125">
        <v>-1.8</v>
      </c>
      <c r="AI97" s="125">
        <v>0.7</v>
      </c>
      <c r="AJ97" s="125">
        <v>-2.2000000000000002</v>
      </c>
      <c r="AK97" s="125">
        <v>-0.7</v>
      </c>
      <c r="AL97" s="125">
        <v>8.9</v>
      </c>
      <c r="AM97" s="125">
        <v>-0.1</v>
      </c>
      <c r="AN97" s="125">
        <v>0</v>
      </c>
      <c r="AO97" s="125">
        <v>0</v>
      </c>
      <c r="AP97" s="125">
        <v>-0.5</v>
      </c>
      <c r="AQ97" s="125">
        <v>0</v>
      </c>
      <c r="AR97" s="125">
        <v>-0.2</v>
      </c>
      <c r="AS97" s="125">
        <v>-0.4</v>
      </c>
      <c r="AT97" s="125">
        <v>-0.2</v>
      </c>
      <c r="AU97" s="125">
        <v>0</v>
      </c>
      <c r="AV97" s="125">
        <v>0</v>
      </c>
    </row>
    <row r="98" spans="1:48" ht="15">
      <c r="A98" s="8"/>
      <c r="B98" s="319"/>
      <c r="C98" s="319"/>
      <c r="D98" s="319"/>
      <c r="E98" s="319"/>
      <c r="F98" s="319"/>
      <c r="G98" s="319"/>
      <c r="H98" s="319"/>
      <c r="I98" s="319"/>
      <c r="J98" s="319"/>
      <c r="K98" s="108"/>
      <c r="L98" s="127">
        <v>43434</v>
      </c>
      <c r="M98" s="128"/>
      <c r="N98" s="61">
        <f t="shared" si="47"/>
        <v>2.5</v>
      </c>
      <c r="O98" s="61">
        <f t="shared" si="32"/>
        <v>1.4</v>
      </c>
      <c r="P98" s="61">
        <f t="shared" si="33"/>
        <v>2.4</v>
      </c>
      <c r="Q98" s="61">
        <f t="shared" si="34"/>
        <v>1.5</v>
      </c>
      <c r="R98" s="61">
        <f t="shared" si="35"/>
        <v>1.6</v>
      </c>
      <c r="S98" s="61">
        <f t="shared" si="36"/>
        <v>2.5</v>
      </c>
      <c r="T98" s="61">
        <f t="shared" si="37"/>
        <v>2.6</v>
      </c>
      <c r="U98" s="61">
        <f t="shared" si="38"/>
        <v>1.5</v>
      </c>
      <c r="V98" s="61">
        <f t="shared" si="39"/>
        <v>-0.8</v>
      </c>
      <c r="W98" s="61">
        <f t="shared" si="40"/>
        <v>0.5</v>
      </c>
      <c r="X98" s="61">
        <f t="shared" si="41"/>
        <v>0</v>
      </c>
      <c r="Y98" s="61">
        <f t="shared" si="42"/>
        <v>0.1</v>
      </c>
      <c r="Z98" s="61">
        <f t="shared" si="43"/>
        <v>-1</v>
      </c>
      <c r="AA98" s="61">
        <f t="shared" si="44"/>
        <v>-0.6</v>
      </c>
      <c r="AB98" s="61">
        <f t="shared" si="45"/>
        <v>0.2</v>
      </c>
      <c r="AC98" s="61">
        <f t="shared" si="46"/>
        <v>0.2</v>
      </c>
      <c r="AD98" s="104"/>
      <c r="AF98" s="124">
        <v>37134</v>
      </c>
      <c r="AG98" s="125">
        <v>0</v>
      </c>
      <c r="AH98" s="125">
        <v>-2.2999999999999998</v>
      </c>
      <c r="AI98" s="125">
        <v>0.5</v>
      </c>
      <c r="AJ98" s="125">
        <v>-2.2999999999999998</v>
      </c>
      <c r="AK98" s="125">
        <v>-0.7</v>
      </c>
      <c r="AL98" s="125">
        <v>8.8000000000000007</v>
      </c>
      <c r="AM98" s="125">
        <v>-0.3</v>
      </c>
      <c r="AN98" s="125">
        <v>0</v>
      </c>
      <c r="AO98" s="125">
        <v>0</v>
      </c>
      <c r="AP98" s="125">
        <v>-0.7</v>
      </c>
      <c r="AQ98" s="125">
        <v>0</v>
      </c>
      <c r="AR98" s="125">
        <v>-0.3</v>
      </c>
      <c r="AS98" s="125">
        <v>-0.3</v>
      </c>
      <c r="AT98" s="125">
        <v>-0.2</v>
      </c>
      <c r="AU98" s="125">
        <v>-0.2</v>
      </c>
      <c r="AV98" s="125">
        <v>0</v>
      </c>
    </row>
    <row r="99" spans="1:48" ht="15">
      <c r="L99" s="127">
        <v>43404</v>
      </c>
      <c r="M99" s="128"/>
      <c r="N99" s="61">
        <f t="shared" si="47"/>
        <v>2.9</v>
      </c>
      <c r="O99" s="61">
        <f t="shared" si="32"/>
        <v>1.4</v>
      </c>
      <c r="P99" s="61">
        <f t="shared" si="33"/>
        <v>2.5</v>
      </c>
      <c r="Q99" s="61">
        <f t="shared" si="34"/>
        <v>1.5</v>
      </c>
      <c r="R99" s="61">
        <f t="shared" si="35"/>
        <v>3.2</v>
      </c>
      <c r="S99" s="61">
        <f t="shared" si="36"/>
        <v>2.5</v>
      </c>
      <c r="T99" s="61">
        <f t="shared" si="37"/>
        <v>2.6</v>
      </c>
      <c r="U99" s="61">
        <f t="shared" si="38"/>
        <v>1.3</v>
      </c>
      <c r="V99" s="61">
        <f t="shared" si="39"/>
        <v>-0.1</v>
      </c>
      <c r="W99" s="61">
        <f t="shared" si="40"/>
        <v>0.8</v>
      </c>
      <c r="X99" s="61">
        <f t="shared" si="41"/>
        <v>0.2</v>
      </c>
      <c r="Y99" s="61">
        <f t="shared" si="42"/>
        <v>0.1</v>
      </c>
      <c r="Z99" s="61">
        <f t="shared" si="43"/>
        <v>0.6</v>
      </c>
      <c r="AA99" s="61">
        <f t="shared" si="44"/>
        <v>0</v>
      </c>
      <c r="AB99" s="61">
        <f t="shared" si="45"/>
        <v>0.2</v>
      </c>
      <c r="AC99" s="61">
        <f t="shared" si="46"/>
        <v>0.3</v>
      </c>
      <c r="AD99" s="104"/>
      <c r="AF99" s="124">
        <v>37164</v>
      </c>
      <c r="AG99" s="125">
        <v>0</v>
      </c>
      <c r="AH99" s="125">
        <v>-2</v>
      </c>
      <c r="AI99" s="125">
        <v>-0.3</v>
      </c>
      <c r="AJ99" s="125">
        <v>-2.4</v>
      </c>
      <c r="AK99" s="125">
        <v>-1</v>
      </c>
      <c r="AL99" s="125">
        <v>1.9</v>
      </c>
      <c r="AM99" s="125">
        <v>-0.4</v>
      </c>
      <c r="AN99" s="125">
        <v>0</v>
      </c>
      <c r="AO99" s="125">
        <v>0</v>
      </c>
      <c r="AP99" s="125">
        <v>0.5</v>
      </c>
      <c r="AQ99" s="125">
        <v>0.3</v>
      </c>
      <c r="AR99" s="125">
        <v>-0.2</v>
      </c>
      <c r="AS99" s="125">
        <v>-0.2</v>
      </c>
      <c r="AT99" s="125">
        <v>1.9</v>
      </c>
      <c r="AU99" s="125">
        <v>0.1</v>
      </c>
      <c r="AV99" s="125">
        <v>0</v>
      </c>
    </row>
    <row r="100" spans="1:48" ht="15">
      <c r="L100" s="127">
        <v>43373</v>
      </c>
      <c r="M100" s="128"/>
      <c r="N100" s="61">
        <f t="shared" si="47"/>
        <v>3</v>
      </c>
      <c r="O100" s="61">
        <f t="shared" si="32"/>
        <v>1.2</v>
      </c>
      <c r="P100" s="61">
        <f t="shared" si="33"/>
        <v>2.6</v>
      </c>
      <c r="Q100" s="61">
        <f t="shared" si="34"/>
        <v>1.6</v>
      </c>
      <c r="R100" s="61">
        <f t="shared" si="35"/>
        <v>2.8</v>
      </c>
      <c r="S100" s="61">
        <f t="shared" si="36"/>
        <v>2.2000000000000002</v>
      </c>
      <c r="T100" s="61">
        <f t="shared" si="37"/>
        <v>2.7</v>
      </c>
      <c r="U100" s="61">
        <f t="shared" si="38"/>
        <v>0.7</v>
      </c>
      <c r="V100" s="61">
        <f t="shared" si="39"/>
        <v>1.5</v>
      </c>
      <c r="W100" s="61">
        <f t="shared" si="40"/>
        <v>0.7</v>
      </c>
      <c r="X100" s="61">
        <f t="shared" si="41"/>
        <v>0.4</v>
      </c>
      <c r="Y100" s="61">
        <f t="shared" si="42"/>
        <v>0.1</v>
      </c>
      <c r="Z100" s="61">
        <f t="shared" si="43"/>
        <v>0.3</v>
      </c>
      <c r="AA100" s="61">
        <f t="shared" si="44"/>
        <v>0.5</v>
      </c>
      <c r="AB100" s="61">
        <f t="shared" si="45"/>
        <v>0.2</v>
      </c>
      <c r="AC100" s="61">
        <f t="shared" si="46"/>
        <v>-0.2</v>
      </c>
      <c r="AD100" s="104"/>
      <c r="AF100" s="124">
        <v>37195</v>
      </c>
      <c r="AG100" s="125">
        <v>0</v>
      </c>
      <c r="AH100" s="125">
        <v>-1.9</v>
      </c>
      <c r="AI100" s="125">
        <v>0.6</v>
      </c>
      <c r="AJ100" s="125">
        <v>-2.4</v>
      </c>
      <c r="AK100" s="125">
        <v>-1</v>
      </c>
      <c r="AL100" s="125">
        <v>2.1</v>
      </c>
      <c r="AM100" s="125">
        <v>-0.5</v>
      </c>
      <c r="AN100" s="125">
        <v>0</v>
      </c>
      <c r="AO100" s="125">
        <v>0</v>
      </c>
      <c r="AP100" s="125">
        <v>0.8</v>
      </c>
      <c r="AQ100" s="125">
        <v>0.3</v>
      </c>
      <c r="AR100" s="125">
        <v>-0.1</v>
      </c>
      <c r="AS100" s="125">
        <v>0</v>
      </c>
      <c r="AT100" s="125">
        <v>0</v>
      </c>
      <c r="AU100" s="125">
        <v>0</v>
      </c>
      <c r="AV100" s="125">
        <v>0</v>
      </c>
    </row>
    <row r="101" spans="1:48" ht="15">
      <c r="L101" s="127">
        <v>43343</v>
      </c>
      <c r="M101" s="128"/>
      <c r="N101" s="61">
        <f t="shared" si="47"/>
        <v>1.9</v>
      </c>
      <c r="O101" s="61">
        <f t="shared" si="32"/>
        <v>1.3</v>
      </c>
      <c r="P101" s="61">
        <f t="shared" si="33"/>
        <v>2.5</v>
      </c>
      <c r="Q101" s="61">
        <f t="shared" si="34"/>
        <v>1.6</v>
      </c>
      <c r="R101" s="61">
        <f t="shared" si="35"/>
        <v>2.7</v>
      </c>
      <c r="S101" s="61">
        <f t="shared" si="36"/>
        <v>2.6</v>
      </c>
      <c r="T101" s="61">
        <f t="shared" si="37"/>
        <v>4.3</v>
      </c>
      <c r="U101" s="61">
        <f t="shared" si="38"/>
        <v>1.2</v>
      </c>
      <c r="V101" s="61">
        <f t="shared" si="39"/>
        <v>1.7</v>
      </c>
      <c r="W101" s="61">
        <f t="shared" si="40"/>
        <v>-0.1</v>
      </c>
      <c r="X101" s="61">
        <f t="shared" si="41"/>
        <v>0.5</v>
      </c>
      <c r="Y101" s="61">
        <f t="shared" si="42"/>
        <v>0.1</v>
      </c>
      <c r="Z101" s="61">
        <f t="shared" si="43"/>
        <v>0</v>
      </c>
      <c r="AA101" s="61">
        <f t="shared" si="44"/>
        <v>0.2</v>
      </c>
      <c r="AB101" s="61">
        <f t="shared" si="45"/>
        <v>0.4</v>
      </c>
      <c r="AC101" s="61">
        <f t="shared" si="46"/>
        <v>0.1</v>
      </c>
      <c r="AD101" s="104"/>
      <c r="AF101" s="124">
        <v>37225</v>
      </c>
      <c r="AG101" s="125">
        <v>0</v>
      </c>
      <c r="AH101" s="125">
        <v>-1.7</v>
      </c>
      <c r="AI101" s="125">
        <v>0.6</v>
      </c>
      <c r="AJ101" s="125">
        <v>-2.4</v>
      </c>
      <c r="AK101" s="125">
        <v>-1.1000000000000001</v>
      </c>
      <c r="AL101" s="125">
        <v>2</v>
      </c>
      <c r="AM101" s="125">
        <v>-0.3</v>
      </c>
      <c r="AN101" s="125">
        <v>0</v>
      </c>
      <c r="AO101" s="125">
        <v>0</v>
      </c>
      <c r="AP101" s="125">
        <v>0.5</v>
      </c>
      <c r="AQ101" s="125">
        <v>0.5</v>
      </c>
      <c r="AR101" s="125">
        <v>-0.1</v>
      </c>
      <c r="AS101" s="125">
        <v>-0.1</v>
      </c>
      <c r="AT101" s="125">
        <v>-0.4</v>
      </c>
      <c r="AU101" s="125">
        <v>0.1</v>
      </c>
      <c r="AV101" s="125">
        <v>0</v>
      </c>
    </row>
    <row r="102" spans="1:48" ht="15">
      <c r="L102" s="127">
        <v>43312</v>
      </c>
      <c r="M102" s="128"/>
      <c r="N102" s="61">
        <f t="shared" si="47"/>
        <v>1</v>
      </c>
      <c r="O102" s="61">
        <f t="shared" si="32"/>
        <v>1.2</v>
      </c>
      <c r="P102" s="61">
        <f t="shared" si="33"/>
        <v>2.4</v>
      </c>
      <c r="Q102" s="61">
        <f t="shared" si="34"/>
        <v>1.6</v>
      </c>
      <c r="R102" s="61">
        <f t="shared" si="35"/>
        <v>3</v>
      </c>
      <c r="S102" s="61">
        <f t="shared" si="36"/>
        <v>2.2999999999999998</v>
      </c>
      <c r="T102" s="61">
        <f t="shared" si="37"/>
        <v>4.5999999999999996</v>
      </c>
      <c r="U102" s="61">
        <f t="shared" si="38"/>
        <v>1.2</v>
      </c>
      <c r="V102" s="61">
        <f t="shared" si="39"/>
        <v>0.2</v>
      </c>
      <c r="W102" s="61">
        <f t="shared" si="40"/>
        <v>-0.4</v>
      </c>
      <c r="X102" s="61">
        <f t="shared" si="41"/>
        <v>0.2</v>
      </c>
      <c r="Y102" s="61">
        <f t="shared" si="42"/>
        <v>0.1</v>
      </c>
      <c r="Z102" s="61">
        <f t="shared" si="43"/>
        <v>0.3</v>
      </c>
      <c r="AA102" s="61">
        <f t="shared" si="44"/>
        <v>1.5</v>
      </c>
      <c r="AB102" s="61">
        <f t="shared" si="45"/>
        <v>0.2</v>
      </c>
      <c r="AC102" s="61">
        <f t="shared" si="46"/>
        <v>0.2</v>
      </c>
      <c r="AD102" s="104"/>
      <c r="AF102" s="124">
        <v>37256</v>
      </c>
      <c r="AG102" s="125">
        <v>0</v>
      </c>
      <c r="AH102" s="125">
        <v>-1.7</v>
      </c>
      <c r="AI102" s="125">
        <v>0.6</v>
      </c>
      <c r="AJ102" s="125">
        <v>-2.4</v>
      </c>
      <c r="AK102" s="125">
        <v>-0.8</v>
      </c>
      <c r="AL102" s="125">
        <v>0.6</v>
      </c>
      <c r="AM102" s="125">
        <v>-0.2</v>
      </c>
      <c r="AN102" s="125">
        <v>0</v>
      </c>
      <c r="AO102" s="125">
        <v>0</v>
      </c>
      <c r="AP102" s="125">
        <v>0</v>
      </c>
      <c r="AQ102" s="125">
        <v>0.2</v>
      </c>
      <c r="AR102" s="125">
        <v>-0.1</v>
      </c>
      <c r="AS102" s="125">
        <v>-0.3</v>
      </c>
      <c r="AT102" s="125">
        <v>-0.3</v>
      </c>
      <c r="AU102" s="125">
        <v>-0.1</v>
      </c>
      <c r="AV102" s="125">
        <v>0</v>
      </c>
    </row>
    <row r="103" spans="1:48" ht="15">
      <c r="L103" s="127">
        <v>43281</v>
      </c>
      <c r="M103" s="128"/>
      <c r="N103" s="61">
        <f t="shared" si="47"/>
        <v>0.8</v>
      </c>
      <c r="O103" s="61">
        <f t="shared" si="32"/>
        <v>1.1000000000000001</v>
      </c>
      <c r="P103" s="61">
        <f t="shared" si="33"/>
        <v>2.2999999999999998</v>
      </c>
      <c r="Q103" s="61">
        <f t="shared" si="34"/>
        <v>1.5</v>
      </c>
      <c r="R103" s="61">
        <f t="shared" si="35"/>
        <v>2.4</v>
      </c>
      <c r="S103" s="61">
        <f t="shared" si="36"/>
        <v>1.8</v>
      </c>
      <c r="T103" s="61">
        <f t="shared" si="37"/>
        <v>5</v>
      </c>
      <c r="U103" s="61">
        <f t="shared" si="38"/>
        <v>0.9</v>
      </c>
      <c r="V103" s="61">
        <f t="shared" si="39"/>
        <v>-0.5</v>
      </c>
      <c r="W103" s="61">
        <f t="shared" si="40"/>
        <v>-0.2</v>
      </c>
      <c r="X103" s="61">
        <f t="shared" si="41"/>
        <v>0.2</v>
      </c>
      <c r="Y103" s="61">
        <f t="shared" si="42"/>
        <v>0.1</v>
      </c>
      <c r="Z103" s="61">
        <f t="shared" si="43"/>
        <v>0.3</v>
      </c>
      <c r="AA103" s="61">
        <f t="shared" si="44"/>
        <v>0.2</v>
      </c>
      <c r="AB103" s="61">
        <f t="shared" si="45"/>
        <v>0.2</v>
      </c>
      <c r="AC103" s="61">
        <f t="shared" si="46"/>
        <v>0</v>
      </c>
      <c r="AD103" s="104"/>
      <c r="AF103" s="124">
        <v>37287</v>
      </c>
      <c r="AG103" s="125">
        <v>0</v>
      </c>
      <c r="AH103" s="125">
        <v>-1.8</v>
      </c>
      <c r="AI103" s="125">
        <v>0.6</v>
      </c>
      <c r="AJ103" s="125">
        <v>-2.5</v>
      </c>
      <c r="AK103" s="125">
        <v>-2.7</v>
      </c>
      <c r="AL103" s="125">
        <v>1.3</v>
      </c>
      <c r="AM103" s="125">
        <v>-0.8</v>
      </c>
      <c r="AN103" s="125">
        <v>0</v>
      </c>
      <c r="AO103" s="125">
        <v>0</v>
      </c>
      <c r="AP103" s="125">
        <v>-0.5</v>
      </c>
      <c r="AQ103" s="125">
        <v>0.3</v>
      </c>
      <c r="AR103" s="125">
        <v>-0.2</v>
      </c>
      <c r="AS103" s="125">
        <v>-0.4</v>
      </c>
      <c r="AT103" s="125">
        <v>0</v>
      </c>
      <c r="AU103" s="125">
        <v>-0.2</v>
      </c>
      <c r="AV103" s="125">
        <v>0</v>
      </c>
    </row>
    <row r="104" spans="1:48" ht="15">
      <c r="L104" s="127">
        <v>43251</v>
      </c>
      <c r="M104" s="128"/>
      <c r="N104" s="61">
        <f t="shared" si="47"/>
        <v>0.7</v>
      </c>
      <c r="O104" s="61">
        <f t="shared" si="32"/>
        <v>1.1000000000000001</v>
      </c>
      <c r="P104" s="61">
        <f t="shared" si="33"/>
        <v>2.2000000000000002</v>
      </c>
      <c r="Q104" s="61">
        <f t="shared" si="34"/>
        <v>1.5</v>
      </c>
      <c r="R104" s="61">
        <f t="shared" si="35"/>
        <v>1.8</v>
      </c>
      <c r="S104" s="61">
        <f t="shared" si="36"/>
        <v>1.9</v>
      </c>
      <c r="T104" s="61">
        <f t="shared" si="37"/>
        <v>5.0999999999999996</v>
      </c>
      <c r="U104" s="61">
        <f t="shared" si="38"/>
        <v>1</v>
      </c>
      <c r="V104" s="61">
        <f t="shared" si="39"/>
        <v>-0.8</v>
      </c>
      <c r="W104" s="61">
        <f t="shared" si="40"/>
        <v>0.2</v>
      </c>
      <c r="X104" s="61">
        <f t="shared" si="41"/>
        <v>0.1</v>
      </c>
      <c r="Y104" s="61">
        <f t="shared" si="42"/>
        <v>0.1</v>
      </c>
      <c r="Z104" s="61">
        <f t="shared" si="43"/>
        <v>0.4</v>
      </c>
      <c r="AA104" s="61">
        <f t="shared" si="44"/>
        <v>-0.2</v>
      </c>
      <c r="AB104" s="61">
        <f t="shared" si="45"/>
        <v>0.2</v>
      </c>
      <c r="AC104" s="61">
        <f t="shared" si="46"/>
        <v>-0.2</v>
      </c>
      <c r="AD104" s="104"/>
      <c r="AF104" s="124">
        <v>37315</v>
      </c>
      <c r="AG104" s="125">
        <v>0</v>
      </c>
      <c r="AH104" s="125">
        <v>-2</v>
      </c>
      <c r="AI104" s="125">
        <v>0.6</v>
      </c>
      <c r="AJ104" s="125">
        <v>-2.2999999999999998</v>
      </c>
      <c r="AK104" s="125">
        <v>-0.5</v>
      </c>
      <c r="AL104" s="125">
        <v>0.8</v>
      </c>
      <c r="AM104" s="125">
        <v>-0.8</v>
      </c>
      <c r="AN104" s="125">
        <v>0</v>
      </c>
      <c r="AO104" s="125">
        <v>0</v>
      </c>
      <c r="AP104" s="125">
        <v>-1.2</v>
      </c>
      <c r="AQ104" s="125">
        <v>-0.2</v>
      </c>
      <c r="AR104" s="125">
        <v>-0.1</v>
      </c>
      <c r="AS104" s="125">
        <v>1.4</v>
      </c>
      <c r="AT104" s="125">
        <v>0.4</v>
      </c>
      <c r="AU104" s="125">
        <v>-0.1</v>
      </c>
      <c r="AV104" s="125">
        <v>0</v>
      </c>
    </row>
    <row r="105" spans="1:48" ht="15">
      <c r="L105" s="127">
        <v>43220</v>
      </c>
      <c r="M105" s="128"/>
      <c r="N105" s="61">
        <f t="shared" si="47"/>
        <v>1.1000000000000001</v>
      </c>
      <c r="O105" s="61">
        <f t="shared" si="32"/>
        <v>1.1000000000000001</v>
      </c>
      <c r="P105" s="61">
        <f t="shared" si="33"/>
        <v>2.2000000000000002</v>
      </c>
      <c r="Q105" s="61">
        <f t="shared" si="34"/>
        <v>1.5</v>
      </c>
      <c r="R105" s="61">
        <f t="shared" si="35"/>
        <v>1.1000000000000001</v>
      </c>
      <c r="S105" s="61">
        <f t="shared" si="36"/>
        <v>2</v>
      </c>
      <c r="T105" s="61">
        <f t="shared" si="37"/>
        <v>5.2</v>
      </c>
      <c r="U105" s="61">
        <f t="shared" si="38"/>
        <v>0.9</v>
      </c>
      <c r="V105" s="61">
        <f t="shared" si="39"/>
        <v>-1.2</v>
      </c>
      <c r="W105" s="61">
        <f t="shared" si="40"/>
        <v>0.2</v>
      </c>
      <c r="X105" s="61">
        <f t="shared" si="41"/>
        <v>0.1</v>
      </c>
      <c r="Y105" s="61">
        <f t="shared" si="42"/>
        <v>0.2</v>
      </c>
      <c r="Z105" s="61">
        <f t="shared" si="43"/>
        <v>0.6</v>
      </c>
      <c r="AA105" s="61">
        <f t="shared" si="44"/>
        <v>0.2</v>
      </c>
      <c r="AB105" s="61">
        <f t="shared" si="45"/>
        <v>0.2</v>
      </c>
      <c r="AC105" s="61">
        <f t="shared" si="46"/>
        <v>0.4</v>
      </c>
      <c r="AD105" s="104"/>
      <c r="AF105" s="124">
        <v>37346</v>
      </c>
      <c r="AG105" s="125">
        <v>0</v>
      </c>
      <c r="AH105" s="125">
        <v>-2.2000000000000002</v>
      </c>
      <c r="AI105" s="125">
        <v>-0.3</v>
      </c>
      <c r="AJ105" s="125">
        <v>-2.4</v>
      </c>
      <c r="AK105" s="125">
        <v>-0.9</v>
      </c>
      <c r="AL105" s="125">
        <v>0.2</v>
      </c>
      <c r="AM105" s="125">
        <v>-1.2</v>
      </c>
      <c r="AN105" s="125">
        <v>0</v>
      </c>
      <c r="AO105" s="125">
        <v>0</v>
      </c>
      <c r="AP105" s="125">
        <v>-0.7</v>
      </c>
      <c r="AQ105" s="125">
        <v>-1.1000000000000001</v>
      </c>
      <c r="AR105" s="125">
        <v>-0.2</v>
      </c>
      <c r="AS105" s="125">
        <v>-1.4</v>
      </c>
      <c r="AT105" s="125">
        <v>-0.7</v>
      </c>
      <c r="AU105" s="125">
        <v>-0.4</v>
      </c>
      <c r="AV105" s="125">
        <v>0</v>
      </c>
    </row>
    <row r="106" spans="1:48" ht="10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104"/>
      <c r="AF106" s="124">
        <v>37376</v>
      </c>
      <c r="AG106" s="125">
        <v>0</v>
      </c>
      <c r="AH106" s="125">
        <v>-2.2000000000000002</v>
      </c>
      <c r="AI106" s="125">
        <v>-0.2</v>
      </c>
      <c r="AJ106" s="125">
        <v>-2.2999999999999998</v>
      </c>
      <c r="AK106" s="125">
        <v>-1.9</v>
      </c>
      <c r="AL106" s="125">
        <v>0.2</v>
      </c>
      <c r="AM106" s="125">
        <v>-1.2</v>
      </c>
      <c r="AN106" s="125">
        <v>0</v>
      </c>
      <c r="AO106" s="125">
        <v>0</v>
      </c>
      <c r="AP106" s="125">
        <v>0</v>
      </c>
      <c r="AQ106" s="125">
        <v>0</v>
      </c>
      <c r="AR106" s="125">
        <v>-0.3</v>
      </c>
      <c r="AS106" s="125">
        <v>-0.2</v>
      </c>
      <c r="AT106" s="125">
        <v>0.2</v>
      </c>
      <c r="AU106" s="125">
        <v>-0.1</v>
      </c>
      <c r="AV106" s="125">
        <v>0</v>
      </c>
    </row>
    <row r="107" spans="1:48" s="105" customForma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127"/>
      <c r="M107" s="130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131"/>
      <c r="AF107" s="124">
        <v>37407</v>
      </c>
      <c r="AG107" s="125">
        <v>0</v>
      </c>
      <c r="AH107" s="125">
        <v>-1.9</v>
      </c>
      <c r="AI107" s="125">
        <v>-0.3</v>
      </c>
      <c r="AJ107" s="125">
        <v>-2.4</v>
      </c>
      <c r="AK107" s="125">
        <v>-2.1</v>
      </c>
      <c r="AL107" s="125">
        <v>0.4</v>
      </c>
      <c r="AM107" s="125">
        <v>-1.3</v>
      </c>
      <c r="AN107" s="125">
        <v>0</v>
      </c>
      <c r="AO107" s="125">
        <v>0</v>
      </c>
      <c r="AP107" s="125">
        <v>0.1</v>
      </c>
      <c r="AQ107" s="125">
        <v>-0.3</v>
      </c>
      <c r="AR107" s="125">
        <v>-0.4</v>
      </c>
      <c r="AS107" s="125">
        <v>-0.1</v>
      </c>
      <c r="AT107" s="125">
        <v>0</v>
      </c>
      <c r="AU107" s="125">
        <v>-0.2</v>
      </c>
      <c r="AV107" s="125">
        <v>0</v>
      </c>
    </row>
    <row r="108" spans="1:48" s="105" customForma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127"/>
      <c r="M108" s="130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131"/>
      <c r="AF108" s="124">
        <v>37437</v>
      </c>
      <c r="AG108" s="125">
        <v>0</v>
      </c>
      <c r="AH108" s="125">
        <v>-2.2000000000000002</v>
      </c>
      <c r="AI108" s="125">
        <v>-0.5</v>
      </c>
      <c r="AJ108" s="125">
        <v>-2.7</v>
      </c>
      <c r="AK108" s="125">
        <v>-2.4</v>
      </c>
      <c r="AL108" s="125">
        <v>0.3</v>
      </c>
      <c r="AM108" s="125">
        <v>-1.2</v>
      </c>
      <c r="AN108" s="125">
        <v>0</v>
      </c>
      <c r="AO108" s="125">
        <v>0</v>
      </c>
      <c r="AP108" s="125">
        <v>-0.5</v>
      </c>
      <c r="AQ108" s="125">
        <v>-0.4</v>
      </c>
      <c r="AR108" s="125">
        <v>-0.4</v>
      </c>
      <c r="AS108" s="125">
        <v>-0.4</v>
      </c>
      <c r="AT108" s="125">
        <v>-0.6</v>
      </c>
      <c r="AU108" s="125">
        <v>-0.2</v>
      </c>
      <c r="AV108" s="125">
        <v>0</v>
      </c>
    </row>
    <row r="109" spans="1:48" s="105" customForma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127"/>
      <c r="M109" s="130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131"/>
      <c r="AF109" s="124">
        <v>37468</v>
      </c>
      <c r="AG109" s="125">
        <v>0</v>
      </c>
      <c r="AH109" s="125">
        <v>-2.4</v>
      </c>
      <c r="AI109" s="125">
        <v>-0.5</v>
      </c>
      <c r="AJ109" s="125">
        <v>-2.7</v>
      </c>
      <c r="AK109" s="125">
        <v>-2.2999999999999998</v>
      </c>
      <c r="AL109" s="125">
        <v>0.5</v>
      </c>
      <c r="AM109" s="125">
        <v>-1.2</v>
      </c>
      <c r="AN109" s="125">
        <v>0</v>
      </c>
      <c r="AO109" s="125">
        <v>0</v>
      </c>
      <c r="AP109" s="125">
        <v>-0.8</v>
      </c>
      <c r="AQ109" s="125">
        <v>-0.1</v>
      </c>
      <c r="AR109" s="125">
        <v>-0.2</v>
      </c>
      <c r="AS109" s="125">
        <v>-0.2</v>
      </c>
      <c r="AT109" s="125">
        <v>0.1</v>
      </c>
      <c r="AU109" s="125">
        <v>-0.1</v>
      </c>
      <c r="AV109" s="125">
        <v>0</v>
      </c>
    </row>
    <row r="110" spans="1:48" s="105" customForma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127"/>
      <c r="M110" s="130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131"/>
      <c r="AF110" s="124">
        <v>37499</v>
      </c>
      <c r="AG110" s="125">
        <v>0</v>
      </c>
      <c r="AH110" s="125">
        <v>-2.5</v>
      </c>
      <c r="AI110" s="125">
        <v>-0.4</v>
      </c>
      <c r="AJ110" s="125">
        <v>-2.6</v>
      </c>
      <c r="AK110" s="125">
        <v>-2.1</v>
      </c>
      <c r="AL110" s="125">
        <v>0.7</v>
      </c>
      <c r="AM110" s="125">
        <v>-1.1000000000000001</v>
      </c>
      <c r="AN110" s="125">
        <v>0</v>
      </c>
      <c r="AO110" s="125">
        <v>0</v>
      </c>
      <c r="AP110" s="125">
        <v>-0.8</v>
      </c>
      <c r="AQ110" s="125">
        <v>0.2</v>
      </c>
      <c r="AR110" s="125">
        <v>-0.2</v>
      </c>
      <c r="AS110" s="125">
        <v>-0.2</v>
      </c>
      <c r="AT110" s="125">
        <v>-0.1</v>
      </c>
      <c r="AU110" s="125">
        <v>0</v>
      </c>
      <c r="AV110" s="125">
        <v>0</v>
      </c>
    </row>
    <row r="111" spans="1:48" s="105" customForma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127"/>
      <c r="M111" s="130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131"/>
      <c r="AF111" s="124">
        <v>37529</v>
      </c>
      <c r="AG111" s="125">
        <v>0</v>
      </c>
      <c r="AH111" s="125">
        <v>-2.6</v>
      </c>
      <c r="AI111" s="125">
        <v>-0.1</v>
      </c>
      <c r="AJ111" s="125">
        <v>-2.6</v>
      </c>
      <c r="AK111" s="125">
        <v>-2.1</v>
      </c>
      <c r="AL111" s="125">
        <v>0.8</v>
      </c>
      <c r="AM111" s="125">
        <v>-1.5</v>
      </c>
      <c r="AN111" s="125">
        <v>0</v>
      </c>
      <c r="AO111" s="125">
        <v>0</v>
      </c>
      <c r="AP111" s="125">
        <v>0.4</v>
      </c>
      <c r="AQ111" s="125">
        <v>0.6</v>
      </c>
      <c r="AR111" s="125">
        <v>-0.2</v>
      </c>
      <c r="AS111" s="125">
        <v>-0.1</v>
      </c>
      <c r="AT111" s="125">
        <v>2</v>
      </c>
      <c r="AU111" s="125">
        <v>-0.3</v>
      </c>
      <c r="AV111" s="125">
        <v>0</v>
      </c>
    </row>
    <row r="112" spans="1:48" s="105" customForma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127"/>
      <c r="M112" s="130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131"/>
      <c r="AF112" s="124">
        <v>37560</v>
      </c>
      <c r="AG112" s="125">
        <v>0</v>
      </c>
      <c r="AH112" s="125">
        <v>-2.8</v>
      </c>
      <c r="AI112" s="125">
        <v>0</v>
      </c>
      <c r="AJ112" s="125">
        <v>-2.6</v>
      </c>
      <c r="AK112" s="125">
        <v>-2</v>
      </c>
      <c r="AL112" s="125">
        <v>0.9</v>
      </c>
      <c r="AM112" s="125">
        <v>-1.1000000000000001</v>
      </c>
      <c r="AN112" s="125">
        <v>0</v>
      </c>
      <c r="AO112" s="125">
        <v>0</v>
      </c>
      <c r="AP112" s="125">
        <v>0.6</v>
      </c>
      <c r="AQ112" s="125">
        <v>0.3</v>
      </c>
      <c r="AR112" s="125">
        <v>-0.1</v>
      </c>
      <c r="AS112" s="125">
        <v>0.1</v>
      </c>
      <c r="AT112" s="125">
        <v>0.1</v>
      </c>
      <c r="AU112" s="125">
        <v>0.5</v>
      </c>
      <c r="AV112" s="125">
        <v>0</v>
      </c>
    </row>
    <row r="113" spans="1:48" s="105" customFormat="1">
      <c r="A113" s="21"/>
      <c r="B113" s="318"/>
      <c r="C113" s="318"/>
      <c r="D113" s="318"/>
      <c r="E113" s="318"/>
      <c r="F113" s="318"/>
      <c r="G113" s="318"/>
      <c r="H113" s="318"/>
      <c r="I113" s="318"/>
      <c r="J113" s="318"/>
      <c r="K113" s="21"/>
      <c r="L113" s="127"/>
      <c r="M113" s="130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131"/>
      <c r="AF113" s="124">
        <v>37590</v>
      </c>
      <c r="AG113" s="125">
        <v>0</v>
      </c>
      <c r="AH113" s="125">
        <v>-2.9</v>
      </c>
      <c r="AI113" s="125">
        <v>0</v>
      </c>
      <c r="AJ113" s="125">
        <v>-2.7</v>
      </c>
      <c r="AK113" s="125">
        <v>-2</v>
      </c>
      <c r="AL113" s="125">
        <v>0.6</v>
      </c>
      <c r="AM113" s="125">
        <v>-1.3</v>
      </c>
      <c r="AN113" s="125">
        <v>0</v>
      </c>
      <c r="AO113" s="125">
        <v>0</v>
      </c>
      <c r="AP113" s="125">
        <v>0.4</v>
      </c>
      <c r="AQ113" s="125">
        <v>0.5</v>
      </c>
      <c r="AR113" s="125">
        <v>-0.2</v>
      </c>
      <c r="AS113" s="125">
        <v>-0.1</v>
      </c>
      <c r="AT113" s="125">
        <v>-0.6</v>
      </c>
      <c r="AU113" s="125">
        <v>-0.2</v>
      </c>
      <c r="AV113" s="125">
        <v>0</v>
      </c>
    </row>
    <row r="114" spans="1:48" s="105" customForma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127"/>
      <c r="M114" s="130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131"/>
      <c r="AF114" s="124">
        <v>37621</v>
      </c>
      <c r="AG114" s="125">
        <v>0</v>
      </c>
      <c r="AH114" s="125">
        <v>-2.9</v>
      </c>
      <c r="AI114" s="125">
        <v>0.2</v>
      </c>
      <c r="AJ114" s="125">
        <v>-2.7</v>
      </c>
      <c r="AK114" s="125">
        <v>-1.8</v>
      </c>
      <c r="AL114" s="125">
        <v>0.8</v>
      </c>
      <c r="AM114" s="125">
        <v>-1.2</v>
      </c>
      <c r="AN114" s="125">
        <v>0</v>
      </c>
      <c r="AO114" s="125">
        <v>0</v>
      </c>
      <c r="AP114" s="125">
        <v>0</v>
      </c>
      <c r="AQ114" s="125">
        <v>0.4</v>
      </c>
      <c r="AR114" s="125">
        <v>-0.1</v>
      </c>
      <c r="AS114" s="125">
        <v>-0.2</v>
      </c>
      <c r="AT114" s="125">
        <v>-0.2</v>
      </c>
      <c r="AU114" s="125">
        <v>0</v>
      </c>
      <c r="AV114" s="125">
        <v>0</v>
      </c>
    </row>
    <row r="115" spans="1:48" s="105" customForma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127"/>
      <c r="M115" s="130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131"/>
      <c r="AF115" s="124">
        <v>37652</v>
      </c>
      <c r="AG115" s="125">
        <v>0</v>
      </c>
      <c r="AH115" s="125">
        <v>-2.9</v>
      </c>
      <c r="AI115" s="125">
        <v>1</v>
      </c>
      <c r="AJ115" s="125">
        <v>-2.8</v>
      </c>
      <c r="AK115" s="125">
        <v>-1.3</v>
      </c>
      <c r="AL115" s="125">
        <v>0.9</v>
      </c>
      <c r="AM115" s="125">
        <v>-1.2</v>
      </c>
      <c r="AN115" s="125">
        <v>0</v>
      </c>
      <c r="AO115" s="125">
        <v>0</v>
      </c>
      <c r="AP115" s="125">
        <v>-0.6</v>
      </c>
      <c r="AQ115" s="125">
        <v>1.1000000000000001</v>
      </c>
      <c r="AR115" s="125">
        <v>-0.3</v>
      </c>
      <c r="AS115" s="125">
        <v>0.1</v>
      </c>
      <c r="AT115" s="125">
        <v>0.2</v>
      </c>
      <c r="AU115" s="125">
        <v>-0.2</v>
      </c>
      <c r="AV115" s="125">
        <v>0</v>
      </c>
    </row>
    <row r="116" spans="1:48" s="105" customForma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127"/>
      <c r="M116" s="13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131"/>
      <c r="AF116" s="124">
        <v>37680</v>
      </c>
      <c r="AG116" s="125">
        <v>0</v>
      </c>
      <c r="AH116" s="125">
        <v>-2.9</v>
      </c>
      <c r="AI116" s="125">
        <v>0.9</v>
      </c>
      <c r="AJ116" s="125">
        <v>-2.9</v>
      </c>
      <c r="AK116" s="125">
        <v>-2</v>
      </c>
      <c r="AL116" s="125">
        <v>1.3</v>
      </c>
      <c r="AM116" s="125">
        <v>-1.1000000000000001</v>
      </c>
      <c r="AN116" s="125">
        <v>0</v>
      </c>
      <c r="AO116" s="125">
        <v>0</v>
      </c>
      <c r="AP116" s="125">
        <v>-1.2</v>
      </c>
      <c r="AQ116" s="125">
        <v>-0.2</v>
      </c>
      <c r="AR116" s="125">
        <v>-0.2</v>
      </c>
      <c r="AS116" s="125">
        <v>0.6</v>
      </c>
      <c r="AT116" s="125">
        <v>0.8</v>
      </c>
      <c r="AU116" s="125">
        <v>0</v>
      </c>
      <c r="AV116" s="125">
        <v>0</v>
      </c>
    </row>
    <row r="117" spans="1:48" s="105" customForma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127"/>
      <c r="M117" s="130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131"/>
      <c r="AF117" s="124">
        <v>37711</v>
      </c>
      <c r="AG117" s="125">
        <v>0</v>
      </c>
      <c r="AH117" s="125">
        <v>-2.6</v>
      </c>
      <c r="AI117" s="125">
        <v>2.1</v>
      </c>
      <c r="AJ117" s="125">
        <v>-2.9</v>
      </c>
      <c r="AK117" s="125">
        <v>-2</v>
      </c>
      <c r="AL117" s="125">
        <v>1.5</v>
      </c>
      <c r="AM117" s="125">
        <v>-0.7</v>
      </c>
      <c r="AN117" s="125">
        <v>0</v>
      </c>
      <c r="AO117" s="125">
        <v>0</v>
      </c>
      <c r="AP117" s="125">
        <v>-0.4</v>
      </c>
      <c r="AQ117" s="125">
        <v>0.1</v>
      </c>
      <c r="AR117" s="125">
        <v>-0.2</v>
      </c>
      <c r="AS117" s="125">
        <v>-1.3</v>
      </c>
      <c r="AT117" s="125">
        <v>-0.5</v>
      </c>
      <c r="AU117" s="125">
        <v>-0.1</v>
      </c>
      <c r="AV117" s="125">
        <v>0</v>
      </c>
    </row>
    <row r="118" spans="1:48" s="105" customForma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127"/>
      <c r="M118" s="130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131"/>
      <c r="AF118" s="124">
        <v>37741</v>
      </c>
      <c r="AG118" s="125">
        <v>0</v>
      </c>
      <c r="AH118" s="125">
        <v>-2.2999999999999998</v>
      </c>
      <c r="AI118" s="125">
        <v>1.9</v>
      </c>
      <c r="AJ118" s="125">
        <v>-2.8</v>
      </c>
      <c r="AK118" s="125">
        <v>-2</v>
      </c>
      <c r="AL118" s="125">
        <v>1.4</v>
      </c>
      <c r="AM118" s="125">
        <v>0.9</v>
      </c>
      <c r="AN118" s="125">
        <v>0</v>
      </c>
      <c r="AO118" s="125">
        <v>0</v>
      </c>
      <c r="AP118" s="125">
        <v>0.3</v>
      </c>
      <c r="AQ118" s="125">
        <v>-0.2</v>
      </c>
      <c r="AR118" s="125">
        <v>-0.2</v>
      </c>
      <c r="AS118" s="125">
        <v>-0.3</v>
      </c>
      <c r="AT118" s="125">
        <v>0.1</v>
      </c>
      <c r="AU118" s="125">
        <v>1.6</v>
      </c>
      <c r="AV118" s="125">
        <v>0</v>
      </c>
    </row>
    <row r="119" spans="1:48" s="105" customForma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127"/>
      <c r="M119" s="130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131"/>
      <c r="AF119" s="124">
        <v>37772</v>
      </c>
      <c r="AG119" s="125">
        <v>0</v>
      </c>
      <c r="AH119" s="125">
        <v>-2.4</v>
      </c>
      <c r="AI119" s="125">
        <v>1.8</v>
      </c>
      <c r="AJ119" s="125">
        <v>-2.6</v>
      </c>
      <c r="AK119" s="125">
        <v>-2.4</v>
      </c>
      <c r="AL119" s="125">
        <v>1.2</v>
      </c>
      <c r="AM119" s="125">
        <v>2.2000000000000002</v>
      </c>
      <c r="AN119" s="125">
        <v>0</v>
      </c>
      <c r="AO119" s="125">
        <v>0</v>
      </c>
      <c r="AP119" s="125">
        <v>0.1</v>
      </c>
      <c r="AQ119" s="125">
        <v>-0.4</v>
      </c>
      <c r="AR119" s="125">
        <v>-0.2</v>
      </c>
      <c r="AS119" s="125">
        <v>-0.4</v>
      </c>
      <c r="AT119" s="125">
        <v>-0.2</v>
      </c>
      <c r="AU119" s="125">
        <v>1.1000000000000001</v>
      </c>
      <c r="AV119" s="125">
        <v>0</v>
      </c>
    </row>
    <row r="120" spans="1:48" s="105" customForma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127"/>
      <c r="M120" s="130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131"/>
      <c r="AF120" s="124">
        <v>37802</v>
      </c>
      <c r="AG120" s="125">
        <v>0</v>
      </c>
      <c r="AH120" s="125">
        <v>-2.2000000000000002</v>
      </c>
      <c r="AI120" s="125">
        <v>2.1</v>
      </c>
      <c r="AJ120" s="125">
        <v>-2.5</v>
      </c>
      <c r="AK120" s="125">
        <v>-2.2999999999999998</v>
      </c>
      <c r="AL120" s="125">
        <v>1.7</v>
      </c>
      <c r="AM120" s="125">
        <v>2.1</v>
      </c>
      <c r="AN120" s="125">
        <v>0</v>
      </c>
      <c r="AO120" s="125">
        <v>0</v>
      </c>
      <c r="AP120" s="125">
        <v>-0.3</v>
      </c>
      <c r="AQ120" s="125">
        <v>-0.1</v>
      </c>
      <c r="AR120" s="125">
        <v>-0.3</v>
      </c>
      <c r="AS120" s="125">
        <v>-0.3</v>
      </c>
      <c r="AT120" s="125">
        <v>-0.1</v>
      </c>
      <c r="AU120" s="125">
        <v>-0.2</v>
      </c>
      <c r="AV120" s="125">
        <v>0</v>
      </c>
    </row>
    <row r="121" spans="1:48" s="105" customForma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127"/>
      <c r="M121" s="130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131"/>
      <c r="AF121" s="124">
        <v>37833</v>
      </c>
      <c r="AG121" s="125">
        <v>0</v>
      </c>
      <c r="AH121" s="125">
        <v>-2</v>
      </c>
      <c r="AI121" s="125">
        <v>2.2999999999999998</v>
      </c>
      <c r="AJ121" s="125">
        <v>-2.5</v>
      </c>
      <c r="AK121" s="125">
        <v>-2.4</v>
      </c>
      <c r="AL121" s="125">
        <v>1.4</v>
      </c>
      <c r="AM121" s="125">
        <v>1.7</v>
      </c>
      <c r="AN121" s="125">
        <v>0</v>
      </c>
      <c r="AO121" s="125">
        <v>0</v>
      </c>
      <c r="AP121" s="125">
        <v>-0.6</v>
      </c>
      <c r="AQ121" s="125">
        <v>0.1</v>
      </c>
      <c r="AR121" s="125">
        <v>-0.2</v>
      </c>
      <c r="AS121" s="125">
        <v>-0.2</v>
      </c>
      <c r="AT121" s="125">
        <v>-0.2</v>
      </c>
      <c r="AU121" s="125">
        <v>-0.5</v>
      </c>
      <c r="AV121" s="125">
        <v>0</v>
      </c>
    </row>
    <row r="122" spans="1:48" s="105" customForma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127"/>
      <c r="M122" s="130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131"/>
      <c r="AF122" s="124">
        <v>37864</v>
      </c>
      <c r="AG122" s="125">
        <v>0</v>
      </c>
      <c r="AH122" s="125">
        <v>-1.9</v>
      </c>
      <c r="AI122" s="125">
        <v>2.2000000000000002</v>
      </c>
      <c r="AJ122" s="125">
        <v>-2.5</v>
      </c>
      <c r="AK122" s="125">
        <v>-2.2999999999999998</v>
      </c>
      <c r="AL122" s="125">
        <v>1.6</v>
      </c>
      <c r="AM122" s="125">
        <v>1.4</v>
      </c>
      <c r="AN122" s="125">
        <v>0</v>
      </c>
      <c r="AO122" s="125">
        <v>0</v>
      </c>
      <c r="AP122" s="125">
        <v>-0.7</v>
      </c>
      <c r="AQ122" s="125">
        <v>0.1</v>
      </c>
      <c r="AR122" s="125">
        <v>-0.2</v>
      </c>
      <c r="AS122" s="125">
        <v>-0.1</v>
      </c>
      <c r="AT122" s="125">
        <v>0.1</v>
      </c>
      <c r="AU122" s="125">
        <v>-0.3</v>
      </c>
      <c r="AV122" s="125">
        <v>0</v>
      </c>
    </row>
    <row r="123" spans="1:48" s="105" customForma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127"/>
      <c r="M123" s="130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131"/>
      <c r="AF123" s="124">
        <v>37894</v>
      </c>
      <c r="AG123" s="125">
        <v>0</v>
      </c>
      <c r="AH123" s="125">
        <v>-2</v>
      </c>
      <c r="AI123" s="125">
        <v>1.9</v>
      </c>
      <c r="AJ123" s="125">
        <v>-2.5</v>
      </c>
      <c r="AK123" s="125">
        <v>-2.2999999999999998</v>
      </c>
      <c r="AL123" s="125">
        <v>1.1000000000000001</v>
      </c>
      <c r="AM123" s="125">
        <v>1.5</v>
      </c>
      <c r="AN123" s="125">
        <v>0</v>
      </c>
      <c r="AO123" s="125">
        <v>0</v>
      </c>
      <c r="AP123" s="125">
        <v>0.4</v>
      </c>
      <c r="AQ123" s="125">
        <v>0.3</v>
      </c>
      <c r="AR123" s="125">
        <v>-0.1</v>
      </c>
      <c r="AS123" s="125">
        <v>-0.1</v>
      </c>
      <c r="AT123" s="125">
        <v>1.5</v>
      </c>
      <c r="AU123" s="125">
        <v>-0.2</v>
      </c>
      <c r="AV123" s="125">
        <v>0</v>
      </c>
    </row>
    <row r="124" spans="1:48" s="105" customForma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127"/>
      <c r="M124" s="130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131"/>
      <c r="AF124" s="124">
        <v>37925</v>
      </c>
      <c r="AG124" s="125">
        <v>0</v>
      </c>
      <c r="AH124" s="125">
        <v>-1.8</v>
      </c>
      <c r="AI124" s="125">
        <v>2.2999999999999998</v>
      </c>
      <c r="AJ124" s="125">
        <v>-2.4</v>
      </c>
      <c r="AK124" s="125">
        <v>-2.5</v>
      </c>
      <c r="AL124" s="125">
        <v>1.3</v>
      </c>
      <c r="AM124" s="125">
        <v>1.1000000000000001</v>
      </c>
      <c r="AN124" s="125">
        <v>0</v>
      </c>
      <c r="AO124" s="125">
        <v>0</v>
      </c>
      <c r="AP124" s="125">
        <v>0.8</v>
      </c>
      <c r="AQ124" s="125">
        <v>0.8</v>
      </c>
      <c r="AR124" s="125">
        <v>-0.1</v>
      </c>
      <c r="AS124" s="125">
        <v>-0.1</v>
      </c>
      <c r="AT124" s="125">
        <v>0.3</v>
      </c>
      <c r="AU124" s="125">
        <v>0.1</v>
      </c>
      <c r="AV124" s="125">
        <v>0</v>
      </c>
    </row>
    <row r="125" spans="1:48" s="105" customForma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127"/>
      <c r="M125" s="130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131"/>
      <c r="AF125" s="124">
        <v>37955</v>
      </c>
      <c r="AG125" s="125">
        <v>0</v>
      </c>
      <c r="AH125" s="125">
        <v>-1.7</v>
      </c>
      <c r="AI125" s="125">
        <v>3.1</v>
      </c>
      <c r="AJ125" s="125">
        <v>-2.2999999999999998</v>
      </c>
      <c r="AK125" s="125">
        <v>-2.5</v>
      </c>
      <c r="AL125" s="125">
        <v>1.2</v>
      </c>
      <c r="AM125" s="125">
        <v>1.3</v>
      </c>
      <c r="AN125" s="125">
        <v>0</v>
      </c>
      <c r="AO125" s="125">
        <v>0</v>
      </c>
      <c r="AP125" s="125">
        <v>0.5</v>
      </c>
      <c r="AQ125" s="125">
        <v>1.3</v>
      </c>
      <c r="AR125" s="125">
        <v>0</v>
      </c>
      <c r="AS125" s="125">
        <v>-0.1</v>
      </c>
      <c r="AT125" s="125">
        <v>-0.7</v>
      </c>
      <c r="AU125" s="125">
        <v>0.1</v>
      </c>
      <c r="AV125" s="125">
        <v>0</v>
      </c>
    </row>
    <row r="126" spans="1:48" s="105" customForma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127"/>
      <c r="M126" s="130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131"/>
      <c r="AF126" s="124">
        <v>37986</v>
      </c>
      <c r="AG126" s="125">
        <v>0</v>
      </c>
      <c r="AH126" s="125">
        <v>-1.8</v>
      </c>
      <c r="AI126" s="125">
        <v>3.5</v>
      </c>
      <c r="AJ126" s="125">
        <v>-2.2000000000000002</v>
      </c>
      <c r="AK126" s="125">
        <v>-2.2999999999999998</v>
      </c>
      <c r="AL126" s="125">
        <v>1.2</v>
      </c>
      <c r="AM126" s="125">
        <v>1.4</v>
      </c>
      <c r="AN126" s="125">
        <v>0</v>
      </c>
      <c r="AO126" s="125">
        <v>0</v>
      </c>
      <c r="AP126" s="125">
        <v>-0.1</v>
      </c>
      <c r="AQ126" s="125">
        <v>0.7</v>
      </c>
      <c r="AR126" s="125">
        <v>0</v>
      </c>
      <c r="AS126" s="125">
        <v>0</v>
      </c>
      <c r="AT126" s="125">
        <v>-0.1</v>
      </c>
      <c r="AU126" s="125">
        <v>0</v>
      </c>
      <c r="AV126" s="125">
        <v>0</v>
      </c>
    </row>
    <row r="127" spans="1:48" s="105" customForma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127"/>
      <c r="M127" s="130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131"/>
      <c r="AF127" s="124">
        <v>38017</v>
      </c>
      <c r="AG127" s="125">
        <v>0</v>
      </c>
      <c r="AH127" s="125">
        <v>-1.6</v>
      </c>
      <c r="AI127" s="125">
        <v>2.8</v>
      </c>
      <c r="AJ127" s="125">
        <v>-1.9</v>
      </c>
      <c r="AK127" s="125">
        <v>-1.3</v>
      </c>
      <c r="AL127" s="125">
        <v>1.8</v>
      </c>
      <c r="AM127" s="125">
        <v>1.6</v>
      </c>
      <c r="AN127" s="125">
        <v>0</v>
      </c>
      <c r="AO127" s="125">
        <v>0</v>
      </c>
      <c r="AP127" s="125">
        <v>-0.4</v>
      </c>
      <c r="AQ127" s="125">
        <v>0.4</v>
      </c>
      <c r="AR127" s="125">
        <v>-0.1</v>
      </c>
      <c r="AS127" s="125">
        <v>1.2</v>
      </c>
      <c r="AT127" s="125">
        <v>0.8</v>
      </c>
      <c r="AU127" s="125">
        <v>0.1</v>
      </c>
      <c r="AV127" s="125">
        <v>0</v>
      </c>
    </row>
    <row r="128" spans="1:48" s="105" customForma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27"/>
      <c r="M128" s="130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131"/>
      <c r="AF128" s="124">
        <v>38046</v>
      </c>
      <c r="AG128" s="125">
        <v>0</v>
      </c>
      <c r="AH128" s="125">
        <v>-1.3</v>
      </c>
      <c r="AI128" s="125">
        <v>3</v>
      </c>
      <c r="AJ128" s="125">
        <v>-1.8</v>
      </c>
      <c r="AK128" s="125">
        <v>-2.6</v>
      </c>
      <c r="AL128" s="125">
        <v>0.1</v>
      </c>
      <c r="AM128" s="125">
        <v>1.5</v>
      </c>
      <c r="AN128" s="125">
        <v>0</v>
      </c>
      <c r="AO128" s="125">
        <v>0</v>
      </c>
      <c r="AP128" s="125">
        <v>-0.9</v>
      </c>
      <c r="AQ128" s="125">
        <v>0</v>
      </c>
      <c r="AR128" s="125">
        <v>-0.1</v>
      </c>
      <c r="AS128" s="125">
        <v>-0.6</v>
      </c>
      <c r="AT128" s="125">
        <v>-0.9</v>
      </c>
      <c r="AU128" s="125">
        <v>-0.1</v>
      </c>
      <c r="AV128" s="125">
        <v>0</v>
      </c>
    </row>
    <row r="129" spans="1:48" s="105" customForma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127"/>
      <c r="M129" s="130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131"/>
      <c r="AF129" s="124">
        <v>38077</v>
      </c>
      <c r="AG129" s="125">
        <v>0</v>
      </c>
      <c r="AH129" s="125">
        <v>-1</v>
      </c>
      <c r="AI129" s="125">
        <v>3.2</v>
      </c>
      <c r="AJ129" s="125">
        <v>-1.7</v>
      </c>
      <c r="AK129" s="125">
        <v>-2</v>
      </c>
      <c r="AL129" s="125">
        <v>0.5</v>
      </c>
      <c r="AM129" s="125">
        <v>1.5</v>
      </c>
      <c r="AN129" s="125">
        <v>0</v>
      </c>
      <c r="AO129" s="125">
        <v>0</v>
      </c>
      <c r="AP129" s="125">
        <v>-0.1</v>
      </c>
      <c r="AQ129" s="125">
        <v>0.3</v>
      </c>
      <c r="AR129" s="125">
        <v>-0.1</v>
      </c>
      <c r="AS129" s="125">
        <v>-0.7</v>
      </c>
      <c r="AT129" s="125">
        <v>-0.1</v>
      </c>
      <c r="AU129" s="125">
        <v>-0.1</v>
      </c>
      <c r="AV129" s="125">
        <v>0</v>
      </c>
    </row>
    <row r="130" spans="1:48" s="105" customForma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127"/>
      <c r="M130" s="130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131"/>
      <c r="AF130" s="124">
        <v>38107</v>
      </c>
      <c r="AG130" s="125">
        <v>0</v>
      </c>
      <c r="AH130" s="125">
        <v>-1.3</v>
      </c>
      <c r="AI130" s="125">
        <v>3.8</v>
      </c>
      <c r="AJ130" s="125">
        <v>-1.6</v>
      </c>
      <c r="AK130" s="125">
        <v>-1.6</v>
      </c>
      <c r="AL130" s="125">
        <v>0.9</v>
      </c>
      <c r="AM130" s="125">
        <v>-0.2</v>
      </c>
      <c r="AN130" s="125">
        <v>0</v>
      </c>
      <c r="AO130" s="125">
        <v>0</v>
      </c>
      <c r="AP130" s="125">
        <v>0.1</v>
      </c>
      <c r="AQ130" s="125">
        <v>0.4</v>
      </c>
      <c r="AR130" s="125">
        <v>-0.1</v>
      </c>
      <c r="AS130" s="125">
        <v>0</v>
      </c>
      <c r="AT130" s="125">
        <v>0.5</v>
      </c>
      <c r="AU130" s="125">
        <v>-0.1</v>
      </c>
      <c r="AV130" s="125">
        <v>0</v>
      </c>
    </row>
    <row r="131" spans="1:48" s="105" customForma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127"/>
      <c r="M131" s="130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131"/>
      <c r="AF131" s="124">
        <v>38138</v>
      </c>
      <c r="AG131" s="125">
        <v>0</v>
      </c>
      <c r="AH131" s="125">
        <v>-1.4</v>
      </c>
      <c r="AI131" s="125">
        <v>4.5999999999999996</v>
      </c>
      <c r="AJ131" s="125">
        <v>-1.5</v>
      </c>
      <c r="AK131" s="125">
        <v>-1.3</v>
      </c>
      <c r="AL131" s="125">
        <v>1.2</v>
      </c>
      <c r="AM131" s="125">
        <v>-1.4</v>
      </c>
      <c r="AN131" s="125">
        <v>0</v>
      </c>
      <c r="AO131" s="125">
        <v>0</v>
      </c>
      <c r="AP131" s="125">
        <v>-0.1</v>
      </c>
      <c r="AQ131" s="125">
        <v>0.3</v>
      </c>
      <c r="AR131" s="125">
        <v>-0.2</v>
      </c>
      <c r="AS131" s="125">
        <v>-0.1</v>
      </c>
      <c r="AT131" s="125">
        <v>0.1</v>
      </c>
      <c r="AU131" s="125">
        <v>-0.1</v>
      </c>
      <c r="AV131" s="125">
        <v>0</v>
      </c>
    </row>
    <row r="132" spans="1:48" s="105" customForma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127"/>
      <c r="M132" s="130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131"/>
      <c r="AF132" s="124">
        <v>38168</v>
      </c>
      <c r="AG132" s="125">
        <v>0</v>
      </c>
      <c r="AH132" s="125">
        <v>-1.5</v>
      </c>
      <c r="AI132" s="125">
        <v>4.9000000000000004</v>
      </c>
      <c r="AJ132" s="125">
        <v>-1.4</v>
      </c>
      <c r="AK132" s="125">
        <v>-1.3</v>
      </c>
      <c r="AL132" s="125">
        <v>0.7</v>
      </c>
      <c r="AM132" s="125">
        <v>-1.4</v>
      </c>
      <c r="AN132" s="125">
        <v>0</v>
      </c>
      <c r="AO132" s="125">
        <v>0</v>
      </c>
      <c r="AP132" s="125">
        <v>-0.3</v>
      </c>
      <c r="AQ132" s="125">
        <v>0.3</v>
      </c>
      <c r="AR132" s="125">
        <v>-0.2</v>
      </c>
      <c r="AS132" s="125">
        <v>-0.3</v>
      </c>
      <c r="AT132" s="125">
        <v>-0.6</v>
      </c>
      <c r="AU132" s="125">
        <v>-0.3</v>
      </c>
      <c r="AV132" s="125">
        <v>0</v>
      </c>
    </row>
    <row r="133" spans="1:48" s="105" customForma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127"/>
      <c r="M133" s="130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131"/>
      <c r="AF133" s="124">
        <v>38199</v>
      </c>
      <c r="AG133" s="125">
        <v>0</v>
      </c>
      <c r="AH133" s="125">
        <v>-1.6</v>
      </c>
      <c r="AI133" s="125">
        <v>5</v>
      </c>
      <c r="AJ133" s="125">
        <v>-1.2</v>
      </c>
      <c r="AK133" s="125">
        <v>-1.2</v>
      </c>
      <c r="AL133" s="125">
        <v>1.1000000000000001</v>
      </c>
      <c r="AM133" s="125">
        <v>-1.2</v>
      </c>
      <c r="AN133" s="125">
        <v>0</v>
      </c>
      <c r="AO133" s="125">
        <v>0</v>
      </c>
      <c r="AP133" s="125">
        <v>-0.8</v>
      </c>
      <c r="AQ133" s="125">
        <v>0.2</v>
      </c>
      <c r="AR133" s="125">
        <v>0</v>
      </c>
      <c r="AS133" s="125">
        <v>-0.2</v>
      </c>
      <c r="AT133" s="125">
        <v>0.3</v>
      </c>
      <c r="AU133" s="125">
        <v>-0.3</v>
      </c>
      <c r="AV133" s="125">
        <v>0</v>
      </c>
    </row>
    <row r="134" spans="1:48" s="105" customForma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127"/>
      <c r="M134" s="130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131"/>
      <c r="AF134" s="124">
        <v>38230</v>
      </c>
      <c r="AG134" s="125">
        <v>0</v>
      </c>
      <c r="AH134" s="125">
        <v>-1.7</v>
      </c>
      <c r="AI134" s="125">
        <v>6</v>
      </c>
      <c r="AJ134" s="125">
        <v>-1.1000000000000001</v>
      </c>
      <c r="AK134" s="125">
        <v>-1.2</v>
      </c>
      <c r="AL134" s="125">
        <v>1.1000000000000001</v>
      </c>
      <c r="AM134" s="125">
        <v>-1</v>
      </c>
      <c r="AN134" s="125">
        <v>0</v>
      </c>
      <c r="AO134" s="125">
        <v>0</v>
      </c>
      <c r="AP134" s="125">
        <v>-0.7</v>
      </c>
      <c r="AQ134" s="125">
        <v>1</v>
      </c>
      <c r="AR134" s="125">
        <v>-0.2</v>
      </c>
      <c r="AS134" s="125">
        <v>-0.2</v>
      </c>
      <c r="AT134" s="125">
        <v>0</v>
      </c>
      <c r="AU134" s="125">
        <v>-0.1</v>
      </c>
      <c r="AV134" s="125">
        <v>0</v>
      </c>
    </row>
    <row r="135" spans="1:48" s="105" customForma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127"/>
      <c r="M135" s="130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131"/>
      <c r="AF135" s="124">
        <v>38260</v>
      </c>
      <c r="AG135" s="125">
        <v>0</v>
      </c>
      <c r="AH135" s="125">
        <v>-1.6</v>
      </c>
      <c r="AI135" s="125">
        <v>6.4</v>
      </c>
      <c r="AJ135" s="125">
        <v>-1.1000000000000001</v>
      </c>
      <c r="AK135" s="125">
        <v>-1.2</v>
      </c>
      <c r="AL135" s="125">
        <v>1.9</v>
      </c>
      <c r="AM135" s="125">
        <v>-0.8</v>
      </c>
      <c r="AN135" s="125">
        <v>0</v>
      </c>
      <c r="AO135" s="125">
        <v>0</v>
      </c>
      <c r="AP135" s="125">
        <v>0.4</v>
      </c>
      <c r="AQ135" s="125">
        <v>0.6</v>
      </c>
      <c r="AR135" s="125">
        <v>-0.1</v>
      </c>
      <c r="AS135" s="125">
        <v>-0.1</v>
      </c>
      <c r="AT135" s="125">
        <v>2.4</v>
      </c>
      <c r="AU135" s="125">
        <v>0</v>
      </c>
      <c r="AV135" s="125">
        <v>0</v>
      </c>
    </row>
    <row r="136" spans="1:48" s="105" customForma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127"/>
      <c r="M136" s="130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131"/>
      <c r="AF136" s="124">
        <v>38291</v>
      </c>
      <c r="AG136" s="125">
        <v>0</v>
      </c>
      <c r="AH136" s="125">
        <v>-1.8</v>
      </c>
      <c r="AI136" s="125">
        <v>6.8</v>
      </c>
      <c r="AJ136" s="125">
        <v>-1</v>
      </c>
      <c r="AK136" s="125">
        <v>-1.3</v>
      </c>
      <c r="AL136" s="125">
        <v>1.9</v>
      </c>
      <c r="AM136" s="125">
        <v>-0.8</v>
      </c>
      <c r="AN136" s="125">
        <v>0</v>
      </c>
      <c r="AO136" s="125">
        <v>0</v>
      </c>
      <c r="AP136" s="125">
        <v>0.5</v>
      </c>
      <c r="AQ136" s="125">
        <v>1.1000000000000001</v>
      </c>
      <c r="AR136" s="125">
        <v>-0.1</v>
      </c>
      <c r="AS136" s="125">
        <v>-0.2</v>
      </c>
      <c r="AT136" s="125">
        <v>0.3</v>
      </c>
      <c r="AU136" s="125">
        <v>0.1</v>
      </c>
      <c r="AV136" s="125">
        <v>0</v>
      </c>
    </row>
    <row r="137" spans="1:48" s="105" customForma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127"/>
      <c r="M137" s="130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131"/>
      <c r="AF137" s="124">
        <v>38321</v>
      </c>
      <c r="AG137" s="125">
        <v>0</v>
      </c>
      <c r="AH137" s="125">
        <v>-1.8</v>
      </c>
      <c r="AI137" s="125">
        <v>6.3</v>
      </c>
      <c r="AJ137" s="125">
        <v>-1.1000000000000001</v>
      </c>
      <c r="AK137" s="125">
        <v>-1.3</v>
      </c>
      <c r="AL137" s="125">
        <v>2.1</v>
      </c>
      <c r="AM137" s="125">
        <v>-0.8</v>
      </c>
      <c r="AN137" s="125">
        <v>0</v>
      </c>
      <c r="AO137" s="125">
        <v>0</v>
      </c>
      <c r="AP137" s="125">
        <v>0.5</v>
      </c>
      <c r="AQ137" s="125">
        <v>0.9</v>
      </c>
      <c r="AR137" s="125">
        <v>0</v>
      </c>
      <c r="AS137" s="125">
        <v>-0.1</v>
      </c>
      <c r="AT137" s="125">
        <v>-0.5</v>
      </c>
      <c r="AU137" s="125">
        <v>0.1</v>
      </c>
      <c r="AV137" s="125">
        <v>0</v>
      </c>
    </row>
    <row r="138" spans="1:48" s="105" customForma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127"/>
      <c r="M138" s="130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131"/>
      <c r="AF138" s="124">
        <v>38352</v>
      </c>
      <c r="AG138" s="125">
        <v>0</v>
      </c>
      <c r="AH138" s="125">
        <v>-1.7</v>
      </c>
      <c r="AI138" s="125">
        <v>5.6</v>
      </c>
      <c r="AJ138" s="125">
        <v>-1.1000000000000001</v>
      </c>
      <c r="AK138" s="125">
        <v>-1.4</v>
      </c>
      <c r="AL138" s="125">
        <v>2.2999999999999998</v>
      </c>
      <c r="AM138" s="125">
        <v>-0.7</v>
      </c>
      <c r="AN138" s="125">
        <v>0</v>
      </c>
      <c r="AO138" s="125">
        <v>0</v>
      </c>
      <c r="AP138" s="125">
        <v>0.1</v>
      </c>
      <c r="AQ138" s="125">
        <v>0</v>
      </c>
      <c r="AR138" s="125">
        <v>0</v>
      </c>
      <c r="AS138" s="125">
        <v>-0.1</v>
      </c>
      <c r="AT138" s="125">
        <v>0.1</v>
      </c>
      <c r="AU138" s="125">
        <v>0.2</v>
      </c>
      <c r="AV138" s="125">
        <v>0</v>
      </c>
    </row>
    <row r="139" spans="1:48" s="105" customForma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127"/>
      <c r="M139" s="130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131"/>
      <c r="AF139" s="124">
        <v>38383</v>
      </c>
      <c r="AG139" s="125">
        <v>0</v>
      </c>
      <c r="AH139" s="125">
        <v>-1.6</v>
      </c>
      <c r="AI139" s="125">
        <v>5.5</v>
      </c>
      <c r="AJ139" s="125">
        <v>-1</v>
      </c>
      <c r="AK139" s="125">
        <v>-2.6</v>
      </c>
      <c r="AL139" s="125">
        <v>1.7</v>
      </c>
      <c r="AM139" s="125">
        <v>-0.8</v>
      </c>
      <c r="AN139" s="125">
        <v>0</v>
      </c>
      <c r="AO139" s="125">
        <v>0</v>
      </c>
      <c r="AP139" s="125">
        <v>-0.3</v>
      </c>
      <c r="AQ139" s="125">
        <v>0.3</v>
      </c>
      <c r="AR139" s="125">
        <v>0</v>
      </c>
      <c r="AS139" s="125">
        <v>0</v>
      </c>
      <c r="AT139" s="125">
        <v>0.2</v>
      </c>
      <c r="AU139" s="125">
        <v>0</v>
      </c>
      <c r="AV139" s="125">
        <v>0</v>
      </c>
    </row>
    <row r="140" spans="1:48" s="105" customForma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127"/>
      <c r="M140" s="130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131"/>
      <c r="AF140" s="124">
        <v>38411</v>
      </c>
      <c r="AG140" s="125">
        <v>0</v>
      </c>
      <c r="AH140" s="125">
        <v>-1.9</v>
      </c>
      <c r="AI140" s="125">
        <v>5.6</v>
      </c>
      <c r="AJ140" s="125">
        <v>-0.8</v>
      </c>
      <c r="AK140" s="125">
        <v>-0.6</v>
      </c>
      <c r="AL140" s="125">
        <v>3.3</v>
      </c>
      <c r="AM140" s="125">
        <v>-0.7</v>
      </c>
      <c r="AN140" s="125">
        <v>0</v>
      </c>
      <c r="AO140" s="125">
        <v>0</v>
      </c>
      <c r="AP140" s="125">
        <v>-1.2</v>
      </c>
      <c r="AQ140" s="125">
        <v>0</v>
      </c>
      <c r="AR140" s="125">
        <v>0.1</v>
      </c>
      <c r="AS140" s="125">
        <v>1.3</v>
      </c>
      <c r="AT140" s="125">
        <v>0.7</v>
      </c>
      <c r="AU140" s="125">
        <v>0</v>
      </c>
      <c r="AV140" s="125">
        <v>0</v>
      </c>
    </row>
    <row r="141" spans="1:48" s="105" customForma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127"/>
      <c r="M141" s="130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131"/>
      <c r="AF141" s="124">
        <v>38442</v>
      </c>
      <c r="AG141" s="125">
        <v>0</v>
      </c>
      <c r="AH141" s="125">
        <v>-2.5</v>
      </c>
      <c r="AI141" s="125">
        <v>5.8</v>
      </c>
      <c r="AJ141" s="125">
        <v>-0.7</v>
      </c>
      <c r="AK141" s="125">
        <v>-1.2</v>
      </c>
      <c r="AL141" s="125">
        <v>2.8</v>
      </c>
      <c r="AM141" s="125">
        <v>-0.6</v>
      </c>
      <c r="AN141" s="125">
        <v>0</v>
      </c>
      <c r="AO141" s="125">
        <v>0</v>
      </c>
      <c r="AP141" s="125">
        <v>-0.8</v>
      </c>
      <c r="AQ141" s="125">
        <v>0.4</v>
      </c>
      <c r="AR141" s="125">
        <v>0</v>
      </c>
      <c r="AS141" s="125">
        <v>-1.3</v>
      </c>
      <c r="AT141" s="125">
        <v>-0.6</v>
      </c>
      <c r="AU141" s="125">
        <v>-0.1</v>
      </c>
      <c r="AV141" s="125">
        <v>0</v>
      </c>
    </row>
    <row r="142" spans="1:48" s="105" customForma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127"/>
      <c r="M142" s="130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131"/>
      <c r="AF142" s="124">
        <v>38472</v>
      </c>
      <c r="AG142" s="125">
        <v>0</v>
      </c>
      <c r="AH142" s="125">
        <v>-2.4</v>
      </c>
      <c r="AI142" s="125">
        <v>5.8</v>
      </c>
      <c r="AJ142" s="125">
        <v>-0.5</v>
      </c>
      <c r="AK142" s="125">
        <v>-1.4</v>
      </c>
      <c r="AL142" s="125">
        <v>2.8</v>
      </c>
      <c r="AM142" s="125">
        <v>-0.7</v>
      </c>
      <c r="AN142" s="125">
        <v>0</v>
      </c>
      <c r="AO142" s="125">
        <v>0</v>
      </c>
      <c r="AP142" s="125">
        <v>0.2</v>
      </c>
      <c r="AQ142" s="125">
        <v>0.5</v>
      </c>
      <c r="AR142" s="125">
        <v>0.1</v>
      </c>
      <c r="AS142" s="125">
        <v>-0.2</v>
      </c>
      <c r="AT142" s="125">
        <v>0.5</v>
      </c>
      <c r="AU142" s="125">
        <v>-0.1</v>
      </c>
      <c r="AV142" s="125">
        <v>0</v>
      </c>
    </row>
    <row r="143" spans="1:48" s="105" customForma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127"/>
      <c r="M143" s="130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131"/>
      <c r="AF143" s="124">
        <v>38503</v>
      </c>
      <c r="AG143" s="125">
        <v>0</v>
      </c>
      <c r="AH143" s="125">
        <v>-2.2000000000000002</v>
      </c>
      <c r="AI143" s="125">
        <v>5.8</v>
      </c>
      <c r="AJ143" s="125">
        <v>-0.3</v>
      </c>
      <c r="AK143" s="125">
        <v>-1.4</v>
      </c>
      <c r="AL143" s="125">
        <v>2.8</v>
      </c>
      <c r="AM143" s="125">
        <v>-0.5</v>
      </c>
      <c r="AN143" s="125">
        <v>0</v>
      </c>
      <c r="AO143" s="125">
        <v>0</v>
      </c>
      <c r="AP143" s="125">
        <v>0.2</v>
      </c>
      <c r="AQ143" s="125">
        <v>0.3</v>
      </c>
      <c r="AR143" s="125">
        <v>0</v>
      </c>
      <c r="AS143" s="125">
        <v>-0.1</v>
      </c>
      <c r="AT143" s="125">
        <v>0.1</v>
      </c>
      <c r="AU143" s="125">
        <v>0</v>
      </c>
      <c r="AV143" s="125">
        <v>0</v>
      </c>
    </row>
    <row r="144" spans="1:48" s="105" customForma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127"/>
      <c r="M144" s="130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131"/>
      <c r="AF144" s="124">
        <v>38533</v>
      </c>
      <c r="AG144" s="125">
        <v>0</v>
      </c>
      <c r="AH144" s="125">
        <v>-1.9</v>
      </c>
      <c r="AI144" s="125">
        <v>5.8</v>
      </c>
      <c r="AJ144" s="125">
        <v>0</v>
      </c>
      <c r="AK144" s="125">
        <v>-1.3</v>
      </c>
      <c r="AL144" s="125">
        <v>2.7</v>
      </c>
      <c r="AM144" s="125">
        <v>-0.3</v>
      </c>
      <c r="AN144" s="125">
        <v>0</v>
      </c>
      <c r="AO144" s="125">
        <v>0</v>
      </c>
      <c r="AP144" s="125">
        <v>-0.1</v>
      </c>
      <c r="AQ144" s="125">
        <v>0.3</v>
      </c>
      <c r="AR144" s="125">
        <v>0.1</v>
      </c>
      <c r="AS144" s="125">
        <v>-0.2</v>
      </c>
      <c r="AT144" s="125">
        <v>-0.6</v>
      </c>
      <c r="AU144" s="125">
        <v>0</v>
      </c>
      <c r="AV144" s="125">
        <v>0</v>
      </c>
    </row>
    <row r="145" spans="1:48" s="105" customForma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127"/>
      <c r="M145" s="130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131"/>
      <c r="AF145" s="124">
        <v>38564</v>
      </c>
      <c r="AG145" s="125">
        <v>0</v>
      </c>
      <c r="AH145" s="125">
        <v>-1.8</v>
      </c>
      <c r="AI145" s="125">
        <v>5.9</v>
      </c>
      <c r="AJ145" s="125">
        <v>0</v>
      </c>
      <c r="AK145" s="125">
        <v>-1</v>
      </c>
      <c r="AL145" s="125">
        <v>2.9</v>
      </c>
      <c r="AM145" s="125">
        <v>0.2</v>
      </c>
      <c r="AN145" s="125">
        <v>0</v>
      </c>
      <c r="AO145" s="125">
        <v>0</v>
      </c>
      <c r="AP145" s="125">
        <v>-0.6</v>
      </c>
      <c r="AQ145" s="125">
        <v>0.3</v>
      </c>
      <c r="AR145" s="125">
        <v>0</v>
      </c>
      <c r="AS145" s="125">
        <v>0.2</v>
      </c>
      <c r="AT145" s="125">
        <v>0.4</v>
      </c>
      <c r="AU145" s="125">
        <v>0.3</v>
      </c>
      <c r="AV145" s="125">
        <v>0</v>
      </c>
    </row>
    <row r="146" spans="1:48" s="105" customForma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127"/>
      <c r="M146" s="130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131"/>
      <c r="AF146" s="124">
        <v>38595</v>
      </c>
      <c r="AG146" s="125">
        <v>0</v>
      </c>
      <c r="AH146" s="125">
        <v>-1.6</v>
      </c>
      <c r="AI146" s="125">
        <v>5.2</v>
      </c>
      <c r="AJ146" s="125">
        <v>0.2</v>
      </c>
      <c r="AK146" s="125">
        <v>-0.7</v>
      </c>
      <c r="AL146" s="125">
        <v>3</v>
      </c>
      <c r="AM146" s="125">
        <v>0.2</v>
      </c>
      <c r="AN146" s="125">
        <v>0</v>
      </c>
      <c r="AO146" s="125">
        <v>0</v>
      </c>
      <c r="AP146" s="125">
        <v>-0.5</v>
      </c>
      <c r="AQ146" s="125">
        <v>0.4</v>
      </c>
      <c r="AR146" s="125">
        <v>0</v>
      </c>
      <c r="AS146" s="125">
        <v>0.1</v>
      </c>
      <c r="AT146" s="125">
        <v>0.1</v>
      </c>
      <c r="AU146" s="125">
        <v>-0.1</v>
      </c>
      <c r="AV146" s="125">
        <v>0</v>
      </c>
    </row>
    <row r="147" spans="1:48" s="105" customForma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127"/>
      <c r="M147" s="130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131"/>
      <c r="AF147" s="124">
        <v>38625</v>
      </c>
      <c r="AG147" s="125">
        <v>0</v>
      </c>
      <c r="AH147" s="125">
        <v>-1.4</v>
      </c>
      <c r="AI147" s="125">
        <v>5.2</v>
      </c>
      <c r="AJ147" s="125">
        <v>0.3</v>
      </c>
      <c r="AK147" s="125">
        <v>-0.6</v>
      </c>
      <c r="AL147" s="125">
        <v>1.3</v>
      </c>
      <c r="AM147" s="125">
        <v>0.5</v>
      </c>
      <c r="AN147" s="125">
        <v>0</v>
      </c>
      <c r="AO147" s="125">
        <v>0</v>
      </c>
      <c r="AP147" s="125">
        <v>0.7</v>
      </c>
      <c r="AQ147" s="125">
        <v>0.6</v>
      </c>
      <c r="AR147" s="125">
        <v>0</v>
      </c>
      <c r="AS147" s="125">
        <v>0</v>
      </c>
      <c r="AT147" s="125">
        <v>0.7</v>
      </c>
      <c r="AU147" s="125">
        <v>0.2</v>
      </c>
      <c r="AV147" s="125">
        <v>0</v>
      </c>
    </row>
    <row r="148" spans="1:48" s="105" customForma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127"/>
      <c r="M148" s="130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131"/>
      <c r="AF148" s="124">
        <v>38656</v>
      </c>
      <c r="AG148" s="125">
        <v>0</v>
      </c>
      <c r="AH148" s="125">
        <v>-1.1000000000000001</v>
      </c>
      <c r="AI148" s="125">
        <v>4.8</v>
      </c>
      <c r="AJ148" s="125">
        <v>0.4</v>
      </c>
      <c r="AK148" s="125">
        <v>-0.4</v>
      </c>
      <c r="AL148" s="125">
        <v>1.3</v>
      </c>
      <c r="AM148" s="125">
        <v>0.6</v>
      </c>
      <c r="AN148" s="125">
        <v>0</v>
      </c>
      <c r="AO148" s="125">
        <v>0</v>
      </c>
      <c r="AP148" s="125">
        <v>0.8</v>
      </c>
      <c r="AQ148" s="125">
        <v>0.8</v>
      </c>
      <c r="AR148" s="125">
        <v>0.1</v>
      </c>
      <c r="AS148" s="125">
        <v>0</v>
      </c>
      <c r="AT148" s="125">
        <v>0.3</v>
      </c>
      <c r="AU148" s="125">
        <v>0.1</v>
      </c>
      <c r="AV148" s="125">
        <v>0</v>
      </c>
    </row>
    <row r="149" spans="1:48" s="105" customForma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127"/>
      <c r="M149" s="130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131"/>
      <c r="AF149" s="124">
        <v>38686</v>
      </c>
      <c r="AG149" s="125">
        <v>0</v>
      </c>
      <c r="AH149" s="125">
        <v>-1</v>
      </c>
      <c r="AI149" s="125">
        <v>4.7</v>
      </c>
      <c r="AJ149" s="125">
        <v>0.5</v>
      </c>
      <c r="AK149" s="125">
        <v>-0.3</v>
      </c>
      <c r="AL149" s="125">
        <v>1.1000000000000001</v>
      </c>
      <c r="AM149" s="125">
        <v>0.5</v>
      </c>
      <c r="AN149" s="125">
        <v>0</v>
      </c>
      <c r="AO149" s="125">
        <v>0</v>
      </c>
      <c r="AP149" s="125">
        <v>0.6</v>
      </c>
      <c r="AQ149" s="125">
        <v>0.8</v>
      </c>
      <c r="AR149" s="125">
        <v>0.1</v>
      </c>
      <c r="AS149" s="125">
        <v>-0.1</v>
      </c>
      <c r="AT149" s="125">
        <v>-0.7</v>
      </c>
      <c r="AU149" s="125">
        <v>0</v>
      </c>
      <c r="AV149" s="125">
        <v>0</v>
      </c>
    </row>
    <row r="150" spans="1:48" s="105" customForma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127"/>
      <c r="M150" s="130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131"/>
      <c r="AF150" s="124">
        <v>38717</v>
      </c>
      <c r="AG150" s="125">
        <v>0</v>
      </c>
      <c r="AH150" s="125">
        <v>-0.9</v>
      </c>
      <c r="AI150" s="125">
        <v>5</v>
      </c>
      <c r="AJ150" s="125">
        <v>0.6</v>
      </c>
      <c r="AK150" s="125">
        <v>-0.3</v>
      </c>
      <c r="AL150" s="125">
        <v>0.9</v>
      </c>
      <c r="AM150" s="125">
        <v>0.7</v>
      </c>
      <c r="AN150" s="125">
        <v>0</v>
      </c>
      <c r="AO150" s="125">
        <v>0</v>
      </c>
      <c r="AP150" s="125">
        <v>0.2</v>
      </c>
      <c r="AQ150" s="125">
        <v>0.2</v>
      </c>
      <c r="AR150" s="125">
        <v>0</v>
      </c>
      <c r="AS150" s="125">
        <v>-0.1</v>
      </c>
      <c r="AT150" s="125">
        <v>-0.2</v>
      </c>
      <c r="AU150" s="125">
        <v>0.4</v>
      </c>
      <c r="AV150" s="125">
        <v>0</v>
      </c>
    </row>
    <row r="151" spans="1:48" s="105" customForma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127"/>
      <c r="M151" s="130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131"/>
      <c r="AF151" s="124">
        <v>38748</v>
      </c>
      <c r="AG151" s="125">
        <v>0</v>
      </c>
      <c r="AH151" s="125">
        <v>-1.6</v>
      </c>
      <c r="AI151" s="125">
        <v>5.2</v>
      </c>
      <c r="AJ151" s="125">
        <v>0.6</v>
      </c>
      <c r="AK151" s="125">
        <v>-0.5</v>
      </c>
      <c r="AL151" s="125">
        <v>0.9</v>
      </c>
      <c r="AM151" s="125">
        <v>0.3</v>
      </c>
      <c r="AN151" s="125">
        <v>0</v>
      </c>
      <c r="AO151" s="125">
        <v>0</v>
      </c>
      <c r="AP151" s="125">
        <v>-0.7</v>
      </c>
      <c r="AQ151" s="125">
        <v>0.8</v>
      </c>
      <c r="AR151" s="125">
        <v>0.1</v>
      </c>
      <c r="AS151" s="125">
        <v>0.5</v>
      </c>
      <c r="AT151" s="125">
        <v>0.7</v>
      </c>
      <c r="AU151" s="125">
        <v>0.2</v>
      </c>
      <c r="AV151" s="125">
        <v>0</v>
      </c>
    </row>
    <row r="152" spans="1:48" s="105" customForma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127"/>
      <c r="M152" s="130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131"/>
      <c r="AF152" s="124">
        <v>38776</v>
      </c>
      <c r="AG152" s="125">
        <v>0</v>
      </c>
      <c r="AH152" s="125">
        <v>-1.4</v>
      </c>
      <c r="AI152" s="125">
        <v>5.2</v>
      </c>
      <c r="AJ152" s="125">
        <v>0.6</v>
      </c>
      <c r="AK152" s="125">
        <v>-1</v>
      </c>
      <c r="AL152" s="125">
        <v>-0.5</v>
      </c>
      <c r="AM152" s="125">
        <v>0.5</v>
      </c>
      <c r="AN152" s="125">
        <v>0</v>
      </c>
      <c r="AO152" s="125">
        <v>0</v>
      </c>
      <c r="AP152" s="125">
        <v>-1</v>
      </c>
      <c r="AQ152" s="125">
        <v>0</v>
      </c>
      <c r="AR152" s="125">
        <v>0.1</v>
      </c>
      <c r="AS152" s="125">
        <v>0.4</v>
      </c>
      <c r="AT152" s="125">
        <v>-0.6</v>
      </c>
      <c r="AU152" s="125">
        <v>0.1</v>
      </c>
      <c r="AV152" s="125">
        <v>0</v>
      </c>
    </row>
    <row r="153" spans="1:48" s="105" customForma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127"/>
      <c r="M153" s="130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131"/>
      <c r="AF153" s="124">
        <v>38807</v>
      </c>
      <c r="AG153" s="125">
        <v>0</v>
      </c>
      <c r="AH153" s="125">
        <v>-0.8</v>
      </c>
      <c r="AI153" s="125">
        <v>4.5999999999999996</v>
      </c>
      <c r="AJ153" s="125">
        <v>0.6</v>
      </c>
      <c r="AK153" s="125">
        <v>-0.7</v>
      </c>
      <c r="AL153" s="125">
        <v>-0.2</v>
      </c>
      <c r="AM153" s="125">
        <v>0.7</v>
      </c>
      <c r="AN153" s="125">
        <v>0</v>
      </c>
      <c r="AO153" s="125">
        <v>0</v>
      </c>
      <c r="AP153" s="125">
        <v>-0.1</v>
      </c>
      <c r="AQ153" s="125">
        <v>-0.3</v>
      </c>
      <c r="AR153" s="125">
        <v>0</v>
      </c>
      <c r="AS153" s="125">
        <v>-0.9</v>
      </c>
      <c r="AT153" s="125">
        <v>-0.6</v>
      </c>
      <c r="AU153" s="125">
        <v>0.1</v>
      </c>
      <c r="AV153" s="125">
        <v>0</v>
      </c>
    </row>
    <row r="154" spans="1:48" s="105" customForma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127"/>
      <c r="M154" s="130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131"/>
      <c r="AF154" s="124">
        <v>38837</v>
      </c>
      <c r="AG154" s="125">
        <v>0</v>
      </c>
      <c r="AH154" s="125">
        <v>-0.5</v>
      </c>
      <c r="AI154" s="125">
        <v>4.3</v>
      </c>
      <c r="AJ154" s="125">
        <v>0.7</v>
      </c>
      <c r="AK154" s="125">
        <v>-0.6</v>
      </c>
      <c r="AL154" s="125">
        <v>-0.1</v>
      </c>
      <c r="AM154" s="125">
        <v>1</v>
      </c>
      <c r="AN154" s="125">
        <v>0</v>
      </c>
      <c r="AO154" s="125">
        <v>0</v>
      </c>
      <c r="AP154" s="125">
        <v>0.4</v>
      </c>
      <c r="AQ154" s="125">
        <v>0.2</v>
      </c>
      <c r="AR154" s="125">
        <v>0.2</v>
      </c>
      <c r="AS154" s="125">
        <v>0</v>
      </c>
      <c r="AT154" s="125">
        <v>0.7</v>
      </c>
      <c r="AU154" s="125">
        <v>0.2</v>
      </c>
      <c r="AV154" s="125">
        <v>0</v>
      </c>
    </row>
    <row r="155" spans="1:48" s="105" customForma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127"/>
      <c r="M155" s="130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131"/>
      <c r="AF155" s="124">
        <v>38868</v>
      </c>
      <c r="AG155" s="125">
        <v>0</v>
      </c>
      <c r="AH155" s="125">
        <v>-0.4</v>
      </c>
      <c r="AI155" s="125">
        <v>4.5</v>
      </c>
      <c r="AJ155" s="125">
        <v>0.8</v>
      </c>
      <c r="AK155" s="125">
        <v>-0.2</v>
      </c>
      <c r="AL155" s="125">
        <v>-0.1</v>
      </c>
      <c r="AM155" s="125">
        <v>1.3</v>
      </c>
      <c r="AN155" s="125">
        <v>0</v>
      </c>
      <c r="AO155" s="125">
        <v>0</v>
      </c>
      <c r="AP155" s="125">
        <v>0.2</v>
      </c>
      <c r="AQ155" s="125">
        <v>0.5</v>
      </c>
      <c r="AR155" s="125">
        <v>0.1</v>
      </c>
      <c r="AS155" s="125">
        <v>0.1</v>
      </c>
      <c r="AT155" s="125">
        <v>0.1</v>
      </c>
      <c r="AU155" s="125">
        <v>0.3</v>
      </c>
      <c r="AV155" s="125">
        <v>0</v>
      </c>
    </row>
    <row r="156" spans="1:48" s="105" customForma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127"/>
      <c r="M156" s="130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131"/>
      <c r="AF156" s="124">
        <v>38898</v>
      </c>
      <c r="AG156" s="125">
        <v>0</v>
      </c>
      <c r="AH156" s="125">
        <v>-0.5</v>
      </c>
      <c r="AI156" s="125">
        <v>4.3</v>
      </c>
      <c r="AJ156" s="125">
        <v>1.2</v>
      </c>
      <c r="AK156" s="125">
        <v>0.4</v>
      </c>
      <c r="AL156" s="125">
        <v>0</v>
      </c>
      <c r="AM156" s="125">
        <v>1.5</v>
      </c>
      <c r="AN156" s="125">
        <v>0</v>
      </c>
      <c r="AO156" s="125">
        <v>0</v>
      </c>
      <c r="AP156" s="125">
        <v>-0.2</v>
      </c>
      <c r="AQ156" s="125">
        <v>0</v>
      </c>
      <c r="AR156" s="125">
        <v>0.5</v>
      </c>
      <c r="AS156" s="125">
        <v>0.3</v>
      </c>
      <c r="AT156" s="125">
        <v>-0.7</v>
      </c>
      <c r="AU156" s="125">
        <v>0</v>
      </c>
      <c r="AV156" s="125">
        <v>0</v>
      </c>
    </row>
    <row r="157" spans="1:48" s="105" customForma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127"/>
      <c r="M157" s="130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131"/>
      <c r="AF157" s="124">
        <v>38929</v>
      </c>
      <c r="AG157" s="125">
        <v>0</v>
      </c>
      <c r="AH157" s="125">
        <v>-0.6</v>
      </c>
      <c r="AI157" s="125">
        <v>4.5</v>
      </c>
      <c r="AJ157" s="125">
        <v>1.4</v>
      </c>
      <c r="AK157" s="125">
        <v>0.3</v>
      </c>
      <c r="AL157" s="125">
        <v>0</v>
      </c>
      <c r="AM157" s="125">
        <v>1.4</v>
      </c>
      <c r="AN157" s="125">
        <v>0</v>
      </c>
      <c r="AO157" s="125">
        <v>0</v>
      </c>
      <c r="AP157" s="125">
        <v>-0.7</v>
      </c>
      <c r="AQ157" s="125">
        <v>0.4</v>
      </c>
      <c r="AR157" s="125">
        <v>0.2</v>
      </c>
      <c r="AS157" s="125">
        <v>0.1</v>
      </c>
      <c r="AT157" s="125">
        <v>0.6</v>
      </c>
      <c r="AU157" s="125">
        <v>0</v>
      </c>
      <c r="AV157" s="125">
        <v>0</v>
      </c>
    </row>
    <row r="158" spans="1:48" s="105" customForma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127"/>
      <c r="M158" s="130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131"/>
      <c r="AF158" s="124">
        <v>38960</v>
      </c>
      <c r="AG158" s="125">
        <v>0</v>
      </c>
      <c r="AH158" s="125">
        <v>-0.5</v>
      </c>
      <c r="AI158" s="125">
        <v>4.8</v>
      </c>
      <c r="AJ158" s="125">
        <v>1.5</v>
      </c>
      <c r="AK158" s="125">
        <v>0.1</v>
      </c>
      <c r="AL158" s="125">
        <v>-0.1</v>
      </c>
      <c r="AM158" s="125">
        <v>1.5</v>
      </c>
      <c r="AN158" s="125">
        <v>0</v>
      </c>
      <c r="AO158" s="125">
        <v>0</v>
      </c>
      <c r="AP158" s="125">
        <v>-0.6</v>
      </c>
      <c r="AQ158" s="125">
        <v>0.7</v>
      </c>
      <c r="AR158" s="125">
        <v>0.1</v>
      </c>
      <c r="AS158" s="125">
        <v>-0.1</v>
      </c>
      <c r="AT158" s="125">
        <v>0</v>
      </c>
      <c r="AU158" s="125">
        <v>0</v>
      </c>
      <c r="AV158" s="125">
        <v>0</v>
      </c>
    </row>
    <row r="159" spans="1:48" s="105" customForma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127"/>
      <c r="M159" s="130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131"/>
      <c r="AF159" s="124">
        <v>38990</v>
      </c>
      <c r="AG159" s="125">
        <v>0</v>
      </c>
      <c r="AH159" s="125">
        <v>-0.5</v>
      </c>
      <c r="AI159" s="125">
        <v>5</v>
      </c>
      <c r="AJ159" s="125">
        <v>1.7</v>
      </c>
      <c r="AK159" s="125">
        <v>0.2</v>
      </c>
      <c r="AL159" s="125">
        <v>-1.4</v>
      </c>
      <c r="AM159" s="125">
        <v>1.3</v>
      </c>
      <c r="AN159" s="125">
        <v>0</v>
      </c>
      <c r="AO159" s="125">
        <v>0</v>
      </c>
      <c r="AP159" s="125">
        <v>0.7</v>
      </c>
      <c r="AQ159" s="125">
        <v>0.9</v>
      </c>
      <c r="AR159" s="125">
        <v>0.1</v>
      </c>
      <c r="AS159" s="125">
        <v>0</v>
      </c>
      <c r="AT159" s="125">
        <v>-0.8</v>
      </c>
      <c r="AU159" s="125">
        <v>-0.1</v>
      </c>
      <c r="AV159" s="125">
        <v>0</v>
      </c>
    </row>
    <row r="160" spans="1:48" s="105" customFormat="1">
      <c r="A160" s="21"/>
      <c r="B160" s="82">
        <v>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127"/>
      <c r="M160" s="130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131"/>
      <c r="AF160" s="124">
        <v>39021</v>
      </c>
      <c r="AG160" s="125">
        <v>0</v>
      </c>
      <c r="AH160" s="125">
        <v>-0.2</v>
      </c>
      <c r="AI160" s="125">
        <v>4.5999999999999996</v>
      </c>
      <c r="AJ160" s="125">
        <v>1.7</v>
      </c>
      <c r="AK160" s="125">
        <v>0.1</v>
      </c>
      <c r="AL160" s="125">
        <v>-1.3</v>
      </c>
      <c r="AM160" s="125">
        <v>1.3</v>
      </c>
      <c r="AN160" s="125">
        <v>0</v>
      </c>
      <c r="AO160" s="125">
        <v>0</v>
      </c>
      <c r="AP160" s="125">
        <v>1.1000000000000001</v>
      </c>
      <c r="AQ160" s="125">
        <v>0.3</v>
      </c>
      <c r="AR160" s="125">
        <v>0.1</v>
      </c>
      <c r="AS160" s="125">
        <v>-0.1</v>
      </c>
      <c r="AT160" s="125">
        <v>0.4</v>
      </c>
      <c r="AU160" s="125">
        <v>0</v>
      </c>
      <c r="AV160" s="125">
        <v>0</v>
      </c>
    </row>
    <row r="161" spans="1:48" s="105" customFormat="1">
      <c r="A161" s="21"/>
      <c r="B161" s="82" t="s">
        <v>104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127"/>
      <c r="M161" s="130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131"/>
      <c r="AF161" s="124">
        <v>39051</v>
      </c>
      <c r="AG161" s="125">
        <v>0</v>
      </c>
      <c r="AH161" s="125">
        <v>0.1</v>
      </c>
      <c r="AI161" s="125">
        <v>4.2</v>
      </c>
      <c r="AJ161" s="125">
        <v>1.8</v>
      </c>
      <c r="AK161" s="125">
        <v>0.3</v>
      </c>
      <c r="AL161" s="125">
        <v>-1.5</v>
      </c>
      <c r="AM161" s="125">
        <v>1.3</v>
      </c>
      <c r="AN161" s="125">
        <v>0</v>
      </c>
      <c r="AO161" s="125">
        <v>0</v>
      </c>
      <c r="AP161" s="125">
        <v>0.9</v>
      </c>
      <c r="AQ161" s="125">
        <v>0.4</v>
      </c>
      <c r="AR161" s="125">
        <v>0.2</v>
      </c>
      <c r="AS161" s="125">
        <v>0</v>
      </c>
      <c r="AT161" s="125">
        <v>-1</v>
      </c>
      <c r="AU161" s="125">
        <v>0.1</v>
      </c>
      <c r="AV161" s="125">
        <v>0</v>
      </c>
    </row>
    <row r="162" spans="1:48" s="105" customFormat="1">
      <c r="A162" s="21"/>
      <c r="B162" s="82" t="s">
        <v>105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127"/>
      <c r="M162" s="130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131"/>
      <c r="AF162" s="124">
        <v>39082</v>
      </c>
      <c r="AG162" s="125">
        <v>0</v>
      </c>
      <c r="AH162" s="125">
        <v>0.1</v>
      </c>
      <c r="AI162" s="125">
        <v>4.5999999999999996</v>
      </c>
      <c r="AJ162" s="125">
        <v>1.9</v>
      </c>
      <c r="AK162" s="125">
        <v>0.4</v>
      </c>
      <c r="AL162" s="125">
        <v>-1.6</v>
      </c>
      <c r="AM162" s="125">
        <v>1.2</v>
      </c>
      <c r="AN162" s="125">
        <v>0</v>
      </c>
      <c r="AO162" s="125">
        <v>0</v>
      </c>
      <c r="AP162" s="125">
        <v>0.3</v>
      </c>
      <c r="AQ162" s="125">
        <v>0.6</v>
      </c>
      <c r="AR162" s="125">
        <v>0.1</v>
      </c>
      <c r="AS162" s="125">
        <v>0</v>
      </c>
      <c r="AT162" s="125">
        <v>-0.3</v>
      </c>
      <c r="AU162" s="125">
        <v>0.1</v>
      </c>
      <c r="AV162" s="125">
        <v>0</v>
      </c>
    </row>
    <row r="163" spans="1:48" s="105" customFormat="1">
      <c r="A163" s="21"/>
      <c r="B163" s="82" t="s">
        <v>106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127"/>
      <c r="M163" s="130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131"/>
      <c r="AF163" s="124">
        <v>39113</v>
      </c>
      <c r="AG163" s="125">
        <v>0</v>
      </c>
      <c r="AH163" s="125">
        <v>0.5</v>
      </c>
      <c r="AI163" s="125">
        <v>3.8</v>
      </c>
      <c r="AJ163" s="125">
        <v>2</v>
      </c>
      <c r="AK163" s="125">
        <v>-0.3</v>
      </c>
      <c r="AL163" s="125">
        <v>-2.2999999999999998</v>
      </c>
      <c r="AM163" s="125">
        <v>1.3</v>
      </c>
      <c r="AN163" s="125">
        <v>0</v>
      </c>
      <c r="AO163" s="125">
        <v>0</v>
      </c>
      <c r="AP163" s="125">
        <v>-0.2</v>
      </c>
      <c r="AQ163" s="125">
        <v>0</v>
      </c>
      <c r="AR163" s="125">
        <v>-0.4</v>
      </c>
      <c r="AS163" s="125">
        <v>-0.2</v>
      </c>
      <c r="AT163" s="125">
        <v>0</v>
      </c>
      <c r="AU163" s="125">
        <v>0.3</v>
      </c>
      <c r="AV163" s="125">
        <v>0</v>
      </c>
    </row>
    <row r="164" spans="1:48" s="105" customFormat="1">
      <c r="A164" s="21"/>
      <c r="B164" s="82" t="s">
        <v>107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127"/>
      <c r="M164" s="130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131"/>
      <c r="AF164" s="124">
        <v>39141</v>
      </c>
      <c r="AG164" s="125">
        <v>0</v>
      </c>
      <c r="AH164" s="125">
        <v>0.2</v>
      </c>
      <c r="AI164" s="125">
        <v>3.7</v>
      </c>
      <c r="AJ164" s="125">
        <v>2.2000000000000002</v>
      </c>
      <c r="AK164" s="125">
        <v>-0.4</v>
      </c>
      <c r="AL164" s="125">
        <v>-0.8</v>
      </c>
      <c r="AM164" s="125">
        <v>1.4</v>
      </c>
      <c r="AN164" s="125">
        <v>0</v>
      </c>
      <c r="AO164" s="125">
        <v>0</v>
      </c>
      <c r="AP164" s="125">
        <v>-1.3</v>
      </c>
      <c r="AQ164" s="125">
        <v>-0.2</v>
      </c>
      <c r="AR164" s="125">
        <v>0.3</v>
      </c>
      <c r="AS164" s="125">
        <v>0.4</v>
      </c>
      <c r="AT164" s="125">
        <v>1</v>
      </c>
      <c r="AU164" s="125">
        <v>0.3</v>
      </c>
      <c r="AV164" s="125">
        <v>0</v>
      </c>
    </row>
    <row r="165" spans="1:48" s="105" customFormat="1">
      <c r="A165" s="21"/>
      <c r="B165" s="82" t="s">
        <v>108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127"/>
      <c r="M165" s="130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131"/>
      <c r="AF165" s="124">
        <v>39172</v>
      </c>
      <c r="AG165" s="125">
        <v>0</v>
      </c>
      <c r="AH165" s="125">
        <v>-0.2</v>
      </c>
      <c r="AI165" s="125">
        <v>4</v>
      </c>
      <c r="AJ165" s="125">
        <v>2.2000000000000002</v>
      </c>
      <c r="AK165" s="125">
        <v>0.1</v>
      </c>
      <c r="AL165" s="125">
        <v>-1</v>
      </c>
      <c r="AM165" s="125">
        <v>1.4</v>
      </c>
      <c r="AN165" s="125">
        <v>0</v>
      </c>
      <c r="AO165" s="125">
        <v>0</v>
      </c>
      <c r="AP165" s="125">
        <v>-0.5</v>
      </c>
      <c r="AQ165" s="125">
        <v>0</v>
      </c>
      <c r="AR165" s="125">
        <v>0</v>
      </c>
      <c r="AS165" s="125">
        <v>-0.4</v>
      </c>
      <c r="AT165" s="125">
        <v>-0.9</v>
      </c>
      <c r="AU165" s="125">
        <v>0.1</v>
      </c>
      <c r="AV165" s="125">
        <v>0</v>
      </c>
    </row>
    <row r="166" spans="1:48" s="105" customFormat="1">
      <c r="A166" s="21"/>
      <c r="B166" s="82" t="s">
        <v>109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127"/>
      <c r="M166" s="130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131"/>
      <c r="AF166" s="124">
        <v>39202</v>
      </c>
      <c r="AG166" s="125">
        <v>0</v>
      </c>
      <c r="AH166" s="125">
        <v>-0.2</v>
      </c>
      <c r="AI166" s="125">
        <v>4.2</v>
      </c>
      <c r="AJ166" s="125">
        <v>2.2000000000000002</v>
      </c>
      <c r="AK166" s="125">
        <v>-0.2</v>
      </c>
      <c r="AL166" s="125">
        <v>-1.2</v>
      </c>
      <c r="AM166" s="125">
        <v>1.5</v>
      </c>
      <c r="AN166" s="125">
        <v>0</v>
      </c>
      <c r="AO166" s="125">
        <v>0</v>
      </c>
      <c r="AP166" s="125">
        <v>0.4</v>
      </c>
      <c r="AQ166" s="125">
        <v>0.4</v>
      </c>
      <c r="AR166" s="125">
        <v>0.2</v>
      </c>
      <c r="AS166" s="125">
        <v>-0.3</v>
      </c>
      <c r="AT166" s="125">
        <v>0.5</v>
      </c>
      <c r="AU166" s="125">
        <v>0.3</v>
      </c>
      <c r="AV166" s="125">
        <v>0</v>
      </c>
    </row>
    <row r="167" spans="1:48" s="105" customFormat="1">
      <c r="A167" s="21"/>
      <c r="B167" s="82" t="s">
        <v>110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127"/>
      <c r="M167" s="130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131"/>
      <c r="AF167" s="124">
        <v>39233</v>
      </c>
      <c r="AG167" s="125">
        <v>0</v>
      </c>
      <c r="AH167" s="125">
        <v>-0.1</v>
      </c>
      <c r="AI167" s="125">
        <v>4</v>
      </c>
      <c r="AJ167" s="125">
        <v>2.2000000000000002</v>
      </c>
      <c r="AK167" s="125">
        <v>-0.5</v>
      </c>
      <c r="AL167" s="125">
        <v>-1.2</v>
      </c>
      <c r="AM167" s="125">
        <v>1.6</v>
      </c>
      <c r="AN167" s="125">
        <v>0</v>
      </c>
      <c r="AO167" s="125">
        <v>0</v>
      </c>
      <c r="AP167" s="125">
        <v>0.2</v>
      </c>
      <c r="AQ167" s="125">
        <v>0.2</v>
      </c>
      <c r="AR167" s="125">
        <v>0.1</v>
      </c>
      <c r="AS167" s="125">
        <v>-0.2</v>
      </c>
      <c r="AT167" s="125">
        <v>0.1</v>
      </c>
      <c r="AU167" s="125">
        <v>0.5</v>
      </c>
      <c r="AV167" s="125">
        <v>0</v>
      </c>
    </row>
    <row r="168" spans="1:48" s="105" customFormat="1">
      <c r="A168" s="21"/>
      <c r="B168" s="82" t="s">
        <v>40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127"/>
      <c r="M168" s="130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131"/>
      <c r="AF168" s="124">
        <v>39263</v>
      </c>
      <c r="AG168" s="125">
        <v>0</v>
      </c>
      <c r="AH168" s="125">
        <v>-0.3</v>
      </c>
      <c r="AI168" s="125">
        <v>4.4000000000000004</v>
      </c>
      <c r="AJ168" s="125">
        <v>1.8</v>
      </c>
      <c r="AK168" s="125">
        <v>-1.1000000000000001</v>
      </c>
      <c r="AL168" s="125">
        <v>-1.2</v>
      </c>
      <c r="AM168" s="125">
        <v>1.9</v>
      </c>
      <c r="AN168" s="125">
        <v>0</v>
      </c>
      <c r="AO168" s="125">
        <v>0</v>
      </c>
      <c r="AP168" s="125">
        <v>-0.4</v>
      </c>
      <c r="AQ168" s="125">
        <v>0.5</v>
      </c>
      <c r="AR168" s="125">
        <v>0.1</v>
      </c>
      <c r="AS168" s="125">
        <v>-0.3</v>
      </c>
      <c r="AT168" s="125">
        <v>-0.7</v>
      </c>
      <c r="AU168" s="125">
        <v>0.3</v>
      </c>
      <c r="AV168" s="125">
        <v>0</v>
      </c>
    </row>
    <row r="169" spans="1:48" s="105" customFormat="1">
      <c r="A169" s="21"/>
      <c r="B169" s="82" t="s">
        <v>41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127"/>
      <c r="M169" s="130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131"/>
      <c r="AF169" s="124">
        <v>39294</v>
      </c>
      <c r="AG169" s="125">
        <v>0</v>
      </c>
      <c r="AH169" s="125">
        <v>-0.6</v>
      </c>
      <c r="AI169" s="125">
        <v>4.4000000000000004</v>
      </c>
      <c r="AJ169" s="125">
        <v>1.7</v>
      </c>
      <c r="AK169" s="125">
        <v>-1.3</v>
      </c>
      <c r="AL169" s="125">
        <v>-1.2</v>
      </c>
      <c r="AM169" s="125">
        <v>2.2000000000000002</v>
      </c>
      <c r="AN169" s="125">
        <v>0</v>
      </c>
      <c r="AO169" s="125">
        <v>0</v>
      </c>
      <c r="AP169" s="125">
        <v>-1</v>
      </c>
      <c r="AQ169" s="125">
        <v>0.4</v>
      </c>
      <c r="AR169" s="125">
        <v>0.1</v>
      </c>
      <c r="AS169" s="125">
        <v>-0.1</v>
      </c>
      <c r="AT169" s="125">
        <v>0.6</v>
      </c>
      <c r="AU169" s="125">
        <v>0.3</v>
      </c>
      <c r="AV169" s="125">
        <v>0</v>
      </c>
    </row>
    <row r="170" spans="1:48" s="105" customFormat="1">
      <c r="A170" s="21"/>
      <c r="B170" s="82" t="s">
        <v>42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127"/>
      <c r="M170" s="130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131"/>
      <c r="AF170" s="124">
        <v>39325</v>
      </c>
      <c r="AG170" s="125">
        <v>0</v>
      </c>
      <c r="AH170" s="125">
        <v>-0.9</v>
      </c>
      <c r="AI170" s="125">
        <v>4.3</v>
      </c>
      <c r="AJ170" s="125">
        <v>1.7</v>
      </c>
      <c r="AK170" s="125">
        <v>-1.3</v>
      </c>
      <c r="AL170" s="125">
        <v>-1.1000000000000001</v>
      </c>
      <c r="AM170" s="125">
        <v>2.2999999999999998</v>
      </c>
      <c r="AN170" s="125">
        <v>0</v>
      </c>
      <c r="AO170" s="125">
        <v>0</v>
      </c>
      <c r="AP170" s="125">
        <v>-0.9</v>
      </c>
      <c r="AQ170" s="125">
        <v>0.6</v>
      </c>
      <c r="AR170" s="125">
        <v>0.2</v>
      </c>
      <c r="AS170" s="125">
        <v>-0.1</v>
      </c>
      <c r="AT170" s="125">
        <v>0</v>
      </c>
      <c r="AU170" s="125">
        <v>0.2</v>
      </c>
      <c r="AV170" s="125">
        <v>0</v>
      </c>
    </row>
    <row r="171" spans="1:48" s="105" customFormat="1">
      <c r="A171" s="21"/>
      <c r="B171" s="82" t="s">
        <v>43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127"/>
      <c r="M171" s="130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131"/>
      <c r="AF171" s="124">
        <v>39355</v>
      </c>
      <c r="AG171" s="125">
        <v>0</v>
      </c>
      <c r="AH171" s="125">
        <v>-1</v>
      </c>
      <c r="AI171" s="125">
        <v>4.2</v>
      </c>
      <c r="AJ171" s="125">
        <v>1.8</v>
      </c>
      <c r="AK171" s="125">
        <v>-1.4</v>
      </c>
      <c r="AL171" s="125">
        <v>-0.4</v>
      </c>
      <c r="AM171" s="125">
        <v>2.6</v>
      </c>
      <c r="AN171" s="125">
        <v>0</v>
      </c>
      <c r="AO171" s="125">
        <v>0</v>
      </c>
      <c r="AP171" s="125">
        <v>0.6</v>
      </c>
      <c r="AQ171" s="125">
        <v>0.8</v>
      </c>
      <c r="AR171" s="125">
        <v>0.2</v>
      </c>
      <c r="AS171" s="125">
        <v>-0.2</v>
      </c>
      <c r="AT171" s="125">
        <v>-0.1</v>
      </c>
      <c r="AU171" s="125">
        <v>0.2</v>
      </c>
      <c r="AV171" s="125">
        <v>0</v>
      </c>
    </row>
    <row r="172" spans="1:48" s="105" customFormat="1">
      <c r="A172" s="21"/>
      <c r="B172" s="82" t="s">
        <v>44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127"/>
      <c r="M172" s="130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131"/>
      <c r="AF172" s="124">
        <v>39386</v>
      </c>
      <c r="AG172" s="125">
        <v>0</v>
      </c>
      <c r="AH172" s="125">
        <v>-1.3</v>
      </c>
      <c r="AI172" s="125">
        <v>4.8</v>
      </c>
      <c r="AJ172" s="125">
        <v>1.8</v>
      </c>
      <c r="AK172" s="125">
        <v>-1.7</v>
      </c>
      <c r="AL172" s="125">
        <v>-0.5</v>
      </c>
      <c r="AM172" s="125">
        <v>2.9</v>
      </c>
      <c r="AN172" s="125">
        <v>0</v>
      </c>
      <c r="AO172" s="125">
        <v>0</v>
      </c>
      <c r="AP172" s="125">
        <v>0.8</v>
      </c>
      <c r="AQ172" s="125">
        <v>0.9</v>
      </c>
      <c r="AR172" s="125">
        <v>0.1</v>
      </c>
      <c r="AS172" s="125">
        <v>-0.3</v>
      </c>
      <c r="AT172" s="125">
        <v>0.3</v>
      </c>
      <c r="AU172" s="125">
        <v>0.3</v>
      </c>
      <c r="AV172" s="125">
        <v>0</v>
      </c>
    </row>
    <row r="173" spans="1:48" s="105" customFormat="1">
      <c r="A173" s="21"/>
      <c r="B173" s="82" t="s">
        <v>45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127"/>
      <c r="M173" s="130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131"/>
      <c r="AF173" s="124">
        <v>39416</v>
      </c>
      <c r="AG173" s="125">
        <v>0</v>
      </c>
      <c r="AH173" s="125">
        <v>-1.4</v>
      </c>
      <c r="AI173" s="125">
        <v>6</v>
      </c>
      <c r="AJ173" s="125">
        <v>1.9</v>
      </c>
      <c r="AK173" s="125">
        <v>-1.4</v>
      </c>
      <c r="AL173" s="125">
        <v>-0.5</v>
      </c>
      <c r="AM173" s="125">
        <v>3.1</v>
      </c>
      <c r="AN173" s="125">
        <v>0</v>
      </c>
      <c r="AO173" s="125">
        <v>0</v>
      </c>
      <c r="AP173" s="125">
        <v>0.8</v>
      </c>
      <c r="AQ173" s="125">
        <v>1.6</v>
      </c>
      <c r="AR173" s="125">
        <v>0.3</v>
      </c>
      <c r="AS173" s="125">
        <v>0.3</v>
      </c>
      <c r="AT173" s="125">
        <v>-1</v>
      </c>
      <c r="AU173" s="125">
        <v>0.3</v>
      </c>
      <c r="AV173" s="125">
        <v>0</v>
      </c>
    </row>
    <row r="174" spans="1:48" s="105" customFormat="1">
      <c r="A174" s="21"/>
      <c r="B174" s="82" t="s">
        <v>46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127"/>
      <c r="M174" s="130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131"/>
      <c r="AF174" s="124">
        <v>39447</v>
      </c>
      <c r="AG174" s="125">
        <v>0</v>
      </c>
      <c r="AH174" s="125">
        <v>-1.7</v>
      </c>
      <c r="AI174" s="125">
        <v>5.9</v>
      </c>
      <c r="AJ174" s="125">
        <v>1.9</v>
      </c>
      <c r="AK174" s="125">
        <v>-1.4</v>
      </c>
      <c r="AL174" s="125">
        <v>-0.5</v>
      </c>
      <c r="AM174" s="125">
        <v>3.2</v>
      </c>
      <c r="AN174" s="125">
        <v>0</v>
      </c>
      <c r="AO174" s="125">
        <v>0</v>
      </c>
      <c r="AP174" s="125">
        <v>0</v>
      </c>
      <c r="AQ174" s="125">
        <v>0.5</v>
      </c>
      <c r="AR174" s="125">
        <v>0.2</v>
      </c>
      <c r="AS174" s="125">
        <v>0.1</v>
      </c>
      <c r="AT174" s="125">
        <v>-0.3</v>
      </c>
      <c r="AU174" s="125">
        <v>0.2</v>
      </c>
      <c r="AV174" s="125">
        <v>0</v>
      </c>
    </row>
    <row r="175" spans="1:48" s="105" customFormat="1">
      <c r="A175" s="21"/>
      <c r="B175" s="82" t="s">
        <v>47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127"/>
      <c r="M175" s="130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131"/>
      <c r="AF175" s="124">
        <v>39478</v>
      </c>
      <c r="AG175" s="125">
        <v>0</v>
      </c>
      <c r="AH175" s="125">
        <v>-1.9</v>
      </c>
      <c r="AI175" s="125">
        <v>6.1</v>
      </c>
      <c r="AJ175" s="125">
        <v>2.1</v>
      </c>
      <c r="AK175" s="125">
        <v>-1.1000000000000001</v>
      </c>
      <c r="AL175" s="125">
        <v>-0.3</v>
      </c>
      <c r="AM175" s="125">
        <v>3.2</v>
      </c>
      <c r="AN175" s="125">
        <v>0</v>
      </c>
      <c r="AO175" s="125">
        <v>0</v>
      </c>
      <c r="AP175" s="125">
        <v>-0.6</v>
      </c>
      <c r="AQ175" s="125">
        <v>0.3</v>
      </c>
      <c r="AR175" s="125">
        <v>0.4</v>
      </c>
      <c r="AS175" s="125">
        <v>0.1</v>
      </c>
      <c r="AT175" s="125">
        <v>0.1</v>
      </c>
      <c r="AU175" s="125">
        <v>0.2</v>
      </c>
      <c r="AV175" s="125">
        <v>0</v>
      </c>
    </row>
    <row r="176" spans="1:48" s="105" customFormat="1">
      <c r="A176" s="21"/>
      <c r="B176" s="82" t="s">
        <v>48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127"/>
      <c r="M176" s="130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131"/>
      <c r="AF176" s="124">
        <v>39507</v>
      </c>
      <c r="AG176" s="125">
        <v>0</v>
      </c>
      <c r="AH176" s="125">
        <v>-1.4</v>
      </c>
      <c r="AI176" s="125">
        <v>6.6</v>
      </c>
      <c r="AJ176" s="125">
        <v>2.1</v>
      </c>
      <c r="AK176" s="125">
        <v>-1.4</v>
      </c>
      <c r="AL176" s="125">
        <v>-0.9</v>
      </c>
      <c r="AM176" s="125">
        <v>3.2</v>
      </c>
      <c r="AN176" s="125">
        <v>0</v>
      </c>
      <c r="AO176" s="125">
        <v>0</v>
      </c>
      <c r="AP176" s="125">
        <v>-0.7</v>
      </c>
      <c r="AQ176" s="125">
        <v>0.3</v>
      </c>
      <c r="AR176" s="125">
        <v>0.3</v>
      </c>
      <c r="AS176" s="125">
        <v>0.1</v>
      </c>
      <c r="AT176" s="125">
        <v>0.4</v>
      </c>
      <c r="AU176" s="125">
        <v>0.3</v>
      </c>
      <c r="AV176" s="125">
        <v>0</v>
      </c>
    </row>
    <row r="177" spans="1:48" s="105" customFormat="1">
      <c r="A177" s="21"/>
      <c r="B177" s="82" t="s">
        <v>49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127"/>
      <c r="M177" s="130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131"/>
      <c r="AF177" s="124">
        <v>39538</v>
      </c>
      <c r="AG177" s="125">
        <v>0</v>
      </c>
      <c r="AH177" s="125">
        <v>-1.2</v>
      </c>
      <c r="AI177" s="125">
        <v>7</v>
      </c>
      <c r="AJ177" s="125">
        <v>2.5</v>
      </c>
      <c r="AK177" s="125">
        <v>-1.7</v>
      </c>
      <c r="AL177" s="125">
        <v>-0.7</v>
      </c>
      <c r="AM177" s="125">
        <v>3.7</v>
      </c>
      <c r="AN177" s="125">
        <v>0</v>
      </c>
      <c r="AO177" s="125">
        <v>0</v>
      </c>
      <c r="AP177" s="125">
        <v>-0.1</v>
      </c>
      <c r="AQ177" s="125">
        <v>0.3</v>
      </c>
      <c r="AR177" s="125">
        <v>0.3</v>
      </c>
      <c r="AS177" s="125">
        <v>-0.8</v>
      </c>
      <c r="AT177" s="125">
        <v>-0.8</v>
      </c>
      <c r="AU177" s="125">
        <v>0.4</v>
      </c>
      <c r="AV177" s="125">
        <v>0</v>
      </c>
    </row>
    <row r="178" spans="1:48" s="105" customFormat="1">
      <c r="A178" s="21"/>
      <c r="B178" s="82" t="s">
        <v>50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127"/>
      <c r="M178" s="130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131"/>
      <c r="AF178" s="124">
        <v>39568</v>
      </c>
      <c r="AG178" s="125">
        <v>0</v>
      </c>
      <c r="AH178" s="125">
        <v>-1.4</v>
      </c>
      <c r="AI178" s="125">
        <v>6.8</v>
      </c>
      <c r="AJ178" s="125">
        <v>2.7</v>
      </c>
      <c r="AK178" s="125">
        <v>-1.7</v>
      </c>
      <c r="AL178" s="125">
        <v>-0.7</v>
      </c>
      <c r="AM178" s="125">
        <v>3.6</v>
      </c>
      <c r="AN178" s="125">
        <v>0</v>
      </c>
      <c r="AO178" s="125">
        <v>0</v>
      </c>
      <c r="AP178" s="125">
        <v>0.2</v>
      </c>
      <c r="AQ178" s="125">
        <v>0.3</v>
      </c>
      <c r="AR178" s="125">
        <v>0.4</v>
      </c>
      <c r="AS178" s="125">
        <v>-0.3</v>
      </c>
      <c r="AT178" s="125">
        <v>0.5</v>
      </c>
      <c r="AU178" s="125">
        <v>0.2</v>
      </c>
      <c r="AV178" s="125">
        <v>0</v>
      </c>
    </row>
    <row r="179" spans="1:48" s="105" customFormat="1">
      <c r="A179" s="21"/>
      <c r="B179" s="82" t="s">
        <v>51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127"/>
      <c r="M179" s="130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131"/>
      <c r="AF179" s="124">
        <v>39599</v>
      </c>
      <c r="AG179" s="125">
        <v>0</v>
      </c>
      <c r="AH179" s="125">
        <v>-1.5</v>
      </c>
      <c r="AI179" s="125">
        <v>7.1</v>
      </c>
      <c r="AJ179" s="125">
        <v>2.8</v>
      </c>
      <c r="AK179" s="125">
        <v>-1.6</v>
      </c>
      <c r="AL179" s="125">
        <v>-1.2</v>
      </c>
      <c r="AM179" s="125">
        <v>3.3</v>
      </c>
      <c r="AN179" s="125">
        <v>0</v>
      </c>
      <c r="AO179" s="125">
        <v>0</v>
      </c>
      <c r="AP179" s="125">
        <v>0</v>
      </c>
      <c r="AQ179" s="125">
        <v>0.5</v>
      </c>
      <c r="AR179" s="125">
        <v>0.2</v>
      </c>
      <c r="AS179" s="125">
        <v>-0.2</v>
      </c>
      <c r="AT179" s="125">
        <v>-0.4</v>
      </c>
      <c r="AU179" s="125">
        <v>0.1</v>
      </c>
      <c r="AV179" s="125">
        <v>0</v>
      </c>
    </row>
    <row r="180" spans="1:48" s="105" customFormat="1">
      <c r="A180" s="21"/>
      <c r="B180" s="82" t="s">
        <v>52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127"/>
      <c r="M180" s="130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131"/>
      <c r="AF180" s="124">
        <v>39629</v>
      </c>
      <c r="AG180" s="125">
        <v>0</v>
      </c>
      <c r="AH180" s="125">
        <v>-1.5</v>
      </c>
      <c r="AI180" s="125">
        <v>7.7</v>
      </c>
      <c r="AJ180" s="125">
        <v>2.9</v>
      </c>
      <c r="AK180" s="125">
        <v>-1.1000000000000001</v>
      </c>
      <c r="AL180" s="125">
        <v>-1</v>
      </c>
      <c r="AM180" s="125">
        <v>3.1</v>
      </c>
      <c r="AN180" s="125">
        <v>0</v>
      </c>
      <c r="AO180" s="125">
        <v>0</v>
      </c>
      <c r="AP180" s="125">
        <v>-0.4</v>
      </c>
      <c r="AQ180" s="125">
        <v>1</v>
      </c>
      <c r="AR180" s="125">
        <v>0.3</v>
      </c>
      <c r="AS180" s="125">
        <v>0.2</v>
      </c>
      <c r="AT180" s="125">
        <v>-0.4</v>
      </c>
      <c r="AU180" s="125">
        <v>0.1</v>
      </c>
      <c r="AV180" s="125">
        <v>0</v>
      </c>
    </row>
    <row r="181" spans="1:48" s="105" customFormat="1">
      <c r="A181" s="21"/>
      <c r="B181" s="82" t="s">
        <v>53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127"/>
      <c r="M181" s="130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131"/>
      <c r="AF181" s="124">
        <v>39660</v>
      </c>
      <c r="AG181" s="125">
        <v>0</v>
      </c>
      <c r="AH181" s="125">
        <v>-1.4</v>
      </c>
      <c r="AI181" s="125">
        <v>7.7</v>
      </c>
      <c r="AJ181" s="125">
        <v>3.1</v>
      </c>
      <c r="AK181" s="125">
        <v>-0.3</v>
      </c>
      <c r="AL181" s="125">
        <v>-0.9</v>
      </c>
      <c r="AM181" s="125">
        <v>3.1</v>
      </c>
      <c r="AN181" s="125">
        <v>0</v>
      </c>
      <c r="AO181" s="125">
        <v>0</v>
      </c>
      <c r="AP181" s="125">
        <v>-0.9</v>
      </c>
      <c r="AQ181" s="125">
        <v>0.4</v>
      </c>
      <c r="AR181" s="125">
        <v>0.3</v>
      </c>
      <c r="AS181" s="125">
        <v>0.8</v>
      </c>
      <c r="AT181" s="125">
        <v>0.6</v>
      </c>
      <c r="AU181" s="125">
        <v>0.2</v>
      </c>
      <c r="AV181" s="125">
        <v>0</v>
      </c>
    </row>
    <row r="182" spans="1:48" s="105" customFormat="1">
      <c r="A182" s="21"/>
      <c r="B182" s="82" t="s">
        <v>54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127"/>
      <c r="M182" s="130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131"/>
      <c r="AF182" s="124">
        <v>39691</v>
      </c>
      <c r="AG182" s="125">
        <v>0</v>
      </c>
      <c r="AH182" s="125">
        <v>-1.1000000000000001</v>
      </c>
      <c r="AI182" s="125">
        <v>7.1</v>
      </c>
      <c r="AJ182" s="125">
        <v>3.2</v>
      </c>
      <c r="AK182" s="125">
        <v>-0.2</v>
      </c>
      <c r="AL182" s="125">
        <v>-0.8</v>
      </c>
      <c r="AM182" s="125">
        <v>2.9</v>
      </c>
      <c r="AN182" s="125">
        <v>0</v>
      </c>
      <c r="AO182" s="125">
        <v>0</v>
      </c>
      <c r="AP182" s="125">
        <v>-0.5</v>
      </c>
      <c r="AQ182" s="125">
        <v>0</v>
      </c>
      <c r="AR182" s="125">
        <v>0.3</v>
      </c>
      <c r="AS182" s="125">
        <v>0</v>
      </c>
      <c r="AT182" s="125">
        <v>0.2</v>
      </c>
      <c r="AU182" s="125">
        <v>0</v>
      </c>
      <c r="AV182" s="125">
        <v>0</v>
      </c>
    </row>
    <row r="183" spans="1:48" s="105" customFormat="1">
      <c r="A183" s="21"/>
      <c r="B183" s="82" t="s">
        <v>55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127"/>
      <c r="M183" s="130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131"/>
      <c r="AF183" s="124">
        <v>39721</v>
      </c>
      <c r="AG183" s="125">
        <v>0</v>
      </c>
      <c r="AH183" s="125">
        <v>-1.2</v>
      </c>
      <c r="AI183" s="125">
        <v>6.5</v>
      </c>
      <c r="AJ183" s="125">
        <v>3.2</v>
      </c>
      <c r="AK183" s="125">
        <v>-0.2</v>
      </c>
      <c r="AL183" s="125">
        <v>-0.4</v>
      </c>
      <c r="AM183" s="125">
        <v>2.6</v>
      </c>
      <c r="AN183" s="125">
        <v>0</v>
      </c>
      <c r="AO183" s="125">
        <v>0</v>
      </c>
      <c r="AP183" s="125">
        <v>0.5</v>
      </c>
      <c r="AQ183" s="125">
        <v>0.2</v>
      </c>
      <c r="AR183" s="125">
        <v>0.2</v>
      </c>
      <c r="AS183" s="125">
        <v>-0.2</v>
      </c>
      <c r="AT183" s="125">
        <v>0.3</v>
      </c>
      <c r="AU183" s="125">
        <v>0</v>
      </c>
      <c r="AV183" s="125">
        <v>0</v>
      </c>
    </row>
    <row r="184" spans="1:48" s="105" customFormat="1">
      <c r="A184" s="21"/>
      <c r="B184" s="82" t="s">
        <v>56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127"/>
      <c r="M184" s="130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131"/>
      <c r="AF184" s="124">
        <v>39752</v>
      </c>
      <c r="AG184" s="125">
        <v>0</v>
      </c>
      <c r="AH184" s="125">
        <v>-1.3</v>
      </c>
      <c r="AI184" s="125">
        <v>4.5999999999999996</v>
      </c>
      <c r="AJ184" s="125">
        <v>3.4</v>
      </c>
      <c r="AK184" s="125">
        <v>0</v>
      </c>
      <c r="AL184" s="125">
        <v>-0.3</v>
      </c>
      <c r="AM184" s="125">
        <v>2.4</v>
      </c>
      <c r="AN184" s="125">
        <v>0</v>
      </c>
      <c r="AO184" s="125">
        <v>0</v>
      </c>
      <c r="AP184" s="125">
        <v>0.6</v>
      </c>
      <c r="AQ184" s="125">
        <v>-0.8</v>
      </c>
      <c r="AR184" s="125">
        <v>0.2</v>
      </c>
      <c r="AS184" s="125">
        <v>-0.2</v>
      </c>
      <c r="AT184" s="125">
        <v>0.3</v>
      </c>
      <c r="AU184" s="125">
        <v>0.1</v>
      </c>
      <c r="AV184" s="125">
        <v>0</v>
      </c>
    </row>
    <row r="185" spans="1:48" s="105" customFormat="1">
      <c r="A185" s="21"/>
      <c r="B185" s="82" t="s">
        <v>57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127"/>
      <c r="M185" s="130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131"/>
      <c r="AF185" s="124">
        <v>39782</v>
      </c>
      <c r="AG185" s="125">
        <v>0</v>
      </c>
      <c r="AH185" s="125">
        <v>-1.7</v>
      </c>
      <c r="AI185" s="125">
        <v>1.1000000000000001</v>
      </c>
      <c r="AJ185" s="125">
        <v>3.1</v>
      </c>
      <c r="AK185" s="125">
        <v>-0.7</v>
      </c>
      <c r="AL185" s="125">
        <v>-0.3</v>
      </c>
      <c r="AM185" s="125">
        <v>2</v>
      </c>
      <c r="AN185" s="125">
        <v>0</v>
      </c>
      <c r="AO185" s="125">
        <v>0</v>
      </c>
      <c r="AP185" s="125">
        <v>0.5</v>
      </c>
      <c r="AQ185" s="125">
        <v>-1.8</v>
      </c>
      <c r="AR185" s="125">
        <v>0</v>
      </c>
      <c r="AS185" s="125">
        <v>-0.4</v>
      </c>
      <c r="AT185" s="125">
        <v>-0.9</v>
      </c>
      <c r="AU185" s="125">
        <v>-0.1</v>
      </c>
      <c r="AV185" s="125">
        <v>0</v>
      </c>
    </row>
    <row r="186" spans="1:48" s="105" customFormat="1">
      <c r="A186" s="21"/>
      <c r="B186" s="82" t="s">
        <v>58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127"/>
      <c r="M186" s="130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131"/>
      <c r="AF186" s="124">
        <v>39813</v>
      </c>
      <c r="AG186" s="125">
        <v>0</v>
      </c>
      <c r="AH186" s="125">
        <v>-2.2000000000000002</v>
      </c>
      <c r="AI186" s="125">
        <v>-1.4</v>
      </c>
      <c r="AJ186" s="125">
        <v>2.9</v>
      </c>
      <c r="AK186" s="125">
        <v>-1.4</v>
      </c>
      <c r="AL186" s="125">
        <v>-0.6</v>
      </c>
      <c r="AM186" s="125">
        <v>1.7</v>
      </c>
      <c r="AN186" s="125">
        <v>0</v>
      </c>
      <c r="AO186" s="125">
        <v>0</v>
      </c>
      <c r="AP186" s="125">
        <v>-0.6</v>
      </c>
      <c r="AQ186" s="125">
        <v>-2</v>
      </c>
      <c r="AR186" s="125">
        <v>-0.1</v>
      </c>
      <c r="AS186" s="125">
        <v>-0.6</v>
      </c>
      <c r="AT186" s="125">
        <v>-0.7</v>
      </c>
      <c r="AU186" s="125">
        <v>0</v>
      </c>
      <c r="AV186" s="125">
        <v>0</v>
      </c>
    </row>
    <row r="187" spans="1:48" s="105" customFormat="1">
      <c r="A187" s="21"/>
      <c r="B187" s="82" t="s">
        <v>59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127"/>
      <c r="M187" s="130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131"/>
      <c r="AF187" s="124">
        <v>39844</v>
      </c>
      <c r="AG187" s="125">
        <v>0</v>
      </c>
      <c r="AH187" s="125">
        <v>-2.7</v>
      </c>
      <c r="AI187" s="125">
        <v>-2.2999999999999998</v>
      </c>
      <c r="AJ187" s="125">
        <v>2.6</v>
      </c>
      <c r="AK187" s="125">
        <v>-2.5</v>
      </c>
      <c r="AL187" s="125">
        <v>0.3</v>
      </c>
      <c r="AM187" s="125">
        <v>1.6</v>
      </c>
      <c r="AN187" s="125">
        <v>0</v>
      </c>
      <c r="AO187" s="125">
        <v>0</v>
      </c>
      <c r="AP187" s="125">
        <v>-1.1000000000000001</v>
      </c>
      <c r="AQ187" s="125">
        <v>-0.6</v>
      </c>
      <c r="AR187" s="125">
        <v>0.1</v>
      </c>
      <c r="AS187" s="125">
        <v>-1.1000000000000001</v>
      </c>
      <c r="AT187" s="125">
        <v>1.1000000000000001</v>
      </c>
      <c r="AU187" s="125">
        <v>0.2</v>
      </c>
      <c r="AV187" s="125">
        <v>0</v>
      </c>
    </row>
    <row r="188" spans="1:48" s="105" customFormat="1">
      <c r="A188" s="21"/>
      <c r="B188" s="82" t="s">
        <v>60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127"/>
      <c r="M188" s="130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131"/>
      <c r="AF188" s="124">
        <v>39872</v>
      </c>
      <c r="AG188" s="125">
        <v>0</v>
      </c>
      <c r="AH188" s="125">
        <v>-2.2999999999999998</v>
      </c>
      <c r="AI188" s="125">
        <v>-2.9</v>
      </c>
      <c r="AJ188" s="125">
        <v>2.1</v>
      </c>
      <c r="AK188" s="125">
        <v>-3</v>
      </c>
      <c r="AL188" s="125">
        <v>-1.1000000000000001</v>
      </c>
      <c r="AM188" s="125">
        <v>1.3</v>
      </c>
      <c r="AN188" s="125">
        <v>0</v>
      </c>
      <c r="AO188" s="125">
        <v>0</v>
      </c>
      <c r="AP188" s="125">
        <v>-0.6</v>
      </c>
      <c r="AQ188" s="125">
        <v>-0.3</v>
      </c>
      <c r="AR188" s="125">
        <v>-0.2</v>
      </c>
      <c r="AS188" s="125">
        <v>-0.3</v>
      </c>
      <c r="AT188" s="125">
        <v>-1</v>
      </c>
      <c r="AU188" s="125">
        <v>0.2</v>
      </c>
      <c r="AV188" s="125">
        <v>0</v>
      </c>
    </row>
    <row r="189" spans="1:48" s="105" customFormat="1">
      <c r="A189" s="21"/>
      <c r="B189" s="82" t="s">
        <v>61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127"/>
      <c r="M189" s="130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131"/>
      <c r="AF189" s="124">
        <v>39903</v>
      </c>
      <c r="AG189" s="125">
        <v>0</v>
      </c>
      <c r="AH189" s="125">
        <v>-2.2999999999999998</v>
      </c>
      <c r="AI189" s="125">
        <v>-3.5</v>
      </c>
      <c r="AJ189" s="125">
        <v>1.5</v>
      </c>
      <c r="AK189" s="125">
        <v>-2.5</v>
      </c>
      <c r="AL189" s="125">
        <v>-0.7</v>
      </c>
      <c r="AM189" s="125">
        <v>1</v>
      </c>
      <c r="AN189" s="125">
        <v>0</v>
      </c>
      <c r="AO189" s="125">
        <v>0</v>
      </c>
      <c r="AP189" s="125">
        <v>-0.2</v>
      </c>
      <c r="AQ189" s="125">
        <v>-0.3</v>
      </c>
      <c r="AR189" s="125">
        <v>-0.2</v>
      </c>
      <c r="AS189" s="125">
        <v>-0.3</v>
      </c>
      <c r="AT189" s="125">
        <v>-0.4</v>
      </c>
      <c r="AU189" s="125">
        <v>0.1</v>
      </c>
      <c r="AV189" s="125">
        <v>0</v>
      </c>
    </row>
    <row r="190" spans="1:48" s="105" customFormat="1">
      <c r="A190" s="21"/>
      <c r="B190" s="82" t="s">
        <v>62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127"/>
      <c r="M190" s="130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131"/>
      <c r="AF190" s="124">
        <v>39933</v>
      </c>
      <c r="AG190" s="125">
        <v>0</v>
      </c>
      <c r="AH190" s="125">
        <v>-2.2999999999999998</v>
      </c>
      <c r="AI190" s="125">
        <v>-4</v>
      </c>
      <c r="AJ190" s="125">
        <v>0.9</v>
      </c>
      <c r="AK190" s="125">
        <v>-2.2000000000000002</v>
      </c>
      <c r="AL190" s="125">
        <v>-1</v>
      </c>
      <c r="AM190" s="125">
        <v>0.9</v>
      </c>
      <c r="AN190" s="125">
        <v>0</v>
      </c>
      <c r="AO190" s="125">
        <v>0</v>
      </c>
      <c r="AP190" s="125">
        <v>0.2</v>
      </c>
      <c r="AQ190" s="125">
        <v>-0.2</v>
      </c>
      <c r="AR190" s="125">
        <v>-0.2</v>
      </c>
      <c r="AS190" s="125">
        <v>0</v>
      </c>
      <c r="AT190" s="125">
        <v>0.3</v>
      </c>
      <c r="AU190" s="125">
        <v>0.1</v>
      </c>
      <c r="AV190" s="125">
        <v>0</v>
      </c>
    </row>
    <row r="191" spans="1:48" s="105" customFormat="1">
      <c r="A191" s="21"/>
      <c r="B191" s="82" t="s">
        <v>63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127"/>
      <c r="M191" s="130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131"/>
      <c r="AF191" s="124">
        <v>39964</v>
      </c>
      <c r="AG191" s="125">
        <v>0</v>
      </c>
      <c r="AH191" s="125">
        <v>-2.2999999999999998</v>
      </c>
      <c r="AI191" s="125">
        <v>-4.8</v>
      </c>
      <c r="AJ191" s="125">
        <v>0.5</v>
      </c>
      <c r="AK191" s="125">
        <v>-2.2999999999999998</v>
      </c>
      <c r="AL191" s="125">
        <v>-0.8</v>
      </c>
      <c r="AM191" s="125">
        <v>0.9</v>
      </c>
      <c r="AN191" s="125">
        <v>0</v>
      </c>
      <c r="AO191" s="125">
        <v>0</v>
      </c>
      <c r="AP191" s="125">
        <v>0.1</v>
      </c>
      <c r="AQ191" s="125">
        <v>-0.3</v>
      </c>
      <c r="AR191" s="125">
        <v>-0.2</v>
      </c>
      <c r="AS191" s="125">
        <v>-0.2</v>
      </c>
      <c r="AT191" s="125">
        <v>-0.2</v>
      </c>
      <c r="AU191" s="125">
        <v>0.1</v>
      </c>
      <c r="AV191" s="125">
        <v>0</v>
      </c>
    </row>
    <row r="192" spans="1:48" s="105" customFormat="1">
      <c r="A192" s="21"/>
      <c r="B192" s="82" t="s">
        <v>64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127"/>
      <c r="M192" s="130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131"/>
      <c r="AF192" s="124">
        <v>39994</v>
      </c>
      <c r="AG192" s="125">
        <v>0</v>
      </c>
      <c r="AH192" s="125">
        <v>-2.2999999999999998</v>
      </c>
      <c r="AI192" s="125">
        <v>-5.7</v>
      </c>
      <c r="AJ192" s="125">
        <v>0.1</v>
      </c>
      <c r="AK192" s="125">
        <v>-2.4</v>
      </c>
      <c r="AL192" s="125">
        <v>-0.7</v>
      </c>
      <c r="AM192" s="125">
        <v>0.9</v>
      </c>
      <c r="AN192" s="125">
        <v>0</v>
      </c>
      <c r="AO192" s="125">
        <v>0</v>
      </c>
      <c r="AP192" s="125">
        <v>-0.4</v>
      </c>
      <c r="AQ192" s="125">
        <v>0</v>
      </c>
      <c r="AR192" s="125">
        <v>-0.1</v>
      </c>
      <c r="AS192" s="125">
        <v>0.1</v>
      </c>
      <c r="AT192" s="125">
        <v>-0.4</v>
      </c>
      <c r="AU192" s="125">
        <v>0.2</v>
      </c>
      <c r="AV192" s="125">
        <v>0</v>
      </c>
    </row>
    <row r="193" spans="1:48" s="105" customFormat="1">
      <c r="A193" s="21"/>
      <c r="B193" s="82" t="s">
        <v>65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127"/>
      <c r="M193" s="130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131"/>
      <c r="AF193" s="124">
        <v>40025</v>
      </c>
      <c r="AG193" s="125">
        <v>0</v>
      </c>
      <c r="AH193" s="125">
        <v>-2.4</v>
      </c>
      <c r="AI193" s="125">
        <v>-5.8</v>
      </c>
      <c r="AJ193" s="125">
        <v>-0.4</v>
      </c>
      <c r="AK193" s="125">
        <v>-2.7</v>
      </c>
      <c r="AL193" s="125">
        <v>-0.7</v>
      </c>
      <c r="AM193" s="125">
        <v>0.7</v>
      </c>
      <c r="AN193" s="125">
        <v>0</v>
      </c>
      <c r="AO193" s="125">
        <v>0</v>
      </c>
      <c r="AP193" s="125">
        <v>-0.9</v>
      </c>
      <c r="AQ193" s="125">
        <v>0.3</v>
      </c>
      <c r="AR193" s="125">
        <v>-0.2</v>
      </c>
      <c r="AS193" s="125">
        <v>0.5</v>
      </c>
      <c r="AT193" s="125">
        <v>0.6</v>
      </c>
      <c r="AU193" s="125">
        <v>0</v>
      </c>
      <c r="AV193" s="125">
        <v>0</v>
      </c>
    </row>
    <row r="194" spans="1:48" s="105" customFormat="1">
      <c r="A194" s="21"/>
      <c r="B194" s="82" t="s">
        <v>66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127"/>
      <c r="M194" s="130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131"/>
      <c r="AF194" s="124">
        <v>40056</v>
      </c>
      <c r="AG194" s="125">
        <v>0</v>
      </c>
      <c r="AH194" s="125">
        <v>-2.2000000000000002</v>
      </c>
      <c r="AI194" s="125">
        <v>-5.4</v>
      </c>
      <c r="AJ194" s="125">
        <v>-0.7</v>
      </c>
      <c r="AK194" s="125">
        <v>-2.9</v>
      </c>
      <c r="AL194" s="125">
        <v>-0.9</v>
      </c>
      <c r="AM194" s="125">
        <v>0.9</v>
      </c>
      <c r="AN194" s="125">
        <v>0</v>
      </c>
      <c r="AO194" s="125">
        <v>0</v>
      </c>
      <c r="AP194" s="125">
        <v>-0.3</v>
      </c>
      <c r="AQ194" s="125">
        <v>0.5</v>
      </c>
      <c r="AR194" s="125">
        <v>-0.1</v>
      </c>
      <c r="AS194" s="125">
        <v>-0.3</v>
      </c>
      <c r="AT194" s="125">
        <v>0</v>
      </c>
      <c r="AU194" s="125">
        <v>0.1</v>
      </c>
      <c r="AV194" s="125">
        <v>0</v>
      </c>
    </row>
    <row r="195" spans="1:48" s="105" customFormat="1">
      <c r="A195" s="21"/>
      <c r="B195" s="82" t="s">
        <v>67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127"/>
      <c r="M195" s="130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131"/>
      <c r="AF195" s="124">
        <v>40086</v>
      </c>
      <c r="AG195" s="125">
        <v>0</v>
      </c>
      <c r="AH195" s="125">
        <v>-1.8</v>
      </c>
      <c r="AI195" s="125">
        <v>-5</v>
      </c>
      <c r="AJ195" s="125">
        <v>-0.9</v>
      </c>
      <c r="AK195" s="125">
        <v>-2.6</v>
      </c>
      <c r="AL195" s="125">
        <v>-0.9</v>
      </c>
      <c r="AM195" s="125">
        <v>1.1000000000000001</v>
      </c>
      <c r="AN195" s="125">
        <v>0</v>
      </c>
      <c r="AO195" s="125">
        <v>0</v>
      </c>
      <c r="AP195" s="125">
        <v>0.9</v>
      </c>
      <c r="AQ195" s="125">
        <v>0.5</v>
      </c>
      <c r="AR195" s="125">
        <v>0</v>
      </c>
      <c r="AS195" s="125">
        <v>0.1</v>
      </c>
      <c r="AT195" s="125">
        <v>0.2</v>
      </c>
      <c r="AU195" s="125">
        <v>0.2</v>
      </c>
      <c r="AV195" s="125">
        <v>0</v>
      </c>
    </row>
    <row r="196" spans="1:48" s="105" customFormat="1">
      <c r="A196" s="21"/>
      <c r="B196" s="82" t="s">
        <v>68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127"/>
      <c r="M196" s="130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131"/>
      <c r="AF196" s="124">
        <v>40117</v>
      </c>
      <c r="AG196" s="125">
        <v>0</v>
      </c>
      <c r="AH196" s="125">
        <v>-1.6</v>
      </c>
      <c r="AI196" s="125">
        <v>-3.8</v>
      </c>
      <c r="AJ196" s="125">
        <v>-1.2</v>
      </c>
      <c r="AK196" s="125">
        <v>-2.7</v>
      </c>
      <c r="AL196" s="125">
        <v>-0.7</v>
      </c>
      <c r="AM196" s="125">
        <v>1.2</v>
      </c>
      <c r="AN196" s="125">
        <v>0</v>
      </c>
      <c r="AO196" s="125">
        <v>0</v>
      </c>
      <c r="AP196" s="125">
        <v>0.8</v>
      </c>
      <c r="AQ196" s="125">
        <v>0.4</v>
      </c>
      <c r="AR196" s="125">
        <v>-0.1</v>
      </c>
      <c r="AS196" s="125">
        <v>-0.2</v>
      </c>
      <c r="AT196" s="125">
        <v>0.5</v>
      </c>
      <c r="AU196" s="125">
        <v>0.2</v>
      </c>
      <c r="AV196" s="125">
        <v>0</v>
      </c>
    </row>
    <row r="197" spans="1:48" s="105" customFormat="1">
      <c r="A197" s="21"/>
      <c r="B197" s="82" t="s">
        <v>69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127"/>
      <c r="M197" s="130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131"/>
      <c r="AF197" s="124">
        <v>40147</v>
      </c>
      <c r="AG197" s="125">
        <v>0</v>
      </c>
      <c r="AH197" s="125">
        <v>-1.2</v>
      </c>
      <c r="AI197" s="125">
        <v>-1.2</v>
      </c>
      <c r="AJ197" s="125">
        <v>-1.1000000000000001</v>
      </c>
      <c r="AK197" s="125">
        <v>-2.2000000000000002</v>
      </c>
      <c r="AL197" s="125">
        <v>-0.6</v>
      </c>
      <c r="AM197" s="125">
        <v>1.6</v>
      </c>
      <c r="AN197" s="125">
        <v>0</v>
      </c>
      <c r="AO197" s="125">
        <v>0</v>
      </c>
      <c r="AP197" s="125">
        <v>0.9</v>
      </c>
      <c r="AQ197" s="125">
        <v>0.8</v>
      </c>
      <c r="AR197" s="125">
        <v>0.1</v>
      </c>
      <c r="AS197" s="125">
        <v>0.1</v>
      </c>
      <c r="AT197" s="125">
        <v>-0.8</v>
      </c>
      <c r="AU197" s="125">
        <v>0.3</v>
      </c>
      <c r="AV197" s="125">
        <v>0</v>
      </c>
    </row>
    <row r="198" spans="1:48" s="105" customFormat="1">
      <c r="A198" s="21"/>
      <c r="B198" s="82" t="s">
        <v>70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127"/>
      <c r="M198" s="130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131"/>
      <c r="AF198" s="124">
        <v>40178</v>
      </c>
      <c r="AG198" s="125">
        <v>0</v>
      </c>
      <c r="AH198" s="125">
        <v>-0.8</v>
      </c>
      <c r="AI198" s="125">
        <v>1.5</v>
      </c>
      <c r="AJ198" s="125">
        <v>-1.1000000000000001</v>
      </c>
      <c r="AK198" s="125">
        <v>-1.5</v>
      </c>
      <c r="AL198" s="125">
        <v>-0.3</v>
      </c>
      <c r="AM198" s="125">
        <v>2.2000000000000002</v>
      </c>
      <c r="AN198" s="125">
        <v>0</v>
      </c>
      <c r="AO198" s="125">
        <v>0</v>
      </c>
      <c r="AP198" s="125">
        <v>-0.2</v>
      </c>
      <c r="AQ198" s="125">
        <v>0.7</v>
      </c>
      <c r="AR198" s="125">
        <v>0</v>
      </c>
      <c r="AS198" s="125">
        <v>0.1</v>
      </c>
      <c r="AT198" s="125">
        <v>-0.4</v>
      </c>
      <c r="AU198" s="125">
        <v>0.5</v>
      </c>
      <c r="AV198" s="125">
        <v>0</v>
      </c>
    </row>
    <row r="199" spans="1:48" s="105" customForma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127"/>
      <c r="M199" s="130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131"/>
      <c r="AF199" s="124">
        <v>40209</v>
      </c>
      <c r="AG199" s="125">
        <v>0</v>
      </c>
      <c r="AH199" s="125">
        <v>-0.4</v>
      </c>
      <c r="AI199" s="125">
        <v>2.5</v>
      </c>
      <c r="AJ199" s="125">
        <v>-1.1000000000000001</v>
      </c>
      <c r="AK199" s="125">
        <v>-0.5</v>
      </c>
      <c r="AL199" s="125">
        <v>-1.2</v>
      </c>
      <c r="AM199" s="125">
        <v>2.2999999999999998</v>
      </c>
      <c r="AN199" s="125">
        <v>0</v>
      </c>
      <c r="AO199" s="125">
        <v>0</v>
      </c>
      <c r="AP199" s="125">
        <v>-0.7</v>
      </c>
      <c r="AQ199" s="125">
        <v>0.4</v>
      </c>
      <c r="AR199" s="125">
        <v>0.1</v>
      </c>
      <c r="AS199" s="125">
        <v>-0.1</v>
      </c>
      <c r="AT199" s="125">
        <v>0.1</v>
      </c>
      <c r="AU199" s="125">
        <v>0.3</v>
      </c>
      <c r="AV199" s="125">
        <v>0</v>
      </c>
    </row>
    <row r="200" spans="1:48" s="105" customForma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127"/>
      <c r="M200" s="130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131"/>
      <c r="AF200" s="124">
        <v>40237</v>
      </c>
      <c r="AG200" s="125">
        <v>0</v>
      </c>
      <c r="AH200" s="125">
        <v>-1.3</v>
      </c>
      <c r="AI200" s="125">
        <v>3</v>
      </c>
      <c r="AJ200" s="125">
        <v>-0.8</v>
      </c>
      <c r="AK200" s="125">
        <v>0.1</v>
      </c>
      <c r="AL200" s="125">
        <v>0.8</v>
      </c>
      <c r="AM200" s="125">
        <v>2.4</v>
      </c>
      <c r="AN200" s="125">
        <v>0</v>
      </c>
      <c r="AO200" s="125">
        <v>0</v>
      </c>
      <c r="AP200" s="125">
        <v>-1.5</v>
      </c>
      <c r="AQ200" s="125">
        <v>0.1</v>
      </c>
      <c r="AR200" s="125">
        <v>0.1</v>
      </c>
      <c r="AS200" s="125">
        <v>0.4</v>
      </c>
      <c r="AT200" s="125">
        <v>1</v>
      </c>
      <c r="AU200" s="125">
        <v>0.3</v>
      </c>
      <c r="AV200" s="125">
        <v>0</v>
      </c>
    </row>
    <row r="201" spans="1:48" s="105" customForma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127"/>
      <c r="M201" s="130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131"/>
      <c r="AF201" s="124">
        <v>40268</v>
      </c>
      <c r="AG201" s="125">
        <v>0</v>
      </c>
      <c r="AH201" s="125">
        <v>-1.1000000000000001</v>
      </c>
      <c r="AI201" s="125">
        <v>3.3</v>
      </c>
      <c r="AJ201" s="125">
        <v>-0.7</v>
      </c>
      <c r="AK201" s="125">
        <v>0</v>
      </c>
      <c r="AL201" s="125">
        <v>0.3</v>
      </c>
      <c r="AM201" s="125">
        <v>2.5</v>
      </c>
      <c r="AN201" s="125">
        <v>0</v>
      </c>
      <c r="AO201" s="125">
        <v>0</v>
      </c>
      <c r="AP201" s="125">
        <v>0.1</v>
      </c>
      <c r="AQ201" s="125">
        <v>-0.1</v>
      </c>
      <c r="AR201" s="125">
        <v>-0.2</v>
      </c>
      <c r="AS201" s="125">
        <v>-0.4</v>
      </c>
      <c r="AT201" s="125">
        <v>-0.9</v>
      </c>
      <c r="AU201" s="125">
        <v>0.2</v>
      </c>
      <c r="AV201" s="125">
        <v>0</v>
      </c>
    </row>
    <row r="202" spans="1:48" s="105" customForma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127"/>
      <c r="M202" s="130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131"/>
      <c r="AF202" s="124">
        <v>40298</v>
      </c>
      <c r="AG202" s="125">
        <v>0</v>
      </c>
      <c r="AH202" s="125">
        <v>-1.3</v>
      </c>
      <c r="AI202" s="125">
        <v>4.5</v>
      </c>
      <c r="AJ202" s="125">
        <v>-0.5</v>
      </c>
      <c r="AK202" s="125">
        <v>0</v>
      </c>
      <c r="AL202" s="125">
        <v>0.4</v>
      </c>
      <c r="AM202" s="125">
        <v>2.8</v>
      </c>
      <c r="AN202" s="125">
        <v>0</v>
      </c>
      <c r="AO202" s="125">
        <v>0</v>
      </c>
      <c r="AP202" s="125">
        <v>0.1</v>
      </c>
      <c r="AQ202" s="125">
        <v>0.9</v>
      </c>
      <c r="AR202" s="125">
        <v>0</v>
      </c>
      <c r="AS202" s="125">
        <v>-0.1</v>
      </c>
      <c r="AT202" s="125">
        <v>0.5</v>
      </c>
      <c r="AU202" s="125">
        <v>0.3</v>
      </c>
      <c r="AV202" s="125">
        <v>0</v>
      </c>
    </row>
    <row r="203" spans="1:48" s="105" customForma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127"/>
      <c r="M203" s="130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131"/>
      <c r="AF203" s="124">
        <v>40329</v>
      </c>
      <c r="AG203" s="125">
        <v>0</v>
      </c>
      <c r="AH203" s="125">
        <v>-1.2</v>
      </c>
      <c r="AI203" s="125">
        <v>5</v>
      </c>
      <c r="AJ203" s="125">
        <v>-0.3</v>
      </c>
      <c r="AK203" s="125">
        <v>0.1</v>
      </c>
      <c r="AL203" s="125">
        <v>0.6</v>
      </c>
      <c r="AM203" s="125">
        <v>3.2</v>
      </c>
      <c r="AN203" s="125">
        <v>0</v>
      </c>
      <c r="AO203" s="125">
        <v>0</v>
      </c>
      <c r="AP203" s="125">
        <v>0.2</v>
      </c>
      <c r="AQ203" s="125">
        <v>0.2</v>
      </c>
      <c r="AR203" s="125">
        <v>0</v>
      </c>
      <c r="AS203" s="125">
        <v>-0.1</v>
      </c>
      <c r="AT203" s="125">
        <v>0</v>
      </c>
      <c r="AU203" s="125">
        <v>0.5</v>
      </c>
      <c r="AV203" s="125">
        <v>0</v>
      </c>
    </row>
    <row r="204" spans="1:48" s="105" customForma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127"/>
      <c r="M204" s="130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131"/>
      <c r="AF204" s="124">
        <v>40359</v>
      </c>
      <c r="AG204" s="125">
        <v>0</v>
      </c>
      <c r="AH204" s="125">
        <v>-1</v>
      </c>
      <c r="AI204" s="125">
        <v>5</v>
      </c>
      <c r="AJ204" s="125">
        <v>0</v>
      </c>
      <c r="AK204" s="125">
        <v>-0.3</v>
      </c>
      <c r="AL204" s="125">
        <v>0.9</v>
      </c>
      <c r="AM204" s="125">
        <v>3.2</v>
      </c>
      <c r="AN204" s="125">
        <v>0</v>
      </c>
      <c r="AO204" s="125">
        <v>0</v>
      </c>
      <c r="AP204" s="125">
        <v>-0.3</v>
      </c>
      <c r="AQ204" s="125">
        <v>0</v>
      </c>
      <c r="AR204" s="125">
        <v>0.2</v>
      </c>
      <c r="AS204" s="125">
        <v>-0.3</v>
      </c>
      <c r="AT204" s="125">
        <v>-0.1</v>
      </c>
      <c r="AU204" s="125">
        <v>0.2</v>
      </c>
      <c r="AV204" s="125">
        <v>0</v>
      </c>
    </row>
    <row r="205" spans="1:48" s="105" customForma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127"/>
      <c r="M205" s="130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131"/>
      <c r="AF205" s="124">
        <v>40390</v>
      </c>
      <c r="AG205" s="125">
        <v>0</v>
      </c>
      <c r="AH205" s="125">
        <v>-0.8</v>
      </c>
      <c r="AI205" s="125">
        <v>4.8</v>
      </c>
      <c r="AJ205" s="125">
        <v>0.2</v>
      </c>
      <c r="AK205" s="125">
        <v>-0.7</v>
      </c>
      <c r="AL205" s="125">
        <v>1.1000000000000001</v>
      </c>
      <c r="AM205" s="125">
        <v>3.3</v>
      </c>
      <c r="AN205" s="125">
        <v>0</v>
      </c>
      <c r="AO205" s="125">
        <v>0</v>
      </c>
      <c r="AP205" s="125">
        <v>-0.7</v>
      </c>
      <c r="AQ205" s="125">
        <v>0.1</v>
      </c>
      <c r="AR205" s="125">
        <v>0</v>
      </c>
      <c r="AS205" s="125">
        <v>0.1</v>
      </c>
      <c r="AT205" s="125">
        <v>0.8</v>
      </c>
      <c r="AU205" s="125">
        <v>0.1</v>
      </c>
      <c r="AV205" s="125">
        <v>0</v>
      </c>
    </row>
    <row r="206" spans="1:48" s="105" customForma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127"/>
      <c r="M206" s="130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131"/>
      <c r="AF206" s="124">
        <v>40421</v>
      </c>
      <c r="AG206" s="125">
        <v>0</v>
      </c>
      <c r="AH206" s="125">
        <v>-1.2</v>
      </c>
      <c r="AI206" s="125">
        <v>4.4000000000000004</v>
      </c>
      <c r="AJ206" s="125">
        <v>0.4</v>
      </c>
      <c r="AK206" s="125">
        <v>-0.6</v>
      </c>
      <c r="AL206" s="125">
        <v>1.2</v>
      </c>
      <c r="AM206" s="125">
        <v>3.3</v>
      </c>
      <c r="AN206" s="125">
        <v>0</v>
      </c>
      <c r="AO206" s="125">
        <v>0</v>
      </c>
      <c r="AP206" s="125">
        <v>-0.7</v>
      </c>
      <c r="AQ206" s="125">
        <v>0.2</v>
      </c>
      <c r="AR206" s="125">
        <v>0.1</v>
      </c>
      <c r="AS206" s="125">
        <v>-0.1</v>
      </c>
      <c r="AT206" s="125">
        <v>0.2</v>
      </c>
      <c r="AU206" s="125">
        <v>0.1</v>
      </c>
      <c r="AV206" s="125">
        <v>0</v>
      </c>
    </row>
    <row r="207" spans="1:48" s="105" customForma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127"/>
      <c r="M207" s="130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131"/>
      <c r="AF207" s="124">
        <v>40451</v>
      </c>
      <c r="AG207" s="125">
        <v>0</v>
      </c>
      <c r="AH207" s="125">
        <v>-1.5</v>
      </c>
      <c r="AI207" s="125">
        <v>4.3</v>
      </c>
      <c r="AJ207" s="125">
        <v>0.4</v>
      </c>
      <c r="AK207" s="125">
        <v>-0.7</v>
      </c>
      <c r="AL207" s="125">
        <v>1.2</v>
      </c>
      <c r="AM207" s="125">
        <v>3.4</v>
      </c>
      <c r="AN207" s="125">
        <v>0</v>
      </c>
      <c r="AO207" s="125">
        <v>0</v>
      </c>
      <c r="AP207" s="125">
        <v>0.6</v>
      </c>
      <c r="AQ207" s="125">
        <v>0.5</v>
      </c>
      <c r="AR207" s="125">
        <v>0</v>
      </c>
      <c r="AS207" s="125">
        <v>-0.1</v>
      </c>
      <c r="AT207" s="125">
        <v>0.2</v>
      </c>
      <c r="AU207" s="125">
        <v>0.3</v>
      </c>
      <c r="AV207" s="125">
        <v>0</v>
      </c>
    </row>
    <row r="208" spans="1:48" s="105" customForma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127"/>
      <c r="M208" s="130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131"/>
      <c r="AF208" s="124">
        <v>40482</v>
      </c>
      <c r="AG208" s="125">
        <v>0</v>
      </c>
      <c r="AH208" s="125">
        <v>-1.3</v>
      </c>
      <c r="AI208" s="125">
        <v>4.9000000000000004</v>
      </c>
      <c r="AJ208" s="125">
        <v>0.5</v>
      </c>
      <c r="AK208" s="125">
        <v>-0.5</v>
      </c>
      <c r="AL208" s="125">
        <v>0.9</v>
      </c>
      <c r="AM208" s="125">
        <v>3.7</v>
      </c>
      <c r="AN208" s="125">
        <v>0</v>
      </c>
      <c r="AO208" s="125">
        <v>0</v>
      </c>
      <c r="AP208" s="125">
        <v>1</v>
      </c>
      <c r="AQ208" s="125">
        <v>0.9</v>
      </c>
      <c r="AR208" s="125">
        <v>0</v>
      </c>
      <c r="AS208" s="125">
        <v>0</v>
      </c>
      <c r="AT208" s="125">
        <v>0.1</v>
      </c>
      <c r="AU208" s="125">
        <v>0.5</v>
      </c>
      <c r="AV208" s="125">
        <v>0</v>
      </c>
    </row>
    <row r="209" spans="1:48" s="105" customForma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127"/>
      <c r="M209" s="130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131"/>
      <c r="AF209" s="124">
        <v>40512</v>
      </c>
      <c r="AG209" s="125">
        <v>0</v>
      </c>
      <c r="AH209" s="125">
        <v>-0.7</v>
      </c>
      <c r="AI209" s="125">
        <v>5.8</v>
      </c>
      <c r="AJ209" s="125">
        <v>0.7</v>
      </c>
      <c r="AK209" s="125">
        <v>-0.7</v>
      </c>
      <c r="AL209" s="125">
        <v>0.6</v>
      </c>
      <c r="AM209" s="125">
        <v>4</v>
      </c>
      <c r="AN209" s="125">
        <v>0</v>
      </c>
      <c r="AO209" s="125">
        <v>0</v>
      </c>
      <c r="AP209" s="125">
        <v>1.6</v>
      </c>
      <c r="AQ209" s="125">
        <v>1.8</v>
      </c>
      <c r="AR209" s="125">
        <v>0.4</v>
      </c>
      <c r="AS209" s="125">
        <v>0</v>
      </c>
      <c r="AT209" s="125">
        <v>-1</v>
      </c>
      <c r="AU209" s="125">
        <v>0.7</v>
      </c>
      <c r="AV209" s="125">
        <v>0</v>
      </c>
    </row>
    <row r="210" spans="1:48" s="105" customForma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127"/>
      <c r="M210" s="130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131"/>
      <c r="AF210" s="124">
        <v>40543</v>
      </c>
      <c r="AG210" s="125">
        <v>0</v>
      </c>
      <c r="AH210" s="125">
        <v>0.1</v>
      </c>
      <c r="AI210" s="125">
        <v>6</v>
      </c>
      <c r="AJ210" s="125">
        <v>1.2</v>
      </c>
      <c r="AK210" s="125">
        <v>-0.7</v>
      </c>
      <c r="AL210" s="125">
        <v>0.7</v>
      </c>
      <c r="AM210" s="125">
        <v>4</v>
      </c>
      <c r="AN210" s="125">
        <v>0</v>
      </c>
      <c r="AO210" s="125">
        <v>0</v>
      </c>
      <c r="AP210" s="125">
        <v>0.5</v>
      </c>
      <c r="AQ210" s="125">
        <v>0.8</v>
      </c>
      <c r="AR210" s="125">
        <v>0.4</v>
      </c>
      <c r="AS210" s="125">
        <v>0.1</v>
      </c>
      <c r="AT210" s="125">
        <v>-0.3</v>
      </c>
      <c r="AU210" s="125">
        <v>0.4</v>
      </c>
      <c r="AV210" s="125">
        <v>0</v>
      </c>
    </row>
    <row r="211" spans="1:48" s="105" customForma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127"/>
      <c r="M211" s="130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131"/>
      <c r="AF211" s="124">
        <v>40574</v>
      </c>
      <c r="AG211" s="125">
        <v>0</v>
      </c>
      <c r="AH211" s="125">
        <v>-0.2</v>
      </c>
      <c r="AI211" s="125">
        <v>6.8</v>
      </c>
      <c r="AJ211" s="125">
        <v>1.4</v>
      </c>
      <c r="AK211" s="125">
        <v>-0.1</v>
      </c>
      <c r="AL211" s="125">
        <v>1</v>
      </c>
      <c r="AM211" s="125">
        <v>3.2</v>
      </c>
      <c r="AN211" s="125">
        <v>0</v>
      </c>
      <c r="AO211" s="125">
        <v>0</v>
      </c>
      <c r="AP211" s="125">
        <v>-0.5</v>
      </c>
      <c r="AQ211" s="125">
        <v>0.4</v>
      </c>
      <c r="AR211" s="125">
        <v>0.4</v>
      </c>
      <c r="AS211" s="125">
        <v>0.5</v>
      </c>
      <c r="AT211" s="125">
        <v>0.4</v>
      </c>
      <c r="AU211" s="125">
        <v>0.3</v>
      </c>
      <c r="AV211" s="125">
        <v>0</v>
      </c>
    </row>
    <row r="212" spans="1:48" s="105" customForma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127"/>
      <c r="M212" s="130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131"/>
      <c r="AF212" s="124">
        <v>40602</v>
      </c>
      <c r="AG212" s="125">
        <v>0</v>
      </c>
      <c r="AH212" s="125">
        <v>0.4</v>
      </c>
      <c r="AI212" s="125">
        <v>6.1</v>
      </c>
      <c r="AJ212" s="125">
        <v>1.4</v>
      </c>
      <c r="AK212" s="125">
        <v>-0.3</v>
      </c>
      <c r="AL212" s="125">
        <v>0.3</v>
      </c>
      <c r="AM212" s="125">
        <v>3</v>
      </c>
      <c r="AN212" s="125">
        <v>0</v>
      </c>
      <c r="AO212" s="125">
        <v>0</v>
      </c>
      <c r="AP212" s="125">
        <v>-0.8</v>
      </c>
      <c r="AQ212" s="125">
        <v>0.3</v>
      </c>
      <c r="AR212" s="125">
        <v>0.2</v>
      </c>
      <c r="AS212" s="125">
        <v>0.1</v>
      </c>
      <c r="AT212" s="125">
        <v>0.3</v>
      </c>
      <c r="AU212" s="125">
        <v>0.2</v>
      </c>
      <c r="AV212" s="125">
        <v>0</v>
      </c>
    </row>
    <row r="213" spans="1:48" s="105" customForma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127"/>
      <c r="M213" s="130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131"/>
      <c r="AF213" s="124">
        <v>40633</v>
      </c>
      <c r="AG213" s="125">
        <v>0</v>
      </c>
      <c r="AH213" s="125">
        <v>0.8</v>
      </c>
      <c r="AI213" s="125">
        <v>6.6</v>
      </c>
      <c r="AJ213" s="125">
        <v>1.9</v>
      </c>
      <c r="AK213" s="125">
        <v>0.1</v>
      </c>
      <c r="AL213" s="125">
        <v>0.5</v>
      </c>
      <c r="AM213" s="125">
        <v>3.2</v>
      </c>
      <c r="AN213" s="125">
        <v>0</v>
      </c>
      <c r="AO213" s="125">
        <v>0</v>
      </c>
      <c r="AP213" s="125">
        <v>0.5</v>
      </c>
      <c r="AQ213" s="125">
        <v>0.5</v>
      </c>
      <c r="AR213" s="125">
        <v>0.3</v>
      </c>
      <c r="AS213" s="125">
        <v>0</v>
      </c>
      <c r="AT213" s="125">
        <v>-0.6</v>
      </c>
      <c r="AU213" s="125">
        <v>0.2</v>
      </c>
      <c r="AV213" s="125">
        <v>0</v>
      </c>
    </row>
    <row r="214" spans="1:48" s="105" customForma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27"/>
      <c r="M214" s="130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131"/>
      <c r="AF214" s="124">
        <v>40663</v>
      </c>
      <c r="AG214" s="125">
        <v>0</v>
      </c>
      <c r="AH214" s="125">
        <v>1.4</v>
      </c>
      <c r="AI214" s="125">
        <v>6.1</v>
      </c>
      <c r="AJ214" s="125">
        <v>2.1</v>
      </c>
      <c r="AK214" s="125">
        <v>0.5</v>
      </c>
      <c r="AL214" s="125">
        <v>0.5</v>
      </c>
      <c r="AM214" s="125">
        <v>3.2</v>
      </c>
      <c r="AN214" s="125">
        <v>0</v>
      </c>
      <c r="AO214" s="125">
        <v>0</v>
      </c>
      <c r="AP214" s="125">
        <v>0.6</v>
      </c>
      <c r="AQ214" s="125">
        <v>0.4</v>
      </c>
      <c r="AR214" s="125">
        <v>0.2</v>
      </c>
      <c r="AS214" s="125">
        <v>0.4</v>
      </c>
      <c r="AT214" s="125">
        <v>0.4</v>
      </c>
      <c r="AU214" s="125">
        <v>0.3</v>
      </c>
      <c r="AV214" s="125">
        <v>0</v>
      </c>
    </row>
    <row r="215" spans="1:48" s="105" customForma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127"/>
      <c r="M215" s="130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131"/>
      <c r="AF215" s="124">
        <v>40694</v>
      </c>
      <c r="AG215" s="125">
        <v>0</v>
      </c>
      <c r="AH215" s="125">
        <v>1.8</v>
      </c>
      <c r="AI215" s="125">
        <v>6.1</v>
      </c>
      <c r="AJ215" s="125">
        <v>2.5</v>
      </c>
      <c r="AK215" s="125">
        <v>0.7</v>
      </c>
      <c r="AL215" s="125">
        <v>0.6</v>
      </c>
      <c r="AM215" s="125">
        <v>3.2</v>
      </c>
      <c r="AN215" s="125">
        <v>0</v>
      </c>
      <c r="AO215" s="125">
        <v>0</v>
      </c>
      <c r="AP215" s="125">
        <v>0.5</v>
      </c>
      <c r="AQ215" s="125">
        <v>0.2</v>
      </c>
      <c r="AR215" s="125">
        <v>0.3</v>
      </c>
      <c r="AS215" s="125">
        <v>0.1</v>
      </c>
      <c r="AT215" s="125">
        <v>0</v>
      </c>
      <c r="AU215" s="125">
        <v>0.4</v>
      </c>
      <c r="AV215" s="125">
        <v>0</v>
      </c>
    </row>
    <row r="216" spans="1:48" s="105" customForma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127"/>
      <c r="M216" s="130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131"/>
      <c r="AF216" s="124">
        <v>40724</v>
      </c>
      <c r="AG216" s="125">
        <v>0</v>
      </c>
      <c r="AH216" s="125">
        <v>2.1</v>
      </c>
      <c r="AI216" s="125">
        <v>6.2</v>
      </c>
      <c r="AJ216" s="125">
        <v>2.5</v>
      </c>
      <c r="AK216" s="125">
        <v>0.9</v>
      </c>
      <c r="AL216" s="125">
        <v>0.6</v>
      </c>
      <c r="AM216" s="125">
        <v>3.4</v>
      </c>
      <c r="AN216" s="125">
        <v>0</v>
      </c>
      <c r="AO216" s="125">
        <v>0</v>
      </c>
      <c r="AP216" s="125">
        <v>-0.2</v>
      </c>
      <c r="AQ216" s="125">
        <v>-0.1</v>
      </c>
      <c r="AR216" s="125">
        <v>0.2</v>
      </c>
      <c r="AS216" s="125">
        <v>-0.1</v>
      </c>
      <c r="AT216" s="125">
        <v>0</v>
      </c>
      <c r="AU216" s="125">
        <v>0.3</v>
      </c>
      <c r="AV216" s="125">
        <v>0</v>
      </c>
    </row>
    <row r="217" spans="1:48" s="105" customForma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127"/>
      <c r="M217" s="130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131"/>
      <c r="AF217" s="124">
        <v>40755</v>
      </c>
      <c r="AG217" s="125">
        <v>0</v>
      </c>
      <c r="AH217" s="125">
        <v>2.2000000000000002</v>
      </c>
      <c r="AI217" s="125">
        <v>5.9</v>
      </c>
      <c r="AJ217" s="125">
        <v>2.7</v>
      </c>
      <c r="AK217" s="125">
        <v>0.9</v>
      </c>
      <c r="AL217" s="125">
        <v>0.5</v>
      </c>
      <c r="AM217" s="125">
        <v>3.6</v>
      </c>
      <c r="AN217" s="125">
        <v>0</v>
      </c>
      <c r="AO217" s="125">
        <v>0</v>
      </c>
      <c r="AP217" s="125">
        <v>-0.6</v>
      </c>
      <c r="AQ217" s="125">
        <v>0.1</v>
      </c>
      <c r="AR217" s="125">
        <v>0.2</v>
      </c>
      <c r="AS217" s="125">
        <v>0</v>
      </c>
      <c r="AT217" s="125">
        <v>0.6</v>
      </c>
      <c r="AU217" s="125">
        <v>0.3</v>
      </c>
      <c r="AV217" s="125">
        <v>0</v>
      </c>
    </row>
    <row r="218" spans="1:48" s="105" customForma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127"/>
      <c r="M218" s="130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131"/>
      <c r="AF218" s="124">
        <v>40786</v>
      </c>
      <c r="AG218" s="125">
        <v>0</v>
      </c>
      <c r="AH218" s="125">
        <v>2.9</v>
      </c>
      <c r="AI218" s="125">
        <v>5.5</v>
      </c>
      <c r="AJ218" s="125">
        <v>2.8</v>
      </c>
      <c r="AK218" s="125">
        <v>1</v>
      </c>
      <c r="AL218" s="125">
        <v>0.4</v>
      </c>
      <c r="AM218" s="125">
        <v>4.0999999999999996</v>
      </c>
      <c r="AN218" s="125">
        <v>0</v>
      </c>
      <c r="AO218" s="125">
        <v>0</v>
      </c>
      <c r="AP218" s="125">
        <v>-0.1</v>
      </c>
      <c r="AQ218" s="125">
        <v>0.2</v>
      </c>
      <c r="AR218" s="125">
        <v>0.2</v>
      </c>
      <c r="AS218" s="125">
        <v>0</v>
      </c>
      <c r="AT218" s="125">
        <v>0.1</v>
      </c>
      <c r="AU218" s="125">
        <v>0.6</v>
      </c>
      <c r="AV218" s="125">
        <v>0</v>
      </c>
    </row>
    <row r="219" spans="1:48" s="105" customForma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127"/>
      <c r="M219" s="130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131"/>
      <c r="AF219" s="124">
        <v>40816</v>
      </c>
      <c r="AG219" s="125">
        <v>0</v>
      </c>
      <c r="AH219" s="125">
        <v>3.2</v>
      </c>
      <c r="AI219" s="125">
        <v>5.0999999999999996</v>
      </c>
      <c r="AJ219" s="125">
        <v>3</v>
      </c>
      <c r="AK219" s="125">
        <v>1</v>
      </c>
      <c r="AL219" s="125">
        <v>0</v>
      </c>
      <c r="AM219" s="125">
        <v>4.0999999999999996</v>
      </c>
      <c r="AN219" s="125">
        <v>0</v>
      </c>
      <c r="AO219" s="125">
        <v>0</v>
      </c>
      <c r="AP219" s="125">
        <v>0.9</v>
      </c>
      <c r="AQ219" s="125">
        <v>0.2</v>
      </c>
      <c r="AR219" s="125">
        <v>0.1</v>
      </c>
      <c r="AS219" s="125">
        <v>-0.1</v>
      </c>
      <c r="AT219" s="125">
        <v>-0.3</v>
      </c>
      <c r="AU219" s="125">
        <v>0.2</v>
      </c>
      <c r="AV219" s="125">
        <v>0</v>
      </c>
    </row>
    <row r="220" spans="1:48" s="105" customForma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127"/>
      <c r="M220" s="130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131"/>
      <c r="AF220" s="124">
        <v>40847</v>
      </c>
      <c r="AG220" s="125">
        <v>0</v>
      </c>
      <c r="AH220" s="125">
        <v>3.7</v>
      </c>
      <c r="AI220" s="125">
        <v>4.4000000000000004</v>
      </c>
      <c r="AJ220" s="125">
        <v>3.1</v>
      </c>
      <c r="AK220" s="125">
        <v>0.8</v>
      </c>
      <c r="AL220" s="125">
        <v>0</v>
      </c>
      <c r="AM220" s="125">
        <v>3.5</v>
      </c>
      <c r="AN220" s="125">
        <v>0</v>
      </c>
      <c r="AO220" s="125">
        <v>0</v>
      </c>
      <c r="AP220" s="125">
        <v>1.6</v>
      </c>
      <c r="AQ220" s="125">
        <v>0.1</v>
      </c>
      <c r="AR220" s="125">
        <v>0.1</v>
      </c>
      <c r="AS220" s="125">
        <v>-0.3</v>
      </c>
      <c r="AT220" s="125">
        <v>0.2</v>
      </c>
      <c r="AU220" s="125">
        <v>-0.1</v>
      </c>
      <c r="AV220" s="125">
        <v>0</v>
      </c>
    </row>
    <row r="221" spans="1:48" s="105" customForma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127"/>
      <c r="M221" s="130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131"/>
      <c r="AF221" s="124">
        <v>40877</v>
      </c>
      <c r="AG221" s="125">
        <v>0</v>
      </c>
      <c r="AH221" s="125">
        <v>3.5</v>
      </c>
      <c r="AI221" s="125">
        <v>3</v>
      </c>
      <c r="AJ221" s="125">
        <v>2.9</v>
      </c>
      <c r="AK221" s="125">
        <v>0.5</v>
      </c>
      <c r="AL221" s="125">
        <v>0.1</v>
      </c>
      <c r="AM221" s="125">
        <v>3.2</v>
      </c>
      <c r="AN221" s="125">
        <v>0</v>
      </c>
      <c r="AO221" s="125">
        <v>0</v>
      </c>
      <c r="AP221" s="125">
        <v>1.4</v>
      </c>
      <c r="AQ221" s="125">
        <v>0</v>
      </c>
      <c r="AR221" s="125">
        <v>0.3</v>
      </c>
      <c r="AS221" s="125">
        <v>-0.2</v>
      </c>
      <c r="AT221" s="125">
        <v>-0.8</v>
      </c>
      <c r="AU221" s="125">
        <v>0.2</v>
      </c>
      <c r="AV221" s="125">
        <v>0</v>
      </c>
    </row>
    <row r="222" spans="1:48" s="105" customForma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127"/>
      <c r="M222" s="130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131"/>
      <c r="AF222" s="124">
        <v>40908</v>
      </c>
      <c r="AG222" s="125">
        <v>0</v>
      </c>
      <c r="AH222" s="125">
        <v>3.8</v>
      </c>
      <c r="AI222" s="125">
        <v>2.1</v>
      </c>
      <c r="AJ222" s="125">
        <v>2.5</v>
      </c>
      <c r="AK222" s="125">
        <v>0.3</v>
      </c>
      <c r="AL222" s="125">
        <v>0.1</v>
      </c>
      <c r="AM222" s="125">
        <v>2.8</v>
      </c>
      <c r="AN222" s="125">
        <v>0</v>
      </c>
      <c r="AO222" s="125">
        <v>0</v>
      </c>
      <c r="AP222" s="125">
        <v>0.4</v>
      </c>
      <c r="AQ222" s="125">
        <v>-0.2</v>
      </c>
      <c r="AR222" s="125">
        <v>0</v>
      </c>
      <c r="AS222" s="125">
        <v>-0.1</v>
      </c>
      <c r="AT222" s="125">
        <v>-0.3</v>
      </c>
      <c r="AU222" s="125">
        <v>-0.1</v>
      </c>
      <c r="AV222" s="125">
        <v>0</v>
      </c>
    </row>
    <row r="223" spans="1:48" s="105" customForma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127"/>
      <c r="M223" s="130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131"/>
      <c r="AF223" s="124">
        <v>40939</v>
      </c>
      <c r="AG223" s="125">
        <v>0</v>
      </c>
      <c r="AH223" s="125">
        <v>3.3</v>
      </c>
      <c r="AI223" s="125">
        <v>1.9</v>
      </c>
      <c r="AJ223" s="125">
        <v>2.6</v>
      </c>
      <c r="AK223" s="125">
        <v>0.2</v>
      </c>
      <c r="AL223" s="125">
        <v>0.7</v>
      </c>
      <c r="AM223" s="125">
        <v>2.6</v>
      </c>
      <c r="AN223" s="125">
        <v>0</v>
      </c>
      <c r="AO223" s="125">
        <v>0</v>
      </c>
      <c r="AP223" s="125">
        <v>-1</v>
      </c>
      <c r="AQ223" s="125">
        <v>0.2</v>
      </c>
      <c r="AR223" s="125">
        <v>0.4</v>
      </c>
      <c r="AS223" s="125">
        <v>0.4</v>
      </c>
      <c r="AT223" s="125">
        <v>1.1000000000000001</v>
      </c>
      <c r="AU223" s="125">
        <v>0.1</v>
      </c>
      <c r="AV223" s="125">
        <v>0</v>
      </c>
    </row>
    <row r="224" spans="1:48" s="105" customForma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127"/>
      <c r="M224" s="130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131"/>
      <c r="AF224" s="124">
        <v>40968</v>
      </c>
      <c r="AG224" s="125">
        <v>0</v>
      </c>
      <c r="AH224" s="125">
        <v>3.8</v>
      </c>
      <c r="AI224" s="125">
        <v>2.1</v>
      </c>
      <c r="AJ224" s="125">
        <v>2.5</v>
      </c>
      <c r="AK224" s="125">
        <v>0.1</v>
      </c>
      <c r="AL224" s="125">
        <v>-0.4</v>
      </c>
      <c r="AM224" s="125">
        <v>2.7</v>
      </c>
      <c r="AN224" s="125">
        <v>0</v>
      </c>
      <c r="AO224" s="125">
        <v>0</v>
      </c>
      <c r="AP224" s="125">
        <v>-0.3</v>
      </c>
      <c r="AQ224" s="125">
        <v>0.4</v>
      </c>
      <c r="AR224" s="125">
        <v>0.1</v>
      </c>
      <c r="AS224" s="125">
        <v>0.1</v>
      </c>
      <c r="AT224" s="125">
        <v>-0.8</v>
      </c>
      <c r="AU224" s="125">
        <v>0.3</v>
      </c>
      <c r="AV224" s="125">
        <v>0</v>
      </c>
    </row>
    <row r="225" spans="1:48" s="105" customForma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127"/>
      <c r="M225" s="130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131"/>
      <c r="AF225" s="124">
        <v>40999</v>
      </c>
      <c r="AG225" s="125">
        <v>0</v>
      </c>
      <c r="AH225" s="125">
        <v>3.8</v>
      </c>
      <c r="AI225" s="125">
        <v>2</v>
      </c>
      <c r="AJ225" s="125">
        <v>2.2000000000000002</v>
      </c>
      <c r="AK225" s="125">
        <v>0.3</v>
      </c>
      <c r="AL225" s="125">
        <v>0.1</v>
      </c>
      <c r="AM225" s="125">
        <v>2.5</v>
      </c>
      <c r="AN225" s="125">
        <v>0</v>
      </c>
      <c r="AO225" s="125">
        <v>0</v>
      </c>
      <c r="AP225" s="125">
        <v>0.4</v>
      </c>
      <c r="AQ225" s="125">
        <v>0.4</v>
      </c>
      <c r="AR225" s="125">
        <v>0</v>
      </c>
      <c r="AS225" s="125">
        <v>0.2</v>
      </c>
      <c r="AT225" s="125">
        <v>-0.1</v>
      </c>
      <c r="AU225" s="125">
        <v>0.1</v>
      </c>
      <c r="AV225" s="125">
        <v>0</v>
      </c>
    </row>
    <row r="226" spans="1:48" s="105" customForma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127"/>
      <c r="M226" s="130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131"/>
      <c r="AF226" s="124">
        <v>41029</v>
      </c>
      <c r="AG226" s="125">
        <v>0</v>
      </c>
      <c r="AH226" s="125">
        <v>3.6</v>
      </c>
      <c r="AI226" s="125">
        <v>1.8</v>
      </c>
      <c r="AJ226" s="125">
        <v>2.2000000000000002</v>
      </c>
      <c r="AK226" s="125">
        <v>0.3</v>
      </c>
      <c r="AL226" s="125">
        <v>0.3</v>
      </c>
      <c r="AM226" s="125">
        <v>2.5</v>
      </c>
      <c r="AN226" s="125">
        <v>0</v>
      </c>
      <c r="AO226" s="125">
        <v>0</v>
      </c>
      <c r="AP226" s="125">
        <v>0.5</v>
      </c>
      <c r="AQ226" s="125">
        <v>0.2</v>
      </c>
      <c r="AR226" s="125">
        <v>0.2</v>
      </c>
      <c r="AS226" s="125">
        <v>0.4</v>
      </c>
      <c r="AT226" s="125">
        <v>0.6</v>
      </c>
      <c r="AU226" s="125">
        <v>0.2</v>
      </c>
      <c r="AV226" s="125">
        <v>0</v>
      </c>
    </row>
    <row r="227" spans="1:48" s="105" customForma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127"/>
      <c r="M227" s="130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131"/>
      <c r="AF227" s="124">
        <v>41060</v>
      </c>
      <c r="AG227" s="125">
        <v>0</v>
      </c>
      <c r="AH227" s="125">
        <v>3.1</v>
      </c>
      <c r="AI227" s="125">
        <v>1.6</v>
      </c>
      <c r="AJ227" s="125">
        <v>1.9</v>
      </c>
      <c r="AK227" s="125">
        <v>-0.1</v>
      </c>
      <c r="AL227" s="125">
        <v>0.2</v>
      </c>
      <c r="AM227" s="125">
        <v>2.1</v>
      </c>
      <c r="AN227" s="125">
        <v>0</v>
      </c>
      <c r="AO227" s="125">
        <v>0</v>
      </c>
      <c r="AP227" s="125">
        <v>0.1</v>
      </c>
      <c r="AQ227" s="125">
        <v>0</v>
      </c>
      <c r="AR227" s="125">
        <v>0.1</v>
      </c>
      <c r="AS227" s="125">
        <v>-0.3</v>
      </c>
      <c r="AT227" s="125">
        <v>-0.1</v>
      </c>
      <c r="AU227" s="125">
        <v>0.1</v>
      </c>
      <c r="AV227" s="125">
        <v>0</v>
      </c>
    </row>
    <row r="228" spans="1:48" s="105" customForma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127"/>
      <c r="M228" s="130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131"/>
      <c r="AF228" s="124">
        <v>41090</v>
      </c>
      <c r="AG228" s="125">
        <v>0</v>
      </c>
      <c r="AH228" s="125">
        <v>3.3</v>
      </c>
      <c r="AI228" s="125">
        <v>1.6</v>
      </c>
      <c r="AJ228" s="125">
        <v>1.9</v>
      </c>
      <c r="AK228" s="125">
        <v>-0.4</v>
      </c>
      <c r="AL228" s="125">
        <v>0.3</v>
      </c>
      <c r="AM228" s="125">
        <v>1.9</v>
      </c>
      <c r="AN228" s="125">
        <v>0</v>
      </c>
      <c r="AO228" s="125">
        <v>0</v>
      </c>
      <c r="AP228" s="125">
        <v>0</v>
      </c>
      <c r="AQ228" s="125">
        <v>0</v>
      </c>
      <c r="AR228" s="125">
        <v>0.1</v>
      </c>
      <c r="AS228" s="125">
        <v>-0.5</v>
      </c>
      <c r="AT228" s="125">
        <v>0</v>
      </c>
      <c r="AU228" s="125">
        <v>0.1</v>
      </c>
      <c r="AV228" s="125">
        <v>0</v>
      </c>
    </row>
    <row r="229" spans="1:48" s="105" customForma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127"/>
      <c r="M229" s="130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131"/>
      <c r="AF229" s="124">
        <v>41121</v>
      </c>
      <c r="AG229" s="125">
        <v>0</v>
      </c>
      <c r="AH229" s="125">
        <v>3.3</v>
      </c>
      <c r="AI229" s="125">
        <v>2.1</v>
      </c>
      <c r="AJ229" s="125">
        <v>1.9</v>
      </c>
      <c r="AK229" s="125">
        <v>-0.9</v>
      </c>
      <c r="AL229" s="125">
        <v>0.4</v>
      </c>
      <c r="AM229" s="125">
        <v>1.8</v>
      </c>
      <c r="AN229" s="125">
        <v>0</v>
      </c>
      <c r="AO229" s="125">
        <v>0</v>
      </c>
      <c r="AP229" s="125">
        <v>-0.5</v>
      </c>
      <c r="AQ229" s="125">
        <v>0.5</v>
      </c>
      <c r="AR229" s="125">
        <v>0.2</v>
      </c>
      <c r="AS229" s="125">
        <v>-0.4</v>
      </c>
      <c r="AT229" s="125">
        <v>0.8</v>
      </c>
      <c r="AU229" s="125">
        <v>0.1</v>
      </c>
      <c r="AV229" s="125">
        <v>0</v>
      </c>
    </row>
    <row r="230" spans="1:48" s="105" customForma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127"/>
      <c r="M230" s="130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131"/>
      <c r="AF230" s="124">
        <v>41152</v>
      </c>
      <c r="AG230" s="125">
        <v>0</v>
      </c>
      <c r="AH230" s="125">
        <v>3.1</v>
      </c>
      <c r="AI230" s="125">
        <v>2.2000000000000002</v>
      </c>
      <c r="AJ230" s="125">
        <v>1.8</v>
      </c>
      <c r="AK230" s="125">
        <v>-0.8</v>
      </c>
      <c r="AL230" s="125">
        <v>0.4</v>
      </c>
      <c r="AM230" s="125">
        <v>1.3</v>
      </c>
      <c r="AN230" s="125">
        <v>0</v>
      </c>
      <c r="AO230" s="125">
        <v>0</v>
      </c>
      <c r="AP230" s="125">
        <v>-0.2</v>
      </c>
      <c r="AQ230" s="125">
        <v>0.4</v>
      </c>
      <c r="AR230" s="125">
        <v>0</v>
      </c>
      <c r="AS230" s="125">
        <v>0.1</v>
      </c>
      <c r="AT230" s="125">
        <v>0.1</v>
      </c>
      <c r="AU230" s="125">
        <v>0.1</v>
      </c>
      <c r="AV230" s="125">
        <v>0</v>
      </c>
    </row>
    <row r="231" spans="1:48" s="105" customForma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127"/>
      <c r="M231" s="130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131"/>
      <c r="AF231" s="124">
        <v>41182</v>
      </c>
      <c r="AG231" s="125">
        <v>0</v>
      </c>
      <c r="AH231" s="125">
        <v>3.4</v>
      </c>
      <c r="AI231" s="125">
        <v>2.2999999999999998</v>
      </c>
      <c r="AJ231" s="125">
        <v>1.6</v>
      </c>
      <c r="AK231" s="125">
        <v>-0.2</v>
      </c>
      <c r="AL231" s="125">
        <v>1</v>
      </c>
      <c r="AM231" s="125">
        <v>1.4</v>
      </c>
      <c r="AN231" s="125">
        <v>0</v>
      </c>
      <c r="AO231" s="125">
        <v>0</v>
      </c>
      <c r="AP231" s="125">
        <v>1.1000000000000001</v>
      </c>
      <c r="AQ231" s="125">
        <v>0.3</v>
      </c>
      <c r="AR231" s="125">
        <v>0</v>
      </c>
      <c r="AS231" s="125">
        <v>0.4</v>
      </c>
      <c r="AT231" s="125">
        <v>0.3</v>
      </c>
      <c r="AU231" s="125">
        <v>0.3</v>
      </c>
      <c r="AV231" s="125">
        <v>0</v>
      </c>
    </row>
    <row r="232" spans="1:48" s="105" customForma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127"/>
      <c r="M232" s="130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131"/>
      <c r="AF232" s="124">
        <v>41213</v>
      </c>
      <c r="AG232" s="125">
        <v>0</v>
      </c>
      <c r="AH232" s="125">
        <v>2.7</v>
      </c>
      <c r="AI232" s="125">
        <v>2.5</v>
      </c>
      <c r="AJ232" s="125">
        <v>1.5</v>
      </c>
      <c r="AK232" s="125">
        <v>0.1</v>
      </c>
      <c r="AL232" s="125">
        <v>1.1000000000000001</v>
      </c>
      <c r="AM232" s="125">
        <v>1.8</v>
      </c>
      <c r="AN232" s="125">
        <v>0</v>
      </c>
      <c r="AO232" s="125">
        <v>0</v>
      </c>
      <c r="AP232" s="125">
        <v>0.9</v>
      </c>
      <c r="AQ232" s="125">
        <v>0.2</v>
      </c>
      <c r="AR232" s="125">
        <v>0</v>
      </c>
      <c r="AS232" s="125">
        <v>0.1</v>
      </c>
      <c r="AT232" s="125">
        <v>0.2</v>
      </c>
      <c r="AU232" s="125">
        <v>0.2</v>
      </c>
      <c r="AV232" s="125">
        <v>0</v>
      </c>
    </row>
    <row r="233" spans="1:48" s="105" customForma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127"/>
      <c r="M233" s="130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131"/>
      <c r="AF233" s="124">
        <v>41243</v>
      </c>
      <c r="AG233" s="125">
        <v>0</v>
      </c>
      <c r="AH233" s="125">
        <v>2.2999999999999998</v>
      </c>
      <c r="AI233" s="125">
        <v>2.6</v>
      </c>
      <c r="AJ233" s="125">
        <v>1.5</v>
      </c>
      <c r="AK233" s="125">
        <v>0</v>
      </c>
      <c r="AL233" s="125">
        <v>0.9</v>
      </c>
      <c r="AM233" s="125">
        <v>1.6</v>
      </c>
      <c r="AN233" s="125">
        <v>0</v>
      </c>
      <c r="AO233" s="125">
        <v>0</v>
      </c>
      <c r="AP233" s="125">
        <v>1</v>
      </c>
      <c r="AQ233" s="125">
        <v>0.2</v>
      </c>
      <c r="AR233" s="125">
        <v>0.3</v>
      </c>
      <c r="AS233" s="125">
        <v>-0.3</v>
      </c>
      <c r="AT233" s="125">
        <v>-0.9</v>
      </c>
      <c r="AU233" s="125">
        <v>0.1</v>
      </c>
      <c r="AV233" s="125">
        <v>0</v>
      </c>
    </row>
    <row r="234" spans="1:48" s="105" customForma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127"/>
      <c r="M234" s="130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131"/>
      <c r="AF234" s="124">
        <v>41274</v>
      </c>
      <c r="AG234" s="125">
        <v>0</v>
      </c>
      <c r="AH234" s="125">
        <v>1.9</v>
      </c>
      <c r="AI234" s="125">
        <v>3</v>
      </c>
      <c r="AJ234" s="125">
        <v>1.7</v>
      </c>
      <c r="AK234" s="125">
        <v>0</v>
      </c>
      <c r="AL234" s="125">
        <v>1.1000000000000001</v>
      </c>
      <c r="AM234" s="125">
        <v>1.7</v>
      </c>
      <c r="AN234" s="125">
        <v>0</v>
      </c>
      <c r="AO234" s="125">
        <v>0</v>
      </c>
      <c r="AP234" s="125">
        <v>0</v>
      </c>
      <c r="AQ234" s="125">
        <v>0.1</v>
      </c>
      <c r="AR234" s="125">
        <v>0.1</v>
      </c>
      <c r="AS234" s="125">
        <v>-0.2</v>
      </c>
      <c r="AT234" s="125">
        <v>-0.2</v>
      </c>
      <c r="AU234" s="125">
        <v>0</v>
      </c>
      <c r="AV234" s="125">
        <v>0</v>
      </c>
    </row>
    <row r="235" spans="1:48" s="105" customForma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127"/>
      <c r="M235" s="130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131"/>
      <c r="AF235" s="124">
        <v>41305</v>
      </c>
      <c r="AG235" s="125">
        <v>0</v>
      </c>
      <c r="AH235" s="125">
        <v>2.5068000000000001</v>
      </c>
      <c r="AI235" s="125">
        <v>2.9226000000000001</v>
      </c>
      <c r="AJ235" s="125">
        <v>1.4942</v>
      </c>
      <c r="AK235" s="125">
        <v>-0.26169999999999999</v>
      </c>
      <c r="AL235" s="125">
        <v>0.52129999999999999</v>
      </c>
      <c r="AM235" s="125">
        <v>1.7561</v>
      </c>
      <c r="AN235" s="125">
        <v>0</v>
      </c>
      <c r="AO235" s="125">
        <v>0</v>
      </c>
      <c r="AP235" s="125">
        <v>-0.38950000000000001</v>
      </c>
      <c r="AQ235" s="125">
        <v>0.15809999999999999</v>
      </c>
      <c r="AR235" s="125">
        <v>0.29199999999999998</v>
      </c>
      <c r="AS235" s="125">
        <v>0.10390000000000001</v>
      </c>
      <c r="AT235" s="125">
        <v>0.503</v>
      </c>
      <c r="AU235" s="125">
        <v>0.1095</v>
      </c>
      <c r="AV235" s="125">
        <v>0</v>
      </c>
    </row>
    <row r="236" spans="1:48" s="105" customForma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127"/>
      <c r="M236" s="130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131"/>
      <c r="AF236" s="124">
        <v>41333</v>
      </c>
      <c r="AG236" s="125">
        <v>0</v>
      </c>
      <c r="AH236" s="125">
        <v>2.1488999999999998</v>
      </c>
      <c r="AI236" s="125">
        <v>2.8006000000000002</v>
      </c>
      <c r="AJ236" s="125">
        <v>1.589</v>
      </c>
      <c r="AK236" s="125">
        <v>0.2258</v>
      </c>
      <c r="AL236" s="125">
        <v>1.9658</v>
      </c>
      <c r="AM236" s="125">
        <v>1.7899</v>
      </c>
      <c r="AN236" s="125">
        <v>0</v>
      </c>
      <c r="AO236" s="125">
        <v>0</v>
      </c>
      <c r="AP236" s="125">
        <v>-0.69410000000000005</v>
      </c>
      <c r="AQ236" s="125">
        <v>0.31169999999999998</v>
      </c>
      <c r="AR236" s="125">
        <v>0.22720000000000001</v>
      </c>
      <c r="AS236" s="125">
        <v>0.54579999999999995</v>
      </c>
      <c r="AT236" s="125">
        <v>0.63249999999999995</v>
      </c>
      <c r="AU236" s="125">
        <v>0.28939999999999999</v>
      </c>
      <c r="AV236" s="125">
        <v>0</v>
      </c>
    </row>
    <row r="237" spans="1:48" s="105" customForma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127"/>
      <c r="M237" s="130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131"/>
      <c r="AF237" s="124">
        <v>41364</v>
      </c>
      <c r="AG237" s="125">
        <v>0</v>
      </c>
      <c r="AH237" s="125">
        <v>2.2850999999999999</v>
      </c>
      <c r="AI237" s="125">
        <v>2.9186999999999999</v>
      </c>
      <c r="AJ237" s="125">
        <v>1.6209</v>
      </c>
      <c r="AK237" s="125">
        <v>-0.2641</v>
      </c>
      <c r="AL237" s="125">
        <v>1.7206999999999999</v>
      </c>
      <c r="AM237" s="125">
        <v>1.6873</v>
      </c>
      <c r="AN237" s="125">
        <v>0</v>
      </c>
      <c r="AO237" s="125">
        <v>0</v>
      </c>
      <c r="AP237" s="125">
        <v>0.57809999999999995</v>
      </c>
      <c r="AQ237" s="125">
        <v>0.52139999999999997</v>
      </c>
      <c r="AR237" s="125">
        <v>0.01</v>
      </c>
      <c r="AS237" s="125">
        <v>-0.2964</v>
      </c>
      <c r="AT237" s="125">
        <v>-0.35289999999999999</v>
      </c>
      <c r="AU237" s="125">
        <v>-2.5100000000000001E-2</v>
      </c>
      <c r="AV237" s="125">
        <v>0</v>
      </c>
    </row>
    <row r="238" spans="1:48" s="105" customForma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127"/>
      <c r="M238" s="130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131"/>
      <c r="AF238" s="124">
        <v>41394</v>
      </c>
      <c r="AG238" s="125">
        <v>0</v>
      </c>
      <c r="AH238" s="125">
        <v>2.4866000000000001</v>
      </c>
      <c r="AI238" s="125">
        <v>2.8892000000000002</v>
      </c>
      <c r="AJ238" s="125">
        <v>1.5749</v>
      </c>
      <c r="AK238" s="125">
        <v>-1.1014999999999999</v>
      </c>
      <c r="AL238" s="125">
        <v>1.5045999999999999</v>
      </c>
      <c r="AM238" s="125">
        <v>1.496</v>
      </c>
      <c r="AN238" s="125">
        <v>0</v>
      </c>
      <c r="AO238" s="125">
        <v>0</v>
      </c>
      <c r="AP238" s="125">
        <v>0.65010000000000001</v>
      </c>
      <c r="AQ238" s="125">
        <v>0.2016</v>
      </c>
      <c r="AR238" s="125">
        <v>0.1132</v>
      </c>
      <c r="AS238" s="125">
        <v>-0.44940000000000002</v>
      </c>
      <c r="AT238" s="125">
        <v>0.4219</v>
      </c>
      <c r="AU238" s="125">
        <v>2.5899999999999999E-2</v>
      </c>
      <c r="AV238" s="125">
        <v>0</v>
      </c>
    </row>
    <row r="239" spans="1:48" s="105" customForma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127"/>
      <c r="M239" s="130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131"/>
      <c r="AF239" s="124">
        <v>41425</v>
      </c>
      <c r="AG239" s="125">
        <v>0</v>
      </c>
      <c r="AH239" s="125">
        <v>2.5207999999999999</v>
      </c>
      <c r="AI239" s="125">
        <v>2.9973000000000001</v>
      </c>
      <c r="AJ239" s="125">
        <v>1.5657000000000001</v>
      </c>
      <c r="AK239" s="125">
        <v>-1.1870000000000001</v>
      </c>
      <c r="AL239" s="125">
        <v>1.3170999999999999</v>
      </c>
      <c r="AM239" s="125">
        <v>1.4912000000000001</v>
      </c>
      <c r="AN239" s="125">
        <v>0</v>
      </c>
      <c r="AO239" s="125">
        <v>0</v>
      </c>
      <c r="AP239" s="125">
        <v>0.1076</v>
      </c>
      <c r="AQ239" s="125">
        <v>6.25E-2</v>
      </c>
      <c r="AR239" s="125">
        <v>0.1075</v>
      </c>
      <c r="AS239" s="125">
        <v>-0.38179999999999997</v>
      </c>
      <c r="AT239" s="125">
        <v>-0.26469999999999999</v>
      </c>
      <c r="AU239" s="125">
        <v>6.7599999999999993E-2</v>
      </c>
      <c r="AV239" s="125">
        <v>0</v>
      </c>
    </row>
    <row r="240" spans="1:48" s="105" customForma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127"/>
      <c r="M240" s="130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131"/>
      <c r="AF240" s="124">
        <v>41455</v>
      </c>
      <c r="AG240" s="125">
        <v>0</v>
      </c>
      <c r="AH240" s="125">
        <v>2.2627999999999999</v>
      </c>
      <c r="AI240" s="125">
        <v>3.0718000000000001</v>
      </c>
      <c r="AJ240" s="125">
        <v>1.4953000000000001</v>
      </c>
      <c r="AK240" s="125">
        <v>-0.71609999999999996</v>
      </c>
      <c r="AL240" s="125">
        <v>1.3553999999999999</v>
      </c>
      <c r="AM240" s="125">
        <v>1.3796999999999999</v>
      </c>
      <c r="AN240" s="125">
        <v>0</v>
      </c>
      <c r="AO240" s="125">
        <v>0</v>
      </c>
      <c r="AP240" s="125">
        <v>-0.27479999999999999</v>
      </c>
      <c r="AQ240" s="125">
        <v>8.5699999999999998E-2</v>
      </c>
      <c r="AR240" s="125">
        <v>7.8E-2</v>
      </c>
      <c r="AS240" s="125">
        <v>2.0199999999999999E-2</v>
      </c>
      <c r="AT240" s="125">
        <v>3.3500000000000002E-2</v>
      </c>
      <c r="AU240" s="125">
        <v>3.2000000000000001E-2</v>
      </c>
      <c r="AV240" s="125">
        <v>0</v>
      </c>
    </row>
    <row r="241" spans="1:48" s="105" customForma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127"/>
      <c r="M241" s="130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131"/>
      <c r="AF241" s="124">
        <v>41486</v>
      </c>
      <c r="AG241" s="125">
        <v>0</v>
      </c>
      <c r="AH241" s="125">
        <v>2.1835</v>
      </c>
      <c r="AI241" s="125">
        <v>2.7650000000000001</v>
      </c>
      <c r="AJ241" s="125">
        <v>1.3859999999999999</v>
      </c>
      <c r="AK241" s="125">
        <v>-5.4899999999999997E-2</v>
      </c>
      <c r="AL241" s="125">
        <v>1.3205</v>
      </c>
      <c r="AM241" s="125">
        <v>1.2199</v>
      </c>
      <c r="AN241" s="125">
        <v>0</v>
      </c>
      <c r="AO241" s="125">
        <v>0</v>
      </c>
      <c r="AP241" s="125">
        <v>-0.59760000000000002</v>
      </c>
      <c r="AQ241" s="125">
        <v>0.25069999999999998</v>
      </c>
      <c r="AR241" s="125">
        <v>0.12690000000000001</v>
      </c>
      <c r="AS241" s="125">
        <v>0.26019999999999999</v>
      </c>
      <c r="AT241" s="125">
        <v>0.78569999999999995</v>
      </c>
      <c r="AU241" s="125">
        <v>-3.3500000000000002E-2</v>
      </c>
      <c r="AV241" s="125">
        <v>0</v>
      </c>
    </row>
    <row r="242" spans="1:48" s="105" customForma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127"/>
      <c r="M242" s="130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131"/>
      <c r="AF242" s="124">
        <v>41517</v>
      </c>
      <c r="AG242" s="125">
        <v>0</v>
      </c>
      <c r="AH242" s="125">
        <v>2.2479</v>
      </c>
      <c r="AI242" s="125">
        <v>2.6223999999999998</v>
      </c>
      <c r="AJ242" s="125">
        <v>1.391</v>
      </c>
      <c r="AK242" s="125">
        <v>4.9299999999999997E-2</v>
      </c>
      <c r="AL242" s="125">
        <v>1.2297</v>
      </c>
      <c r="AM242" s="125">
        <v>1.2219</v>
      </c>
      <c r="AN242" s="125">
        <v>0</v>
      </c>
      <c r="AO242" s="125">
        <v>0</v>
      </c>
      <c r="AP242" s="125">
        <v>-0.17050000000000001</v>
      </c>
      <c r="AQ242" s="125">
        <v>0.2177</v>
      </c>
      <c r="AR242" s="125">
        <v>5.0999999999999997E-2</v>
      </c>
      <c r="AS242" s="125">
        <v>0.1653</v>
      </c>
      <c r="AT242" s="125">
        <v>-3.8999999999999998E-3</v>
      </c>
      <c r="AU242" s="125">
        <v>0.13750000000000001</v>
      </c>
      <c r="AV242" s="125">
        <v>0</v>
      </c>
    </row>
    <row r="243" spans="1:48" s="105" customForma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127"/>
      <c r="M243" s="130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131"/>
      <c r="AF243" s="124">
        <v>41547</v>
      </c>
      <c r="AG243" s="125">
        <v>0</v>
      </c>
      <c r="AH243" s="125">
        <v>2.2890999999999999</v>
      </c>
      <c r="AI243" s="125">
        <v>2.6219999999999999</v>
      </c>
      <c r="AJ243" s="125">
        <v>1.3763000000000001</v>
      </c>
      <c r="AK243" s="125">
        <v>-0.17169999999999999</v>
      </c>
      <c r="AL243" s="125">
        <v>1.9135</v>
      </c>
      <c r="AM243" s="125">
        <v>1.1033999999999999</v>
      </c>
      <c r="AN243" s="125">
        <v>0</v>
      </c>
      <c r="AO243" s="125">
        <v>0</v>
      </c>
      <c r="AP243" s="125">
        <v>1.1693</v>
      </c>
      <c r="AQ243" s="125">
        <v>0.27660000000000001</v>
      </c>
      <c r="AR243" s="125">
        <v>0.01</v>
      </c>
      <c r="AS243" s="125">
        <v>0.20949999999999999</v>
      </c>
      <c r="AT243" s="125">
        <v>1.0038</v>
      </c>
      <c r="AU243" s="125">
        <v>0.1779</v>
      </c>
      <c r="AV243" s="125">
        <v>0</v>
      </c>
    </row>
    <row r="244" spans="1:48" s="105" customForma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127"/>
      <c r="M244" s="130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131"/>
      <c r="AF244" s="124">
        <v>41578</v>
      </c>
      <c r="AG244" s="125">
        <v>0</v>
      </c>
      <c r="AH244" s="125">
        <v>2.4024000000000001</v>
      </c>
      <c r="AI244" s="125">
        <v>2.5968</v>
      </c>
      <c r="AJ244" s="125">
        <v>1.5244</v>
      </c>
      <c r="AK244" s="125">
        <v>-0.61099999999999999</v>
      </c>
      <c r="AL244" s="125">
        <v>2.4866999999999999</v>
      </c>
      <c r="AM244" s="125">
        <v>0.97309999999999997</v>
      </c>
      <c r="AN244" s="125">
        <v>0</v>
      </c>
      <c r="AO244" s="125">
        <v>0</v>
      </c>
      <c r="AP244" s="125">
        <v>0.99319999999999997</v>
      </c>
      <c r="AQ244" s="125">
        <v>0.1893</v>
      </c>
      <c r="AR244" s="125">
        <v>0.14649999999999999</v>
      </c>
      <c r="AS244" s="125">
        <v>-0.31630000000000003</v>
      </c>
      <c r="AT244" s="125">
        <v>0.79710000000000003</v>
      </c>
      <c r="AU244" s="125">
        <v>6.9000000000000006E-2</v>
      </c>
      <c r="AV244" s="125">
        <v>0</v>
      </c>
    </row>
    <row r="245" spans="1:48" s="105" customForma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127"/>
      <c r="M245" s="130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131"/>
      <c r="AF245" s="124">
        <v>41608</v>
      </c>
      <c r="AG245" s="125">
        <v>0</v>
      </c>
      <c r="AH245" s="125">
        <v>1.9693000000000001</v>
      </c>
      <c r="AI245" s="125">
        <v>2.6214</v>
      </c>
      <c r="AJ245" s="125">
        <v>1.3345</v>
      </c>
      <c r="AK245" s="125">
        <v>-0.53120000000000001</v>
      </c>
      <c r="AL245" s="125">
        <v>2.8205</v>
      </c>
      <c r="AM245" s="125">
        <v>0.97750000000000004</v>
      </c>
      <c r="AN245" s="125">
        <v>0</v>
      </c>
      <c r="AO245" s="125">
        <v>0</v>
      </c>
      <c r="AP245" s="125">
        <v>0.56789999999999996</v>
      </c>
      <c r="AQ245" s="125">
        <v>0.185</v>
      </c>
      <c r="AR245" s="125">
        <v>7.2499999999999995E-2</v>
      </c>
      <c r="AS245" s="125">
        <v>-0.2311</v>
      </c>
      <c r="AT245" s="125">
        <v>-0.56499999999999995</v>
      </c>
      <c r="AU245" s="125">
        <v>8.8099999999999998E-2</v>
      </c>
      <c r="AV245" s="125">
        <v>0</v>
      </c>
    </row>
    <row r="246" spans="1:48" s="105" customForma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127"/>
      <c r="M246" s="130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131"/>
      <c r="AF246" s="124">
        <v>41639</v>
      </c>
      <c r="AG246" s="125">
        <v>0</v>
      </c>
      <c r="AH246" s="125">
        <v>2.0619000000000001</v>
      </c>
      <c r="AI246" s="125">
        <v>2.7736000000000001</v>
      </c>
      <c r="AJ246" s="125">
        <v>1.3503000000000001</v>
      </c>
      <c r="AK246" s="125">
        <v>-0.10199999999999999</v>
      </c>
      <c r="AL246" s="125">
        <v>2.8689</v>
      </c>
      <c r="AM246" s="125">
        <v>0.91039999999999999</v>
      </c>
      <c r="AN246" s="125">
        <v>0</v>
      </c>
      <c r="AO246" s="125">
        <v>0</v>
      </c>
      <c r="AP246" s="125">
        <v>0.124</v>
      </c>
      <c r="AQ246" s="125">
        <v>0.27939999999999998</v>
      </c>
      <c r="AR246" s="125">
        <v>0.1074</v>
      </c>
      <c r="AS246" s="125">
        <v>0.27360000000000001</v>
      </c>
      <c r="AT246" s="125">
        <v>-0.14449999999999999</v>
      </c>
      <c r="AU246" s="125">
        <v>-3.09E-2</v>
      </c>
      <c r="AV246" s="125">
        <v>0</v>
      </c>
    </row>
    <row r="247" spans="1:48" s="105" customForma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127"/>
      <c r="M247" s="130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131"/>
      <c r="AF247" s="124">
        <v>41670</v>
      </c>
      <c r="AG247" s="125">
        <v>0</v>
      </c>
      <c r="AH247" s="125">
        <v>1.9218</v>
      </c>
      <c r="AI247" s="125">
        <v>2.8172000000000001</v>
      </c>
      <c r="AJ247" s="125">
        <v>1.4723999999999999</v>
      </c>
      <c r="AK247" s="125">
        <v>0.19750000000000001</v>
      </c>
      <c r="AL247" s="125">
        <v>3.3456999999999999</v>
      </c>
      <c r="AM247" s="125">
        <v>1.1478999999999999</v>
      </c>
      <c r="AN247" s="125">
        <v>0</v>
      </c>
      <c r="AO247" s="125">
        <v>0</v>
      </c>
      <c r="AP247" s="125">
        <v>-0.52629999999999999</v>
      </c>
      <c r="AQ247" s="125">
        <v>0.2006</v>
      </c>
      <c r="AR247" s="125">
        <v>0.41289999999999999</v>
      </c>
      <c r="AS247" s="125">
        <v>0.40400000000000003</v>
      </c>
      <c r="AT247" s="125">
        <v>0.96879999999999999</v>
      </c>
      <c r="AU247" s="125">
        <v>0.34510000000000002</v>
      </c>
      <c r="AV247" s="125">
        <v>0</v>
      </c>
    </row>
    <row r="248" spans="1:48" s="105" customForma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127"/>
      <c r="M248" s="130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131"/>
      <c r="AF248" s="124">
        <v>41698</v>
      </c>
      <c r="AG248" s="125">
        <v>0</v>
      </c>
      <c r="AH248" s="125">
        <v>2.2210999999999999</v>
      </c>
      <c r="AI248" s="125">
        <v>2.7974999999999999</v>
      </c>
      <c r="AJ248" s="125">
        <v>1.2543</v>
      </c>
      <c r="AK248" s="125">
        <v>-0.41270000000000001</v>
      </c>
      <c r="AL248" s="125">
        <v>2.1419000000000001</v>
      </c>
      <c r="AM248" s="125">
        <v>1.0347999999999999</v>
      </c>
      <c r="AN248" s="125">
        <v>0</v>
      </c>
      <c r="AO248" s="125">
        <v>0</v>
      </c>
      <c r="AP248" s="125">
        <v>-0.40239999999999998</v>
      </c>
      <c r="AQ248" s="125">
        <v>0.29249999999999998</v>
      </c>
      <c r="AR248" s="125">
        <v>1.1900000000000001E-2</v>
      </c>
      <c r="AS248" s="125">
        <v>-6.6600000000000006E-2</v>
      </c>
      <c r="AT248" s="125">
        <v>-0.53969999999999996</v>
      </c>
      <c r="AU248" s="125">
        <v>0.1772</v>
      </c>
      <c r="AV248" s="125">
        <v>0</v>
      </c>
    </row>
    <row r="249" spans="1:48" s="105" customForma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127"/>
      <c r="M249" s="130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131"/>
      <c r="AF249" s="124">
        <v>41729</v>
      </c>
      <c r="AG249" s="125">
        <v>0</v>
      </c>
      <c r="AH249" s="125">
        <v>2.3311999999999999</v>
      </c>
      <c r="AI249" s="125">
        <v>2.5154999999999998</v>
      </c>
      <c r="AJ249" s="125">
        <v>1.2304999999999999</v>
      </c>
      <c r="AK249" s="125">
        <v>-0.39500000000000002</v>
      </c>
      <c r="AL249" s="125">
        <v>2.1196999999999999</v>
      </c>
      <c r="AM249" s="125">
        <v>1.1708000000000001</v>
      </c>
      <c r="AN249" s="125">
        <v>0</v>
      </c>
      <c r="AO249" s="125">
        <v>0</v>
      </c>
      <c r="AP249" s="125">
        <v>0.68630000000000002</v>
      </c>
      <c r="AQ249" s="125">
        <v>0.2457</v>
      </c>
      <c r="AR249" s="125">
        <v>-1.3599999999999999E-2</v>
      </c>
      <c r="AS249" s="125">
        <v>-0.2787</v>
      </c>
      <c r="AT249" s="125">
        <v>-0.37459999999999999</v>
      </c>
      <c r="AU249" s="125">
        <v>0.1095</v>
      </c>
      <c r="AV249" s="125">
        <v>0</v>
      </c>
    </row>
    <row r="250" spans="1:48" s="105" customForma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127"/>
      <c r="M250" s="130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131"/>
      <c r="AF250" s="124">
        <v>41759</v>
      </c>
      <c r="AG250" s="125">
        <v>0</v>
      </c>
      <c r="AH250" s="125">
        <v>2.3014000000000001</v>
      </c>
      <c r="AI250" s="125">
        <v>2.4028</v>
      </c>
      <c r="AJ250" s="125">
        <v>1.2159</v>
      </c>
      <c r="AK250" s="125">
        <v>5.2400000000000002E-2</v>
      </c>
      <c r="AL250" s="125">
        <v>1.9794</v>
      </c>
      <c r="AM250" s="125">
        <v>1.1917</v>
      </c>
      <c r="AN250" s="125">
        <v>0</v>
      </c>
      <c r="AO250" s="125">
        <v>0</v>
      </c>
      <c r="AP250" s="125">
        <v>0.62080000000000002</v>
      </c>
      <c r="AQ250" s="125">
        <v>9.1399999999999995E-2</v>
      </c>
      <c r="AR250" s="125">
        <v>9.8799999999999999E-2</v>
      </c>
      <c r="AS250" s="125">
        <v>-2.2000000000000001E-3</v>
      </c>
      <c r="AT250" s="125">
        <v>0.28399999999999997</v>
      </c>
      <c r="AU250" s="125">
        <v>4.6600000000000003E-2</v>
      </c>
      <c r="AV250" s="125">
        <v>0</v>
      </c>
    </row>
    <row r="251" spans="1:48" s="105" customForma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127"/>
      <c r="M251" s="130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131"/>
      <c r="AF251" s="124">
        <v>41790</v>
      </c>
      <c r="AG251" s="125">
        <v>0</v>
      </c>
      <c r="AH251" s="125">
        <v>2.5030999999999999</v>
      </c>
      <c r="AI251" s="125">
        <v>2.3336000000000001</v>
      </c>
      <c r="AJ251" s="125">
        <v>1.1850000000000001</v>
      </c>
      <c r="AK251" s="125">
        <v>0.57809999999999995</v>
      </c>
      <c r="AL251" s="125">
        <v>2.1214</v>
      </c>
      <c r="AM251" s="125">
        <v>1.2456</v>
      </c>
      <c r="AN251" s="125">
        <v>0</v>
      </c>
      <c r="AO251" s="125">
        <v>0</v>
      </c>
      <c r="AP251" s="125">
        <v>0.3049</v>
      </c>
      <c r="AQ251" s="125">
        <v>-5.1000000000000004E-3</v>
      </c>
      <c r="AR251" s="125">
        <v>7.6999999999999999E-2</v>
      </c>
      <c r="AS251" s="125">
        <v>0.14169999999999999</v>
      </c>
      <c r="AT251" s="125">
        <v>-0.12570000000000001</v>
      </c>
      <c r="AU251" s="125">
        <v>0.1208</v>
      </c>
      <c r="AV251" s="125">
        <v>0</v>
      </c>
    </row>
    <row r="252" spans="1:48" s="105" customForma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127"/>
      <c r="M252" s="130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131"/>
      <c r="AF252" s="124">
        <v>41820</v>
      </c>
      <c r="AG252" s="125">
        <v>0</v>
      </c>
      <c r="AH252" s="125">
        <v>2.597</v>
      </c>
      <c r="AI252" s="125">
        <v>2.2273000000000001</v>
      </c>
      <c r="AJ252" s="125">
        <v>1.2149000000000001</v>
      </c>
      <c r="AK252" s="125">
        <v>0.64249999999999996</v>
      </c>
      <c r="AL252" s="125">
        <v>2.0983999999999998</v>
      </c>
      <c r="AM252" s="125">
        <v>1.2775000000000001</v>
      </c>
      <c r="AN252" s="125">
        <v>0</v>
      </c>
      <c r="AO252" s="125">
        <v>0</v>
      </c>
      <c r="AP252" s="125">
        <v>-0.1835</v>
      </c>
      <c r="AQ252" s="125">
        <v>-1.83E-2</v>
      </c>
      <c r="AR252" s="125">
        <v>0.1075</v>
      </c>
      <c r="AS252" s="125">
        <v>8.4199999999999997E-2</v>
      </c>
      <c r="AT252" s="125">
        <v>1.09E-2</v>
      </c>
      <c r="AU252" s="125">
        <v>6.3600000000000004E-2</v>
      </c>
      <c r="AV252" s="125">
        <v>0</v>
      </c>
    </row>
    <row r="253" spans="1:48" s="105" customForma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127"/>
      <c r="M253" s="130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131"/>
      <c r="AF253" s="124">
        <v>41851</v>
      </c>
      <c r="AG253" s="125">
        <v>0</v>
      </c>
      <c r="AH253" s="125">
        <v>2.6284999999999998</v>
      </c>
      <c r="AI253" s="125">
        <v>2.0186000000000002</v>
      </c>
      <c r="AJ253" s="125">
        <v>1.1316999999999999</v>
      </c>
      <c r="AK253" s="125">
        <v>0.6774</v>
      </c>
      <c r="AL253" s="125">
        <v>2.1223000000000001</v>
      </c>
      <c r="AM253" s="125">
        <v>1.4265000000000001</v>
      </c>
      <c r="AN253" s="125">
        <v>0</v>
      </c>
      <c r="AO253" s="125">
        <v>0</v>
      </c>
      <c r="AP253" s="125">
        <v>-0.56720000000000004</v>
      </c>
      <c r="AQ253" s="125">
        <v>4.5999999999999999E-2</v>
      </c>
      <c r="AR253" s="125">
        <v>4.4699999999999997E-2</v>
      </c>
      <c r="AS253" s="125">
        <v>0.29499999999999998</v>
      </c>
      <c r="AT253" s="125">
        <v>0.80930000000000002</v>
      </c>
      <c r="AU253" s="125">
        <v>0.1135</v>
      </c>
      <c r="AV253" s="125">
        <v>0</v>
      </c>
    </row>
    <row r="254" spans="1:48" s="105" customForma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127"/>
      <c r="M254" s="130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131"/>
      <c r="AF254" s="124">
        <v>41882</v>
      </c>
      <c r="AG254" s="125">
        <v>0</v>
      </c>
      <c r="AH254" s="125">
        <v>2.5948000000000002</v>
      </c>
      <c r="AI254" s="125">
        <v>1.8505</v>
      </c>
      <c r="AJ254" s="125">
        <v>1.0871999999999999</v>
      </c>
      <c r="AK254" s="125">
        <v>0.1774</v>
      </c>
      <c r="AL254" s="125">
        <v>1.9382999999999999</v>
      </c>
      <c r="AM254" s="125">
        <v>1.3898999999999999</v>
      </c>
      <c r="AN254" s="125">
        <v>0</v>
      </c>
      <c r="AO254" s="125">
        <v>0</v>
      </c>
      <c r="AP254" s="125">
        <v>-0.20319999999999999</v>
      </c>
      <c r="AQ254" s="125">
        <v>5.2699999999999997E-2</v>
      </c>
      <c r="AR254" s="125">
        <v>6.8999999999999999E-3</v>
      </c>
      <c r="AS254" s="125">
        <v>-0.3322</v>
      </c>
      <c r="AT254" s="125">
        <v>-0.184</v>
      </c>
      <c r="AU254" s="125">
        <v>0.1013</v>
      </c>
      <c r="AV254" s="125">
        <v>0</v>
      </c>
    </row>
    <row r="255" spans="1:48" s="105" customForma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127"/>
      <c r="M255" s="130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131"/>
      <c r="AF255" s="124">
        <v>41912</v>
      </c>
      <c r="AG255" s="125">
        <v>0</v>
      </c>
      <c r="AH255" s="125">
        <v>2.3786999999999998</v>
      </c>
      <c r="AI255" s="125">
        <v>1.6464000000000001</v>
      </c>
      <c r="AJ255" s="125">
        <v>1.1247</v>
      </c>
      <c r="AK255" s="125">
        <v>-0.34250000000000003</v>
      </c>
      <c r="AL255" s="125">
        <v>1.8836999999999999</v>
      </c>
      <c r="AM255" s="125">
        <v>1.2447999999999999</v>
      </c>
      <c r="AN255" s="125">
        <v>0</v>
      </c>
      <c r="AO255" s="125">
        <v>0</v>
      </c>
      <c r="AP255" s="125">
        <v>0.95620000000000005</v>
      </c>
      <c r="AQ255" s="125">
        <v>7.5600000000000001E-2</v>
      </c>
      <c r="AR255" s="125">
        <v>4.7100000000000003E-2</v>
      </c>
      <c r="AS255" s="125">
        <v>-0.31059999999999999</v>
      </c>
      <c r="AT255" s="125">
        <v>0.94979999999999998</v>
      </c>
      <c r="AU255" s="125">
        <v>3.4500000000000003E-2</v>
      </c>
      <c r="AV255" s="125">
        <v>0</v>
      </c>
    </row>
    <row r="256" spans="1:48" s="105" customForma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127"/>
      <c r="M256" s="130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131"/>
      <c r="AF256" s="124">
        <v>41943</v>
      </c>
      <c r="AG256" s="125">
        <v>0</v>
      </c>
      <c r="AH256" s="125">
        <v>2.3605999999999998</v>
      </c>
      <c r="AI256" s="125">
        <v>1.6458999999999999</v>
      </c>
      <c r="AJ256" s="125">
        <v>1.1845000000000001</v>
      </c>
      <c r="AK256" s="125">
        <v>-0.34520000000000001</v>
      </c>
      <c r="AL256" s="125">
        <v>1.0739000000000001</v>
      </c>
      <c r="AM256" s="125">
        <v>1.3090999999999999</v>
      </c>
      <c r="AN256" s="125">
        <v>0</v>
      </c>
      <c r="AO256" s="125">
        <v>0</v>
      </c>
      <c r="AP256" s="125">
        <v>0.97540000000000004</v>
      </c>
      <c r="AQ256" s="125">
        <v>0.1888</v>
      </c>
      <c r="AR256" s="125">
        <v>0.20580000000000001</v>
      </c>
      <c r="AS256" s="125">
        <v>-0.31890000000000002</v>
      </c>
      <c r="AT256" s="125">
        <v>-4.1000000000000003E-3</v>
      </c>
      <c r="AU256" s="125">
        <v>0.13250000000000001</v>
      </c>
      <c r="AV256" s="125">
        <v>0</v>
      </c>
    </row>
    <row r="257" spans="1:48" s="105" customForma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127"/>
      <c r="M257" s="130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131"/>
      <c r="AF257" s="124">
        <v>41973</v>
      </c>
      <c r="AG257" s="125">
        <v>0</v>
      </c>
      <c r="AH257" s="125">
        <v>2.6171000000000002</v>
      </c>
      <c r="AI257" s="125">
        <v>1.3532999999999999</v>
      </c>
      <c r="AJ257" s="125">
        <v>1.1732</v>
      </c>
      <c r="AK257" s="125">
        <v>-0.81200000000000006</v>
      </c>
      <c r="AL257" s="125">
        <v>0.97860000000000003</v>
      </c>
      <c r="AM257" s="125">
        <v>1.2737000000000001</v>
      </c>
      <c r="AN257" s="125">
        <v>0</v>
      </c>
      <c r="AO257" s="125">
        <v>0</v>
      </c>
      <c r="AP257" s="125">
        <v>0.81989999999999996</v>
      </c>
      <c r="AQ257" s="125">
        <v>-0.10340000000000001</v>
      </c>
      <c r="AR257" s="125">
        <v>6.13E-2</v>
      </c>
      <c r="AS257" s="125">
        <v>-0.69840000000000002</v>
      </c>
      <c r="AT257" s="125">
        <v>-0.65869999999999995</v>
      </c>
      <c r="AU257" s="125">
        <v>5.3100000000000001E-2</v>
      </c>
      <c r="AV257" s="125">
        <v>0</v>
      </c>
    </row>
    <row r="258" spans="1:48" s="105" customForma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127"/>
      <c r="M258" s="130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131"/>
      <c r="AF258" s="124">
        <v>42004</v>
      </c>
      <c r="AG258" s="125">
        <v>0</v>
      </c>
      <c r="AH258" s="125">
        <v>2.6257000000000001</v>
      </c>
      <c r="AI258" s="125">
        <v>1.0072000000000001</v>
      </c>
      <c r="AJ258" s="125">
        <v>1.1306</v>
      </c>
      <c r="AK258" s="125">
        <v>-1.4023000000000001</v>
      </c>
      <c r="AL258" s="125">
        <v>0.874</v>
      </c>
      <c r="AM258" s="125">
        <v>1.5325</v>
      </c>
      <c r="AN258" s="125">
        <v>0</v>
      </c>
      <c r="AO258" s="125">
        <v>0</v>
      </c>
      <c r="AP258" s="125">
        <v>0.13239999999999999</v>
      </c>
      <c r="AQ258" s="125">
        <v>-6.3E-2</v>
      </c>
      <c r="AR258" s="125">
        <v>6.5199999999999994E-2</v>
      </c>
      <c r="AS258" s="125">
        <v>-0.32319999999999999</v>
      </c>
      <c r="AT258" s="125">
        <v>-0.24790000000000001</v>
      </c>
      <c r="AU258" s="125">
        <v>0.22450000000000001</v>
      </c>
      <c r="AV258" s="125">
        <v>0</v>
      </c>
    </row>
    <row r="259" spans="1:48" s="105" customForma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127"/>
      <c r="M259" s="130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131"/>
      <c r="AF259" s="124">
        <v>42035</v>
      </c>
      <c r="AG259" s="125">
        <v>0</v>
      </c>
      <c r="AH259" s="125">
        <v>2.8660000000000001</v>
      </c>
      <c r="AI259" s="125">
        <v>0.83099999999999996</v>
      </c>
      <c r="AJ259" s="125">
        <v>0.91439999999999999</v>
      </c>
      <c r="AK259" s="125">
        <v>-2.2290999999999999</v>
      </c>
      <c r="AL259" s="125">
        <v>0.29930000000000001</v>
      </c>
      <c r="AM259" s="125">
        <v>1.6120000000000001</v>
      </c>
      <c r="AN259" s="125">
        <v>0</v>
      </c>
      <c r="AO259" s="125">
        <v>0</v>
      </c>
      <c r="AP259" s="125">
        <v>-0.29330000000000001</v>
      </c>
      <c r="AQ259" s="125">
        <v>2.58E-2</v>
      </c>
      <c r="AR259" s="125">
        <v>0.19819999999999999</v>
      </c>
      <c r="AS259" s="125">
        <v>-0.43790000000000001</v>
      </c>
      <c r="AT259" s="125">
        <v>0.39360000000000001</v>
      </c>
      <c r="AU259" s="125">
        <v>0.42370000000000002</v>
      </c>
      <c r="AV259" s="125">
        <v>0</v>
      </c>
    </row>
    <row r="260" spans="1:48" s="105" customForma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127"/>
      <c r="M260" s="130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131"/>
      <c r="AF260" s="124">
        <v>42063</v>
      </c>
      <c r="AG260" s="125">
        <v>0</v>
      </c>
      <c r="AH260" s="125">
        <v>2.9417</v>
      </c>
      <c r="AI260" s="125">
        <v>0.57650000000000001</v>
      </c>
      <c r="AJ260" s="125">
        <v>1.4583999999999999</v>
      </c>
      <c r="AK260" s="125">
        <v>-1.7018</v>
      </c>
      <c r="AL260" s="125">
        <v>1.8373999999999999</v>
      </c>
      <c r="AM260" s="125">
        <v>1.91</v>
      </c>
      <c r="AN260" s="125">
        <v>0</v>
      </c>
      <c r="AO260" s="125">
        <v>0</v>
      </c>
      <c r="AP260" s="125">
        <v>-0.32919999999999999</v>
      </c>
      <c r="AQ260" s="125">
        <v>3.9399999999999998E-2</v>
      </c>
      <c r="AR260" s="125">
        <v>0.55100000000000005</v>
      </c>
      <c r="AS260" s="125">
        <v>0.4723</v>
      </c>
      <c r="AT260" s="125">
        <v>0.98550000000000004</v>
      </c>
      <c r="AU260" s="125">
        <v>0.47110000000000002</v>
      </c>
      <c r="AV260" s="125">
        <v>0</v>
      </c>
    </row>
    <row r="261" spans="1:48" s="105" customForma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127"/>
      <c r="M261" s="130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131"/>
      <c r="AF261" s="124">
        <v>42094</v>
      </c>
      <c r="AG261" s="125">
        <v>0</v>
      </c>
      <c r="AH261" s="125">
        <v>3.02</v>
      </c>
      <c r="AI261" s="125">
        <v>0.63119999999999998</v>
      </c>
      <c r="AJ261" s="125">
        <v>1.2027000000000001</v>
      </c>
      <c r="AK261" s="125">
        <v>-1.5408999999999999</v>
      </c>
      <c r="AL261" s="125">
        <v>1.5733999999999999</v>
      </c>
      <c r="AM261" s="125">
        <v>1.5626</v>
      </c>
      <c r="AN261" s="125">
        <v>0</v>
      </c>
      <c r="AO261" s="125">
        <v>0</v>
      </c>
      <c r="AP261" s="125">
        <v>0.76300000000000001</v>
      </c>
      <c r="AQ261" s="125">
        <v>0.30020000000000002</v>
      </c>
      <c r="AR261" s="125">
        <v>-0.26550000000000001</v>
      </c>
      <c r="AS261" s="125">
        <v>-0.1154</v>
      </c>
      <c r="AT261" s="125">
        <v>-0.63280000000000003</v>
      </c>
      <c r="AU261" s="125">
        <v>-0.2319</v>
      </c>
      <c r="AV261" s="125">
        <v>0</v>
      </c>
    </row>
    <row r="262" spans="1:48" s="105" customForma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127"/>
      <c r="M262" s="130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131"/>
      <c r="AF262" s="124">
        <v>42124</v>
      </c>
      <c r="AG262" s="125">
        <v>0</v>
      </c>
      <c r="AH262" s="125">
        <v>2.8529</v>
      </c>
      <c r="AI262" s="125">
        <v>0.6129</v>
      </c>
      <c r="AJ262" s="125">
        <v>1.1254999999999999</v>
      </c>
      <c r="AK262" s="125">
        <v>-1.5549999999999999</v>
      </c>
      <c r="AL262" s="125">
        <v>1.6493</v>
      </c>
      <c r="AM262" s="125">
        <v>1.7579</v>
      </c>
      <c r="AN262" s="125">
        <v>0</v>
      </c>
      <c r="AO262" s="125">
        <v>0</v>
      </c>
      <c r="AP262" s="125">
        <v>0.45760000000000001</v>
      </c>
      <c r="AQ262" s="125">
        <v>7.3200000000000001E-2</v>
      </c>
      <c r="AR262" s="125">
        <v>2.24E-2</v>
      </c>
      <c r="AS262" s="125">
        <v>-1.6500000000000001E-2</v>
      </c>
      <c r="AT262" s="125">
        <v>0.3589</v>
      </c>
      <c r="AU262" s="125">
        <v>0.23899999999999999</v>
      </c>
      <c r="AV262" s="125">
        <v>0</v>
      </c>
    </row>
    <row r="263" spans="1:48" s="105" customForma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127"/>
      <c r="M263" s="130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131"/>
      <c r="AF263" s="124">
        <v>42155</v>
      </c>
      <c r="AG263" s="125">
        <v>0</v>
      </c>
      <c r="AH263" s="125">
        <v>2.8235000000000001</v>
      </c>
      <c r="AI263" s="125">
        <v>0.71440000000000003</v>
      </c>
      <c r="AJ263" s="125">
        <v>1.0427</v>
      </c>
      <c r="AK263" s="125">
        <v>-1.3402000000000001</v>
      </c>
      <c r="AL263" s="125">
        <v>1.6921999999999999</v>
      </c>
      <c r="AM263" s="125">
        <v>1.754</v>
      </c>
      <c r="AN263" s="125">
        <v>0</v>
      </c>
      <c r="AO263" s="125">
        <v>0</v>
      </c>
      <c r="AP263" s="125">
        <v>0.27629999999999999</v>
      </c>
      <c r="AQ263" s="125">
        <v>9.5799999999999996E-2</v>
      </c>
      <c r="AR263" s="125">
        <v>-4.8999999999999998E-3</v>
      </c>
      <c r="AS263" s="125">
        <v>0.36020000000000002</v>
      </c>
      <c r="AT263" s="125">
        <v>-8.3599999999999994E-2</v>
      </c>
      <c r="AU263" s="125">
        <v>0.11700000000000001</v>
      </c>
      <c r="AV263" s="125">
        <v>0</v>
      </c>
    </row>
    <row r="264" spans="1:48" s="105" customForma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127"/>
      <c r="M264" s="130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131"/>
      <c r="AF264" s="124">
        <v>42185</v>
      </c>
      <c r="AG264" s="125">
        <v>0</v>
      </c>
      <c r="AH264" s="125">
        <v>2.9135</v>
      </c>
      <c r="AI264" s="125">
        <v>0.77759999999999996</v>
      </c>
      <c r="AJ264" s="125">
        <v>1.0227999999999999</v>
      </c>
      <c r="AK264" s="125">
        <v>-1.5018</v>
      </c>
      <c r="AL264" s="125">
        <v>1.7392000000000001</v>
      </c>
      <c r="AM264" s="125">
        <v>1.9359999999999999</v>
      </c>
      <c r="AN264" s="125">
        <v>0</v>
      </c>
      <c r="AO264" s="125">
        <v>0</v>
      </c>
      <c r="AP264" s="125">
        <v>-9.6100000000000005E-2</v>
      </c>
      <c r="AQ264" s="125">
        <v>4.4400000000000002E-2</v>
      </c>
      <c r="AR264" s="125">
        <v>8.77E-2</v>
      </c>
      <c r="AS264" s="125">
        <v>-7.9799999999999996E-2</v>
      </c>
      <c r="AT264" s="125">
        <v>5.7200000000000001E-2</v>
      </c>
      <c r="AU264" s="125">
        <v>0.24260000000000001</v>
      </c>
      <c r="AV264" s="125">
        <v>0</v>
      </c>
    </row>
    <row r="265" spans="1:48" s="105" customForma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127"/>
      <c r="M265" s="130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131"/>
      <c r="AF265" s="124">
        <v>42216</v>
      </c>
      <c r="AG265" s="125">
        <v>0</v>
      </c>
      <c r="AH265" s="125">
        <v>2.9489000000000001</v>
      </c>
      <c r="AI265" s="125">
        <v>0.78220000000000001</v>
      </c>
      <c r="AJ265" s="125">
        <v>1.0186999999999999</v>
      </c>
      <c r="AK265" s="125">
        <v>-1.8099000000000001</v>
      </c>
      <c r="AL265" s="125">
        <v>1.6849000000000001</v>
      </c>
      <c r="AM265" s="125">
        <v>1.9188000000000001</v>
      </c>
      <c r="AN265" s="125">
        <v>0</v>
      </c>
      <c r="AO265" s="125">
        <v>0</v>
      </c>
      <c r="AP265" s="125">
        <v>-0.53300000000000003</v>
      </c>
      <c r="AQ265" s="125">
        <v>5.0599999999999999E-2</v>
      </c>
      <c r="AR265" s="125">
        <v>4.07E-2</v>
      </c>
      <c r="AS265" s="125">
        <v>-1.8800000000000001E-2</v>
      </c>
      <c r="AT265" s="125">
        <v>0.75549999999999995</v>
      </c>
      <c r="AU265" s="125">
        <v>9.6500000000000002E-2</v>
      </c>
      <c r="AV265" s="125">
        <v>0</v>
      </c>
    </row>
    <row r="266" spans="1:48" s="105" customForma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127"/>
      <c r="M266" s="130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131"/>
      <c r="AF266" s="124">
        <v>42247</v>
      </c>
      <c r="AG266" s="125">
        <v>0</v>
      </c>
      <c r="AH266" s="125">
        <v>2.9319000000000002</v>
      </c>
      <c r="AI266" s="125">
        <v>0.7702</v>
      </c>
      <c r="AJ266" s="125">
        <v>0.98250000000000004</v>
      </c>
      <c r="AK266" s="125">
        <v>-2.0945</v>
      </c>
      <c r="AL266" s="125">
        <v>1.8187</v>
      </c>
      <c r="AM266" s="125">
        <v>1.9421999999999999</v>
      </c>
      <c r="AN266" s="125">
        <v>0</v>
      </c>
      <c r="AO266" s="125">
        <v>0</v>
      </c>
      <c r="AP266" s="125">
        <v>-0.21970000000000001</v>
      </c>
      <c r="AQ266" s="125">
        <v>4.0800000000000003E-2</v>
      </c>
      <c r="AR266" s="125">
        <v>-2.9000000000000001E-2</v>
      </c>
      <c r="AS266" s="125">
        <v>-0.62109999999999999</v>
      </c>
      <c r="AT266" s="125">
        <v>-5.2699999999999997E-2</v>
      </c>
      <c r="AU266" s="125">
        <v>0.12429999999999999</v>
      </c>
      <c r="AV266" s="125">
        <v>0</v>
      </c>
    </row>
    <row r="267" spans="1:48" s="105" customForma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127"/>
      <c r="M267" s="130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131"/>
      <c r="AF267" s="124">
        <v>42277</v>
      </c>
      <c r="AG267" s="125">
        <v>0</v>
      </c>
      <c r="AH267" s="125">
        <v>2.7966000000000002</v>
      </c>
      <c r="AI267" s="125">
        <v>0.7853</v>
      </c>
      <c r="AJ267" s="125">
        <v>1.0018</v>
      </c>
      <c r="AK267" s="125">
        <v>-2.1396999999999999</v>
      </c>
      <c r="AL267" s="125">
        <v>1.3916999999999999</v>
      </c>
      <c r="AM267" s="125">
        <v>2.1044</v>
      </c>
      <c r="AN267" s="125">
        <v>0</v>
      </c>
      <c r="AO267" s="125">
        <v>0</v>
      </c>
      <c r="AP267" s="125">
        <v>0.82340000000000002</v>
      </c>
      <c r="AQ267" s="125">
        <v>9.06E-2</v>
      </c>
      <c r="AR267" s="125">
        <v>6.6199999999999995E-2</v>
      </c>
      <c r="AS267" s="125">
        <v>-0.35659999999999997</v>
      </c>
      <c r="AT267" s="125">
        <v>0.52639999999999998</v>
      </c>
      <c r="AU267" s="125">
        <v>0.19370000000000001</v>
      </c>
      <c r="AV267" s="125">
        <v>0</v>
      </c>
    </row>
    <row r="268" spans="1:48" s="105" customForma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127"/>
      <c r="M268" s="130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131"/>
      <c r="AF268" s="124">
        <v>42308</v>
      </c>
      <c r="AG268" s="125">
        <v>0</v>
      </c>
      <c r="AH268" s="125">
        <v>2.4298000000000002</v>
      </c>
      <c r="AI268" s="125">
        <v>0.61519999999999997</v>
      </c>
      <c r="AJ268" s="125">
        <v>0.84040000000000004</v>
      </c>
      <c r="AK268" s="125">
        <v>-1.8515999999999999</v>
      </c>
      <c r="AL268" s="125">
        <v>1.1194999999999999</v>
      </c>
      <c r="AM268" s="125">
        <v>2.2033999999999998</v>
      </c>
      <c r="AN268" s="125">
        <v>0</v>
      </c>
      <c r="AO268" s="125">
        <v>0</v>
      </c>
      <c r="AP268" s="125">
        <v>0.61509999999999998</v>
      </c>
      <c r="AQ268" s="125">
        <v>1.9699999999999999E-2</v>
      </c>
      <c r="AR268" s="125">
        <v>4.5600000000000002E-2</v>
      </c>
      <c r="AS268" s="125">
        <v>-2.5499999999999998E-2</v>
      </c>
      <c r="AT268" s="125">
        <v>-0.27260000000000001</v>
      </c>
      <c r="AU268" s="125">
        <v>0.22969999999999999</v>
      </c>
      <c r="AV268" s="125">
        <v>0</v>
      </c>
    </row>
    <row r="269" spans="1:48" s="105" customForma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127"/>
      <c r="M269" s="130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131"/>
      <c r="AF269" s="124">
        <v>42338</v>
      </c>
      <c r="AG269" s="125">
        <v>0</v>
      </c>
      <c r="AH269" s="125">
        <v>2.1962999999999999</v>
      </c>
      <c r="AI269" s="125">
        <v>0.72309999999999997</v>
      </c>
      <c r="AJ269" s="125">
        <v>0.83130000000000004</v>
      </c>
      <c r="AK269" s="125">
        <v>-1.4076</v>
      </c>
      <c r="AL269" s="125">
        <v>1.2018</v>
      </c>
      <c r="AM269" s="125">
        <v>2.5615999999999999</v>
      </c>
      <c r="AN269" s="125">
        <v>0</v>
      </c>
      <c r="AO269" s="125">
        <v>0</v>
      </c>
      <c r="AP269" s="125">
        <v>0.59</v>
      </c>
      <c r="AQ269" s="125">
        <v>3.7000000000000002E-3</v>
      </c>
      <c r="AR269" s="125">
        <v>5.2299999999999999E-2</v>
      </c>
      <c r="AS269" s="125">
        <v>-0.2492</v>
      </c>
      <c r="AT269" s="125">
        <v>-0.57779999999999998</v>
      </c>
      <c r="AU269" s="125">
        <v>0.4037</v>
      </c>
      <c r="AV269" s="125">
        <v>0</v>
      </c>
    </row>
    <row r="270" spans="1:48" s="105" customForma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127"/>
      <c r="M270" s="130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131"/>
      <c r="AF270" s="124">
        <v>42369</v>
      </c>
      <c r="AG270" s="125">
        <v>0</v>
      </c>
      <c r="AH270" s="125">
        <v>2.0463</v>
      </c>
      <c r="AI270" s="125">
        <v>0.77890000000000004</v>
      </c>
      <c r="AJ270" s="125">
        <v>0.80369999999999997</v>
      </c>
      <c r="AK270" s="125">
        <v>-1.2724</v>
      </c>
      <c r="AL270" s="125">
        <v>1.3118000000000001</v>
      </c>
      <c r="AM270" s="125">
        <v>2.5051000000000001</v>
      </c>
      <c r="AN270" s="125">
        <v>0</v>
      </c>
      <c r="AO270" s="125">
        <v>0</v>
      </c>
      <c r="AP270" s="125">
        <v>-1.46E-2</v>
      </c>
      <c r="AQ270" s="125">
        <v>-7.6E-3</v>
      </c>
      <c r="AR270" s="125">
        <v>3.7900000000000003E-2</v>
      </c>
      <c r="AS270" s="125">
        <v>-0.1865</v>
      </c>
      <c r="AT270" s="125">
        <v>-0.13950000000000001</v>
      </c>
      <c r="AU270" s="125">
        <v>0.1694</v>
      </c>
      <c r="AV270" s="125">
        <v>0</v>
      </c>
    </row>
    <row r="271" spans="1:48" s="105" customForma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127"/>
      <c r="M271" s="130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131"/>
      <c r="AF271" s="124">
        <v>42400</v>
      </c>
      <c r="AG271" s="125">
        <v>3.6</v>
      </c>
      <c r="AH271" s="125">
        <v>1.9</v>
      </c>
      <c r="AI271" s="125">
        <v>1.4</v>
      </c>
      <c r="AJ271" s="125">
        <v>0.6</v>
      </c>
      <c r="AK271" s="125">
        <v>-1.6</v>
      </c>
      <c r="AL271" s="125">
        <v>1.7</v>
      </c>
      <c r="AM271" s="125">
        <v>2.9</v>
      </c>
      <c r="AN271" s="125">
        <v>-0.4</v>
      </c>
      <c r="AO271" s="125">
        <v>1.4</v>
      </c>
      <c r="AP271" s="125">
        <v>-0.4</v>
      </c>
      <c r="AQ271" s="125">
        <v>0.1</v>
      </c>
      <c r="AR271" s="125">
        <v>0.1</v>
      </c>
      <c r="AS271" s="125">
        <v>0</v>
      </c>
      <c r="AT271" s="125">
        <v>0.6</v>
      </c>
      <c r="AU271" s="125">
        <v>0.3</v>
      </c>
      <c r="AV271" s="125">
        <v>0.7</v>
      </c>
    </row>
    <row r="272" spans="1:48" s="105" customForma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127"/>
      <c r="M272" s="130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131"/>
      <c r="AF272" s="124">
        <v>42429</v>
      </c>
      <c r="AG272" s="125">
        <v>5.8</v>
      </c>
      <c r="AH272" s="125">
        <v>1.6</v>
      </c>
      <c r="AI272" s="125">
        <v>1.3</v>
      </c>
      <c r="AJ272" s="125">
        <v>0.3</v>
      </c>
      <c r="AK272" s="125">
        <v>-1.6</v>
      </c>
      <c r="AL272" s="125">
        <v>0.9</v>
      </c>
      <c r="AM272" s="125">
        <v>2.8</v>
      </c>
      <c r="AN272" s="125">
        <v>0.4</v>
      </c>
      <c r="AO272" s="125">
        <v>4.5999999999999996</v>
      </c>
      <c r="AP272" s="125">
        <v>-0.4</v>
      </c>
      <c r="AQ272" s="125">
        <v>0.1</v>
      </c>
      <c r="AR272" s="125">
        <v>0.1</v>
      </c>
      <c r="AS272" s="125">
        <v>0.3</v>
      </c>
      <c r="AT272" s="125">
        <v>0.6</v>
      </c>
      <c r="AU272" s="125">
        <v>0.1</v>
      </c>
      <c r="AV272" s="125">
        <v>1.6</v>
      </c>
    </row>
    <row r="273" spans="1:48" s="105" customForma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127"/>
      <c r="M273" s="130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131"/>
      <c r="AF273" s="124">
        <v>42460</v>
      </c>
      <c r="AG273" s="125">
        <v>5.9696999999999996</v>
      </c>
      <c r="AH273" s="125">
        <v>1.5329999999999999</v>
      </c>
      <c r="AI273" s="125">
        <v>1.3144</v>
      </c>
      <c r="AJ273" s="125">
        <v>0.37769999999999998</v>
      </c>
      <c r="AK273" s="125">
        <v>-2.6172</v>
      </c>
      <c r="AL273" s="125">
        <v>1.1713</v>
      </c>
      <c r="AM273" s="125">
        <v>3.0950000000000002</v>
      </c>
      <c r="AN273" s="125">
        <v>1.7197</v>
      </c>
      <c r="AO273" s="125">
        <v>-1.2718</v>
      </c>
      <c r="AP273" s="125">
        <v>0.49409999999999998</v>
      </c>
      <c r="AQ273" s="125">
        <v>0.33829999999999999</v>
      </c>
      <c r="AR273" s="125">
        <v>-0.1658</v>
      </c>
      <c r="AS273" s="125">
        <v>-0.6915</v>
      </c>
      <c r="AT273" s="125">
        <v>-0.72119999999999995</v>
      </c>
      <c r="AU273" s="125">
        <v>0.27879999999999999</v>
      </c>
      <c r="AV273" s="125">
        <v>0.25309999999999999</v>
      </c>
    </row>
    <row r="274" spans="1:48" s="105" customForma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127"/>
      <c r="M274" s="130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131"/>
      <c r="AF274" s="124">
        <v>42490</v>
      </c>
      <c r="AG274" s="125">
        <v>5.8912000000000004</v>
      </c>
      <c r="AH274" s="125">
        <v>1.4706999999999999</v>
      </c>
      <c r="AI274" s="125">
        <v>1.4057999999999999</v>
      </c>
      <c r="AJ274" s="125">
        <v>0.47689999999999999</v>
      </c>
      <c r="AK274" s="125">
        <v>-2.3736999999999999</v>
      </c>
      <c r="AL274" s="125">
        <v>1.1589</v>
      </c>
      <c r="AM274" s="125">
        <v>3.2263000000000002</v>
      </c>
      <c r="AN274" s="125">
        <v>1.6569</v>
      </c>
      <c r="AO274" s="125">
        <v>-0.90329999999999999</v>
      </c>
      <c r="AP274" s="125">
        <v>0.13730000000000001</v>
      </c>
      <c r="AQ274" s="125">
        <v>0.16250000000000001</v>
      </c>
      <c r="AR274" s="125">
        <v>5.1499999999999997E-2</v>
      </c>
      <c r="AS274" s="125">
        <v>5.04E-2</v>
      </c>
      <c r="AT274" s="125">
        <v>0.1157</v>
      </c>
      <c r="AU274" s="125">
        <v>0.34770000000000001</v>
      </c>
      <c r="AV274" s="125">
        <v>0.14599999999999999</v>
      </c>
    </row>
    <row r="275" spans="1:48" s="105" customForma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127"/>
      <c r="M275" s="130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131"/>
      <c r="AF275" s="124">
        <v>42521</v>
      </c>
      <c r="AG275" s="125">
        <v>4.7352999999999996</v>
      </c>
      <c r="AH275" s="125">
        <v>1.5421</v>
      </c>
      <c r="AI275" s="125">
        <v>1.5570999999999999</v>
      </c>
      <c r="AJ275" s="125">
        <v>0.63870000000000005</v>
      </c>
      <c r="AK275" s="125">
        <v>-2.6021999999999998</v>
      </c>
      <c r="AL275" s="125">
        <v>1.2062999999999999</v>
      </c>
      <c r="AM275" s="125">
        <v>3.4729999999999999</v>
      </c>
      <c r="AN275" s="125">
        <v>2.2204000000000002</v>
      </c>
      <c r="AO275" s="125">
        <v>-1.7606999999999999</v>
      </c>
      <c r="AP275" s="125">
        <v>0.1265</v>
      </c>
      <c r="AQ275" s="125">
        <v>6.4699999999999994E-2</v>
      </c>
      <c r="AR275" s="125">
        <v>2.24E-2</v>
      </c>
      <c r="AS275" s="125">
        <v>0.34789999999999999</v>
      </c>
      <c r="AT275" s="125">
        <v>-9.6100000000000005E-2</v>
      </c>
      <c r="AU275" s="125">
        <v>0.2261</v>
      </c>
      <c r="AV275" s="125">
        <v>0.31580000000000003</v>
      </c>
    </row>
    <row r="276" spans="1:48" s="105" customForma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127"/>
      <c r="M276" s="130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131"/>
      <c r="AF276" s="124">
        <v>42551</v>
      </c>
      <c r="AG276" s="125">
        <v>3.6716000000000002</v>
      </c>
      <c r="AH276" s="125">
        <v>1.4060999999999999</v>
      </c>
      <c r="AI276" s="125">
        <v>1.6032999999999999</v>
      </c>
      <c r="AJ276" s="125">
        <v>0.58760000000000001</v>
      </c>
      <c r="AK276" s="125">
        <v>-1.8032999999999999</v>
      </c>
      <c r="AL276" s="125">
        <v>1.3883000000000001</v>
      </c>
      <c r="AM276" s="125">
        <v>3.7738</v>
      </c>
      <c r="AN276" s="125">
        <v>2.6076999999999999</v>
      </c>
      <c r="AO276" s="125">
        <v>-0.93820000000000003</v>
      </c>
      <c r="AP276" s="125">
        <v>-0.31390000000000001</v>
      </c>
      <c r="AQ276" s="125">
        <v>9.8299999999999998E-2</v>
      </c>
      <c r="AR276" s="125">
        <v>1.21E-2</v>
      </c>
      <c r="AS276" s="125">
        <v>0.6593</v>
      </c>
      <c r="AT276" s="125">
        <v>0.31929999999999997</v>
      </c>
      <c r="AU276" s="125">
        <v>0.45660000000000001</v>
      </c>
      <c r="AV276" s="125">
        <v>0.1376</v>
      </c>
    </row>
    <row r="277" spans="1:48" s="105" customForma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127"/>
      <c r="M277" s="130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131"/>
      <c r="AF277" s="124">
        <v>42582</v>
      </c>
      <c r="AG277" s="125">
        <v>2.8109999999999999</v>
      </c>
      <c r="AH277" s="125">
        <v>1.3516999999999999</v>
      </c>
      <c r="AI277" s="125">
        <v>1.5972</v>
      </c>
      <c r="AJ277" s="125">
        <v>0.57369999999999999</v>
      </c>
      <c r="AK277" s="125">
        <v>-1.5894999999999999</v>
      </c>
      <c r="AL277" s="125">
        <v>1.6063000000000001</v>
      </c>
      <c r="AM277" s="125">
        <v>4.2618</v>
      </c>
      <c r="AN277" s="125">
        <v>4.3536999999999999</v>
      </c>
      <c r="AO277" s="125">
        <v>-0.1038</v>
      </c>
      <c r="AP277" s="125">
        <v>-0.42020000000000002</v>
      </c>
      <c r="AQ277" s="125">
        <v>0.14530000000000001</v>
      </c>
      <c r="AR277" s="125">
        <v>2.93E-2</v>
      </c>
      <c r="AS277" s="125">
        <v>9.7199999999999995E-2</v>
      </c>
      <c r="AT277" s="125">
        <v>1.0149999999999999</v>
      </c>
      <c r="AU277" s="125">
        <v>0.71930000000000005</v>
      </c>
      <c r="AV277" s="125">
        <v>1.3581000000000001</v>
      </c>
    </row>
    <row r="278" spans="1:48" s="105" customForma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127"/>
      <c r="M278" s="130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131"/>
      <c r="AF278" s="124">
        <v>42613</v>
      </c>
      <c r="AG278" s="125">
        <v>1.4535</v>
      </c>
      <c r="AH278" s="125">
        <v>1.2624</v>
      </c>
      <c r="AI278" s="125">
        <v>1.4689000000000001</v>
      </c>
      <c r="AJ278" s="125">
        <v>0.3851</v>
      </c>
      <c r="AK278" s="125">
        <v>-1.2462</v>
      </c>
      <c r="AL278" s="125">
        <v>1.3240000000000001</v>
      </c>
      <c r="AM278" s="125">
        <v>4.3137999999999996</v>
      </c>
      <c r="AN278" s="125">
        <v>4.4766000000000004</v>
      </c>
      <c r="AO278" s="125">
        <v>0.29010000000000002</v>
      </c>
      <c r="AP278" s="125">
        <v>-7.22E-2</v>
      </c>
      <c r="AQ278" s="125">
        <v>0.20169999999999999</v>
      </c>
      <c r="AR278" s="125">
        <v>-2.8799999999999999E-2</v>
      </c>
      <c r="AS278" s="125">
        <v>-0.63139999999999996</v>
      </c>
      <c r="AT278" s="125">
        <v>-0.13880000000000001</v>
      </c>
      <c r="AU278" s="125">
        <v>0.33019999999999999</v>
      </c>
      <c r="AV278" s="125">
        <v>0.12690000000000001</v>
      </c>
    </row>
    <row r="279" spans="1:48" s="105" customForma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127"/>
      <c r="M279" s="130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131"/>
      <c r="AF279" s="124">
        <v>42643</v>
      </c>
      <c r="AG279" s="125">
        <v>2.7284999999999999</v>
      </c>
      <c r="AH279" s="125">
        <v>1.2310000000000001</v>
      </c>
      <c r="AI279" s="125">
        <v>1.5470999999999999</v>
      </c>
      <c r="AJ279" s="125">
        <v>0.30330000000000001</v>
      </c>
      <c r="AK279" s="125">
        <v>-0.35399999999999998</v>
      </c>
      <c r="AL279" s="125">
        <v>2.0078999999999998</v>
      </c>
      <c r="AM279" s="125">
        <v>4.3346</v>
      </c>
      <c r="AN279" s="125">
        <v>4.4165000000000001</v>
      </c>
      <c r="AO279" s="125">
        <v>1.1721999999999999</v>
      </c>
      <c r="AP279" s="125">
        <v>0.84019999999999995</v>
      </c>
      <c r="AQ279" s="125">
        <v>0.26640000000000003</v>
      </c>
      <c r="AR279" s="125">
        <v>-3.8800000000000001E-2</v>
      </c>
      <c r="AS279" s="125">
        <v>0.3236</v>
      </c>
      <c r="AT279" s="125">
        <v>1.1850000000000001</v>
      </c>
      <c r="AU279" s="125">
        <v>0.23400000000000001</v>
      </c>
      <c r="AV279" s="125">
        <v>0.1782</v>
      </c>
    </row>
    <row r="280" spans="1:48" s="105" customForma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127"/>
      <c r="M280" s="130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131"/>
      <c r="AF280" s="124">
        <v>42674</v>
      </c>
      <c r="AG280" s="125">
        <v>3.0430000000000001</v>
      </c>
      <c r="AH280" s="125">
        <v>1.3385</v>
      </c>
      <c r="AI280" s="125">
        <v>1.7771999999999999</v>
      </c>
      <c r="AJ280" s="125">
        <v>0.39090000000000003</v>
      </c>
      <c r="AK280" s="125">
        <v>-0.37909999999999999</v>
      </c>
      <c r="AL280" s="125">
        <v>2.0994000000000002</v>
      </c>
      <c r="AM280" s="125">
        <v>4.8323999999999998</v>
      </c>
      <c r="AN280" s="125">
        <v>3.5830000000000002</v>
      </c>
      <c r="AO280" s="125">
        <v>-0.63749999999999996</v>
      </c>
      <c r="AP280" s="125">
        <v>0.6069</v>
      </c>
      <c r="AQ280" s="125">
        <v>0.1565</v>
      </c>
      <c r="AR280" s="125">
        <v>6.6600000000000006E-2</v>
      </c>
      <c r="AS280" s="125">
        <v>-5.6500000000000002E-2</v>
      </c>
      <c r="AT280" s="125">
        <v>-0.32119999999999999</v>
      </c>
      <c r="AU280" s="125">
        <v>0.60719999999999996</v>
      </c>
      <c r="AV280" s="125">
        <v>-0.59030000000000005</v>
      </c>
    </row>
    <row r="281" spans="1:48" s="105" customForma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127"/>
      <c r="M281" s="130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131"/>
      <c r="AF281" s="124">
        <v>42704</v>
      </c>
      <c r="AG281" s="125">
        <v>3.2368000000000001</v>
      </c>
      <c r="AH281" s="125">
        <v>1.38</v>
      </c>
      <c r="AI281" s="125">
        <v>2.0192999999999999</v>
      </c>
      <c r="AJ281" s="125">
        <v>0.34749999999999998</v>
      </c>
      <c r="AK281" s="125">
        <v>1.78E-2</v>
      </c>
      <c r="AL281" s="125">
        <v>2.2166000000000001</v>
      </c>
      <c r="AM281" s="125">
        <v>4.3507999999999996</v>
      </c>
      <c r="AN281" s="125">
        <v>4.2329999999999997</v>
      </c>
      <c r="AO281" s="125">
        <v>0.1656</v>
      </c>
      <c r="AP281" s="125">
        <v>0.59199999999999997</v>
      </c>
      <c r="AQ281" s="125">
        <v>0.2346</v>
      </c>
      <c r="AR281" s="125">
        <v>3.1699999999999999E-2</v>
      </c>
      <c r="AS281" s="125">
        <v>5.7999999999999996E-3</v>
      </c>
      <c r="AT281" s="125">
        <v>-0.33210000000000001</v>
      </c>
      <c r="AU281" s="125">
        <v>0.4083</v>
      </c>
      <c r="AV281" s="125">
        <v>1.35E-2</v>
      </c>
    </row>
    <row r="282" spans="1:48" s="105" customForma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127"/>
      <c r="M282" s="130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131"/>
      <c r="AF282" s="124">
        <v>42735</v>
      </c>
      <c r="AG282" s="125">
        <v>2.2008000000000001</v>
      </c>
      <c r="AH282" s="125">
        <v>1.1294</v>
      </c>
      <c r="AI282" s="125">
        <v>2.0689000000000002</v>
      </c>
      <c r="AJ282" s="125">
        <v>0.41170000000000001</v>
      </c>
      <c r="AK282" s="125">
        <v>0.93579999999999997</v>
      </c>
      <c r="AL282" s="125">
        <v>2.3193999999999999</v>
      </c>
      <c r="AM282" s="125">
        <v>4.5936000000000003</v>
      </c>
      <c r="AN282" s="125">
        <v>3.9984999999999999</v>
      </c>
      <c r="AO282" s="125">
        <v>0.29239999999999999</v>
      </c>
      <c r="AP282" s="125">
        <v>-0.13109999999999999</v>
      </c>
      <c r="AQ282" s="125">
        <v>0.1686</v>
      </c>
      <c r="AR282" s="125">
        <v>0.1613</v>
      </c>
      <c r="AS282" s="125">
        <v>0.53180000000000005</v>
      </c>
      <c r="AT282" s="125">
        <v>6.4699999999999994E-2</v>
      </c>
      <c r="AU282" s="125">
        <v>0.49409999999999998</v>
      </c>
      <c r="AV282" s="125">
        <v>-0.29870000000000002</v>
      </c>
    </row>
    <row r="283" spans="1:48" s="105" customForma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127"/>
      <c r="M283" s="130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131"/>
      <c r="AF283" s="124">
        <v>42766</v>
      </c>
      <c r="AG283" s="125">
        <v>2.4786000000000001</v>
      </c>
      <c r="AH283" s="125">
        <v>1.0522</v>
      </c>
      <c r="AI283" s="125">
        <v>2.2631000000000001</v>
      </c>
      <c r="AJ283" s="125">
        <v>0.5988</v>
      </c>
      <c r="AK283" s="125">
        <v>2.3479999999999999</v>
      </c>
      <c r="AL283" s="125">
        <v>3.3371</v>
      </c>
      <c r="AM283" s="125">
        <v>4.9694000000000003</v>
      </c>
      <c r="AN283" s="125">
        <v>4.7912999999999997</v>
      </c>
      <c r="AO283" s="125">
        <v>1.6639999999999999</v>
      </c>
      <c r="AP283" s="125">
        <v>-0.4466</v>
      </c>
      <c r="AQ283" s="125">
        <v>0.27039999999999997</v>
      </c>
      <c r="AR283" s="125">
        <v>0.33229999999999998</v>
      </c>
      <c r="AS283" s="125">
        <v>1.4422999999999999</v>
      </c>
      <c r="AT283" s="125">
        <v>1.6476</v>
      </c>
      <c r="AU283" s="125">
        <v>0.63919999999999999</v>
      </c>
      <c r="AV283" s="125">
        <v>1.4581999999999999</v>
      </c>
    </row>
    <row r="284" spans="1:48" s="105" customForma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127"/>
      <c r="M284" s="130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131"/>
      <c r="AF284" s="124">
        <v>42794</v>
      </c>
      <c r="AG284" s="125">
        <v>-2.3780999999999999</v>
      </c>
      <c r="AH284" s="125">
        <v>1.1514</v>
      </c>
      <c r="AI284" s="125">
        <v>2.544</v>
      </c>
      <c r="AJ284" s="125">
        <v>0.47960000000000003</v>
      </c>
      <c r="AK284" s="125">
        <v>1.6611</v>
      </c>
      <c r="AL284" s="125">
        <v>1.7751999999999999</v>
      </c>
      <c r="AM284" s="125">
        <v>5.1196000000000002</v>
      </c>
      <c r="AN284" s="125">
        <v>3.1128</v>
      </c>
      <c r="AO284" s="125">
        <v>-0.31929999999999997</v>
      </c>
      <c r="AP284" s="125">
        <v>-0.25679999999999997</v>
      </c>
      <c r="AQ284" s="125">
        <v>0.40810000000000002</v>
      </c>
      <c r="AR284" s="125">
        <v>5.5999999999999999E-3</v>
      </c>
      <c r="AS284" s="125">
        <v>-0.4113</v>
      </c>
      <c r="AT284" s="125">
        <v>-0.94389999999999996</v>
      </c>
      <c r="AU284" s="125">
        <v>0.26319999999999999</v>
      </c>
      <c r="AV284" s="125">
        <v>-0.01</v>
      </c>
    </row>
    <row r="285" spans="1:48" s="105" customForma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127"/>
      <c r="M285" s="130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131"/>
      <c r="AF285" s="124">
        <v>42825</v>
      </c>
      <c r="AG285" s="125">
        <v>-2.4127999999999998</v>
      </c>
      <c r="AH285" s="125">
        <v>1.2522</v>
      </c>
      <c r="AI285" s="125">
        <v>2.4415</v>
      </c>
      <c r="AJ285" s="125">
        <v>0.66990000000000005</v>
      </c>
      <c r="AK285" s="125">
        <v>1.998</v>
      </c>
      <c r="AL285" s="125">
        <v>2.3487</v>
      </c>
      <c r="AM285" s="125">
        <v>5.3343999999999996</v>
      </c>
      <c r="AN285" s="125">
        <v>2.8658000000000001</v>
      </c>
      <c r="AO285" s="125">
        <v>-1.3069</v>
      </c>
      <c r="AP285" s="125">
        <v>0.59419999999999995</v>
      </c>
      <c r="AQ285" s="125">
        <v>0.23799999999999999</v>
      </c>
      <c r="AR285" s="125">
        <v>2.3300000000000001E-2</v>
      </c>
      <c r="AS285" s="125">
        <v>-0.3624</v>
      </c>
      <c r="AT285" s="125">
        <v>-0.16170000000000001</v>
      </c>
      <c r="AU285" s="125">
        <v>0.48370000000000002</v>
      </c>
      <c r="AV285" s="125">
        <v>1.29E-2</v>
      </c>
    </row>
    <row r="286" spans="1:48" s="105" customForma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127"/>
      <c r="M286" s="130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131"/>
      <c r="AF286" s="124">
        <v>42855</v>
      </c>
      <c r="AG286" s="125">
        <v>-1.8266</v>
      </c>
      <c r="AH286" s="125">
        <v>1.3103</v>
      </c>
      <c r="AI286" s="125">
        <v>2.4201999999999999</v>
      </c>
      <c r="AJ286" s="125">
        <v>0.84740000000000004</v>
      </c>
      <c r="AK286" s="125">
        <v>1.7827</v>
      </c>
      <c r="AL286" s="125">
        <v>2.5916999999999999</v>
      </c>
      <c r="AM286" s="125">
        <v>5.6969000000000003</v>
      </c>
      <c r="AN286" s="125">
        <v>3.4249000000000001</v>
      </c>
      <c r="AO286" s="125">
        <v>-0.30809999999999998</v>
      </c>
      <c r="AP286" s="125">
        <v>0.1948</v>
      </c>
      <c r="AQ286" s="125">
        <v>0.1416</v>
      </c>
      <c r="AR286" s="125">
        <v>0.2278</v>
      </c>
      <c r="AS286" s="125">
        <v>-0.16070000000000001</v>
      </c>
      <c r="AT286" s="125">
        <v>0.3533</v>
      </c>
      <c r="AU286" s="125">
        <v>0.69320000000000004</v>
      </c>
      <c r="AV286" s="125">
        <v>0.69030000000000002</v>
      </c>
    </row>
    <row r="287" spans="1:48" s="105" customForma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127"/>
      <c r="M287" s="130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131"/>
      <c r="AF287" s="124">
        <v>42886</v>
      </c>
      <c r="AG287" s="125">
        <v>-0.49880000000000002</v>
      </c>
      <c r="AH287" s="125">
        <v>1.3301000000000001</v>
      </c>
      <c r="AI287" s="125">
        <v>2.4620000000000002</v>
      </c>
      <c r="AJ287" s="125">
        <v>1.0068999999999999</v>
      </c>
      <c r="AK287" s="125">
        <v>1.1200000000000001</v>
      </c>
      <c r="AL287" s="125">
        <v>2.5663999999999998</v>
      </c>
      <c r="AM287" s="125">
        <v>5.8522999999999996</v>
      </c>
      <c r="AN287" s="125">
        <v>2.8628</v>
      </c>
      <c r="AO287" s="125">
        <v>-0.432</v>
      </c>
      <c r="AP287" s="125">
        <v>0.14610000000000001</v>
      </c>
      <c r="AQ287" s="125">
        <v>0.1055</v>
      </c>
      <c r="AR287" s="125">
        <v>0.18060000000000001</v>
      </c>
      <c r="AS287" s="125">
        <v>-0.30549999999999999</v>
      </c>
      <c r="AT287" s="125">
        <v>-0.1207</v>
      </c>
      <c r="AU287" s="125">
        <v>0.37340000000000001</v>
      </c>
      <c r="AV287" s="125">
        <v>-0.22939999999999999</v>
      </c>
    </row>
    <row r="288" spans="1:48" s="105" customForma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127"/>
      <c r="M288" s="130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131"/>
      <c r="AF288" s="124">
        <v>42916</v>
      </c>
      <c r="AG288" s="125">
        <v>-0.21360000000000001</v>
      </c>
      <c r="AH288" s="125">
        <v>1.4098999999999999</v>
      </c>
      <c r="AI288" s="125">
        <v>2.5196999999999998</v>
      </c>
      <c r="AJ288" s="125">
        <v>1.0765</v>
      </c>
      <c r="AK288" s="125">
        <v>0.14979999999999999</v>
      </c>
      <c r="AL288" s="125">
        <v>2.5125999999999999</v>
      </c>
      <c r="AM288" s="125">
        <v>5.7084000000000001</v>
      </c>
      <c r="AN288" s="125">
        <v>2.7797000000000001</v>
      </c>
      <c r="AO288" s="125">
        <v>-0.65429999999999999</v>
      </c>
      <c r="AP288" s="125">
        <v>-0.2354</v>
      </c>
      <c r="AQ288" s="125">
        <v>0.15459999999999999</v>
      </c>
      <c r="AR288" s="125">
        <v>8.1000000000000003E-2</v>
      </c>
      <c r="AS288" s="125">
        <v>-0.30649999999999999</v>
      </c>
      <c r="AT288" s="125">
        <v>0.26679999999999998</v>
      </c>
      <c r="AU288" s="125">
        <v>0.3201</v>
      </c>
      <c r="AV288" s="125">
        <v>5.6800000000000003E-2</v>
      </c>
    </row>
    <row r="289" spans="1:48" s="105" customForma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127"/>
      <c r="M289" s="130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131"/>
      <c r="AF289" s="124">
        <v>42947</v>
      </c>
      <c r="AG289" s="125">
        <v>-0.1462</v>
      </c>
      <c r="AH289" s="125">
        <v>1.4014</v>
      </c>
      <c r="AI289" s="125">
        <v>2.4963000000000002</v>
      </c>
      <c r="AJ289" s="125">
        <v>1.1371</v>
      </c>
      <c r="AK289" s="125">
        <v>-0.23530000000000001</v>
      </c>
      <c r="AL289" s="125">
        <v>2.4811999999999999</v>
      </c>
      <c r="AM289" s="125">
        <v>5.4965000000000002</v>
      </c>
      <c r="AN289" s="125">
        <v>1.3172999999999999</v>
      </c>
      <c r="AO289" s="125">
        <v>-3.6400000000000002E-2</v>
      </c>
      <c r="AP289" s="125">
        <v>-0.42859999999999998</v>
      </c>
      <c r="AQ289" s="125">
        <v>0.12239999999999999</v>
      </c>
      <c r="AR289" s="125">
        <v>8.9300000000000004E-2</v>
      </c>
      <c r="AS289" s="125">
        <v>-0.28770000000000001</v>
      </c>
      <c r="AT289" s="125">
        <v>0.98409999999999997</v>
      </c>
      <c r="AU289" s="125">
        <v>0.51739999999999997</v>
      </c>
      <c r="AV289" s="125">
        <v>-8.4199999999999997E-2</v>
      </c>
    </row>
    <row r="290" spans="1:48" s="105" customForma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127"/>
      <c r="M290" s="130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131"/>
      <c r="AF290" s="124">
        <v>42978</v>
      </c>
      <c r="AG290" s="125">
        <v>0.42149999999999999</v>
      </c>
      <c r="AH290" s="125">
        <v>1.2582</v>
      </c>
      <c r="AI290" s="125">
        <v>2.6753</v>
      </c>
      <c r="AJ290" s="125">
        <v>1.2537</v>
      </c>
      <c r="AK290" s="125">
        <v>0.72119999999999995</v>
      </c>
      <c r="AL290" s="125">
        <v>2.5206</v>
      </c>
      <c r="AM290" s="125">
        <v>5.9314</v>
      </c>
      <c r="AN290" s="125">
        <v>1.3673999999999999</v>
      </c>
      <c r="AO290" s="125">
        <v>0.86029999999999995</v>
      </c>
      <c r="AP290" s="125">
        <v>-0.21329999999999999</v>
      </c>
      <c r="AQ290" s="125">
        <v>0.37669999999999998</v>
      </c>
      <c r="AR290" s="125">
        <v>8.6400000000000005E-2</v>
      </c>
      <c r="AS290" s="125">
        <v>0.32140000000000002</v>
      </c>
      <c r="AT290" s="125">
        <v>-0.10050000000000001</v>
      </c>
      <c r="AU290" s="125">
        <v>0.74380000000000002</v>
      </c>
      <c r="AV290" s="125">
        <v>0.1764</v>
      </c>
    </row>
    <row r="291" spans="1:48" s="105" customForma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127"/>
      <c r="M291" s="130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131"/>
      <c r="AF291" s="124">
        <v>43008</v>
      </c>
      <c r="AG291" s="125">
        <v>-0.37230000000000002</v>
      </c>
      <c r="AH291" s="125">
        <v>1.2961</v>
      </c>
      <c r="AI291" s="125">
        <v>2.7522000000000002</v>
      </c>
      <c r="AJ291" s="125">
        <v>1.3677999999999999</v>
      </c>
      <c r="AK291" s="125">
        <v>0.52780000000000005</v>
      </c>
      <c r="AL291" s="125">
        <v>2.2806999999999999</v>
      </c>
      <c r="AM291" s="125">
        <v>7.5769000000000002</v>
      </c>
      <c r="AN291" s="125">
        <v>1.4144000000000001</v>
      </c>
      <c r="AO291" s="125">
        <v>0.37240000000000001</v>
      </c>
      <c r="AP291" s="125">
        <v>0.87790000000000001</v>
      </c>
      <c r="AQ291" s="125">
        <v>0.34160000000000001</v>
      </c>
      <c r="AR291" s="125">
        <v>7.3800000000000004E-2</v>
      </c>
      <c r="AS291" s="125">
        <v>0.13100000000000001</v>
      </c>
      <c r="AT291" s="125">
        <v>0.94820000000000004</v>
      </c>
      <c r="AU291" s="125">
        <v>1.7909999999999999</v>
      </c>
      <c r="AV291" s="125">
        <v>0.22459999999999999</v>
      </c>
    </row>
    <row r="292" spans="1:48" s="105" customForma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127"/>
      <c r="M292" s="130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131"/>
      <c r="AF292" s="124">
        <v>43039</v>
      </c>
      <c r="AG292" s="125">
        <v>0.28799999999999998</v>
      </c>
      <c r="AH292" s="125">
        <v>1.2302</v>
      </c>
      <c r="AI292" s="125">
        <v>2.8332999999999999</v>
      </c>
      <c r="AJ292" s="125">
        <v>1.4789000000000001</v>
      </c>
      <c r="AK292" s="125">
        <v>0.83099999999999996</v>
      </c>
      <c r="AL292" s="125">
        <v>2.2515000000000001</v>
      </c>
      <c r="AM292" s="125">
        <v>7.1890999999999998</v>
      </c>
      <c r="AN292" s="125">
        <v>1.7831999999999999</v>
      </c>
      <c r="AO292" s="125">
        <v>2.1000000000000001E-2</v>
      </c>
      <c r="AP292" s="125">
        <v>0.54149999999999998</v>
      </c>
      <c r="AQ292" s="125">
        <v>0.23549999999999999</v>
      </c>
      <c r="AR292" s="125">
        <v>0.1762</v>
      </c>
      <c r="AS292" s="125">
        <v>0.24490000000000001</v>
      </c>
      <c r="AT292" s="125">
        <v>-0.34960000000000002</v>
      </c>
      <c r="AU292" s="125">
        <v>0.24460000000000001</v>
      </c>
      <c r="AV292" s="125">
        <v>-0.22869999999999999</v>
      </c>
    </row>
    <row r="293" spans="1:48" s="105" customForma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127"/>
      <c r="M293" s="130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131"/>
      <c r="AF293" s="124">
        <v>43069</v>
      </c>
      <c r="AG293" s="125">
        <v>-0.1797</v>
      </c>
      <c r="AH293" s="125">
        <v>1.1579999999999999</v>
      </c>
      <c r="AI293" s="125">
        <v>2.8018000000000001</v>
      </c>
      <c r="AJ293" s="125">
        <v>1.5367</v>
      </c>
      <c r="AK293" s="125">
        <v>1.3266</v>
      </c>
      <c r="AL293" s="125">
        <v>2.0407000000000002</v>
      </c>
      <c r="AM293" s="125">
        <v>6.9507000000000003</v>
      </c>
      <c r="AN293" s="125">
        <v>1.7323</v>
      </c>
      <c r="AO293" s="125">
        <v>-0.30149999999999999</v>
      </c>
      <c r="AP293" s="125">
        <v>0.5202</v>
      </c>
      <c r="AQ293" s="125">
        <v>0.2039</v>
      </c>
      <c r="AR293" s="125">
        <v>8.8700000000000001E-2</v>
      </c>
      <c r="AS293" s="125">
        <v>0.49740000000000001</v>
      </c>
      <c r="AT293" s="125">
        <v>-0.53749999999999998</v>
      </c>
      <c r="AU293" s="125">
        <v>0.18490000000000001</v>
      </c>
      <c r="AV293" s="125">
        <v>-3.6600000000000001E-2</v>
      </c>
    </row>
    <row r="294" spans="1:48" s="105" customForma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127"/>
      <c r="M294" s="130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131"/>
      <c r="AF294" s="124">
        <v>43100</v>
      </c>
      <c r="AG294" s="125">
        <v>0.3</v>
      </c>
      <c r="AH294" s="125">
        <v>1.3</v>
      </c>
      <c r="AI294" s="125">
        <v>2.8</v>
      </c>
      <c r="AJ294" s="125">
        <v>1.6</v>
      </c>
      <c r="AK294" s="125">
        <v>1.2</v>
      </c>
      <c r="AL294" s="125">
        <v>2.1</v>
      </c>
      <c r="AM294" s="125">
        <v>6.6</v>
      </c>
      <c r="AN294" s="125">
        <v>1.9</v>
      </c>
      <c r="AO294" s="125">
        <v>0.8</v>
      </c>
      <c r="AP294" s="125">
        <v>0</v>
      </c>
      <c r="AQ294" s="125">
        <v>0.2</v>
      </c>
      <c r="AR294" s="125">
        <v>0.2</v>
      </c>
      <c r="AS294" s="125">
        <v>0.4</v>
      </c>
      <c r="AT294" s="125">
        <v>0.1</v>
      </c>
      <c r="AU294" s="125">
        <v>0.1</v>
      </c>
      <c r="AV294" s="125">
        <v>-0.1</v>
      </c>
    </row>
    <row r="295" spans="1:48" s="105" customForma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127"/>
      <c r="M295" s="130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131"/>
      <c r="AF295" s="124">
        <v>43131</v>
      </c>
      <c r="AG295" s="125">
        <v>0.2</v>
      </c>
      <c r="AH295" s="125">
        <v>1.4</v>
      </c>
      <c r="AI295" s="125">
        <v>2.7</v>
      </c>
      <c r="AJ295" s="125">
        <v>1.5</v>
      </c>
      <c r="AK295" s="125">
        <v>0.2</v>
      </c>
      <c r="AL295" s="125">
        <v>0.9</v>
      </c>
      <c r="AM295" s="125">
        <v>6.2</v>
      </c>
      <c r="AN295" s="125">
        <v>1.2</v>
      </c>
      <c r="AO295" s="125">
        <v>1.5</v>
      </c>
      <c r="AP295" s="125">
        <v>-0.3</v>
      </c>
      <c r="AQ295" s="125">
        <v>0.1</v>
      </c>
      <c r="AR295" s="125">
        <v>0.3</v>
      </c>
      <c r="AS295" s="125">
        <v>0.4</v>
      </c>
      <c r="AT295" s="125">
        <v>0.5</v>
      </c>
      <c r="AU295" s="125">
        <v>0.2</v>
      </c>
      <c r="AV295" s="125">
        <v>0.8</v>
      </c>
    </row>
    <row r="296" spans="1:48" s="105" customForma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127"/>
      <c r="M296" s="130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131"/>
      <c r="AF296" s="124">
        <v>43159</v>
      </c>
      <c r="AG296" s="125">
        <v>3.6</v>
      </c>
      <c r="AH296" s="125">
        <v>1.1000000000000001</v>
      </c>
      <c r="AI296" s="125">
        <v>2.2000000000000002</v>
      </c>
      <c r="AJ296" s="125">
        <v>1.8</v>
      </c>
      <c r="AK296" s="125">
        <v>1.5</v>
      </c>
      <c r="AL296" s="125">
        <v>3.7</v>
      </c>
      <c r="AM296" s="125">
        <v>6</v>
      </c>
      <c r="AN296" s="125">
        <v>1.7</v>
      </c>
      <c r="AO296" s="125">
        <v>3.1</v>
      </c>
      <c r="AP296" s="125">
        <v>-0.6</v>
      </c>
      <c r="AQ296" s="125">
        <v>0</v>
      </c>
      <c r="AR296" s="125">
        <v>0.3</v>
      </c>
      <c r="AS296" s="125">
        <v>0.9</v>
      </c>
      <c r="AT296" s="125">
        <v>1.8</v>
      </c>
      <c r="AU296" s="125">
        <v>0.1</v>
      </c>
      <c r="AV296" s="125">
        <v>0.4</v>
      </c>
    </row>
    <row r="297" spans="1:48" s="105" customForma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127"/>
      <c r="M297" s="130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131"/>
      <c r="AF297" s="124">
        <v>43190</v>
      </c>
      <c r="AG297" s="125">
        <v>2</v>
      </c>
      <c r="AH297" s="125">
        <v>1.1000000000000001</v>
      </c>
      <c r="AI297" s="125">
        <v>2.2000000000000002</v>
      </c>
      <c r="AJ297" s="125">
        <v>1.6</v>
      </c>
      <c r="AK297" s="125">
        <v>0.3</v>
      </c>
      <c r="AL297" s="125">
        <v>2.2000000000000002</v>
      </c>
      <c r="AM297" s="125">
        <v>5.7</v>
      </c>
      <c r="AN297" s="125">
        <v>1.2</v>
      </c>
      <c r="AO297" s="125">
        <v>-2.8</v>
      </c>
      <c r="AP297" s="125">
        <v>0.6</v>
      </c>
      <c r="AQ297" s="125">
        <v>0.2</v>
      </c>
      <c r="AR297" s="125">
        <v>-0.2</v>
      </c>
      <c r="AS297" s="125">
        <v>-1.5</v>
      </c>
      <c r="AT297" s="125">
        <v>-1.6</v>
      </c>
      <c r="AU297" s="125">
        <v>0.2</v>
      </c>
      <c r="AV297" s="125">
        <v>-0.5</v>
      </c>
    </row>
    <row r="298" spans="1:48" s="105" customForma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127"/>
      <c r="M298" s="130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131"/>
      <c r="AF298" s="124">
        <v>43220</v>
      </c>
      <c r="AG298" s="125">
        <v>1.1000000000000001</v>
      </c>
      <c r="AH298" s="125">
        <v>1.1000000000000001</v>
      </c>
      <c r="AI298" s="125">
        <v>2.2000000000000002</v>
      </c>
      <c r="AJ298" s="125">
        <v>1.5</v>
      </c>
      <c r="AK298" s="125">
        <v>1.1000000000000001</v>
      </c>
      <c r="AL298" s="125">
        <v>2</v>
      </c>
      <c r="AM298" s="125">
        <v>5.2</v>
      </c>
      <c r="AN298" s="125">
        <v>0.9</v>
      </c>
      <c r="AO298" s="125">
        <v>-1.2</v>
      </c>
      <c r="AP298" s="125">
        <v>0.2</v>
      </c>
      <c r="AQ298" s="125">
        <v>0.1</v>
      </c>
      <c r="AR298" s="125">
        <v>0.2</v>
      </c>
      <c r="AS298" s="125">
        <v>0.6</v>
      </c>
      <c r="AT298" s="125">
        <v>0.2</v>
      </c>
      <c r="AU298" s="125">
        <v>0.2</v>
      </c>
      <c r="AV298" s="125">
        <v>0.4</v>
      </c>
    </row>
    <row r="299" spans="1:48" s="105" customForma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127"/>
      <c r="M299" s="130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131"/>
      <c r="AF299" s="124">
        <v>43251</v>
      </c>
      <c r="AG299" s="125">
        <v>0.7</v>
      </c>
      <c r="AH299" s="125">
        <v>1.1000000000000001</v>
      </c>
      <c r="AI299" s="125">
        <v>2.2000000000000002</v>
      </c>
      <c r="AJ299" s="125">
        <v>1.5</v>
      </c>
      <c r="AK299" s="125">
        <v>1.8</v>
      </c>
      <c r="AL299" s="125">
        <v>1.9</v>
      </c>
      <c r="AM299" s="125">
        <v>5.0999999999999996</v>
      </c>
      <c r="AN299" s="125">
        <v>1</v>
      </c>
      <c r="AO299" s="125">
        <v>-0.8</v>
      </c>
      <c r="AP299" s="125">
        <v>0.2</v>
      </c>
      <c r="AQ299" s="125">
        <v>0.1</v>
      </c>
      <c r="AR299" s="125">
        <v>0.1</v>
      </c>
      <c r="AS299" s="125">
        <v>0.4</v>
      </c>
      <c r="AT299" s="125">
        <v>-0.2</v>
      </c>
      <c r="AU299" s="125">
        <v>0.2</v>
      </c>
      <c r="AV299" s="125">
        <v>-0.2</v>
      </c>
    </row>
    <row r="300" spans="1:48" s="105" customForma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127"/>
      <c r="M300" s="130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131"/>
      <c r="AF300" s="124">
        <v>43281</v>
      </c>
      <c r="AG300" s="125">
        <v>0.8</v>
      </c>
      <c r="AH300" s="125">
        <v>1.1000000000000001</v>
      </c>
      <c r="AI300" s="125">
        <v>2.2999999999999998</v>
      </c>
      <c r="AJ300" s="125">
        <v>1.5</v>
      </c>
      <c r="AK300" s="125">
        <v>2.4</v>
      </c>
      <c r="AL300" s="125">
        <v>1.8</v>
      </c>
      <c r="AM300" s="125">
        <v>5</v>
      </c>
      <c r="AN300" s="125">
        <v>0.9</v>
      </c>
      <c r="AO300" s="125">
        <v>-0.5</v>
      </c>
      <c r="AP300" s="125">
        <v>-0.2</v>
      </c>
      <c r="AQ300" s="125">
        <v>0.2</v>
      </c>
      <c r="AR300" s="125">
        <v>0.1</v>
      </c>
      <c r="AS300" s="125">
        <v>0.3</v>
      </c>
      <c r="AT300" s="125">
        <v>0.2</v>
      </c>
      <c r="AU300" s="125">
        <v>0.2</v>
      </c>
      <c r="AV300" s="125">
        <v>0</v>
      </c>
    </row>
    <row r="301" spans="1:48" s="105" customForma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127"/>
      <c r="M301" s="130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131"/>
      <c r="AF301" s="124">
        <v>43312</v>
      </c>
      <c r="AG301" s="125">
        <v>1</v>
      </c>
      <c r="AH301" s="125">
        <v>1.2</v>
      </c>
      <c r="AI301" s="125">
        <v>2.4</v>
      </c>
      <c r="AJ301" s="125">
        <v>1.6</v>
      </c>
      <c r="AK301" s="125">
        <v>3</v>
      </c>
      <c r="AL301" s="125">
        <v>2.2999999999999998</v>
      </c>
      <c r="AM301" s="125">
        <v>4.5999999999999996</v>
      </c>
      <c r="AN301" s="125">
        <v>1.2</v>
      </c>
      <c r="AO301" s="125">
        <v>0.2</v>
      </c>
      <c r="AP301" s="125">
        <v>-0.4</v>
      </c>
      <c r="AQ301" s="125">
        <v>0.2</v>
      </c>
      <c r="AR301" s="125">
        <v>0.1</v>
      </c>
      <c r="AS301" s="125">
        <v>0.3</v>
      </c>
      <c r="AT301" s="125">
        <v>1.5</v>
      </c>
      <c r="AU301" s="125">
        <v>0.2</v>
      </c>
      <c r="AV301" s="125">
        <v>0.2</v>
      </c>
    </row>
    <row r="302" spans="1:48" s="105" customForma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127"/>
      <c r="M302" s="130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131"/>
      <c r="AF302" s="124">
        <v>43343</v>
      </c>
      <c r="AG302" s="125">
        <v>1.9</v>
      </c>
      <c r="AH302" s="125">
        <v>1.3</v>
      </c>
      <c r="AI302" s="125">
        <v>2.5</v>
      </c>
      <c r="AJ302" s="125">
        <v>1.6</v>
      </c>
      <c r="AK302" s="125">
        <v>2.7</v>
      </c>
      <c r="AL302" s="125">
        <v>2.6</v>
      </c>
      <c r="AM302" s="125">
        <v>4.3</v>
      </c>
      <c r="AN302" s="125">
        <v>1.2</v>
      </c>
      <c r="AO302" s="125">
        <v>1.7</v>
      </c>
      <c r="AP302" s="125">
        <v>-0.1</v>
      </c>
      <c r="AQ302" s="125">
        <v>0.5</v>
      </c>
      <c r="AR302" s="125">
        <v>0.1</v>
      </c>
      <c r="AS302" s="125">
        <v>0</v>
      </c>
      <c r="AT302" s="125">
        <v>0.2</v>
      </c>
      <c r="AU302" s="125">
        <v>0.4</v>
      </c>
      <c r="AV302" s="125">
        <v>0.1</v>
      </c>
    </row>
    <row r="303" spans="1:48" s="105" customForma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127"/>
      <c r="M303" s="130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131"/>
      <c r="AF303" s="124">
        <v>43373</v>
      </c>
      <c r="AG303" s="125">
        <v>3</v>
      </c>
      <c r="AH303" s="125">
        <v>1.2</v>
      </c>
      <c r="AI303" s="125">
        <v>2.6</v>
      </c>
      <c r="AJ303" s="125">
        <v>1.6</v>
      </c>
      <c r="AK303" s="125">
        <v>2.8</v>
      </c>
      <c r="AL303" s="125">
        <v>2.2000000000000002</v>
      </c>
      <c r="AM303" s="125">
        <v>2.7</v>
      </c>
      <c r="AN303" s="125">
        <v>0.7</v>
      </c>
      <c r="AO303" s="125">
        <v>1.5</v>
      </c>
      <c r="AP303" s="125">
        <v>0.7</v>
      </c>
      <c r="AQ303" s="125">
        <v>0.4</v>
      </c>
      <c r="AR303" s="125">
        <v>0.1</v>
      </c>
      <c r="AS303" s="125">
        <v>0.3</v>
      </c>
      <c r="AT303" s="125">
        <v>0.5</v>
      </c>
      <c r="AU303" s="125">
        <v>0.2</v>
      </c>
      <c r="AV303" s="125">
        <v>-0.2</v>
      </c>
    </row>
    <row r="304" spans="1:48" s="105" customForma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127"/>
      <c r="M304" s="130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131"/>
      <c r="AF304" s="124">
        <v>43404</v>
      </c>
      <c r="AG304" s="125">
        <v>2.9</v>
      </c>
      <c r="AH304" s="125">
        <v>1.4</v>
      </c>
      <c r="AI304" s="125">
        <v>2.5</v>
      </c>
      <c r="AJ304" s="125">
        <v>1.5</v>
      </c>
      <c r="AK304" s="125">
        <v>3.2</v>
      </c>
      <c r="AL304" s="125">
        <v>2.5</v>
      </c>
      <c r="AM304" s="125">
        <v>2.6</v>
      </c>
      <c r="AN304" s="125">
        <v>1.3</v>
      </c>
      <c r="AO304" s="125">
        <v>-0.1</v>
      </c>
      <c r="AP304" s="125">
        <v>0.8</v>
      </c>
      <c r="AQ304" s="125">
        <v>0.2</v>
      </c>
      <c r="AR304" s="125">
        <v>0.1</v>
      </c>
      <c r="AS304" s="125">
        <v>0.6</v>
      </c>
      <c r="AT304" s="125">
        <v>0</v>
      </c>
      <c r="AU304" s="125">
        <v>0.2</v>
      </c>
      <c r="AV304" s="125">
        <v>0.3</v>
      </c>
    </row>
    <row r="305" spans="1:48" s="105" customForma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127"/>
      <c r="M305" s="130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131"/>
      <c r="AF305" s="124">
        <v>43434</v>
      </c>
      <c r="AG305" s="125">
        <v>2.5</v>
      </c>
      <c r="AH305" s="125">
        <v>1.4</v>
      </c>
      <c r="AI305" s="125">
        <v>2.4</v>
      </c>
      <c r="AJ305" s="125">
        <v>1.5</v>
      </c>
      <c r="AK305" s="125">
        <v>1.6</v>
      </c>
      <c r="AL305" s="125">
        <v>2.5</v>
      </c>
      <c r="AM305" s="125">
        <v>2.6</v>
      </c>
      <c r="AN305" s="125">
        <v>1.5</v>
      </c>
      <c r="AO305" s="125">
        <v>-0.8</v>
      </c>
      <c r="AP305" s="125">
        <v>0.5</v>
      </c>
      <c r="AQ305" s="125">
        <v>0</v>
      </c>
      <c r="AR305" s="125">
        <v>0.1</v>
      </c>
      <c r="AS305" s="125">
        <v>-1</v>
      </c>
      <c r="AT305" s="125">
        <v>-0.6</v>
      </c>
      <c r="AU305" s="125">
        <v>0.2</v>
      </c>
      <c r="AV305" s="125">
        <v>0.2</v>
      </c>
    </row>
    <row r="306" spans="1:48" s="105" customForma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127"/>
      <c r="M306" s="130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131"/>
      <c r="AF306" s="124">
        <v>43465</v>
      </c>
      <c r="AG306" s="125">
        <v>2.4</v>
      </c>
      <c r="AH306" s="125">
        <v>1.5</v>
      </c>
      <c r="AI306" s="125">
        <v>2.2000000000000002</v>
      </c>
      <c r="AJ306" s="125">
        <v>1.4</v>
      </c>
      <c r="AK306" s="125">
        <v>-0.7</v>
      </c>
      <c r="AL306" s="125">
        <v>2.2999999999999998</v>
      </c>
      <c r="AM306" s="125">
        <v>2.5</v>
      </c>
      <c r="AN306" s="125">
        <v>1.6</v>
      </c>
      <c r="AO306" s="125">
        <v>0.8</v>
      </c>
      <c r="AP306" s="125">
        <v>0.1</v>
      </c>
      <c r="AQ306" s="125">
        <v>0</v>
      </c>
      <c r="AR306" s="125">
        <v>0.2</v>
      </c>
      <c r="AS306" s="125">
        <v>-1.9</v>
      </c>
      <c r="AT306" s="125">
        <v>0</v>
      </c>
      <c r="AU306" s="125">
        <v>0.1</v>
      </c>
      <c r="AV306" s="125">
        <v>0</v>
      </c>
    </row>
    <row r="307" spans="1:48" s="105" customForma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127"/>
      <c r="M307" s="130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131"/>
      <c r="AF307" s="124">
        <v>43496</v>
      </c>
      <c r="AG307" s="125">
        <v>2</v>
      </c>
      <c r="AH307" s="125">
        <v>1.6</v>
      </c>
      <c r="AI307" s="125">
        <v>2.1</v>
      </c>
      <c r="AJ307" s="125">
        <v>1.5</v>
      </c>
      <c r="AK307" s="125">
        <v>-1.3</v>
      </c>
      <c r="AL307" s="125">
        <v>2.9</v>
      </c>
      <c r="AM307" s="125">
        <v>2.7</v>
      </c>
      <c r="AN307" s="125">
        <v>2.2999999999999998</v>
      </c>
      <c r="AO307" s="125">
        <v>1.1000000000000001</v>
      </c>
      <c r="AP307" s="125">
        <v>-0.3</v>
      </c>
      <c r="AQ307" s="125">
        <v>0</v>
      </c>
      <c r="AR307" s="125">
        <v>0.3</v>
      </c>
      <c r="AS307" s="125">
        <v>-0.2</v>
      </c>
      <c r="AT307" s="125">
        <v>1</v>
      </c>
      <c r="AU307" s="125">
        <v>0.4</v>
      </c>
      <c r="AV307" s="125">
        <v>1.4</v>
      </c>
    </row>
    <row r="308" spans="1:48" s="105" customForma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127"/>
      <c r="M308" s="130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131"/>
      <c r="AF308" s="124">
        <v>43524</v>
      </c>
      <c r="AG308" s="125">
        <v>1.2</v>
      </c>
      <c r="AH308" s="125">
        <v>2</v>
      </c>
      <c r="AI308" s="125">
        <v>2.2000000000000002</v>
      </c>
      <c r="AJ308" s="125">
        <v>1.3</v>
      </c>
      <c r="AK308" s="125">
        <v>-1.2</v>
      </c>
      <c r="AL308" s="125">
        <v>2.4</v>
      </c>
      <c r="AM308" s="125">
        <v>2.8</v>
      </c>
      <c r="AN308" s="125">
        <v>2</v>
      </c>
      <c r="AO308" s="125">
        <v>2.2999999999999998</v>
      </c>
      <c r="AP308" s="125">
        <v>-0.2</v>
      </c>
      <c r="AQ308" s="125">
        <v>0.1</v>
      </c>
      <c r="AR308" s="125">
        <v>0.1</v>
      </c>
      <c r="AS308" s="125">
        <v>1</v>
      </c>
      <c r="AT308" s="125">
        <v>1.3</v>
      </c>
      <c r="AU308" s="125">
        <v>0.2</v>
      </c>
      <c r="AV308" s="125">
        <v>0.2</v>
      </c>
    </row>
    <row r="309" spans="1:48" s="105" customForma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127"/>
      <c r="M309" s="130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131"/>
      <c r="AF309" s="124">
        <v>43555</v>
      </c>
      <c r="AG309" s="125">
        <v>3.5</v>
      </c>
      <c r="AH309" s="125">
        <v>2</v>
      </c>
      <c r="AI309" s="125">
        <v>2.1</v>
      </c>
      <c r="AJ309" s="125">
        <v>1.2</v>
      </c>
      <c r="AK309" s="125">
        <v>0.1</v>
      </c>
      <c r="AL309" s="125">
        <v>2.4</v>
      </c>
      <c r="AM309" s="125">
        <v>2.7</v>
      </c>
      <c r="AN309" s="125">
        <v>1.9</v>
      </c>
      <c r="AO309" s="125">
        <v>-0.6</v>
      </c>
      <c r="AP309" s="125">
        <v>0.6</v>
      </c>
      <c r="AQ309" s="125">
        <v>0.1</v>
      </c>
      <c r="AR309" s="125">
        <v>-0.3</v>
      </c>
      <c r="AS309" s="125">
        <v>-0.3</v>
      </c>
      <c r="AT309" s="125">
        <v>-1.6</v>
      </c>
      <c r="AU309" s="125">
        <v>0.1</v>
      </c>
      <c r="AV309" s="125">
        <v>-0.5</v>
      </c>
    </row>
    <row r="310" spans="1:48" s="105" customForma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127"/>
      <c r="M310" s="130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131"/>
      <c r="AF310" s="124">
        <v>43585</v>
      </c>
      <c r="AG310" s="125">
        <v>4.7</v>
      </c>
      <c r="AH310" s="125">
        <v>1.8</v>
      </c>
      <c r="AI310" s="125">
        <v>2</v>
      </c>
      <c r="AJ310" s="125">
        <v>1.1000000000000001</v>
      </c>
      <c r="AK310" s="125">
        <v>-0.5</v>
      </c>
      <c r="AL310" s="125">
        <v>2.5</v>
      </c>
      <c r="AM310" s="125">
        <v>2.6</v>
      </c>
      <c r="AN310" s="125">
        <v>1.9</v>
      </c>
      <c r="AO310" s="125">
        <v>0</v>
      </c>
      <c r="AP310" s="125">
        <v>0</v>
      </c>
      <c r="AQ310" s="125">
        <v>0</v>
      </c>
      <c r="AR310" s="125">
        <v>0.1</v>
      </c>
      <c r="AS310" s="125">
        <v>0</v>
      </c>
      <c r="AT310" s="125">
        <v>0.3</v>
      </c>
      <c r="AU310" s="125">
        <v>0.1</v>
      </c>
      <c r="AV310" s="125">
        <v>0.4</v>
      </c>
    </row>
    <row r="311" spans="1:48" s="105" customForma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127"/>
      <c r="M311" s="130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131"/>
      <c r="AF311" s="124">
        <v>43616</v>
      </c>
      <c r="AG311" s="125">
        <v>5.8</v>
      </c>
      <c r="AH311" s="125">
        <v>1.7</v>
      </c>
      <c r="AI311" s="125">
        <v>1.8</v>
      </c>
      <c r="AJ311" s="125">
        <v>1</v>
      </c>
      <c r="AK311" s="125">
        <v>-0.9</v>
      </c>
      <c r="AL311" s="125">
        <v>2.6</v>
      </c>
      <c r="AM311" s="125">
        <v>2.5</v>
      </c>
      <c r="AN311" s="125">
        <v>2.1</v>
      </c>
      <c r="AO311" s="125">
        <v>0.1</v>
      </c>
      <c r="AP311" s="125">
        <v>0.1</v>
      </c>
      <c r="AQ311" s="125">
        <v>0</v>
      </c>
      <c r="AR311" s="125">
        <v>0</v>
      </c>
      <c r="AS311" s="125">
        <v>0</v>
      </c>
      <c r="AT311" s="125">
        <v>-0.2</v>
      </c>
      <c r="AU311" s="125">
        <v>0.1</v>
      </c>
      <c r="AV311" s="125">
        <v>0</v>
      </c>
    </row>
    <row r="312" spans="1:48" s="105" customForma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127"/>
      <c r="M312" s="130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131"/>
      <c r="AF312" s="124">
        <v>43646</v>
      </c>
      <c r="AG312" s="125">
        <v>6.1</v>
      </c>
      <c r="AH312" s="125">
        <v>1.8</v>
      </c>
      <c r="AI312" s="125">
        <v>1.6</v>
      </c>
      <c r="AJ312" s="125">
        <v>0.8</v>
      </c>
      <c r="AK312" s="125">
        <v>-1.9</v>
      </c>
      <c r="AL312" s="125">
        <v>2.4</v>
      </c>
      <c r="AM312" s="125">
        <v>2.5</v>
      </c>
      <c r="AN312" s="125">
        <v>2.7</v>
      </c>
      <c r="AO312" s="125">
        <v>-0.2</v>
      </c>
      <c r="AP312" s="125">
        <v>-0.1</v>
      </c>
      <c r="AQ312" s="125">
        <v>0</v>
      </c>
      <c r="AR312" s="125">
        <v>-0.1</v>
      </c>
      <c r="AS312" s="125">
        <v>-0.7</v>
      </c>
      <c r="AT312" s="125">
        <v>0</v>
      </c>
      <c r="AU312" s="125">
        <v>0.3</v>
      </c>
      <c r="AV312" s="125">
        <v>0.6</v>
      </c>
    </row>
    <row r="313" spans="1:48" s="105" customForma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127"/>
      <c r="M313" s="130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131"/>
      <c r="AF313" s="124">
        <v>43677</v>
      </c>
      <c r="AG313" s="125">
        <v>6.7</v>
      </c>
      <c r="AH313" s="125">
        <v>1.8</v>
      </c>
      <c r="AI313" s="125">
        <v>1.5</v>
      </c>
      <c r="AJ313" s="125">
        <v>0.8</v>
      </c>
      <c r="AK313" s="125">
        <v>-2.1</v>
      </c>
      <c r="AL313" s="125">
        <v>2.2999999999999998</v>
      </c>
      <c r="AM313" s="125">
        <v>2.6</v>
      </c>
      <c r="AN313" s="125">
        <v>3.4</v>
      </c>
      <c r="AO313" s="125">
        <v>0.7</v>
      </c>
      <c r="AP313" s="125">
        <v>-0.4</v>
      </c>
      <c r="AQ313" s="125">
        <v>0.1</v>
      </c>
      <c r="AR313" s="125">
        <v>0.1</v>
      </c>
      <c r="AS313" s="125">
        <v>0.1</v>
      </c>
      <c r="AT313" s="125">
        <v>1.3</v>
      </c>
      <c r="AU313" s="125">
        <v>0.2</v>
      </c>
      <c r="AV313" s="125">
        <v>0.9</v>
      </c>
    </row>
    <row r="314" spans="1:48" s="105" customForma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127"/>
      <c r="M314" s="130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131"/>
      <c r="AF314" s="124">
        <v>43708</v>
      </c>
      <c r="AG314" s="125">
        <v>7.3</v>
      </c>
      <c r="AH314" s="125">
        <v>1.6</v>
      </c>
      <c r="AI314" s="125">
        <v>1</v>
      </c>
      <c r="AJ314" s="125">
        <v>0.7</v>
      </c>
      <c r="AK314" s="125">
        <v>-2.2999999999999998</v>
      </c>
      <c r="AL314" s="125">
        <v>2.1</v>
      </c>
      <c r="AM314" s="125">
        <v>2.2999999999999998</v>
      </c>
      <c r="AN314" s="125">
        <v>4.7</v>
      </c>
      <c r="AO314" s="125">
        <v>2.2000000000000002</v>
      </c>
      <c r="AP314" s="125">
        <v>-0.3</v>
      </c>
      <c r="AQ314" s="125">
        <v>0.1</v>
      </c>
      <c r="AR314" s="125">
        <v>0</v>
      </c>
      <c r="AS314" s="125">
        <v>-0.2</v>
      </c>
      <c r="AT314" s="125">
        <v>0</v>
      </c>
      <c r="AU314" s="125">
        <v>0.2</v>
      </c>
      <c r="AV314" s="125">
        <v>1.4</v>
      </c>
    </row>
    <row r="315" spans="1:48" s="105" customForma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127"/>
      <c r="M315" s="130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131"/>
      <c r="AF315" s="124">
        <v>43738</v>
      </c>
      <c r="AG315" s="125">
        <v>8.4</v>
      </c>
      <c r="AH315" s="125">
        <v>1.6</v>
      </c>
      <c r="AI315" s="125">
        <v>0.7</v>
      </c>
      <c r="AJ315" s="125">
        <v>0.6</v>
      </c>
      <c r="AK315" s="125">
        <v>-2.9</v>
      </c>
      <c r="AL315" s="125">
        <v>1.7</v>
      </c>
      <c r="AM315" s="125">
        <v>2.2000000000000002</v>
      </c>
      <c r="AN315" s="125">
        <v>5.8</v>
      </c>
      <c r="AO315" s="125">
        <v>2.6</v>
      </c>
      <c r="AP315" s="125">
        <v>0.8</v>
      </c>
      <c r="AQ315" s="125">
        <v>0.1</v>
      </c>
      <c r="AR315" s="125">
        <v>0</v>
      </c>
      <c r="AS315" s="125">
        <v>-0.4</v>
      </c>
      <c r="AT315" s="125">
        <v>0.1</v>
      </c>
      <c r="AU315" s="125">
        <v>0.1</v>
      </c>
      <c r="AV315" s="125">
        <v>0.9</v>
      </c>
    </row>
    <row r="316" spans="1:48" s="105" customForma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127"/>
      <c r="M316" s="130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131"/>
      <c r="AF316" s="124">
        <v>43769</v>
      </c>
      <c r="AG316" s="125">
        <v>11.4</v>
      </c>
      <c r="AH316" s="125">
        <v>1.2</v>
      </c>
      <c r="AI316" s="125">
        <v>0.5</v>
      </c>
      <c r="AJ316" s="125">
        <v>0.6</v>
      </c>
      <c r="AK316" s="125">
        <v>-3.5</v>
      </c>
      <c r="AL316" s="125">
        <v>1.9</v>
      </c>
      <c r="AM316" s="125">
        <v>2.1</v>
      </c>
      <c r="AN316" s="125">
        <v>5.5</v>
      </c>
      <c r="AO316" s="125">
        <v>2.7</v>
      </c>
      <c r="AP316" s="125">
        <v>0.3</v>
      </c>
      <c r="AQ316" s="125">
        <v>0</v>
      </c>
      <c r="AR316" s="125">
        <v>0.1</v>
      </c>
      <c r="AS316" s="125">
        <v>0.1</v>
      </c>
      <c r="AT316" s="125">
        <v>0.1</v>
      </c>
      <c r="AU316" s="125">
        <v>0.1</v>
      </c>
      <c r="AV316" s="125">
        <v>0.1</v>
      </c>
    </row>
    <row r="317" spans="1:48" s="105" customForma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127"/>
      <c r="M317" s="130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131"/>
      <c r="AF317" s="124">
        <v>43799</v>
      </c>
      <c r="AG317" s="125">
        <v>13.9</v>
      </c>
      <c r="AH317" s="125">
        <v>1.1000000000000001</v>
      </c>
      <c r="AI317" s="125">
        <v>0.4</v>
      </c>
      <c r="AJ317" s="125">
        <v>0.4</v>
      </c>
      <c r="AK317" s="125">
        <v>-2.8</v>
      </c>
      <c r="AL317" s="125">
        <v>1.7</v>
      </c>
      <c r="AM317" s="125">
        <v>2</v>
      </c>
      <c r="AN317" s="125">
        <v>4.5</v>
      </c>
      <c r="AO317" s="125">
        <v>1.5</v>
      </c>
      <c r="AP317" s="125">
        <v>0.3</v>
      </c>
      <c r="AQ317" s="125">
        <v>0</v>
      </c>
      <c r="AR317" s="125">
        <v>-0.1</v>
      </c>
      <c r="AS317" s="125">
        <v>-0.3</v>
      </c>
      <c r="AT317" s="125">
        <v>-0.7</v>
      </c>
      <c r="AU317" s="125">
        <v>0.1</v>
      </c>
      <c r="AV317" s="125">
        <v>-0.8</v>
      </c>
    </row>
    <row r="318" spans="1:48" s="105" customForma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127"/>
      <c r="M318" s="130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131"/>
      <c r="AF318" s="124">
        <v>43830</v>
      </c>
      <c r="AG318" s="125">
        <v>12.9</v>
      </c>
      <c r="AH318" s="125">
        <v>0.8</v>
      </c>
      <c r="AI318" s="125">
        <v>0.5</v>
      </c>
      <c r="AJ318" s="125">
        <v>0.4</v>
      </c>
      <c r="AK318" s="125">
        <v>-0.7</v>
      </c>
      <c r="AL318" s="125">
        <v>1.8</v>
      </c>
      <c r="AM318" s="125">
        <v>2.1</v>
      </c>
      <c r="AN318" s="125">
        <v>4.4000000000000004</v>
      </c>
      <c r="AO318" s="125">
        <v>-0.2</v>
      </c>
      <c r="AP318" s="125">
        <v>-0.1</v>
      </c>
      <c r="AQ318" s="125">
        <v>0.1</v>
      </c>
      <c r="AR318" s="125">
        <v>0.1</v>
      </c>
      <c r="AS318" s="125">
        <v>0.2</v>
      </c>
      <c r="AT318" s="125">
        <v>0</v>
      </c>
      <c r="AU318" s="125">
        <v>0.2</v>
      </c>
      <c r="AV318" s="125">
        <v>-0.1</v>
      </c>
    </row>
    <row r="319" spans="1:48" s="105" customForma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127"/>
      <c r="M319" s="130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131"/>
      <c r="AF319" s="124">
        <v>43861</v>
      </c>
      <c r="AG319" s="125">
        <v>15.2</v>
      </c>
      <c r="AH319" s="125">
        <v>0.6</v>
      </c>
      <c r="AI319" s="125">
        <v>0.5</v>
      </c>
      <c r="AJ319" s="125">
        <v>0.2</v>
      </c>
      <c r="AK319" s="125">
        <v>0.9</v>
      </c>
      <c r="AL319" s="125">
        <v>2.2000000000000002</v>
      </c>
      <c r="AM319" s="125">
        <v>2.2999999999999998</v>
      </c>
      <c r="AN319" s="125">
        <v>4.8</v>
      </c>
      <c r="AO319" s="125">
        <v>3.1</v>
      </c>
      <c r="AP319" s="125">
        <v>-0.5</v>
      </c>
      <c r="AQ319" s="125">
        <v>0</v>
      </c>
      <c r="AR319" s="125">
        <v>0.2</v>
      </c>
      <c r="AS319" s="125">
        <v>1.4</v>
      </c>
      <c r="AT319" s="125">
        <v>1.4</v>
      </c>
      <c r="AU319" s="125">
        <v>0.6</v>
      </c>
      <c r="AV319" s="125">
        <v>1.8</v>
      </c>
    </row>
    <row r="320" spans="1:48" s="105" customForma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127"/>
      <c r="M320" s="130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131"/>
      <c r="AF320" s="124">
        <v>43890</v>
      </c>
      <c r="AG320" s="125">
        <v>16</v>
      </c>
      <c r="AH320" s="125">
        <v>0.5</v>
      </c>
      <c r="AI320" s="125">
        <v>0.3</v>
      </c>
      <c r="AJ320" s="125">
        <v>0.1</v>
      </c>
      <c r="AK320" s="125">
        <v>-1.6</v>
      </c>
      <c r="AL320" s="125">
        <v>1</v>
      </c>
      <c r="AM320" s="125">
        <v>2.2000000000000002</v>
      </c>
      <c r="AN320" s="125">
        <v>4.4000000000000004</v>
      </c>
      <c r="AO320" s="125">
        <v>3</v>
      </c>
      <c r="AP320" s="125">
        <v>-0.3</v>
      </c>
      <c r="AQ320" s="125">
        <v>-0.1</v>
      </c>
      <c r="AR320" s="125">
        <v>-0.1</v>
      </c>
      <c r="AS320" s="125">
        <v>-1.5</v>
      </c>
      <c r="AT320" s="125">
        <v>0</v>
      </c>
      <c r="AU320" s="125">
        <v>0.1</v>
      </c>
      <c r="AV320" s="125">
        <v>-0.2</v>
      </c>
    </row>
    <row r="321" spans="1:48" s="105" customForma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127"/>
      <c r="M321" s="130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131"/>
      <c r="AF321" s="124">
        <v>43921</v>
      </c>
      <c r="AG321" s="125">
        <v>13.6</v>
      </c>
      <c r="AH321" s="125">
        <v>-0.3</v>
      </c>
      <c r="AI321" s="125">
        <v>-0.1</v>
      </c>
      <c r="AJ321" s="125">
        <v>0.3</v>
      </c>
      <c r="AK321" s="125">
        <v>-3.8</v>
      </c>
      <c r="AL321" s="125">
        <v>2.5</v>
      </c>
      <c r="AM321" s="125">
        <v>2.2000000000000002</v>
      </c>
      <c r="AN321" s="125">
        <v>5.3</v>
      </c>
      <c r="AO321" s="125">
        <v>-2.7</v>
      </c>
      <c r="AP321" s="125">
        <v>-0.1</v>
      </c>
      <c r="AQ321" s="125">
        <v>-0.3</v>
      </c>
      <c r="AR321" s="125">
        <v>-0.1</v>
      </c>
      <c r="AS321" s="125">
        <v>-2.5</v>
      </c>
      <c r="AT321" s="125">
        <v>-0.1</v>
      </c>
      <c r="AU321" s="125">
        <v>0.2</v>
      </c>
      <c r="AV321" s="125">
        <v>0.4</v>
      </c>
    </row>
    <row r="322" spans="1:48" s="105" customForma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127"/>
      <c r="M322" s="130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131"/>
      <c r="AF322" s="124">
        <v>43951</v>
      </c>
      <c r="AG322" s="125">
        <v>11.3</v>
      </c>
      <c r="AH322" s="125">
        <v>-0.4</v>
      </c>
      <c r="AI322" s="125">
        <v>-0.3</v>
      </c>
      <c r="AJ322" s="125">
        <v>0.1</v>
      </c>
      <c r="AK322" s="125">
        <v>-4.9000000000000004</v>
      </c>
      <c r="AL322" s="125">
        <v>2</v>
      </c>
      <c r="AM322" s="125">
        <v>2.2000000000000002</v>
      </c>
      <c r="AN322" s="125">
        <v>4.8</v>
      </c>
      <c r="AO322" s="125">
        <v>-2.1</v>
      </c>
      <c r="AP322" s="125">
        <v>-0.1</v>
      </c>
      <c r="AQ322" s="125">
        <v>-0.2</v>
      </c>
      <c r="AR322" s="125">
        <v>-0.1</v>
      </c>
      <c r="AS322" s="125">
        <v>-1.2</v>
      </c>
      <c r="AT322" s="125">
        <v>-0.2</v>
      </c>
      <c r="AU322" s="125">
        <v>0.2</v>
      </c>
      <c r="AV322" s="125">
        <v>-0.1</v>
      </c>
    </row>
    <row r="323" spans="1:48" s="105" customForma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127"/>
      <c r="M323" s="130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131"/>
      <c r="AF323" s="124">
        <v>43982</v>
      </c>
      <c r="AG323" s="125">
        <v>8.5</v>
      </c>
      <c r="AH323" s="125">
        <v>-0.4</v>
      </c>
      <c r="AI323" s="125">
        <v>-0.5</v>
      </c>
      <c r="AJ323" s="125">
        <v>0.1</v>
      </c>
      <c r="AK323" s="125">
        <v>-5.0999999999999996</v>
      </c>
      <c r="AL323" s="125">
        <v>2.2000000000000002</v>
      </c>
      <c r="AM323" s="125">
        <v>2.1</v>
      </c>
      <c r="AN323" s="125">
        <v>5.3</v>
      </c>
      <c r="AO323" s="125">
        <v>-2.4</v>
      </c>
      <c r="AP323" s="125">
        <v>0.2</v>
      </c>
      <c r="AQ323" s="125">
        <v>-0.2</v>
      </c>
      <c r="AR323" s="125">
        <v>0</v>
      </c>
      <c r="AS323" s="125">
        <v>-0.2</v>
      </c>
      <c r="AT323" s="125">
        <v>0</v>
      </c>
      <c r="AU323" s="125">
        <v>0</v>
      </c>
      <c r="AV323" s="125">
        <v>0.5</v>
      </c>
    </row>
    <row r="324" spans="1:48" s="105" customForma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127"/>
      <c r="M324" s="130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131"/>
      <c r="AF324" s="124">
        <v>44012</v>
      </c>
      <c r="AG324" s="125">
        <v>8.7675000000000001</v>
      </c>
      <c r="AH324" s="125">
        <v>-0.43236000000000002</v>
      </c>
      <c r="AI324" s="125">
        <v>-0.58933999999999997</v>
      </c>
      <c r="AJ324" s="125">
        <v>3.5400000000000001E-2</v>
      </c>
      <c r="AK324" s="125">
        <v>-4.6454199999999997</v>
      </c>
      <c r="AL324" s="125">
        <v>1.9027000000000001</v>
      </c>
      <c r="AM324" s="125">
        <v>1.8534999999999999</v>
      </c>
      <c r="AN324" s="125">
        <v>5.1064999999999996</v>
      </c>
      <c r="AO324" s="125">
        <v>0.1222</v>
      </c>
      <c r="AP324" s="125">
        <v>-0.22478000000000001</v>
      </c>
      <c r="AQ324" s="125">
        <v>-0.16733999999999999</v>
      </c>
      <c r="AR324" s="125">
        <v>-0.1231</v>
      </c>
      <c r="AS324" s="125">
        <v>-0.25308000000000003</v>
      </c>
      <c r="AT324" s="125">
        <v>-0.27323999999999998</v>
      </c>
      <c r="AU324" s="125">
        <v>9.5999999999999992E-3</v>
      </c>
      <c r="AV324" s="125">
        <v>0.38619999999999999</v>
      </c>
    </row>
    <row r="325" spans="1:48" s="105" customForma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127"/>
      <c r="M325" s="130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131"/>
      <c r="AF325" s="124">
        <v>44043</v>
      </c>
      <c r="AG325" s="125">
        <v>10.159815</v>
      </c>
      <c r="AH325" s="125">
        <v>-0.53189200000000003</v>
      </c>
      <c r="AI325" s="125">
        <v>-0.72491099999999997</v>
      </c>
      <c r="AJ325" s="125">
        <v>-6.4144999999999994E-2</v>
      </c>
      <c r="AK325" s="125">
        <v>-4.3962459999999997</v>
      </c>
      <c r="AL325" s="125">
        <v>0.32488400000000001</v>
      </c>
      <c r="AM325" s="125">
        <v>1.6129610000000001</v>
      </c>
      <c r="AN325" s="125">
        <v>5.0632780000000004</v>
      </c>
      <c r="AO325" s="125">
        <v>1.9681390000000001</v>
      </c>
      <c r="AP325" s="125">
        <v>-0.48346600000000001</v>
      </c>
      <c r="AQ325" s="125">
        <v>-4.5942999999999998E-2</v>
      </c>
      <c r="AR325" s="125">
        <v>2.2461999999999999E-2</v>
      </c>
      <c r="AS325" s="125">
        <v>0.31161699999999998</v>
      </c>
      <c r="AT325" s="125">
        <v>-0.249524</v>
      </c>
      <c r="AU325" s="125">
        <v>1.052E-2</v>
      </c>
      <c r="AV325" s="125">
        <v>0.84837600000000002</v>
      </c>
    </row>
    <row r="326" spans="1:48" s="105" customForma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127"/>
      <c r="M326" s="130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131"/>
      <c r="AF326" s="124">
        <v>44074</v>
      </c>
      <c r="AG326" s="125">
        <v>8.8277370000000008</v>
      </c>
      <c r="AH326" s="125">
        <v>-0.45321600000000001</v>
      </c>
      <c r="AI326" s="125">
        <v>-0.74954100000000001</v>
      </c>
      <c r="AJ326" s="125">
        <v>-9.2621999999999996E-2</v>
      </c>
      <c r="AK326" s="125">
        <v>-3.9240409999999999</v>
      </c>
      <c r="AL326" s="125">
        <v>-2.7215E-2</v>
      </c>
      <c r="AM326" s="125">
        <v>1.520815</v>
      </c>
      <c r="AN326" s="125">
        <v>6.0984100000000003</v>
      </c>
      <c r="AO326" s="125">
        <v>0.993591</v>
      </c>
      <c r="AP326" s="125">
        <v>-0.204204</v>
      </c>
      <c r="AQ326" s="125">
        <v>0.105099</v>
      </c>
      <c r="AR326" s="125">
        <v>-2.7217000000000002E-2</v>
      </c>
      <c r="AS326" s="125">
        <v>0.263934</v>
      </c>
      <c r="AT326" s="125">
        <v>-0.30919099999999999</v>
      </c>
      <c r="AU326" s="125">
        <v>8.3282999999999996E-2</v>
      </c>
      <c r="AV326" s="125">
        <v>2.3740389999999998</v>
      </c>
    </row>
    <row r="327" spans="1:48" s="105" customForma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127"/>
      <c r="M327" s="130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131"/>
      <c r="AF327" s="124">
        <v>44104</v>
      </c>
      <c r="AG327" s="125">
        <v>6.4024479999999997</v>
      </c>
      <c r="AH327" s="125">
        <v>-0.40124700000000002</v>
      </c>
      <c r="AI327" s="125">
        <v>-0.78138799999999997</v>
      </c>
      <c r="AJ327" s="125">
        <v>-0.13279099999999999</v>
      </c>
      <c r="AK327" s="125">
        <v>-3.6288480000000001</v>
      </c>
      <c r="AL327" s="125">
        <v>0.65426099999999998</v>
      </c>
      <c r="AM327" s="125">
        <v>1.4827619999999999</v>
      </c>
      <c r="AN327" s="125">
        <v>4.2541710000000004</v>
      </c>
      <c r="AO327" s="125">
        <v>0.31219599999999997</v>
      </c>
      <c r="AP327" s="125">
        <v>0.85099199999999997</v>
      </c>
      <c r="AQ327" s="125">
        <v>4.1230000000000003E-2</v>
      </c>
      <c r="AR327" s="125">
        <v>-4.4310000000000002E-2</v>
      </c>
      <c r="AS327" s="125">
        <v>-6.6742999999999997E-2</v>
      </c>
      <c r="AT327" s="125">
        <v>0.82875500000000002</v>
      </c>
      <c r="AU327" s="125">
        <v>2.9177000000000002E-2</v>
      </c>
      <c r="AV327" s="125">
        <v>-0.89952500000000002</v>
      </c>
    </row>
    <row r="328" spans="1:48" s="105" customForma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127"/>
      <c r="M328" s="130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131"/>
      <c r="AF328" s="124">
        <v>44135</v>
      </c>
      <c r="AG328" s="125">
        <v>2.4</v>
      </c>
      <c r="AH328" s="125">
        <v>-0.3</v>
      </c>
      <c r="AI328" s="125">
        <v>-0.7</v>
      </c>
      <c r="AJ328" s="125">
        <v>-0.1</v>
      </c>
      <c r="AK328" s="125">
        <v>-3.9</v>
      </c>
      <c r="AL328" s="125">
        <v>1.1000000000000001</v>
      </c>
      <c r="AM328" s="125">
        <v>1.5</v>
      </c>
      <c r="AN328" s="125">
        <v>2.4</v>
      </c>
      <c r="AO328" s="125">
        <v>-1.2</v>
      </c>
      <c r="AP328" s="125">
        <v>0.4</v>
      </c>
      <c r="AQ328" s="125">
        <v>0.1</v>
      </c>
      <c r="AR328" s="125">
        <v>0.1</v>
      </c>
      <c r="AS328" s="125">
        <v>-0.2</v>
      </c>
      <c r="AT328" s="125">
        <v>0.6</v>
      </c>
      <c r="AU328" s="125">
        <v>0.1</v>
      </c>
      <c r="AV328" s="125">
        <v>-1.7</v>
      </c>
    </row>
    <row r="329" spans="1:48" s="105" customForma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127"/>
      <c r="M329" s="130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131"/>
      <c r="AF329" s="124">
        <v>44165</v>
      </c>
      <c r="AG329" s="125">
        <v>-0.7</v>
      </c>
      <c r="AH329" s="125">
        <v>-0.3</v>
      </c>
      <c r="AI329" s="125">
        <v>-0.6</v>
      </c>
      <c r="AJ329" s="125">
        <v>0</v>
      </c>
      <c r="AK329" s="125">
        <v>-3.9</v>
      </c>
      <c r="AL329" s="125">
        <v>1</v>
      </c>
      <c r="AM329" s="125">
        <v>1.5</v>
      </c>
      <c r="AN329" s="125">
        <v>2.5</v>
      </c>
      <c r="AO329" s="125">
        <v>-1.6</v>
      </c>
      <c r="AP329" s="125">
        <v>0.3</v>
      </c>
      <c r="AQ329" s="125">
        <v>0</v>
      </c>
      <c r="AR329" s="125">
        <v>0</v>
      </c>
      <c r="AS329" s="125">
        <v>-0.3</v>
      </c>
      <c r="AT329" s="125">
        <v>-0.8</v>
      </c>
      <c r="AU329" s="125">
        <v>0</v>
      </c>
      <c r="AV329" s="125">
        <v>-0.6</v>
      </c>
    </row>
    <row r="330" spans="1:48" s="105" customForma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127"/>
      <c r="M330" s="130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131"/>
      <c r="AF330" s="124">
        <v>44196</v>
      </c>
      <c r="AG330" s="125">
        <v>1.4</v>
      </c>
      <c r="AH330" s="125">
        <v>-0.1</v>
      </c>
      <c r="AI330" s="125">
        <v>-0.6</v>
      </c>
      <c r="AJ330" s="125">
        <v>0</v>
      </c>
      <c r="AK330" s="125">
        <v>-3.1</v>
      </c>
      <c r="AL330" s="125">
        <v>0.9</v>
      </c>
      <c r="AM330" s="125">
        <v>1.3</v>
      </c>
      <c r="AN330" s="125">
        <v>2.2000000000000002</v>
      </c>
      <c r="AO330" s="125">
        <v>2</v>
      </c>
      <c r="AP330" s="125">
        <v>0</v>
      </c>
      <c r="AQ330" s="125">
        <v>0.1</v>
      </c>
      <c r="AR330" s="125">
        <v>0.1</v>
      </c>
      <c r="AS330" s="125">
        <v>0.9</v>
      </c>
      <c r="AT330" s="125">
        <v>-0.1</v>
      </c>
      <c r="AU330" s="125">
        <v>0</v>
      </c>
      <c r="AV330" s="125">
        <v>-0.4</v>
      </c>
    </row>
    <row r="331" spans="1:48" s="105" customForma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127"/>
      <c r="M331" s="130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131"/>
      <c r="AF331" s="124">
        <v>44227</v>
      </c>
      <c r="AG331" s="125">
        <v>1.4</v>
      </c>
      <c r="AH331" s="125">
        <v>-0.2</v>
      </c>
      <c r="AI331" s="125">
        <v>-0.4</v>
      </c>
      <c r="AJ331" s="125">
        <v>0</v>
      </c>
      <c r="AK331" s="125">
        <v>-4.5999999999999996</v>
      </c>
      <c r="AL331" s="125">
        <v>0</v>
      </c>
      <c r="AM331" s="125">
        <v>0.4</v>
      </c>
      <c r="AN331" s="125">
        <v>-0.9</v>
      </c>
      <c r="AO331" s="125">
        <v>2.8</v>
      </c>
      <c r="AP331" s="125">
        <v>-0.4</v>
      </c>
      <c r="AQ331" s="125">
        <v>0.1</v>
      </c>
      <c r="AR331" s="125">
        <v>0.2</v>
      </c>
      <c r="AS331" s="125">
        <v>0.9</v>
      </c>
      <c r="AT331" s="125">
        <v>0.4</v>
      </c>
      <c r="AU331" s="125">
        <v>0.1</v>
      </c>
      <c r="AV331" s="125">
        <v>0.5</v>
      </c>
    </row>
    <row r="332" spans="1:48" s="105" customForma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127"/>
      <c r="M332" s="130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131"/>
      <c r="AF332" s="124">
        <v>44255</v>
      </c>
      <c r="AG332" s="125">
        <v>0.3</v>
      </c>
      <c r="AH332" s="125">
        <v>-0.5</v>
      </c>
      <c r="AI332" s="125">
        <v>-0.3</v>
      </c>
      <c r="AJ332" s="125">
        <v>-0.2</v>
      </c>
      <c r="AK332" s="125">
        <v>-1.9</v>
      </c>
      <c r="AL332" s="125">
        <v>0.6</v>
      </c>
      <c r="AM332" s="125">
        <v>0.3</v>
      </c>
      <c r="AN332" s="125">
        <v>-0.8</v>
      </c>
      <c r="AO332" s="125">
        <v>1.2</v>
      </c>
      <c r="AP332" s="125">
        <v>-0.5</v>
      </c>
      <c r="AQ332" s="125">
        <v>0.1</v>
      </c>
      <c r="AR332" s="125">
        <v>0.1</v>
      </c>
      <c r="AS332" s="125">
        <v>1.1000000000000001</v>
      </c>
      <c r="AT332" s="125">
        <v>0.8</v>
      </c>
      <c r="AU332" s="125">
        <v>0</v>
      </c>
      <c r="AV332" s="125">
        <v>-0.3</v>
      </c>
    </row>
    <row r="333" spans="1:48" s="105" customForma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127"/>
      <c r="M333" s="130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131"/>
      <c r="AF333" s="124">
        <v>44286</v>
      </c>
      <c r="AG333" s="125">
        <v>0.1</v>
      </c>
      <c r="AH333" s="125">
        <v>0.1</v>
      </c>
      <c r="AI333" s="125">
        <v>0.2</v>
      </c>
      <c r="AJ333" s="125">
        <v>0</v>
      </c>
      <c r="AK333" s="125">
        <v>2.7</v>
      </c>
      <c r="AL333" s="125">
        <v>0.4</v>
      </c>
      <c r="AM333" s="125">
        <v>0.2</v>
      </c>
      <c r="AN333" s="125">
        <v>-1.5</v>
      </c>
      <c r="AO333" s="125">
        <v>-2.4</v>
      </c>
      <c r="AP333" s="125">
        <v>0.4</v>
      </c>
      <c r="AQ333" s="125">
        <v>0.2</v>
      </c>
      <c r="AR333" s="125">
        <v>-0.1</v>
      </c>
      <c r="AS333" s="125">
        <v>1.3</v>
      </c>
      <c r="AT333" s="125">
        <v>-0.4</v>
      </c>
      <c r="AU333" s="125">
        <v>0</v>
      </c>
      <c r="AV333" s="125">
        <v>-0.8</v>
      </c>
    </row>
    <row r="334" spans="1:48" s="105" customForma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127"/>
      <c r="M334" s="130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131"/>
      <c r="AF334" s="124">
        <v>44316</v>
      </c>
      <c r="AG334" s="125">
        <v>0.1</v>
      </c>
      <c r="AH334" s="125">
        <v>0.2</v>
      </c>
      <c r="AI334" s="125">
        <v>0.4</v>
      </c>
      <c r="AJ334" s="125">
        <v>0.4</v>
      </c>
      <c r="AK334" s="125">
        <v>4.9000000000000004</v>
      </c>
      <c r="AL334" s="125">
        <v>1.3</v>
      </c>
      <c r="AM334" s="125">
        <v>0.1</v>
      </c>
      <c r="AN334" s="125">
        <v>-1.3</v>
      </c>
      <c r="AO334" s="125">
        <v>-1.5</v>
      </c>
      <c r="AP334" s="125">
        <v>0</v>
      </c>
      <c r="AQ334" s="125">
        <v>0.1</v>
      </c>
      <c r="AR334" s="125">
        <v>0.3</v>
      </c>
      <c r="AS334" s="125">
        <v>0.4</v>
      </c>
      <c r="AT334" s="125">
        <v>0.7</v>
      </c>
      <c r="AU334" s="125">
        <v>0.1</v>
      </c>
      <c r="AV334" s="125">
        <v>0.4</v>
      </c>
    </row>
    <row r="335" spans="1:48" s="105" customForma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127"/>
      <c r="M335" s="130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131"/>
      <c r="AF335" s="124">
        <v>44347</v>
      </c>
      <c r="AG335" s="125">
        <v>0.8</v>
      </c>
      <c r="AH335" s="125">
        <v>0.4</v>
      </c>
      <c r="AI335" s="125">
        <v>0.7</v>
      </c>
      <c r="AJ335" s="125">
        <v>0.4</v>
      </c>
      <c r="AK335" s="125">
        <v>5.5</v>
      </c>
      <c r="AL335" s="125">
        <v>1.5</v>
      </c>
      <c r="AM335" s="125">
        <v>0.2</v>
      </c>
      <c r="AN335" s="125">
        <v>-0.9</v>
      </c>
      <c r="AO335" s="125">
        <v>-1</v>
      </c>
      <c r="AP335" s="125">
        <v>0.3</v>
      </c>
      <c r="AQ335" s="125">
        <v>0.1</v>
      </c>
      <c r="AR335" s="125">
        <v>-0.1</v>
      </c>
      <c r="AS335" s="125">
        <v>0.4</v>
      </c>
      <c r="AT335" s="125">
        <v>0.3</v>
      </c>
      <c r="AU335" s="125">
        <v>0</v>
      </c>
      <c r="AV335" s="125">
        <v>0.6</v>
      </c>
    </row>
    <row r="336" spans="1:48" s="105" customForma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127"/>
      <c r="M336" s="130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131"/>
      <c r="AF336" s="124">
        <v>44377</v>
      </c>
      <c r="AG336" s="125">
        <v>-0.4</v>
      </c>
      <c r="AH336" s="125">
        <v>0.4</v>
      </c>
      <c r="AI336" s="125">
        <v>0.9</v>
      </c>
      <c r="AJ336" s="125">
        <v>0.3</v>
      </c>
      <c r="AK336" s="125">
        <v>5.8</v>
      </c>
      <c r="AL336" s="125">
        <v>1.5</v>
      </c>
      <c r="AM336" s="125">
        <v>0.3</v>
      </c>
      <c r="AN336" s="125">
        <v>-0.9</v>
      </c>
      <c r="AO336" s="125">
        <v>-1.4</v>
      </c>
      <c r="AP336" s="125">
        <v>-0.2</v>
      </c>
      <c r="AQ336" s="125">
        <v>0.1</v>
      </c>
      <c r="AR336" s="125">
        <v>-0.2</v>
      </c>
      <c r="AS336" s="125">
        <v>0.1</v>
      </c>
      <c r="AT336" s="125">
        <v>-0.2</v>
      </c>
      <c r="AU336" s="125">
        <v>0</v>
      </c>
      <c r="AV336" s="125">
        <v>0.1</v>
      </c>
    </row>
    <row r="337" spans="1:48" s="105" customForma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127"/>
      <c r="M337" s="130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131"/>
      <c r="AF337" s="124">
        <v>44408</v>
      </c>
      <c r="AG337" s="125">
        <v>-1.8</v>
      </c>
      <c r="AH337" s="125">
        <v>0.4</v>
      </c>
      <c r="AI337" s="125">
        <v>1.1000000000000001</v>
      </c>
      <c r="AJ337" s="125">
        <v>0.3</v>
      </c>
      <c r="AK337" s="125">
        <v>6.9</v>
      </c>
      <c r="AL337" s="125">
        <v>2.7</v>
      </c>
      <c r="AM337" s="125">
        <v>0.4</v>
      </c>
      <c r="AN337" s="125">
        <v>-1.3</v>
      </c>
      <c r="AO337" s="125">
        <v>-0.2</v>
      </c>
      <c r="AP337" s="125">
        <v>-0.4</v>
      </c>
      <c r="AQ337" s="125">
        <v>0.2</v>
      </c>
      <c r="AR337" s="125">
        <v>0.4</v>
      </c>
      <c r="AS337" s="125">
        <v>1.5</v>
      </c>
      <c r="AT337" s="125">
        <v>1</v>
      </c>
      <c r="AU337" s="125">
        <v>0.1</v>
      </c>
      <c r="AV337" s="125">
        <v>0.2</v>
      </c>
    </row>
    <row r="338" spans="1:48" s="105" customForma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127"/>
      <c r="M338" s="130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131"/>
      <c r="AF338" s="124">
        <v>44439</v>
      </c>
      <c r="AG338" s="125">
        <v>-2</v>
      </c>
      <c r="AH338" s="125">
        <v>0.5</v>
      </c>
      <c r="AI338" s="125">
        <v>1.1000000000000001</v>
      </c>
      <c r="AJ338" s="125">
        <v>0.6</v>
      </c>
      <c r="AK338" s="125">
        <v>5.9</v>
      </c>
      <c r="AL338" s="125">
        <v>3</v>
      </c>
      <c r="AM338" s="125">
        <v>0.4</v>
      </c>
      <c r="AN338" s="125">
        <v>-3.9</v>
      </c>
      <c r="AO338" s="125">
        <v>0.5</v>
      </c>
      <c r="AP338" s="125">
        <v>-0.1</v>
      </c>
      <c r="AQ338" s="125">
        <v>0.1</v>
      </c>
      <c r="AR338" s="125">
        <v>0.1</v>
      </c>
      <c r="AS338" s="125">
        <v>-0.6</v>
      </c>
      <c r="AT338" s="125">
        <v>0</v>
      </c>
      <c r="AU338" s="125">
        <v>0</v>
      </c>
      <c r="AV338" s="125">
        <v>-0.9</v>
      </c>
    </row>
    <row r="339" spans="1:48" s="105" customForma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127"/>
      <c r="M339" s="130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131"/>
      <c r="AF339" s="124">
        <v>44469</v>
      </c>
      <c r="AG339" s="125">
        <v>-2.8</v>
      </c>
      <c r="AH339" s="125">
        <v>0.5</v>
      </c>
      <c r="AI339" s="125">
        <v>1.3</v>
      </c>
      <c r="AJ339" s="125">
        <v>0.5</v>
      </c>
      <c r="AK339" s="125">
        <v>5.8</v>
      </c>
      <c r="AL339" s="125">
        <v>3.2</v>
      </c>
      <c r="AM339" s="125">
        <v>0.4</v>
      </c>
      <c r="AN339" s="125">
        <v>-2.8</v>
      </c>
      <c r="AO339" s="125">
        <v>-0.4</v>
      </c>
      <c r="AP339" s="125">
        <v>0.8</v>
      </c>
      <c r="AQ339" s="125">
        <v>0.2</v>
      </c>
      <c r="AR339" s="125">
        <v>-0.1</v>
      </c>
      <c r="AS339" s="125">
        <v>-0.2</v>
      </c>
      <c r="AT339" s="125">
        <v>0.7</v>
      </c>
      <c r="AU339" s="125">
        <v>0</v>
      </c>
      <c r="AV339" s="125">
        <v>0.3</v>
      </c>
    </row>
    <row r="340" spans="1:48" s="105" customForma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127"/>
      <c r="M340" s="130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131"/>
      <c r="AF340" s="124">
        <v>44500</v>
      </c>
      <c r="AG340" s="125">
        <v>-0.9</v>
      </c>
      <c r="AH340" s="125">
        <v>0.5</v>
      </c>
      <c r="AI340" s="125">
        <v>1.7</v>
      </c>
      <c r="AJ340" s="125">
        <v>0.9</v>
      </c>
      <c r="AK340" s="125">
        <v>7</v>
      </c>
      <c r="AL340" s="125">
        <v>2.9</v>
      </c>
      <c r="AM340" s="125">
        <v>0.6</v>
      </c>
      <c r="AN340" s="125">
        <v>-0.5</v>
      </c>
      <c r="AO340" s="125">
        <v>1.2</v>
      </c>
      <c r="AP340" s="125">
        <v>0.3</v>
      </c>
      <c r="AQ340" s="125">
        <v>0.4</v>
      </c>
      <c r="AR340" s="125">
        <v>0.3</v>
      </c>
      <c r="AS340" s="125">
        <v>1</v>
      </c>
      <c r="AT340" s="125">
        <v>0.2</v>
      </c>
      <c r="AU340" s="125">
        <v>0.2</v>
      </c>
      <c r="AV340" s="125">
        <v>0.1</v>
      </c>
    </row>
    <row r="341" spans="1:48" s="105" customForma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127"/>
      <c r="M341" s="130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131"/>
      <c r="AF341" s="124">
        <v>44530</v>
      </c>
      <c r="AG341" s="125">
        <v>1.7</v>
      </c>
      <c r="AH341" s="125">
        <v>0.5</v>
      </c>
      <c r="AI341" s="125">
        <v>1.7</v>
      </c>
      <c r="AJ341" s="125">
        <v>0.5</v>
      </c>
      <c r="AK341" s="125">
        <v>7.6</v>
      </c>
      <c r="AL341" s="125">
        <v>3</v>
      </c>
      <c r="AM341" s="125">
        <v>0.6</v>
      </c>
      <c r="AN341" s="125">
        <v>-0.6</v>
      </c>
      <c r="AO341" s="125">
        <v>1.6</v>
      </c>
      <c r="AP341" s="125">
        <v>0.3</v>
      </c>
      <c r="AQ341" s="125">
        <v>0</v>
      </c>
      <c r="AR341" s="125">
        <v>-0.4</v>
      </c>
      <c r="AS341" s="125">
        <v>0.3</v>
      </c>
      <c r="AT341" s="125">
        <v>-0.5</v>
      </c>
      <c r="AU341" s="125">
        <v>0</v>
      </c>
      <c r="AV341" s="125">
        <v>-0.5</v>
      </c>
    </row>
    <row r="342" spans="1:48" s="105" customForma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127"/>
      <c r="M342" s="130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131"/>
      <c r="AF342" s="124">
        <v>44561</v>
      </c>
      <c r="AG342" s="125">
        <v>-0.1</v>
      </c>
      <c r="AH342" s="125">
        <v>0.6</v>
      </c>
      <c r="AI342" s="125">
        <v>1.6</v>
      </c>
      <c r="AJ342" s="125">
        <v>0.8</v>
      </c>
      <c r="AK342" s="125">
        <v>5</v>
      </c>
      <c r="AL342" s="125">
        <v>3.1</v>
      </c>
      <c r="AM342" s="125">
        <v>0.7</v>
      </c>
      <c r="AN342" s="125">
        <v>-0.5</v>
      </c>
      <c r="AO342" s="125">
        <v>-0.3</v>
      </c>
      <c r="AP342" s="125">
        <v>0.1</v>
      </c>
      <c r="AQ342" s="125">
        <v>-0.1</v>
      </c>
      <c r="AR342" s="125">
        <v>0.3</v>
      </c>
      <c r="AS342" s="125">
        <v>-1.3</v>
      </c>
      <c r="AT342" s="125">
        <v>0</v>
      </c>
      <c r="AU342" s="125">
        <v>0</v>
      </c>
      <c r="AV342" s="125">
        <v>-0.1</v>
      </c>
    </row>
    <row r="343" spans="1:48" s="105" customForma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127"/>
      <c r="M343" s="130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131"/>
      <c r="AF343" s="124">
        <v>44592</v>
      </c>
      <c r="AG343" s="125">
        <v>-1.8</v>
      </c>
      <c r="AH343" s="125">
        <v>0.4</v>
      </c>
      <c r="AI343" s="125">
        <v>1.4</v>
      </c>
      <c r="AJ343" s="125">
        <v>0.4</v>
      </c>
      <c r="AK343" s="125">
        <v>5.2</v>
      </c>
      <c r="AL343" s="125">
        <v>2.9</v>
      </c>
      <c r="AM343" s="125">
        <v>0.6</v>
      </c>
      <c r="AN343" s="125">
        <v>-0.1</v>
      </c>
      <c r="AO343" s="125">
        <v>1.1000000000000001</v>
      </c>
      <c r="AP343" s="125">
        <v>-0.5</v>
      </c>
      <c r="AQ343" s="125">
        <v>0</v>
      </c>
      <c r="AR343" s="125">
        <v>-0.1</v>
      </c>
      <c r="AS343" s="125">
        <v>1.1000000000000001</v>
      </c>
      <c r="AT343" s="125">
        <v>0.2</v>
      </c>
      <c r="AU343" s="125">
        <v>0.1</v>
      </c>
      <c r="AV343" s="125">
        <v>0.9</v>
      </c>
    </row>
    <row r="344" spans="1:48" s="105" customForma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127"/>
      <c r="M344" s="130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131"/>
      <c r="AF344" s="124">
        <v>44620</v>
      </c>
      <c r="AG344" s="125">
        <v>-1.8</v>
      </c>
      <c r="AH344" s="125">
        <v>0.6</v>
      </c>
      <c r="AI344" s="125">
        <v>1.4</v>
      </c>
      <c r="AJ344" s="125">
        <v>0.6</v>
      </c>
      <c r="AK344" s="125">
        <v>5.5</v>
      </c>
      <c r="AL344" s="125">
        <v>2.5</v>
      </c>
      <c r="AM344" s="125">
        <v>0.6</v>
      </c>
      <c r="AN344" s="125">
        <v>0.3</v>
      </c>
      <c r="AO344" s="125">
        <v>1.2</v>
      </c>
      <c r="AP344" s="125">
        <v>-0.3</v>
      </c>
      <c r="AQ344" s="125">
        <v>0.1</v>
      </c>
      <c r="AR344" s="125">
        <v>0.2</v>
      </c>
      <c r="AS344" s="125">
        <v>1.4</v>
      </c>
      <c r="AT344" s="125">
        <v>0.4</v>
      </c>
      <c r="AU344" s="125">
        <v>0</v>
      </c>
      <c r="AV344" s="125">
        <v>0.1</v>
      </c>
    </row>
    <row r="345" spans="1:48" s="105" customForma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127"/>
      <c r="M345" s="130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131"/>
      <c r="AF345" s="124">
        <v>44651</v>
      </c>
      <c r="AG345" s="125">
        <v>-0.3</v>
      </c>
      <c r="AH345" s="125">
        <v>0.6</v>
      </c>
      <c r="AI345" s="125">
        <v>1.3</v>
      </c>
      <c r="AJ345" s="125">
        <v>0.9</v>
      </c>
      <c r="AK345" s="125">
        <v>5.8</v>
      </c>
      <c r="AL345" s="125">
        <v>2.6</v>
      </c>
      <c r="AM345" s="125">
        <v>0.7</v>
      </c>
      <c r="AN345" s="125">
        <v>2.1</v>
      </c>
      <c r="AO345" s="125">
        <v>-0.9</v>
      </c>
      <c r="AP345" s="125">
        <v>0.4</v>
      </c>
      <c r="AQ345" s="125">
        <v>0.1</v>
      </c>
      <c r="AR345" s="125">
        <v>0.2</v>
      </c>
      <c r="AS345" s="125">
        <v>1.6</v>
      </c>
      <c r="AT345" s="125">
        <v>-0.3</v>
      </c>
      <c r="AU345" s="125">
        <v>0.1</v>
      </c>
      <c r="AV345" s="125">
        <v>1</v>
      </c>
    </row>
    <row r="346" spans="1:48" s="105" customForma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127"/>
      <c r="M346" s="130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131"/>
      <c r="AF346" s="124">
        <v>44681</v>
      </c>
      <c r="AG346" s="125">
        <v>1.9</v>
      </c>
      <c r="AH346" s="125">
        <v>0.5</v>
      </c>
      <c r="AI346" s="125">
        <v>1.2</v>
      </c>
      <c r="AJ346" s="125">
        <v>1.2</v>
      </c>
      <c r="AK346" s="125">
        <v>6.5</v>
      </c>
      <c r="AL346" s="125">
        <v>2</v>
      </c>
      <c r="AM346" s="125">
        <v>0.7</v>
      </c>
      <c r="AN346" s="125">
        <v>1.7</v>
      </c>
      <c r="AO346" s="125">
        <v>0.7</v>
      </c>
      <c r="AP346" s="125">
        <v>-0.2</v>
      </c>
      <c r="AQ346" s="125">
        <v>-0.1</v>
      </c>
      <c r="AR346" s="125">
        <v>0.6</v>
      </c>
      <c r="AS346" s="125">
        <v>1.1000000000000001</v>
      </c>
      <c r="AT346" s="125">
        <v>0.1</v>
      </c>
      <c r="AU346" s="125">
        <v>0.1</v>
      </c>
      <c r="AV346" s="125">
        <v>0</v>
      </c>
    </row>
    <row r="347" spans="1:48" s="105" customForma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127"/>
      <c r="M347" s="130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131"/>
      <c r="AF347" s="124">
        <v>44712</v>
      </c>
      <c r="AG347" s="125">
        <v>2.1</v>
      </c>
      <c r="AH347" s="125">
        <v>0.5</v>
      </c>
      <c r="AI347" s="125">
        <v>1</v>
      </c>
      <c r="AJ347" s="125">
        <v>1.4</v>
      </c>
      <c r="AK347" s="125">
        <v>6.2</v>
      </c>
      <c r="AL347" s="125">
        <v>1.8</v>
      </c>
      <c r="AM347" s="125">
        <v>0.7</v>
      </c>
      <c r="AN347" s="125">
        <v>1.8</v>
      </c>
      <c r="AO347" s="125">
        <v>-0.9</v>
      </c>
      <c r="AP347" s="125">
        <v>0.4</v>
      </c>
      <c r="AQ347" s="125">
        <v>-0.1</v>
      </c>
      <c r="AR347" s="125">
        <v>0.2</v>
      </c>
      <c r="AS347" s="125">
        <v>0.1</v>
      </c>
      <c r="AT347" s="125">
        <v>0.1</v>
      </c>
      <c r="AU347" s="125">
        <v>0.1</v>
      </c>
      <c r="AV347" s="125">
        <v>0.6</v>
      </c>
    </row>
    <row r="348" spans="1:48" s="105" customForma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127"/>
      <c r="M348" s="130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131"/>
      <c r="AF348" s="124">
        <v>44742</v>
      </c>
      <c r="AG348" s="125">
        <v>2.5</v>
      </c>
      <c r="AH348" s="125">
        <v>0.6</v>
      </c>
      <c r="AI348" s="125">
        <v>0.8</v>
      </c>
      <c r="AJ348" s="125">
        <v>1.5</v>
      </c>
      <c r="AK348" s="125">
        <v>8.5</v>
      </c>
      <c r="AL348" s="125">
        <v>2.1</v>
      </c>
      <c r="AM348" s="125">
        <v>0.7</v>
      </c>
      <c r="AN348" s="125">
        <v>1.7</v>
      </c>
      <c r="AO348" s="125">
        <v>-1</v>
      </c>
      <c r="AP348" s="125">
        <v>-0.1</v>
      </c>
      <c r="AQ348" s="125">
        <v>0</v>
      </c>
      <c r="AR348" s="125">
        <v>-0.2</v>
      </c>
      <c r="AS348" s="125">
        <v>2.2000000000000002</v>
      </c>
      <c r="AT348" s="125">
        <v>0.1</v>
      </c>
      <c r="AU348" s="125">
        <v>0</v>
      </c>
      <c r="AV348" s="125">
        <v>0.1</v>
      </c>
    </row>
    <row r="349" spans="1:48" s="105" customForma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127"/>
      <c r="M349" s="130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131"/>
      <c r="AF349" s="124">
        <v>44773</v>
      </c>
      <c r="AG349" s="125">
        <v>4.7</v>
      </c>
      <c r="AH349" s="125">
        <v>0.7</v>
      </c>
      <c r="AI349" s="125">
        <v>0.7</v>
      </c>
      <c r="AJ349" s="125">
        <v>1.4</v>
      </c>
      <c r="AK349" s="125">
        <v>6.1</v>
      </c>
      <c r="AL349" s="125">
        <v>1.5</v>
      </c>
      <c r="AM349" s="125">
        <v>0.7</v>
      </c>
      <c r="AN349" s="125">
        <v>0.9</v>
      </c>
      <c r="AO349" s="125">
        <v>1.9</v>
      </c>
      <c r="AP349" s="125">
        <v>-0.4</v>
      </c>
      <c r="AQ349" s="125">
        <v>0</v>
      </c>
      <c r="AR349" s="125">
        <v>0.3</v>
      </c>
      <c r="AS349" s="125">
        <v>-0.7</v>
      </c>
      <c r="AT349" s="125">
        <v>0.5</v>
      </c>
      <c r="AU349" s="125">
        <v>0</v>
      </c>
      <c r="AV349" s="125">
        <v>-0.7</v>
      </c>
    </row>
    <row r="350" spans="1:48" s="105" customForma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127"/>
      <c r="M350" s="130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131"/>
      <c r="AF350" s="124">
        <v>44804</v>
      </c>
      <c r="AG350" s="125">
        <v>4.5</v>
      </c>
      <c r="AH350" s="125">
        <v>0.6</v>
      </c>
      <c r="AI350" s="125">
        <v>0.6</v>
      </c>
      <c r="AJ350" s="125">
        <v>1.3</v>
      </c>
      <c r="AK350" s="125">
        <v>4.9000000000000004</v>
      </c>
      <c r="AL350" s="125">
        <v>1.6</v>
      </c>
      <c r="AM350" s="125">
        <v>0.7</v>
      </c>
      <c r="AN350" s="125">
        <v>2.2000000000000002</v>
      </c>
      <c r="AO350" s="125">
        <v>0.4</v>
      </c>
      <c r="AP350" s="125">
        <v>-0.2</v>
      </c>
      <c r="AQ350" s="125">
        <v>0</v>
      </c>
      <c r="AR350" s="125">
        <v>0</v>
      </c>
      <c r="AS350" s="125">
        <v>-1.7</v>
      </c>
      <c r="AT350" s="125">
        <v>0.1</v>
      </c>
      <c r="AU350" s="125">
        <v>0.1</v>
      </c>
      <c r="AV350" s="125">
        <v>0.3</v>
      </c>
    </row>
    <row r="351" spans="1:48" s="105" customForma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127"/>
      <c r="M351" s="130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131"/>
      <c r="AF351" s="124">
        <v>44834</v>
      </c>
      <c r="AG351" s="125">
        <v>6.3</v>
      </c>
      <c r="AH351" s="125">
        <v>0.5</v>
      </c>
      <c r="AI351" s="125">
        <v>0.3</v>
      </c>
      <c r="AJ351" s="125">
        <v>1.4</v>
      </c>
      <c r="AK351" s="125">
        <v>4.5</v>
      </c>
      <c r="AL351" s="125">
        <v>1.2</v>
      </c>
      <c r="AM351" s="125">
        <v>0.7</v>
      </c>
      <c r="AN351" s="125">
        <v>1.6</v>
      </c>
      <c r="AO351" s="125">
        <v>1.3</v>
      </c>
      <c r="AP351" s="125">
        <v>0.8</v>
      </c>
      <c r="AQ351" s="125">
        <v>-0.1</v>
      </c>
      <c r="AR351" s="125">
        <v>0</v>
      </c>
      <c r="AS351" s="125">
        <v>-0.6</v>
      </c>
      <c r="AT351" s="125">
        <v>0.4</v>
      </c>
      <c r="AU351" s="125">
        <v>0</v>
      </c>
      <c r="AV351" s="125">
        <v>-0.3</v>
      </c>
    </row>
    <row r="352" spans="1:48" s="105" customForma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127"/>
      <c r="M352" s="130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131"/>
      <c r="AF352" s="124">
        <v>44865</v>
      </c>
      <c r="AG352" s="125">
        <v>5.2</v>
      </c>
      <c r="AH352" s="125">
        <v>0.5</v>
      </c>
      <c r="AI352" s="125">
        <v>-0.2</v>
      </c>
      <c r="AJ352" s="125">
        <v>1.4</v>
      </c>
      <c r="AK352" s="125">
        <v>3.1</v>
      </c>
      <c r="AL352" s="125">
        <v>1.2</v>
      </c>
      <c r="AM352" s="125">
        <v>0.5</v>
      </c>
      <c r="AN352" s="125">
        <v>1.9</v>
      </c>
      <c r="AO352" s="125">
        <v>0.2</v>
      </c>
      <c r="AP352" s="125">
        <v>0.3</v>
      </c>
      <c r="AQ352" s="125">
        <v>-0.1</v>
      </c>
      <c r="AR352" s="125">
        <v>0.3</v>
      </c>
      <c r="AS352" s="125">
        <v>-0.4</v>
      </c>
      <c r="AT352" s="125">
        <v>0.2</v>
      </c>
      <c r="AU352" s="125">
        <v>0</v>
      </c>
      <c r="AV352" s="125">
        <v>0.4</v>
      </c>
    </row>
    <row r="353" spans="1:48" s="105" customForma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127"/>
      <c r="M353" s="130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131"/>
      <c r="AF353" s="124">
        <v>44895</v>
      </c>
      <c r="AG353" s="125">
        <v>3</v>
      </c>
      <c r="AH353" s="125">
        <v>0.5</v>
      </c>
      <c r="AI353" s="125">
        <v>-0.2</v>
      </c>
      <c r="AJ353" s="125">
        <v>1.5</v>
      </c>
      <c r="AK353" s="125">
        <v>2.9</v>
      </c>
      <c r="AL353" s="125">
        <v>1.3</v>
      </c>
      <c r="AM353" s="125">
        <v>0.5</v>
      </c>
      <c r="AN353" s="125">
        <v>2.2999999999999998</v>
      </c>
      <c r="AO353" s="125">
        <v>-0.5</v>
      </c>
      <c r="AP353" s="125">
        <v>0.3</v>
      </c>
      <c r="AQ353" s="125">
        <v>0</v>
      </c>
      <c r="AR353" s="125">
        <v>-0.3</v>
      </c>
      <c r="AS353" s="125">
        <v>0.1</v>
      </c>
      <c r="AT353" s="125">
        <v>-0.4</v>
      </c>
      <c r="AU353" s="125">
        <v>0</v>
      </c>
      <c r="AV353" s="125">
        <v>-0.1</v>
      </c>
    </row>
    <row r="354" spans="1:48" s="105" customForma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127"/>
      <c r="M354" s="130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131"/>
      <c r="AF354" s="124">
        <v>44926</v>
      </c>
      <c r="AG354" s="125">
        <v>3.7</v>
      </c>
      <c r="AH354" s="125">
        <v>0.5</v>
      </c>
      <c r="AI354" s="125">
        <v>-0.2</v>
      </c>
      <c r="AJ354" s="125">
        <v>1.5</v>
      </c>
      <c r="AK354" s="125">
        <v>2.8</v>
      </c>
      <c r="AL354" s="125">
        <v>1.4</v>
      </c>
      <c r="AM354" s="125">
        <v>0.6</v>
      </c>
      <c r="AN354" s="125">
        <v>2.8</v>
      </c>
      <c r="AO354" s="125">
        <v>0.4</v>
      </c>
      <c r="AP354" s="125">
        <v>0.1</v>
      </c>
      <c r="AQ354" s="125">
        <v>-0.1</v>
      </c>
      <c r="AR354" s="125">
        <v>0.3</v>
      </c>
      <c r="AS354" s="125">
        <v>-1.4</v>
      </c>
      <c r="AT354" s="125">
        <v>0.1</v>
      </c>
      <c r="AU354" s="125">
        <v>0</v>
      </c>
      <c r="AV354" s="125">
        <v>0.4</v>
      </c>
    </row>
    <row r="355" spans="1:48" s="105" customForma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127"/>
      <c r="M355" s="130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131"/>
      <c r="AF355" s="124">
        <v>44957</v>
      </c>
      <c r="AG355" s="132">
        <v>4.7</v>
      </c>
      <c r="AH355" s="132">
        <v>0.5</v>
      </c>
      <c r="AI355" s="132">
        <v>-0.1</v>
      </c>
      <c r="AJ355" s="132">
        <v>1.6</v>
      </c>
      <c r="AK355" s="132">
        <v>2</v>
      </c>
      <c r="AL355" s="132">
        <v>2.4</v>
      </c>
      <c r="AM355" s="132">
        <v>0.8</v>
      </c>
      <c r="AN355" s="132">
        <v>3.1</v>
      </c>
      <c r="AO355" s="132">
        <v>2</v>
      </c>
      <c r="AP355" s="132">
        <v>-0.5</v>
      </c>
      <c r="AQ355" s="132">
        <v>0</v>
      </c>
      <c r="AR355" s="132">
        <v>0</v>
      </c>
      <c r="AS355" s="132">
        <v>0.2</v>
      </c>
      <c r="AT355" s="132">
        <v>1.3</v>
      </c>
      <c r="AU355" s="132">
        <v>0.3</v>
      </c>
      <c r="AV355" s="132">
        <v>1.1000000000000001</v>
      </c>
    </row>
    <row r="356" spans="1:48" s="105" customForma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127"/>
      <c r="M356" s="130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131"/>
      <c r="AF356" s="124">
        <v>44985</v>
      </c>
      <c r="AG356" s="132">
        <v>2.1</v>
      </c>
      <c r="AH356" s="132">
        <v>0.7</v>
      </c>
      <c r="AI356" s="132">
        <v>-0.1</v>
      </c>
      <c r="AJ356" s="132">
        <v>1.4</v>
      </c>
      <c r="AK356" s="132">
        <v>0.1</v>
      </c>
      <c r="AL356" s="132">
        <v>1.2</v>
      </c>
      <c r="AM356" s="132">
        <v>1</v>
      </c>
      <c r="AN356" s="132">
        <v>2.6</v>
      </c>
      <c r="AO356" s="132">
        <v>-1.3</v>
      </c>
      <c r="AP356" s="132">
        <v>-0.1</v>
      </c>
      <c r="AQ356" s="132">
        <v>0.1</v>
      </c>
      <c r="AR356" s="132">
        <v>0</v>
      </c>
      <c r="AS356" s="132">
        <v>-0.5</v>
      </c>
      <c r="AT356" s="132">
        <v>-0.8</v>
      </c>
      <c r="AU356" s="132">
        <v>0.2</v>
      </c>
      <c r="AV356" s="132">
        <v>-0.3</v>
      </c>
    </row>
    <row r="357" spans="1:48" s="105" customForma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127"/>
      <c r="M357" s="130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131"/>
      <c r="AF357" s="124">
        <v>45016</v>
      </c>
      <c r="AG357" s="132">
        <v>2.1</v>
      </c>
      <c r="AH357" s="132">
        <v>0.8</v>
      </c>
      <c r="AI357" s="132">
        <v>-0.3</v>
      </c>
      <c r="AJ357" s="132">
        <v>0.7</v>
      </c>
      <c r="AK357" s="132">
        <v>-1.9</v>
      </c>
      <c r="AL357" s="132">
        <v>1.4</v>
      </c>
      <c r="AM357" s="132">
        <v>1</v>
      </c>
      <c r="AN357" s="132">
        <v>2.5</v>
      </c>
      <c r="AO357" s="132">
        <v>-0.9</v>
      </c>
      <c r="AP357" s="132">
        <v>0.5</v>
      </c>
      <c r="AQ357" s="132">
        <v>0</v>
      </c>
      <c r="AR357" s="132">
        <v>-0.5</v>
      </c>
      <c r="AS357" s="132">
        <v>-0.4</v>
      </c>
      <c r="AT357" s="132">
        <v>-0.1</v>
      </c>
      <c r="AU357" s="132">
        <v>0.1</v>
      </c>
      <c r="AV357" s="132">
        <v>0.8</v>
      </c>
    </row>
    <row r="358" spans="1:48" s="105" customForma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127"/>
      <c r="M358" s="130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131"/>
      <c r="AF358" s="133">
        <v>45046</v>
      </c>
      <c r="AG358" s="132">
        <v>0.8</v>
      </c>
      <c r="AH358" s="132">
        <v>0.9</v>
      </c>
      <c r="AI358" s="132">
        <v>-0.2</v>
      </c>
      <c r="AJ358" s="132">
        <v>0.1</v>
      </c>
      <c r="AK358" s="132">
        <v>-3.3</v>
      </c>
      <c r="AL358" s="132">
        <v>1.9</v>
      </c>
      <c r="AM358" s="132">
        <v>1</v>
      </c>
      <c r="AN358" s="132">
        <v>3.5</v>
      </c>
      <c r="AO358" s="132">
        <v>-0.6</v>
      </c>
      <c r="AP358" s="132">
        <v>-0.1</v>
      </c>
      <c r="AQ358" s="132">
        <v>0</v>
      </c>
      <c r="AR358" s="132">
        <v>0</v>
      </c>
      <c r="AS358" s="132">
        <v>-0.4</v>
      </c>
      <c r="AT358" s="132">
        <v>0.5</v>
      </c>
      <c r="AU358" s="132">
        <v>0.1</v>
      </c>
      <c r="AV358" s="132">
        <v>1</v>
      </c>
    </row>
    <row r="359" spans="1:48" s="105" customForma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127"/>
      <c r="M359" s="130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131"/>
      <c r="AF359" s="133">
        <v>45077</v>
      </c>
      <c r="AG359" s="132">
        <v>1.2</v>
      </c>
      <c r="AH359" s="132">
        <v>0.9</v>
      </c>
      <c r="AI359" s="132">
        <v>-0.2</v>
      </c>
      <c r="AJ359" s="132">
        <v>-0.1</v>
      </c>
      <c r="AK359" s="132">
        <v>-3.9</v>
      </c>
      <c r="AL359" s="132">
        <v>1.7</v>
      </c>
      <c r="AM359" s="132">
        <v>1.1000000000000001</v>
      </c>
      <c r="AN359" s="132">
        <v>3.1</v>
      </c>
      <c r="AO359" s="132">
        <v>-0.4</v>
      </c>
      <c r="AP359" s="132">
        <v>0.4</v>
      </c>
      <c r="AQ359" s="132">
        <v>-0.1</v>
      </c>
      <c r="AR359" s="132">
        <v>0</v>
      </c>
      <c r="AS359" s="132">
        <v>-0.6</v>
      </c>
      <c r="AT359" s="132">
        <v>-0.1</v>
      </c>
      <c r="AU359" s="132">
        <v>0.1</v>
      </c>
      <c r="AV359" s="132">
        <v>0.2</v>
      </c>
    </row>
    <row r="360" spans="1:48" s="105" customForma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127"/>
      <c r="M360" s="130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131"/>
      <c r="AF360" s="133">
        <v>45107</v>
      </c>
      <c r="AG360" s="132">
        <v>2</v>
      </c>
      <c r="AH360" s="132">
        <v>0.9</v>
      </c>
      <c r="AI360" s="132">
        <v>0</v>
      </c>
      <c r="AJ360" s="132">
        <v>-0.5</v>
      </c>
      <c r="AK360" s="132">
        <v>-6.5</v>
      </c>
      <c r="AL360" s="132">
        <v>1.5</v>
      </c>
      <c r="AM360" s="132">
        <v>1.1000000000000001</v>
      </c>
      <c r="AN360" s="132">
        <v>2.4</v>
      </c>
      <c r="AO360" s="132">
        <v>-0.2</v>
      </c>
      <c r="AP360" s="132">
        <v>-0.2</v>
      </c>
      <c r="AQ360" s="132">
        <v>0.1</v>
      </c>
      <c r="AR360" s="132">
        <v>-0.5</v>
      </c>
      <c r="AS360" s="132">
        <v>-0.5</v>
      </c>
      <c r="AT360" s="132">
        <v>-0.2</v>
      </c>
      <c r="AU360" s="132">
        <v>0.1</v>
      </c>
      <c r="AV360" s="132">
        <v>-0.6</v>
      </c>
    </row>
    <row r="361" spans="1:48" s="105" customForma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127"/>
      <c r="M361" s="130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131"/>
      <c r="AF361" s="133">
        <v>45138</v>
      </c>
      <c r="AG361" s="132">
        <v>-0.5</v>
      </c>
      <c r="AH361" s="132">
        <v>1</v>
      </c>
      <c r="AI361" s="132">
        <v>0.1</v>
      </c>
      <c r="AJ361" s="132">
        <v>-0.2</v>
      </c>
      <c r="AK361" s="132">
        <v>-4.7</v>
      </c>
      <c r="AL361" s="132">
        <v>2.4</v>
      </c>
      <c r="AM361" s="132">
        <v>1.2</v>
      </c>
      <c r="AN361" s="132">
        <v>4.0999999999999996</v>
      </c>
      <c r="AO361" s="132">
        <v>-0.6</v>
      </c>
      <c r="AP361" s="132">
        <v>-0.3</v>
      </c>
      <c r="AQ361" s="132">
        <v>0.1</v>
      </c>
      <c r="AR361" s="132">
        <v>0.6</v>
      </c>
      <c r="AS361" s="132">
        <v>1.2</v>
      </c>
      <c r="AT361" s="132">
        <v>1.3</v>
      </c>
      <c r="AU361" s="132">
        <v>0.1</v>
      </c>
      <c r="AV361" s="132">
        <v>0.9</v>
      </c>
    </row>
    <row r="362" spans="1:48" s="105" customForma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127"/>
      <c r="M362" s="130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131"/>
      <c r="AF362" s="133">
        <v>45169</v>
      </c>
      <c r="AG362" s="132">
        <v>-0.5</v>
      </c>
      <c r="AH362" s="132">
        <v>1.1000000000000001</v>
      </c>
      <c r="AI362" s="132">
        <v>0.1</v>
      </c>
      <c r="AJ362" s="132">
        <v>-0.5</v>
      </c>
      <c r="AK362" s="132">
        <v>-2.1</v>
      </c>
      <c r="AL362" s="132">
        <v>2.5</v>
      </c>
      <c r="AM362" s="132">
        <v>1.2</v>
      </c>
      <c r="AN362" s="132">
        <v>3.8</v>
      </c>
      <c r="AO362" s="132">
        <v>0.4</v>
      </c>
      <c r="AP362" s="132">
        <v>-0.1</v>
      </c>
      <c r="AQ362" s="132">
        <v>0.1</v>
      </c>
      <c r="AR362" s="132">
        <v>-0.3</v>
      </c>
      <c r="AS362" s="132">
        <v>1</v>
      </c>
      <c r="AT362" s="132">
        <v>0.2</v>
      </c>
      <c r="AU362" s="132">
        <v>0.1</v>
      </c>
      <c r="AV362" s="132">
        <v>0</v>
      </c>
    </row>
    <row r="363" spans="1:48" s="105" customForma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127"/>
      <c r="M363" s="130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131"/>
      <c r="AF363" s="133">
        <v>45199</v>
      </c>
      <c r="AG363" s="132">
        <v>-1.5</v>
      </c>
      <c r="AH363" s="132">
        <v>1.1000000000000001</v>
      </c>
      <c r="AI363" s="132">
        <v>0.2</v>
      </c>
      <c r="AJ363" s="132">
        <v>-0.4</v>
      </c>
      <c r="AK363" s="132">
        <v>-1.3</v>
      </c>
      <c r="AL363" s="132">
        <v>2.5</v>
      </c>
      <c r="AM363" s="132">
        <v>1.3</v>
      </c>
      <c r="AN363" s="132">
        <v>3.9</v>
      </c>
      <c r="AO363" s="132">
        <v>0.2</v>
      </c>
      <c r="AP363" s="132">
        <v>0.8</v>
      </c>
      <c r="AQ363" s="132">
        <v>0</v>
      </c>
      <c r="AR363" s="132">
        <v>0.1</v>
      </c>
      <c r="AS363" s="132">
        <v>0.1</v>
      </c>
      <c r="AT363" s="132">
        <v>0.4</v>
      </c>
      <c r="AU363" s="132">
        <v>0.1</v>
      </c>
      <c r="AV363" s="132">
        <v>-0.1</v>
      </c>
    </row>
    <row r="364" spans="1:48" s="105" customForma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127"/>
      <c r="M364" s="130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131"/>
      <c r="AF364" s="133">
        <v>45230</v>
      </c>
      <c r="AG364" s="132">
        <v>-2.1</v>
      </c>
      <c r="AH364" s="132">
        <v>1.1000000000000001</v>
      </c>
      <c r="AI364" s="132">
        <v>0.3</v>
      </c>
      <c r="AJ364" s="132">
        <v>-0.6</v>
      </c>
      <c r="AK364" s="132">
        <v>-0.9</v>
      </c>
      <c r="AL364" s="132">
        <v>2.2999999999999998</v>
      </c>
      <c r="AM364" s="132">
        <v>1.3</v>
      </c>
      <c r="AN364" s="132">
        <v>3.6</v>
      </c>
      <c r="AO364" s="132">
        <v>-0.4</v>
      </c>
      <c r="AP364" s="132">
        <v>0.2</v>
      </c>
      <c r="AQ364" s="132">
        <v>0</v>
      </c>
      <c r="AR364" s="132">
        <v>0.1</v>
      </c>
      <c r="AS364" s="132">
        <v>0</v>
      </c>
      <c r="AT364" s="132">
        <v>0</v>
      </c>
      <c r="AU364" s="132">
        <v>0</v>
      </c>
      <c r="AV364" s="132">
        <v>0.1</v>
      </c>
    </row>
    <row r="365" spans="1:48" s="105" customForma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127"/>
      <c r="M365" s="130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131"/>
      <c r="AF365" s="133">
        <v>45260</v>
      </c>
      <c r="AG365" s="132">
        <v>-2.2000000000000002</v>
      </c>
      <c r="AH365" s="132">
        <v>1.3</v>
      </c>
      <c r="AI365" s="132">
        <v>0.3</v>
      </c>
      <c r="AJ365" s="132">
        <v>-0.5</v>
      </c>
      <c r="AK365" s="132">
        <v>-2.4</v>
      </c>
      <c r="AL365" s="132">
        <v>1.8</v>
      </c>
      <c r="AM365" s="132">
        <v>1.3</v>
      </c>
      <c r="AN365" s="132">
        <v>3</v>
      </c>
      <c r="AO365" s="132">
        <v>-0.6</v>
      </c>
      <c r="AP365" s="132">
        <v>0.6</v>
      </c>
      <c r="AQ365" s="132">
        <v>0</v>
      </c>
      <c r="AR365" s="132">
        <v>-0.2</v>
      </c>
      <c r="AS365" s="132">
        <v>-1.4</v>
      </c>
      <c r="AT365" s="132">
        <v>-0.9</v>
      </c>
      <c r="AU365" s="132">
        <v>0</v>
      </c>
      <c r="AV365" s="132">
        <v>-0.6</v>
      </c>
    </row>
    <row r="366" spans="1:48" s="105" customForma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127"/>
      <c r="M366" s="130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131"/>
      <c r="AF366" s="133">
        <v>45291</v>
      </c>
      <c r="AG366" s="132">
        <v>-2</v>
      </c>
      <c r="AH366" s="132">
        <v>1.4</v>
      </c>
      <c r="AI366" s="132">
        <v>0.3</v>
      </c>
      <c r="AJ366" s="132">
        <v>0</v>
      </c>
      <c r="AK366" s="132">
        <v>-2.2000000000000002</v>
      </c>
      <c r="AL366" s="132">
        <v>1.8</v>
      </c>
      <c r="AM366" s="132">
        <v>1.4</v>
      </c>
      <c r="AN366" s="132">
        <v>2.9</v>
      </c>
      <c r="AO366" s="132">
        <v>0.6</v>
      </c>
      <c r="AP366" s="132">
        <v>0.1</v>
      </c>
      <c r="AQ366" s="132">
        <v>0</v>
      </c>
      <c r="AR366" s="132">
        <v>0.8</v>
      </c>
      <c r="AS366" s="132">
        <v>-1.2</v>
      </c>
      <c r="AT366" s="132">
        <v>0.1</v>
      </c>
      <c r="AU366" s="132">
        <v>0.1</v>
      </c>
      <c r="AV366" s="132">
        <v>0.3</v>
      </c>
    </row>
    <row r="367" spans="1:48" s="105" customForma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127"/>
      <c r="M367" s="130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131"/>
      <c r="AF367" s="133">
        <v>45322</v>
      </c>
      <c r="AG367" s="132">
        <v>-3.6</v>
      </c>
      <c r="AH367" s="132">
        <v>1.6</v>
      </c>
      <c r="AI367" s="132">
        <v>0.3</v>
      </c>
      <c r="AJ367" s="132">
        <v>1</v>
      </c>
      <c r="AK367" s="132">
        <v>-2.4</v>
      </c>
      <c r="AL367" s="132">
        <v>1.3</v>
      </c>
      <c r="AM367" s="132">
        <v>1.3</v>
      </c>
      <c r="AN367" s="132">
        <v>2.9</v>
      </c>
      <c r="AO367" s="132">
        <v>0.3</v>
      </c>
      <c r="AP367" s="132">
        <v>-0.3</v>
      </c>
      <c r="AQ367" s="132">
        <v>0</v>
      </c>
      <c r="AR367" s="132">
        <v>1</v>
      </c>
      <c r="AS367" s="132">
        <v>0.1</v>
      </c>
      <c r="AT367" s="132">
        <v>0.7</v>
      </c>
      <c r="AU367" s="132">
        <v>0.1</v>
      </c>
      <c r="AV367" s="132">
        <v>1.1000000000000001</v>
      </c>
    </row>
    <row r="368" spans="1:48" s="105" customForma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127"/>
      <c r="M368" s="130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131"/>
      <c r="AF368" s="133">
        <v>45351</v>
      </c>
      <c r="AG368" s="132">
        <v>-0.1</v>
      </c>
      <c r="AH368" s="132">
        <v>1.6</v>
      </c>
      <c r="AI368" s="132">
        <v>0.2</v>
      </c>
      <c r="AJ368" s="132">
        <v>0.5</v>
      </c>
      <c r="AK368" s="132">
        <v>-0.4</v>
      </c>
      <c r="AL368" s="132">
        <v>3.9</v>
      </c>
      <c r="AM368" s="132">
        <v>1.5</v>
      </c>
      <c r="AN368" s="132">
        <v>3</v>
      </c>
      <c r="AO368" s="132">
        <v>2.2000000000000002</v>
      </c>
      <c r="AP368" s="132">
        <v>-0.2</v>
      </c>
      <c r="AQ368" s="132">
        <v>0</v>
      </c>
      <c r="AR368" s="132">
        <v>-0.5</v>
      </c>
      <c r="AS368" s="132">
        <v>1.6</v>
      </c>
      <c r="AT368" s="132">
        <v>1.7</v>
      </c>
      <c r="AU368" s="132">
        <v>0.4</v>
      </c>
      <c r="AV368" s="132">
        <v>-0.2</v>
      </c>
    </row>
    <row r="369" spans="1:48" s="105" customForma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127"/>
      <c r="M369" s="130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131"/>
      <c r="AF369" s="133">
        <v>45382</v>
      </c>
      <c r="AG369" s="132">
        <v>-1.4</v>
      </c>
      <c r="AH369" s="132">
        <v>1.6</v>
      </c>
      <c r="AI369" s="132">
        <v>0.2</v>
      </c>
      <c r="AJ369" s="132">
        <v>1</v>
      </c>
      <c r="AK369" s="132">
        <v>-1.3</v>
      </c>
      <c r="AL369" s="132">
        <v>1.8</v>
      </c>
      <c r="AM369" s="132">
        <v>1.5</v>
      </c>
      <c r="AN369" s="132">
        <v>2.7</v>
      </c>
      <c r="AO369" s="132">
        <v>-2.2000000000000002</v>
      </c>
      <c r="AP369" s="132">
        <v>0.6</v>
      </c>
      <c r="AQ369" s="132">
        <v>0.1</v>
      </c>
      <c r="AR369" s="132">
        <v>0</v>
      </c>
      <c r="AS369" s="132">
        <v>-1.4</v>
      </c>
      <c r="AT369" s="132">
        <v>-2.1</v>
      </c>
      <c r="AU369" s="132">
        <v>0.1</v>
      </c>
      <c r="AV369" s="132">
        <v>0.6</v>
      </c>
    </row>
    <row r="370" spans="1:48" s="105" customForma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127"/>
      <c r="M370" s="130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131"/>
      <c r="AF370" s="133">
        <v>45412</v>
      </c>
      <c r="AG370" s="132">
        <v>-1.4</v>
      </c>
      <c r="AH370" s="132">
        <v>1.6</v>
      </c>
      <c r="AI370" s="132">
        <v>0.2</v>
      </c>
      <c r="AJ370" s="132">
        <v>1.4</v>
      </c>
      <c r="AK370" s="132">
        <v>0.1</v>
      </c>
      <c r="AL370" s="132">
        <v>1.8</v>
      </c>
      <c r="AM370" s="132">
        <v>1.6</v>
      </c>
      <c r="AN370" s="132">
        <v>3.8</v>
      </c>
      <c r="AO370" s="132">
        <v>-0.7</v>
      </c>
      <c r="AP370" s="132">
        <v>-0.1</v>
      </c>
      <c r="AQ370" s="132">
        <v>0</v>
      </c>
      <c r="AR370" s="132">
        <v>0.4</v>
      </c>
      <c r="AS370" s="132">
        <v>1</v>
      </c>
      <c r="AT370" s="132">
        <v>0.5</v>
      </c>
      <c r="AU370" s="132">
        <v>0.2</v>
      </c>
      <c r="AV370" s="132">
        <v>2</v>
      </c>
    </row>
    <row r="371" spans="1:48" s="105" customForma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127"/>
      <c r="M371" s="130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131"/>
      <c r="AF371" s="133">
        <v>45443</v>
      </c>
      <c r="AG371" s="132">
        <v>-1</v>
      </c>
      <c r="AH371" s="132">
        <v>1.6</v>
      </c>
      <c r="AI371" s="132">
        <v>0.2</v>
      </c>
      <c r="AJ371" s="132">
        <v>0.8</v>
      </c>
      <c r="AK371" s="132">
        <v>-0.2</v>
      </c>
      <c r="AL371" s="132">
        <v>1.7</v>
      </c>
      <c r="AM371" s="132">
        <v>1.5</v>
      </c>
      <c r="AN371" s="132">
        <v>3.6</v>
      </c>
      <c r="AO371" s="132">
        <v>0</v>
      </c>
      <c r="AP371" s="132">
        <v>0.4</v>
      </c>
      <c r="AQ371" s="132">
        <v>-0.1</v>
      </c>
      <c r="AR371" s="132">
        <v>-0.7</v>
      </c>
      <c r="AS371" s="132">
        <v>-0.8</v>
      </c>
      <c r="AT371" s="132">
        <v>-0.1</v>
      </c>
      <c r="AU371" s="132">
        <v>0</v>
      </c>
      <c r="AV371" s="132">
        <v>0.1</v>
      </c>
    </row>
    <row r="372" spans="1:48" s="105" customForma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127"/>
      <c r="M372" s="130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131"/>
      <c r="AF372" s="133">
        <v>45473</v>
      </c>
      <c r="AG372" s="132">
        <v>-1.1000000000000001</v>
      </c>
      <c r="AH372" s="132">
        <v>1.5</v>
      </c>
      <c r="AI372" s="132">
        <v>0.2</v>
      </c>
      <c r="AJ372" s="132">
        <v>0.9</v>
      </c>
      <c r="AK372" s="132">
        <v>-0.3</v>
      </c>
      <c r="AL372" s="132">
        <v>1.7</v>
      </c>
      <c r="AM372" s="132">
        <v>1.5</v>
      </c>
      <c r="AN372" s="132">
        <v>4</v>
      </c>
      <c r="AO372" s="132">
        <v>-0.4</v>
      </c>
      <c r="AP372" s="132">
        <v>-0.2</v>
      </c>
      <c r="AQ372" s="132">
        <v>0.1</v>
      </c>
      <c r="AR372" s="132">
        <v>-0.4</v>
      </c>
      <c r="AS372" s="132">
        <v>-0.6</v>
      </c>
      <c r="AT372" s="132">
        <v>-0.2</v>
      </c>
      <c r="AU372" s="132">
        <v>0.1</v>
      </c>
      <c r="AV372" s="132">
        <v>-0.2</v>
      </c>
    </row>
    <row r="373" spans="1:48" s="105" customForma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127"/>
      <c r="M373" s="130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131"/>
      <c r="AF373" s="133">
        <v>45504</v>
      </c>
      <c r="AG373" s="132">
        <v>0.2</v>
      </c>
      <c r="AH373" s="132">
        <v>1.5</v>
      </c>
      <c r="AI373" s="132">
        <v>0.1</v>
      </c>
      <c r="AJ373" s="132">
        <v>0.7</v>
      </c>
      <c r="AK373" s="132">
        <v>-0.6</v>
      </c>
      <c r="AL373" s="132">
        <v>1.7</v>
      </c>
      <c r="AM373" s="132">
        <v>1.4</v>
      </c>
      <c r="AN373" s="132">
        <v>4</v>
      </c>
      <c r="AO373" s="132">
        <v>0.7</v>
      </c>
      <c r="AP373" s="132">
        <v>-0.4</v>
      </c>
      <c r="AQ373" s="132">
        <v>0</v>
      </c>
      <c r="AR373" s="132">
        <v>0.4</v>
      </c>
      <c r="AS373" s="132">
        <v>0.9</v>
      </c>
      <c r="AT373" s="132">
        <v>1.3</v>
      </c>
      <c r="AU373" s="132">
        <v>0</v>
      </c>
      <c r="AV373" s="132">
        <v>0.9</v>
      </c>
    </row>
    <row r="374" spans="1:48" s="105" customForma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127"/>
      <c r="M374" s="130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131"/>
      <c r="AF374" s="133">
        <v>45535</v>
      </c>
      <c r="AG374" s="132">
        <v>2.1</v>
      </c>
      <c r="AH374" s="132">
        <v>1.4</v>
      </c>
      <c r="AI374" s="132">
        <v>0</v>
      </c>
      <c r="AJ374" s="132">
        <v>0.2</v>
      </c>
      <c r="AK374" s="132">
        <v>-2.7</v>
      </c>
      <c r="AL374" s="132">
        <v>1.3</v>
      </c>
      <c r="AM374" s="132">
        <v>1.3</v>
      </c>
      <c r="AN374" s="132">
        <v>3.4</v>
      </c>
      <c r="AO374" s="132">
        <v>2.2000000000000002</v>
      </c>
      <c r="AP374" s="132">
        <v>-0.2</v>
      </c>
      <c r="AQ374" s="132">
        <v>0</v>
      </c>
      <c r="AR374" s="132">
        <v>-0.7</v>
      </c>
      <c r="AS374" s="132">
        <v>-1.1000000000000001</v>
      </c>
      <c r="AT374" s="132">
        <v>-0.1</v>
      </c>
      <c r="AU374" s="132">
        <v>0</v>
      </c>
      <c r="AV374" s="132">
        <v>-0.6</v>
      </c>
    </row>
    <row r="375" spans="1:48" s="105" customForma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127"/>
      <c r="M375" s="130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131"/>
      <c r="AF375" s="133">
        <v>45565</v>
      </c>
      <c r="AG375" s="132">
        <v>2.2999999999999998</v>
      </c>
      <c r="AH375" s="132">
        <v>1.3</v>
      </c>
      <c r="AI375" s="132">
        <v>-0.1</v>
      </c>
      <c r="AJ375" s="132">
        <v>0.1</v>
      </c>
      <c r="AK375" s="132">
        <v>-4.0999999999999996</v>
      </c>
      <c r="AL375" s="132">
        <v>0.6</v>
      </c>
      <c r="AM375" s="132">
        <v>1.2</v>
      </c>
      <c r="AN375" s="132">
        <v>3.5</v>
      </c>
      <c r="AO375" s="132">
        <v>0.5</v>
      </c>
      <c r="AP375" s="132">
        <v>0.8</v>
      </c>
      <c r="AQ375" s="132">
        <v>-0.1</v>
      </c>
      <c r="AR375" s="132">
        <v>0</v>
      </c>
      <c r="AS375" s="132">
        <v>-1.3</v>
      </c>
      <c r="AT375" s="132">
        <v>-0.3</v>
      </c>
      <c r="AU375" s="132">
        <v>0</v>
      </c>
      <c r="AV375" s="132">
        <v>0</v>
      </c>
    </row>
    <row r="376" spans="1:48" s="105" customForma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127"/>
      <c r="M376" s="130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131"/>
      <c r="AF376" s="133">
        <v>45596</v>
      </c>
      <c r="AG376" s="132">
        <v>2</v>
      </c>
      <c r="AH376" s="132">
        <v>1.1000000000000001</v>
      </c>
      <c r="AI376" s="132">
        <v>-0.1</v>
      </c>
      <c r="AJ376" s="132">
        <v>0.1</v>
      </c>
      <c r="AK376" s="132">
        <v>-4.8</v>
      </c>
      <c r="AL376" s="132">
        <v>0.8</v>
      </c>
      <c r="AM376" s="132">
        <v>1.1000000000000001</v>
      </c>
      <c r="AN376" s="132">
        <v>4.7</v>
      </c>
      <c r="AO376" s="132">
        <v>-0.8</v>
      </c>
      <c r="AP376" s="132">
        <v>0</v>
      </c>
      <c r="AQ376" s="132">
        <v>0</v>
      </c>
      <c r="AR376" s="132">
        <v>0.1</v>
      </c>
      <c r="AS376" s="132">
        <v>-0.7</v>
      </c>
      <c r="AT376" s="132">
        <v>0.2</v>
      </c>
      <c r="AU376" s="132">
        <v>0</v>
      </c>
      <c r="AV376" s="132">
        <v>1.1000000000000001</v>
      </c>
    </row>
    <row r="377" spans="1:48" s="105" customForma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127"/>
      <c r="M377" s="130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131"/>
      <c r="AF377" s="133">
        <v>45626</v>
      </c>
      <c r="AG377" s="132">
        <v>0.9</v>
      </c>
      <c r="AH377" s="132">
        <v>1.1000000000000001</v>
      </c>
      <c r="AI377" s="132">
        <v>-0.1</v>
      </c>
      <c r="AJ377" s="132">
        <v>-0.3</v>
      </c>
      <c r="AK377" s="132">
        <v>-3.6</v>
      </c>
      <c r="AL377" s="132">
        <v>1</v>
      </c>
      <c r="AM377" s="132">
        <v>1.1000000000000001</v>
      </c>
      <c r="AN377" s="132">
        <v>5.2</v>
      </c>
      <c r="AO377" s="132">
        <v>-1.7</v>
      </c>
      <c r="AP377" s="132">
        <v>0.6</v>
      </c>
      <c r="AQ377" s="132">
        <v>0</v>
      </c>
      <c r="AR377" s="132">
        <v>-0.6</v>
      </c>
      <c r="AS377" s="132">
        <v>-0.1</v>
      </c>
      <c r="AT377" s="132">
        <v>-0.7</v>
      </c>
      <c r="AU377" s="132">
        <v>0</v>
      </c>
      <c r="AV377" s="132">
        <v>-0.1</v>
      </c>
    </row>
    <row r="378" spans="1:48" s="105" customForma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127"/>
      <c r="M378" s="130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131"/>
      <c r="AF378" s="133">
        <v>45657</v>
      </c>
      <c r="AG378" s="132">
        <v>0</v>
      </c>
      <c r="AH378" s="132">
        <v>1.2</v>
      </c>
      <c r="AI378" s="132">
        <v>0.1</v>
      </c>
      <c r="AJ378" s="132">
        <v>-0.7</v>
      </c>
      <c r="AK378" s="132">
        <v>-2.2000000000000002</v>
      </c>
      <c r="AL378" s="132">
        <v>0.9</v>
      </c>
      <c r="AM378" s="132">
        <v>0.9</v>
      </c>
      <c r="AN378" s="132">
        <v>4.9000000000000004</v>
      </c>
      <c r="AO378" s="132">
        <v>-0.3</v>
      </c>
      <c r="AP378" s="132">
        <v>0.2</v>
      </c>
      <c r="AQ378" s="132">
        <v>0.1</v>
      </c>
      <c r="AR378" s="132">
        <v>0.3</v>
      </c>
      <c r="AS378" s="132">
        <v>0.3</v>
      </c>
      <c r="AT378" s="132">
        <v>0</v>
      </c>
      <c r="AU378" s="132">
        <v>-0.1</v>
      </c>
      <c r="AV378" s="132">
        <v>0</v>
      </c>
    </row>
    <row r="379" spans="1:48" s="105" customForma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127"/>
      <c r="M379" s="130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131"/>
      <c r="AF379" s="133">
        <v>45688</v>
      </c>
      <c r="AG379" s="132">
        <v>0.6</v>
      </c>
      <c r="AH379" s="132">
        <v>1.1000000000000001</v>
      </c>
      <c r="AI379" s="132">
        <v>0.1</v>
      </c>
      <c r="AJ379" s="132">
        <v>-1.1000000000000001</v>
      </c>
      <c r="AK379" s="132">
        <v>-0.6</v>
      </c>
      <c r="AL379" s="132">
        <v>1.7</v>
      </c>
      <c r="AM379" s="132">
        <v>0.7</v>
      </c>
      <c r="AN379" s="132">
        <v>5.4</v>
      </c>
      <c r="AO379" s="132">
        <v>0.9</v>
      </c>
      <c r="AP379" s="132">
        <v>-0.4</v>
      </c>
      <c r="AQ379" s="132">
        <v>0</v>
      </c>
      <c r="AR379" s="132">
        <v>0.7</v>
      </c>
      <c r="AS379" s="132">
        <v>1.7</v>
      </c>
      <c r="AT379" s="132">
        <v>1.5</v>
      </c>
      <c r="AU379" s="132">
        <v>0</v>
      </c>
      <c r="AV379" s="132">
        <v>1.6</v>
      </c>
    </row>
    <row r="380" spans="1:48" s="105" customForma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127"/>
      <c r="M380" s="130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131"/>
      <c r="AF380" s="133">
        <v>45716</v>
      </c>
      <c r="AG380" s="132">
        <v>-1.9</v>
      </c>
      <c r="AH380" s="132">
        <v>1.2</v>
      </c>
      <c r="AI380" s="132">
        <v>0.1</v>
      </c>
      <c r="AJ380" s="132">
        <v>-0.7</v>
      </c>
      <c r="AK380" s="132">
        <v>-2.5</v>
      </c>
      <c r="AL380" s="132">
        <v>-0.5</v>
      </c>
      <c r="AM380" s="132">
        <v>0.2</v>
      </c>
      <c r="AN380" s="132">
        <v>6.5</v>
      </c>
      <c r="AO380" s="132">
        <v>-0.2</v>
      </c>
      <c r="AP380" s="132">
        <v>-0.1</v>
      </c>
      <c r="AQ380" s="132">
        <v>0</v>
      </c>
      <c r="AR380" s="132">
        <v>-0.1</v>
      </c>
      <c r="AS380" s="132">
        <v>-0.4</v>
      </c>
      <c r="AT380" s="132">
        <v>-0.5</v>
      </c>
      <c r="AU380" s="132">
        <v>0</v>
      </c>
      <c r="AV380" s="132">
        <v>0.7</v>
      </c>
    </row>
    <row r="381" spans="1:48" s="105" customForma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127"/>
      <c r="M381" s="130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131"/>
      <c r="AF381" s="133">
        <v>45747</v>
      </c>
      <c r="AG381" s="132">
        <v>-0.6</v>
      </c>
      <c r="AH381" s="132">
        <v>1.3</v>
      </c>
      <c r="AI381" s="132">
        <v>0.1</v>
      </c>
      <c r="AJ381" s="132">
        <v>0.6</v>
      </c>
      <c r="AK381" s="132">
        <v>-2.6</v>
      </c>
      <c r="AL381" s="132">
        <v>0.8</v>
      </c>
      <c r="AM381" s="132">
        <v>0.1</v>
      </c>
      <c r="AN381" s="132">
        <v>6.2</v>
      </c>
      <c r="AO381" s="132">
        <v>-0.9</v>
      </c>
      <c r="AP381" s="132">
        <v>0.7</v>
      </c>
      <c r="AQ381" s="132">
        <v>0</v>
      </c>
      <c r="AR381" s="132">
        <v>1.3</v>
      </c>
      <c r="AS381" s="132">
        <v>-1.4</v>
      </c>
      <c r="AT381" s="132">
        <v>-0.8</v>
      </c>
      <c r="AU381" s="132">
        <v>0</v>
      </c>
      <c r="AV381" s="132">
        <v>0.4</v>
      </c>
    </row>
    <row r="382" spans="1:48" s="105" customForma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127"/>
      <c r="M382" s="130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131"/>
      <c r="AF382" s="133">
        <v>45777</v>
      </c>
      <c r="AG382" s="132">
        <v>0.3</v>
      </c>
      <c r="AH382" s="132">
        <v>1.3</v>
      </c>
      <c r="AI382" s="132">
        <v>0.1</v>
      </c>
      <c r="AJ382" s="132">
        <v>0.2</v>
      </c>
      <c r="AK382" s="132">
        <v>-3.9</v>
      </c>
      <c r="AL382" s="132">
        <v>0.7</v>
      </c>
      <c r="AM382" s="132">
        <v>0.2</v>
      </c>
      <c r="AN382" s="132">
        <v>6.6</v>
      </c>
      <c r="AO382" s="132">
        <v>0.2</v>
      </c>
      <c r="AP382" s="132">
        <v>-0.1</v>
      </c>
      <c r="AQ382" s="132">
        <v>0</v>
      </c>
      <c r="AR382" s="132">
        <v>0</v>
      </c>
      <c r="AS382" s="132">
        <v>-0.3</v>
      </c>
      <c r="AT382" s="132">
        <v>0.4</v>
      </c>
      <c r="AU382" s="132">
        <v>0.2</v>
      </c>
      <c r="AV382" s="132">
        <v>2.4</v>
      </c>
    </row>
    <row r="383" spans="1:48" s="105" customForma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127"/>
      <c r="M383" s="130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131"/>
      <c r="AF383" s="133">
        <v>45808</v>
      </c>
      <c r="AG383" s="132">
        <v>0.1</v>
      </c>
      <c r="AH383" s="132">
        <v>1.5</v>
      </c>
      <c r="AI383" s="132">
        <v>0.1</v>
      </c>
      <c r="AJ383" s="132">
        <v>0.1</v>
      </c>
      <c r="AK383" s="132">
        <v>-4.3</v>
      </c>
      <c r="AL383" s="132">
        <v>0.9</v>
      </c>
      <c r="AM383" s="132">
        <v>0.3</v>
      </c>
      <c r="AN383" s="132">
        <v>7.3</v>
      </c>
      <c r="AO383" s="132">
        <v>-0.2</v>
      </c>
      <c r="AP383" s="132">
        <v>0.6</v>
      </c>
      <c r="AQ383" s="132">
        <v>0</v>
      </c>
      <c r="AR383" s="132">
        <v>-0.8</v>
      </c>
      <c r="AS383" s="132">
        <v>-1.2</v>
      </c>
      <c r="AT383" s="132">
        <v>0.1</v>
      </c>
      <c r="AU383" s="132">
        <v>0.1</v>
      </c>
      <c r="AV383" s="132">
        <v>0.7</v>
      </c>
    </row>
    <row r="384" spans="1:48" s="105" customForma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127"/>
      <c r="M384" s="130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131"/>
      <c r="AF384" s="133">
        <v>45838</v>
      </c>
      <c r="AG384" s="132">
        <v>0.1</v>
      </c>
      <c r="AH384" s="132">
        <v>1.6</v>
      </c>
      <c r="AI384" s="132">
        <v>0.1</v>
      </c>
      <c r="AJ384" s="132">
        <v>0.7</v>
      </c>
      <c r="AK384" s="132">
        <v>-3.7</v>
      </c>
      <c r="AL384" s="132">
        <v>1</v>
      </c>
      <c r="AM384" s="132">
        <v>0.4</v>
      </c>
      <c r="AN384" s="132">
        <v>8.1</v>
      </c>
      <c r="AO384" s="132">
        <v>-0.3</v>
      </c>
      <c r="AP384" s="132">
        <v>-0.1</v>
      </c>
      <c r="AQ384" s="132">
        <v>0</v>
      </c>
      <c r="AR384" s="132">
        <v>0.2</v>
      </c>
      <c r="AS384" s="132">
        <v>0</v>
      </c>
      <c r="AT384" s="132">
        <v>-0.1</v>
      </c>
      <c r="AU384" s="132">
        <v>0.1</v>
      </c>
      <c r="AV384" s="132">
        <v>0.5</v>
      </c>
    </row>
    <row r="385" spans="1:48" s="105" customForma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127"/>
      <c r="M385" s="130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131"/>
      <c r="AF385" s="133">
        <v>45869</v>
      </c>
      <c r="AG385" s="132">
        <v>-0.8</v>
      </c>
      <c r="AH385" s="132">
        <v>1.7</v>
      </c>
      <c r="AI385" s="132">
        <v>0.1</v>
      </c>
      <c r="AJ385" s="132">
        <v>1.2</v>
      </c>
      <c r="AK385" s="132">
        <v>-3.1</v>
      </c>
      <c r="AL385" s="132">
        <v>0.9</v>
      </c>
      <c r="AM385" s="132">
        <v>0.5</v>
      </c>
      <c r="AN385" s="132">
        <v>8</v>
      </c>
      <c r="AO385" s="132">
        <v>-0.1</v>
      </c>
      <c r="AP385" s="132">
        <v>-0.3</v>
      </c>
      <c r="AQ385" s="132">
        <v>0.1</v>
      </c>
      <c r="AR385" s="132">
        <v>0.8</v>
      </c>
      <c r="AS385" s="132">
        <v>1.5</v>
      </c>
      <c r="AT385" s="132">
        <v>1.3</v>
      </c>
      <c r="AU385" s="132">
        <v>0.2</v>
      </c>
      <c r="AV385" s="132">
        <v>0.9</v>
      </c>
    </row>
    <row r="386" spans="1:48" s="105" customForma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127"/>
      <c r="M386" s="130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131"/>
      <c r="AF386" s="133">
        <v>45900</v>
      </c>
      <c r="AG386" s="132">
        <v>-2.5</v>
      </c>
      <c r="AH386" s="132">
        <v>1.8</v>
      </c>
      <c r="AI386" s="132">
        <v>0.1</v>
      </c>
      <c r="AJ386" s="132">
        <v>1.8</v>
      </c>
      <c r="AK386" s="132">
        <v>-2.4</v>
      </c>
      <c r="AL386" s="132">
        <v>1</v>
      </c>
      <c r="AM386" s="132">
        <v>0.9</v>
      </c>
      <c r="AN386" s="132">
        <v>8.6</v>
      </c>
      <c r="AO386" s="132">
        <v>0.3</v>
      </c>
      <c r="AP386" s="132">
        <v>-0.1</v>
      </c>
      <c r="AQ386" s="132">
        <v>0</v>
      </c>
      <c r="AR386" s="132">
        <v>-0.1</v>
      </c>
      <c r="AS386" s="132">
        <v>-0.3</v>
      </c>
      <c r="AT386" s="132">
        <v>-0.1</v>
      </c>
      <c r="AU386" s="132">
        <v>0.3</v>
      </c>
      <c r="AV386" s="132">
        <v>0</v>
      </c>
    </row>
    <row r="387" spans="1:48" s="105" customForma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127"/>
      <c r="M387" s="130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131"/>
      <c r="AF387" s="133">
        <v>45930</v>
      </c>
      <c r="AG387" s="132">
        <v>-2.6</v>
      </c>
      <c r="AH387" s="132">
        <v>1.7</v>
      </c>
      <c r="AI387" s="132">
        <v>0.1</v>
      </c>
      <c r="AJ387" s="132">
        <v>2.2000000000000002</v>
      </c>
      <c r="AK387" s="132">
        <v>-2</v>
      </c>
      <c r="AL387" s="132">
        <v>0.8</v>
      </c>
      <c r="AM387" s="132">
        <v>1.1000000000000001</v>
      </c>
      <c r="AN387" s="132">
        <v>9.9</v>
      </c>
      <c r="AO387" s="132">
        <v>0.5</v>
      </c>
      <c r="AP387" s="132">
        <v>0.7</v>
      </c>
      <c r="AQ387" s="132">
        <v>0</v>
      </c>
      <c r="AR387" s="132">
        <v>0.3</v>
      </c>
      <c r="AS387" s="132">
        <v>-0.9</v>
      </c>
      <c r="AT387" s="132">
        <v>-0.4</v>
      </c>
      <c r="AU387" s="132">
        <v>0.2</v>
      </c>
      <c r="AV387" s="132">
        <v>1.3</v>
      </c>
    </row>
    <row r="388" spans="1:48" s="105" customForma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127"/>
      <c r="M388" s="130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131"/>
      <c r="AF388" s="133">
        <v>45961</v>
      </c>
      <c r="AG388" s="132">
        <v>-1.6</v>
      </c>
      <c r="AH388" s="132">
        <v>1.7</v>
      </c>
      <c r="AI388" s="132">
        <v>0.1</v>
      </c>
      <c r="AJ388" s="132">
        <v>1.9</v>
      </c>
      <c r="AK388" s="132">
        <v>-1.5</v>
      </c>
      <c r="AL388" s="132">
        <v>0.9</v>
      </c>
      <c r="AM388" s="132">
        <v>1.4</v>
      </c>
      <c r="AN388" s="132">
        <v>12.8</v>
      </c>
      <c r="AO388" s="132">
        <v>0.2</v>
      </c>
      <c r="AP388" s="132">
        <v>0</v>
      </c>
      <c r="AQ388" s="132">
        <v>-0.1</v>
      </c>
      <c r="AR388" s="132">
        <v>-0.2</v>
      </c>
      <c r="AS388" s="132">
        <v>-0.2</v>
      </c>
      <c r="AT388" s="132">
        <v>0.3</v>
      </c>
      <c r="AU388" s="132">
        <v>0.3</v>
      </c>
      <c r="AV388" s="132">
        <v>3.8</v>
      </c>
    </row>
    <row r="389" spans="1:48" s="105" customForma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127"/>
      <c r="M389" s="130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131"/>
      <c r="AF389" s="133">
        <v>45991</v>
      </c>
      <c r="AG389" s="132">
        <v>0.3</v>
      </c>
      <c r="AH389" s="132">
        <v>1.9</v>
      </c>
      <c r="AI389" s="132">
        <v>0</v>
      </c>
      <c r="AJ389" s="132">
        <v>2.1</v>
      </c>
      <c r="AK389" s="132">
        <v>-2.2999999999999998</v>
      </c>
      <c r="AL389" s="132">
        <v>0.8</v>
      </c>
      <c r="AM389" s="132">
        <v>1.6</v>
      </c>
      <c r="AN389" s="132">
        <v>14.2</v>
      </c>
      <c r="AO389" s="132">
        <v>0.3</v>
      </c>
      <c r="AP389" s="132">
        <v>0.7</v>
      </c>
      <c r="AQ389" s="132">
        <v>-0.1</v>
      </c>
      <c r="AR389" s="132">
        <v>-0.4</v>
      </c>
      <c r="AS389" s="132">
        <v>-0.9</v>
      </c>
      <c r="AT389" s="132">
        <v>-0.8</v>
      </c>
      <c r="AU389" s="132">
        <v>0.1</v>
      </c>
      <c r="AV389" s="132">
        <v>1.2</v>
      </c>
    </row>
    <row r="390" spans="1:48" s="105" customForma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127"/>
      <c r="M390" s="130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131"/>
      <c r="AF390" s="133">
        <v>46022</v>
      </c>
      <c r="AG390" s="132">
        <v>0.8</v>
      </c>
      <c r="AH390" s="132">
        <v>1.7</v>
      </c>
      <c r="AI390" s="132">
        <v>-0.2</v>
      </c>
      <c r="AJ390" s="132">
        <v>2.2000000000000002</v>
      </c>
      <c r="AK390" s="132">
        <v>-2.6</v>
      </c>
      <c r="AL390" s="132">
        <v>0.9</v>
      </c>
      <c r="AM390" s="132">
        <v>1.8</v>
      </c>
      <c r="AN390" s="132">
        <v>17.399999999999999</v>
      </c>
      <c r="AO390" s="132">
        <v>0.2</v>
      </c>
      <c r="AP390" s="132">
        <v>0</v>
      </c>
      <c r="AQ390" s="132">
        <v>-0.1</v>
      </c>
      <c r="AR390" s="132">
        <v>0.4</v>
      </c>
      <c r="AS390" s="132">
        <v>0</v>
      </c>
      <c r="AT390" s="132">
        <v>0.1</v>
      </c>
      <c r="AU390" s="132">
        <v>0.1</v>
      </c>
      <c r="AV390" s="132">
        <v>2.8</v>
      </c>
    </row>
    <row r="391" spans="1:48" s="105" customForma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127"/>
      <c r="M391" s="130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131"/>
      <c r="AF391" s="133">
        <v>46053</v>
      </c>
      <c r="AG391" s="132">
        <v>-0.2</v>
      </c>
      <c r="AH391" s="132">
        <v>1.9</v>
      </c>
      <c r="AI391" s="132">
        <v>-0.1</v>
      </c>
      <c r="AJ391" s="132">
        <v>2.6</v>
      </c>
      <c r="AK391" s="132">
        <v>-3.4</v>
      </c>
      <c r="AL391" s="132">
        <v>0</v>
      </c>
      <c r="AM391" s="132">
        <v>1.7</v>
      </c>
      <c r="AN391" s="132">
        <v>13.2</v>
      </c>
      <c r="AO391" s="132">
        <v>0</v>
      </c>
      <c r="AP391" s="132">
        <v>-0.2</v>
      </c>
      <c r="AQ391" s="132">
        <v>0</v>
      </c>
      <c r="AR391" s="132">
        <v>0.9</v>
      </c>
      <c r="AS391" s="132">
        <v>0.1</v>
      </c>
      <c r="AT391" s="132">
        <v>0.3</v>
      </c>
      <c r="AU391" s="132">
        <v>0.3</v>
      </c>
      <c r="AV391" s="132">
        <v>2.7</v>
      </c>
    </row>
    <row r="392" spans="1:48" s="105" customForma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127"/>
      <c r="M392" s="130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131"/>
      <c r="AF392" s="133">
        <v>46081</v>
      </c>
      <c r="AG392" s="132">
        <v>1.4</v>
      </c>
      <c r="AH392" s="132">
        <v>1.9</v>
      </c>
      <c r="AI392" s="132">
        <v>-0.2</v>
      </c>
      <c r="AJ392" s="132">
        <v>2.8</v>
      </c>
      <c r="AK392" s="132">
        <v>-0.7</v>
      </c>
      <c r="AL392" s="132">
        <v>2</v>
      </c>
      <c r="AM392" s="132">
        <v>1.9</v>
      </c>
      <c r="AN392" s="132">
        <v>15.4</v>
      </c>
      <c r="AO392" s="132">
        <v>1.4</v>
      </c>
      <c r="AP392" s="132">
        <v>-0.1</v>
      </c>
      <c r="AQ392" s="132">
        <v>0</v>
      </c>
      <c r="AR392" s="132">
        <v>0.2</v>
      </c>
      <c r="AS392" s="132">
        <v>2.2000000000000002</v>
      </c>
      <c r="AT392" s="132">
        <v>1.6</v>
      </c>
      <c r="AU392" s="132">
        <v>0.1</v>
      </c>
      <c r="AV392" s="132">
        <v>2.2999999999999998</v>
      </c>
    </row>
    <row r="393" spans="1:48" s="105" customForma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127"/>
      <c r="M393" s="130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131"/>
      <c r="AF393" s="133">
        <v>46112</v>
      </c>
      <c r="AG393" s="132">
        <v>0.4</v>
      </c>
      <c r="AH393" s="132">
        <v>1.6</v>
      </c>
      <c r="AI393" s="132">
        <v>-0.2</v>
      </c>
      <c r="AJ393" s="132">
        <v>1.5</v>
      </c>
      <c r="AK393" s="132">
        <v>0.9</v>
      </c>
      <c r="AL393" s="132">
        <v>1.1000000000000001</v>
      </c>
      <c r="AM393" s="132">
        <v>1.9</v>
      </c>
      <c r="AN393" s="132">
        <v>13.5</v>
      </c>
      <c r="AO393" s="132">
        <v>-1.8</v>
      </c>
      <c r="AP393" s="132">
        <v>0.4</v>
      </c>
      <c r="AQ393" s="132">
        <v>0.1</v>
      </c>
      <c r="AR393" s="132">
        <v>-0.1</v>
      </c>
      <c r="AS393" s="132">
        <v>0.4</v>
      </c>
      <c r="AT393" s="132">
        <v>-1.6</v>
      </c>
      <c r="AU393" s="132">
        <v>0.1</v>
      </c>
      <c r="AV393" s="132">
        <v>-1.4</v>
      </c>
    </row>
    <row r="394" spans="1:48" s="105" customForma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127"/>
      <c r="M394" s="130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131"/>
      <c r="AF394" s="133">
        <v>46142</v>
      </c>
      <c r="AG394" s="132">
        <v>-0.8</v>
      </c>
      <c r="AH394" s="132">
        <v>1.5</v>
      </c>
      <c r="AI394" s="132">
        <v>-0.2</v>
      </c>
      <c r="AJ394" s="132">
        <v>1.4</v>
      </c>
      <c r="AK394" s="132">
        <v>4.5999999999999996</v>
      </c>
      <c r="AL394" s="132">
        <v>1.3</v>
      </c>
      <c r="AM394" s="132">
        <v>2.2000000000000002</v>
      </c>
      <c r="AN394" s="132">
        <v>11</v>
      </c>
      <c r="AO394" s="132">
        <v>-1</v>
      </c>
      <c r="AP394" s="132">
        <v>-0.3</v>
      </c>
      <c r="AQ394" s="132">
        <v>-0.1</v>
      </c>
      <c r="AR394" s="132">
        <v>0</v>
      </c>
      <c r="AS394" s="132">
        <v>3.5</v>
      </c>
      <c r="AT394" s="132">
        <v>0.5</v>
      </c>
      <c r="AU394" s="132">
        <v>0.3</v>
      </c>
      <c r="AV394" s="132">
        <v>-0.5</v>
      </c>
    </row>
    <row r="395" spans="1:48" s="105" customForma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127"/>
      <c r="M395" s="130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131"/>
      <c r="AF395" s="133">
        <v>46173</v>
      </c>
      <c r="AG395" s="132">
        <v>-0.9</v>
      </c>
      <c r="AH395" s="132">
        <v>1.4</v>
      </c>
      <c r="AI395" s="132">
        <v>-0.2</v>
      </c>
      <c r="AJ395" s="132">
        <v>1.8</v>
      </c>
      <c r="AK395" s="132">
        <v>5.4</v>
      </c>
      <c r="AL395" s="132">
        <v>1.3</v>
      </c>
      <c r="AM395" s="132">
        <v>2.1</v>
      </c>
      <c r="AN395" s="132">
        <v>9.9</v>
      </c>
      <c r="AO395" s="132">
        <v>-0.2</v>
      </c>
      <c r="AP395" s="132">
        <v>0.6</v>
      </c>
      <c r="AQ395" s="132">
        <v>-0.1</v>
      </c>
      <c r="AR395" s="132">
        <v>-0.4</v>
      </c>
      <c r="AS395" s="132">
        <v>-0.3</v>
      </c>
      <c r="AT395" s="132">
        <v>0</v>
      </c>
      <c r="AU395" s="132">
        <v>0</v>
      </c>
      <c r="AV395" s="132">
        <v>-0.4</v>
      </c>
    </row>
    <row r="396" spans="1:48" s="105" customForma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127"/>
      <c r="M396" s="130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131"/>
    </row>
    <row r="397" spans="1:48" s="105" customForma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127"/>
      <c r="M397" s="130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131"/>
    </row>
    <row r="398" spans="1:48" s="105" customForma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127"/>
      <c r="M398" s="130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131"/>
    </row>
    <row r="399" spans="1:48" s="105" customForma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127"/>
      <c r="M399" s="130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131"/>
    </row>
    <row r="400" spans="1:48" s="105" customForma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127"/>
      <c r="M400" s="130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131"/>
    </row>
    <row r="401" spans="1:30" s="105" customForma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127"/>
      <c r="M401" s="130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131"/>
    </row>
    <row r="402" spans="1:30" s="105" customForma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127"/>
      <c r="M402" s="130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131"/>
    </row>
    <row r="403" spans="1:30" s="105" customForma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127"/>
      <c r="M403" s="130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131"/>
    </row>
    <row r="404" spans="1:30" s="105" customForma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127"/>
      <c r="M404" s="130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131"/>
    </row>
    <row r="405" spans="1:30" s="105" customForma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127"/>
      <c r="M405" s="130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131"/>
    </row>
    <row r="406" spans="1:30" s="105" customForma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127"/>
      <c r="M406" s="130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131"/>
    </row>
    <row r="407" spans="1:30" s="105" customForma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127"/>
      <c r="M407" s="130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131"/>
    </row>
    <row r="408" spans="1:30" s="105" customForma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127"/>
      <c r="M408" s="130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131"/>
    </row>
    <row r="409" spans="1:30" s="105" customForma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127"/>
      <c r="M409" s="130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131"/>
    </row>
    <row r="410" spans="1:30" s="105" customForma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127"/>
      <c r="M410" s="130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131"/>
    </row>
    <row r="411" spans="1:30" s="105" customForma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127"/>
      <c r="M411" s="130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131"/>
    </row>
    <row r="412" spans="1:30" s="105" customForma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127"/>
      <c r="M412" s="130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131"/>
    </row>
    <row r="413" spans="1:30" s="105" customForma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127"/>
      <c r="M413" s="130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131"/>
    </row>
    <row r="414" spans="1:30" s="105" customForma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127"/>
      <c r="M414" s="130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131"/>
    </row>
    <row r="415" spans="1:30" s="105" customForma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127"/>
      <c r="M415" s="130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131"/>
    </row>
    <row r="416" spans="1:30" s="105" customForma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127"/>
      <c r="M416" s="130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131"/>
    </row>
    <row r="417" spans="1:30" s="105" customForma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127"/>
      <c r="M417" s="130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131"/>
    </row>
    <row r="418" spans="1:30" s="105" customForma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127"/>
      <c r="M418" s="130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131"/>
    </row>
    <row r="419" spans="1:30">
      <c r="L419" s="127"/>
      <c r="M419" s="128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30">
      <c r="L420" s="127"/>
      <c r="M420" s="128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30">
      <c r="L421" s="127"/>
      <c r="M421" s="128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30">
      <c r="L422" s="127"/>
      <c r="M422" s="128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30">
      <c r="L423" s="127"/>
      <c r="M423" s="128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30">
      <c r="L424" s="127"/>
      <c r="M424" s="128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30">
      <c r="L425" s="127"/>
      <c r="M425" s="128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30">
      <c r="L426" s="127"/>
      <c r="M426" s="128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</sheetData>
  <mergeCells count="27">
    <mergeCell ref="B54:J54"/>
    <mergeCell ref="B69:J69"/>
    <mergeCell ref="B83:J83"/>
    <mergeCell ref="B98:J98"/>
    <mergeCell ref="B113:J113"/>
    <mergeCell ref="B39:J39"/>
    <mergeCell ref="V3:V4"/>
    <mergeCell ref="W3:W4"/>
    <mergeCell ref="X3:X4"/>
    <mergeCell ref="Y3:Y4"/>
    <mergeCell ref="D4:H5"/>
    <mergeCell ref="B8:J8"/>
    <mergeCell ref="B23:J23"/>
    <mergeCell ref="N2:U2"/>
    <mergeCell ref="V2:AC2"/>
    <mergeCell ref="N3:N4"/>
    <mergeCell ref="O3:O4"/>
    <mergeCell ref="P3:P4"/>
    <mergeCell ref="Q3:Q4"/>
    <mergeCell ref="R3:R4"/>
    <mergeCell ref="S3:S4"/>
    <mergeCell ref="T3:T4"/>
    <mergeCell ref="U3:U4"/>
    <mergeCell ref="AB3:AB4"/>
    <mergeCell ref="AC3:AC4"/>
    <mergeCell ref="Z3:Z4"/>
    <mergeCell ref="AA3:AA4"/>
  </mergeCells>
  <phoneticPr fontId="3" type="noConversion"/>
  <conditionalFormatting sqref="N5:AC6">
    <cfRule type="cellIs" dxfId="6" priority="1" stopIfTrue="1" operator="greaterThan">
      <formula>0</formula>
    </cfRule>
    <cfRule type="cellIs" dxfId="5" priority="2" stopIfTrue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7CF7-1FF6-4D80-BE29-A71F3EB75715}">
  <dimension ref="A3:H165"/>
  <sheetViews>
    <sheetView zoomScale="130" zoomScaleNormal="130" workbookViewId="0">
      <selection activeCell="A17" sqref="A17"/>
    </sheetView>
  </sheetViews>
  <sheetFormatPr defaultColWidth="8.5" defaultRowHeight="14"/>
  <cols>
    <col min="1" max="1" width="86.5" style="165" customWidth="1"/>
    <col min="2" max="2" width="11.5" style="154" customWidth="1"/>
    <col min="3" max="16384" width="8.5" style="154"/>
  </cols>
  <sheetData>
    <row r="3" spans="2:8">
      <c r="B3" s="152"/>
      <c r="C3" s="153" t="s">
        <v>152</v>
      </c>
      <c r="D3" s="153" t="s">
        <v>153</v>
      </c>
      <c r="E3" s="153" t="s">
        <v>154</v>
      </c>
      <c r="F3" s="153" t="s">
        <v>155</v>
      </c>
      <c r="G3" s="153" t="s">
        <v>156</v>
      </c>
      <c r="H3" s="153" t="s">
        <v>157</v>
      </c>
    </row>
    <row r="4" spans="2:8">
      <c r="B4" s="152"/>
      <c r="C4" s="152"/>
      <c r="D4" s="152"/>
      <c r="E4" s="152"/>
      <c r="F4" s="152"/>
      <c r="G4" s="152"/>
      <c r="H4" s="152"/>
    </row>
    <row r="5" spans="2:8">
      <c r="B5" s="155"/>
      <c r="C5" s="155" t="str">
        <f t="shared" ref="C5:H5" si="0">IF(C6&gt;=0,"上行","下行")</f>
        <v>下行</v>
      </c>
      <c r="D5" s="155" t="str">
        <f t="shared" si="0"/>
        <v>上行</v>
      </c>
      <c r="E5" s="155" t="str">
        <f t="shared" si="0"/>
        <v>上行</v>
      </c>
      <c r="F5" s="155" t="str">
        <f t="shared" si="0"/>
        <v>上行</v>
      </c>
      <c r="G5" s="155" t="str">
        <f t="shared" si="0"/>
        <v>下行</v>
      </c>
      <c r="H5" s="155" t="str">
        <f t="shared" si="0"/>
        <v>下行</v>
      </c>
    </row>
    <row r="6" spans="2:8">
      <c r="B6" s="156" t="s">
        <v>158</v>
      </c>
      <c r="C6" s="157">
        <f>(C14-C15)/C15</f>
        <v>-2.5167273154126577E-3</v>
      </c>
      <c r="D6" s="157">
        <f t="shared" ref="D6:H8" si="1">(D14-D15)/D15</f>
        <v>2.3135447011906154E-3</v>
      </c>
      <c r="E6" s="158">
        <f>(E14-E15)/E15</f>
        <v>0.13168413968686404</v>
      </c>
      <c r="F6" s="157">
        <f>(F14-F15)/F15</f>
        <v>1.5847004375934153E-2</v>
      </c>
      <c r="G6" s="158">
        <f t="shared" si="1"/>
        <v>-1.2802593520082305E-2</v>
      </c>
      <c r="H6" s="158">
        <f>(H14-H15)/H15</f>
        <v>-1.0447663168956097E-2</v>
      </c>
    </row>
    <row r="7" spans="2:8">
      <c r="B7" s="159"/>
      <c r="C7" s="157">
        <f>(C15-C16)/C16</f>
        <v>-5.6365548499000273E-3</v>
      </c>
      <c r="D7" s="157">
        <f t="shared" si="1"/>
        <v>-1.0942938508594956E-3</v>
      </c>
      <c r="E7" s="157">
        <f t="shared" si="1"/>
        <v>0.13727919050092666</v>
      </c>
      <c r="F7" s="157">
        <f>(F15-F16)/F16</f>
        <v>-5.6285369542681457E-2</v>
      </c>
      <c r="G7" s="157">
        <f t="shared" si="1"/>
        <v>1.4484761951651709E-2</v>
      </c>
      <c r="H7" s="157">
        <f t="shared" si="1"/>
        <v>-1.1113300094458867E-4</v>
      </c>
    </row>
    <row r="8" spans="2:8">
      <c r="B8" s="160" t="s">
        <v>132</v>
      </c>
      <c r="C8" s="15"/>
      <c r="D8" s="157">
        <f>(D16-D17)/D17</f>
        <v>3.5950423611634322E-3</v>
      </c>
      <c r="E8" s="157">
        <f t="shared" si="1"/>
        <v>7.0692428815862143E-2</v>
      </c>
      <c r="F8" s="157">
        <f t="shared" si="1"/>
        <v>-0.10315778389122154</v>
      </c>
      <c r="G8" s="157">
        <f t="shared" si="1"/>
        <v>-2.8815897058944939E-2</v>
      </c>
      <c r="H8" s="157">
        <f t="shared" si="1"/>
        <v>-9.0328955984427375E-2</v>
      </c>
    </row>
    <row r="9" spans="2:8" ht="46">
      <c r="B9" s="280" t="s">
        <v>4</v>
      </c>
      <c r="C9" s="281" t="s">
        <v>159</v>
      </c>
      <c r="D9" s="281" t="s">
        <v>160</v>
      </c>
      <c r="E9" s="281" t="s">
        <v>161</v>
      </c>
      <c r="F9" s="281" t="s">
        <v>162</v>
      </c>
      <c r="G9" s="281" t="s">
        <v>163</v>
      </c>
      <c r="H9" s="282" t="s">
        <v>164</v>
      </c>
    </row>
    <row r="10" spans="2:8">
      <c r="B10" s="282" t="s">
        <v>17</v>
      </c>
      <c r="C10" s="282" t="s">
        <v>18</v>
      </c>
      <c r="D10" s="282" t="s">
        <v>18</v>
      </c>
      <c r="E10" s="282" t="s">
        <v>18</v>
      </c>
      <c r="F10" s="282" t="s">
        <v>18</v>
      </c>
      <c r="G10" s="282" t="s">
        <v>18</v>
      </c>
      <c r="H10" s="282" t="s">
        <v>18</v>
      </c>
    </row>
    <row r="11" spans="2:8">
      <c r="B11" s="282" t="s">
        <v>20</v>
      </c>
      <c r="C11" s="282" t="s">
        <v>165</v>
      </c>
      <c r="D11" s="282" t="s">
        <v>165</v>
      </c>
      <c r="E11" s="282" t="s">
        <v>165</v>
      </c>
      <c r="F11" s="282" t="s">
        <v>165</v>
      </c>
      <c r="G11" s="282" t="s">
        <v>165</v>
      </c>
      <c r="H11" s="282" t="s">
        <v>165</v>
      </c>
    </row>
    <row r="12" spans="2:8">
      <c r="B12" s="283" t="s">
        <v>23</v>
      </c>
      <c r="C12" s="283" t="s">
        <v>166</v>
      </c>
      <c r="D12" s="283" t="s">
        <v>166</v>
      </c>
      <c r="E12" s="283" t="s">
        <v>166</v>
      </c>
      <c r="F12" s="283" t="s">
        <v>166</v>
      </c>
      <c r="G12" s="282" t="s">
        <v>166</v>
      </c>
      <c r="H12" s="282" t="s">
        <v>166</v>
      </c>
    </row>
    <row r="13" spans="2:8">
      <c r="B13" s="283" t="s">
        <v>27</v>
      </c>
      <c r="C13" s="283" t="s">
        <v>145</v>
      </c>
      <c r="D13" s="283" t="s">
        <v>145</v>
      </c>
      <c r="E13" s="283" t="s">
        <v>145</v>
      </c>
      <c r="F13" s="283" t="s">
        <v>145</v>
      </c>
      <c r="G13" s="283" t="s">
        <v>145</v>
      </c>
      <c r="H13" s="283" t="s">
        <v>145</v>
      </c>
    </row>
    <row r="14" spans="2:8">
      <c r="B14" s="161">
        <v>46203</v>
      </c>
      <c r="C14" s="162">
        <v>63.89142857142857</v>
      </c>
      <c r="D14" s="162">
        <v>66.614285714285714</v>
      </c>
      <c r="E14" s="162">
        <v>10.494285714285715</v>
      </c>
      <c r="F14" s="162">
        <v>4.2414285714285711</v>
      </c>
      <c r="G14" s="162">
        <v>7.6471428571428568</v>
      </c>
      <c r="H14" s="162">
        <v>14.727142857142857</v>
      </c>
    </row>
    <row r="15" spans="2:8">
      <c r="B15" s="161">
        <v>46173</v>
      </c>
      <c r="C15" s="162">
        <v>64.05263157894737</v>
      </c>
      <c r="D15" s="162">
        <v>66.46052631578948</v>
      </c>
      <c r="E15" s="162">
        <v>9.2731578947368423</v>
      </c>
      <c r="F15" s="162">
        <v>4.1752631578947366</v>
      </c>
      <c r="G15" s="162">
        <v>7.7463157894736838</v>
      </c>
      <c r="H15" s="162">
        <v>14.882631578947368</v>
      </c>
    </row>
    <row r="16" spans="2:8">
      <c r="B16" s="161">
        <v>46142</v>
      </c>
      <c r="C16" s="162">
        <v>64.415714285714287</v>
      </c>
      <c r="D16" s="162">
        <v>66.533333333333331</v>
      </c>
      <c r="E16" s="162">
        <v>8.1538095238095245</v>
      </c>
      <c r="F16" s="162">
        <v>4.4242857142857144</v>
      </c>
      <c r="G16" s="162">
        <v>7.6357142857142861</v>
      </c>
      <c r="H16" s="162">
        <v>14.884285714285713</v>
      </c>
    </row>
    <row r="17" spans="2:8">
      <c r="B17" s="161">
        <v>46112</v>
      </c>
      <c r="C17" s="162">
        <v>64.694545454545448</v>
      </c>
      <c r="D17" s="162">
        <v>66.295000000000002</v>
      </c>
      <c r="E17" s="162">
        <v>7.6154545454545453</v>
      </c>
      <c r="F17" s="162">
        <v>4.9331818181818177</v>
      </c>
      <c r="G17" s="162">
        <v>7.8622727272727273</v>
      </c>
      <c r="H17" s="162">
        <v>16.362272727272728</v>
      </c>
    </row>
    <row r="18" spans="2:8">
      <c r="B18" s="161">
        <v>46081</v>
      </c>
      <c r="C18" s="162">
        <v>64.883750000000006</v>
      </c>
      <c r="D18" s="162">
        <v>66.25</v>
      </c>
      <c r="E18" s="162">
        <v>8.1962499999999991</v>
      </c>
      <c r="F18" s="162">
        <v>5.475625</v>
      </c>
      <c r="G18" s="162">
        <v>7.9662499999999996</v>
      </c>
      <c r="H18" s="162">
        <v>18.172499999999999</v>
      </c>
    </row>
    <row r="19" spans="2:8">
      <c r="B19" s="161">
        <v>46053</v>
      </c>
      <c r="C19" s="162">
        <v>63.300476190476189</v>
      </c>
      <c r="D19" s="162">
        <v>65.899047619047622</v>
      </c>
      <c r="E19" s="162">
        <v>7.9723809523809521</v>
      </c>
      <c r="F19" s="162">
        <v>5.5909523809523813</v>
      </c>
      <c r="G19" s="162">
        <v>7.8823809523809523</v>
      </c>
      <c r="H19" s="162">
        <v>18.246666666666666</v>
      </c>
    </row>
    <row r="20" spans="2:8">
      <c r="B20" s="161">
        <v>46022</v>
      </c>
      <c r="C20" s="162">
        <v>62.823913043478264</v>
      </c>
      <c r="D20" s="162">
        <v>66.101304347826087</v>
      </c>
      <c r="E20" s="162">
        <v>7.4260869565217389</v>
      </c>
      <c r="F20" s="162">
        <v>5.8565217391304349</v>
      </c>
      <c r="G20" s="162">
        <v>7.5973913043478261</v>
      </c>
      <c r="H20" s="162">
        <v>17.576521739130435</v>
      </c>
    </row>
    <row r="21" spans="2:8">
      <c r="B21" s="161">
        <v>45991</v>
      </c>
      <c r="C21" s="162">
        <v>62.7455</v>
      </c>
      <c r="D21" s="162">
        <v>66.581500000000005</v>
      </c>
      <c r="E21" s="162">
        <v>7.3484999999999996</v>
      </c>
      <c r="F21" s="162">
        <v>5.7474999999999996</v>
      </c>
      <c r="G21" s="162">
        <v>7.1485000000000003</v>
      </c>
      <c r="H21" s="162">
        <v>17.992000000000001</v>
      </c>
    </row>
    <row r="22" spans="2:8">
      <c r="B22" s="161">
        <v>45961</v>
      </c>
      <c r="C22" s="162">
        <v>62.026666666666664</v>
      </c>
      <c r="D22" s="162">
        <v>66.25555555555556</v>
      </c>
      <c r="E22" s="162">
        <v>7.5211111111111109</v>
      </c>
      <c r="F22" s="162">
        <v>5.2222222222222223</v>
      </c>
      <c r="G22" s="162">
        <v>7.0549999999999997</v>
      </c>
      <c r="H22" s="162">
        <v>18.096666666666668</v>
      </c>
    </row>
    <row r="23" spans="2:8">
      <c r="B23" s="161">
        <v>45930</v>
      </c>
      <c r="C23" s="162">
        <v>61.244782608695651</v>
      </c>
      <c r="D23" s="162">
        <v>65.7</v>
      </c>
      <c r="E23" s="162">
        <v>8.1304347826086953</v>
      </c>
      <c r="F23" s="162">
        <v>5.05</v>
      </c>
      <c r="G23" s="162">
        <v>6.9156521739130428</v>
      </c>
      <c r="H23" s="162">
        <v>19.701304347826088</v>
      </c>
    </row>
    <row r="24" spans="2:8">
      <c r="B24" s="161">
        <v>45900</v>
      </c>
      <c r="C24" s="162">
        <v>59.78142857142857</v>
      </c>
      <c r="D24" s="162">
        <v>64.759523809523813</v>
      </c>
      <c r="E24" s="162">
        <v>7.6076190476190479</v>
      </c>
      <c r="F24" s="162">
        <v>4.7338095238095237</v>
      </c>
      <c r="G24" s="162">
        <v>6.937619047619048</v>
      </c>
      <c r="H24" s="162">
        <v>20.198095238095238</v>
      </c>
    </row>
    <row r="25" spans="2:8">
      <c r="B25" s="161">
        <v>45869</v>
      </c>
      <c r="C25" s="162">
        <v>59.533043478260872</v>
      </c>
      <c r="D25" s="162">
        <v>63.774782608695652</v>
      </c>
      <c r="E25" s="162">
        <v>7.227391304347826</v>
      </c>
      <c r="F25" s="162">
        <v>4.3843478260869571</v>
      </c>
      <c r="G25" s="162">
        <v>7.2378260869565221</v>
      </c>
      <c r="H25" s="162">
        <v>20.591739130434782</v>
      </c>
    </row>
    <row r="26" spans="2:8">
      <c r="B26" s="161">
        <v>45838</v>
      </c>
      <c r="C26" s="162">
        <v>59.631500000000003</v>
      </c>
      <c r="D26" s="162">
        <v>63.685000000000002</v>
      </c>
      <c r="E26" s="162">
        <v>7.3689999999999998</v>
      </c>
      <c r="F26" s="162">
        <v>4.3529999999999998</v>
      </c>
      <c r="G26" s="162">
        <v>7.6355000000000004</v>
      </c>
      <c r="H26" s="162">
        <v>20.350000000000001</v>
      </c>
    </row>
    <row r="27" spans="2:8">
      <c r="B27" s="161">
        <v>45808</v>
      </c>
      <c r="C27" s="162">
        <v>59.487368421052629</v>
      </c>
      <c r="D27" s="162">
        <v>63.195263157894736</v>
      </c>
      <c r="E27" s="162">
        <v>7.8731578947368419</v>
      </c>
      <c r="F27" s="162">
        <v>4.2952631578947367</v>
      </c>
      <c r="G27" s="162">
        <v>7.8121052631578953</v>
      </c>
      <c r="H27" s="162">
        <v>20.822631578947369</v>
      </c>
    </row>
    <row r="28" spans="2:8">
      <c r="B28" s="161">
        <v>45777</v>
      </c>
      <c r="C28" s="162">
        <v>59.259545454545453</v>
      </c>
      <c r="D28" s="162">
        <v>61.726818181818182</v>
      </c>
      <c r="E28" s="162">
        <v>8.1113636363636363</v>
      </c>
      <c r="F28" s="162">
        <v>4.7</v>
      </c>
      <c r="G28" s="162">
        <v>7.5536363636363637</v>
      </c>
      <c r="H28" s="162">
        <v>20.78681818181818</v>
      </c>
    </row>
    <row r="29" spans="2:8">
      <c r="B29" s="161">
        <v>45747</v>
      </c>
      <c r="C29" s="162">
        <v>58.983809523809526</v>
      </c>
      <c r="D29" s="162">
        <v>58.15</v>
      </c>
      <c r="E29" s="162">
        <v>8.3052380952380958</v>
      </c>
      <c r="F29" s="162">
        <v>4.8219047619047624</v>
      </c>
      <c r="G29" s="162">
        <v>7.4557142857142864</v>
      </c>
      <c r="H29" s="162">
        <v>20.821428571428569</v>
      </c>
    </row>
    <row r="30" spans="2:8">
      <c r="B30" s="161">
        <v>45716</v>
      </c>
      <c r="C30" s="162">
        <v>59.286315789473683</v>
      </c>
      <c r="D30" s="162">
        <v>57.437368421052632</v>
      </c>
      <c r="E30" s="162">
        <v>8.6589473684210532</v>
      </c>
      <c r="F30" s="162">
        <v>5.1305263157894743</v>
      </c>
      <c r="G30" s="162">
        <v>7.4642105263157887</v>
      </c>
      <c r="H30" s="162">
        <v>21.918421052631579</v>
      </c>
    </row>
    <row r="31" spans="2:8">
      <c r="B31" s="161">
        <v>45688</v>
      </c>
      <c r="C31" s="162">
        <v>59.481052631578947</v>
      </c>
      <c r="D31" s="162">
        <v>58.497894736842106</v>
      </c>
      <c r="E31" s="162">
        <v>10.021052631578947</v>
      </c>
      <c r="F31" s="162">
        <v>5.2563157894736836</v>
      </c>
      <c r="G31" s="162">
        <v>7.24</v>
      </c>
      <c r="H31" s="162">
        <v>22.777368421052632</v>
      </c>
    </row>
    <row r="32" spans="2:8">
      <c r="B32" s="161">
        <v>45657</v>
      </c>
      <c r="C32" s="162">
        <v>59.265909090909091</v>
      </c>
      <c r="D32" s="162">
        <v>60.262727272727275</v>
      </c>
      <c r="E32" s="162">
        <v>10.185</v>
      </c>
      <c r="F32" s="162">
        <v>5.0481818181818179</v>
      </c>
      <c r="G32" s="162">
        <v>7.1818181818181817</v>
      </c>
      <c r="H32" s="162">
        <v>22.923636363636366</v>
      </c>
    </row>
    <row r="33" spans="2:8">
      <c r="B33" s="161">
        <v>45626</v>
      </c>
      <c r="C33" s="162">
        <v>59.08761904761905</v>
      </c>
      <c r="D33" s="162">
        <v>61.010952380952382</v>
      </c>
      <c r="E33" s="162">
        <v>10.218095238095238</v>
      </c>
      <c r="F33" s="162">
        <v>5.0766666666666671</v>
      </c>
      <c r="G33" s="162">
        <v>7.16</v>
      </c>
      <c r="H33" s="162">
        <v>23.925238095238097</v>
      </c>
    </row>
    <row r="34" spans="2:8">
      <c r="B34" s="161">
        <v>45596</v>
      </c>
      <c r="C34" s="162">
        <v>58.926315789473684</v>
      </c>
      <c r="D34" s="162">
        <v>61.361578947368422</v>
      </c>
      <c r="E34" s="162">
        <v>10.392631578947368</v>
      </c>
      <c r="F34" s="162">
        <v>5.8010526315789468</v>
      </c>
      <c r="G34" s="162">
        <v>7.2531578947368418</v>
      </c>
      <c r="H34" s="162">
        <v>24.853684210526318</v>
      </c>
    </row>
    <row r="35" spans="2:8">
      <c r="B35" s="161">
        <v>45565</v>
      </c>
      <c r="C35" s="162">
        <v>59.139047619047616</v>
      </c>
      <c r="D35" s="162">
        <v>61.594285714285711</v>
      </c>
      <c r="E35" s="162">
        <v>10.800952380952381</v>
      </c>
      <c r="F35" s="162">
        <v>6.2109523809523806</v>
      </c>
      <c r="G35" s="162">
        <v>7.2990476190476192</v>
      </c>
      <c r="H35" s="162">
        <v>26.720952380952379</v>
      </c>
    </row>
    <row r="36" spans="2:8">
      <c r="B36" s="161">
        <v>45535</v>
      </c>
      <c r="C36" s="162">
        <v>58.987272727272725</v>
      </c>
      <c r="D36" s="162">
        <v>60.313636363636363</v>
      </c>
      <c r="E36" s="162">
        <v>10.358181818181817</v>
      </c>
      <c r="F36" s="162">
        <v>5.8322727272727271</v>
      </c>
      <c r="G36" s="162">
        <v>7.335</v>
      </c>
      <c r="H36" s="162">
        <v>26.914090909090909</v>
      </c>
    </row>
    <row r="37" spans="2:8">
      <c r="B37" s="161">
        <v>45504</v>
      </c>
      <c r="C37" s="162">
        <v>59.023478260869567</v>
      </c>
      <c r="D37" s="162">
        <v>60.796086956521741</v>
      </c>
      <c r="E37" s="162">
        <v>9.5965217391304343</v>
      </c>
      <c r="F37" s="162">
        <v>4.7921739130434782</v>
      </c>
      <c r="G37" s="162">
        <v>7.1908695652173913</v>
      </c>
      <c r="H37" s="162">
        <v>24.781739130434783</v>
      </c>
    </row>
    <row r="38" spans="2:8">
      <c r="B38" s="161">
        <v>45473</v>
      </c>
      <c r="C38" s="162">
        <v>59.43105263157895</v>
      </c>
      <c r="D38" s="162">
        <v>60.983684210526313</v>
      </c>
      <c r="E38" s="162">
        <v>9</v>
      </c>
      <c r="F38" s="162">
        <v>4.3731578947368419</v>
      </c>
      <c r="G38" s="162">
        <v>7.2584210526315793</v>
      </c>
      <c r="H38" s="162">
        <v>24.317368421052631</v>
      </c>
    </row>
    <row r="39" spans="2:8">
      <c r="B39" s="161">
        <v>45443</v>
      </c>
      <c r="C39" s="162">
        <v>60.570952380952384</v>
      </c>
      <c r="D39" s="162">
        <v>63.003809523809522</v>
      </c>
      <c r="E39" s="162">
        <v>8.6923809523809528</v>
      </c>
      <c r="F39" s="162">
        <v>4.6928571428571431</v>
      </c>
      <c r="G39" s="162">
        <v>7.3295238095238098</v>
      </c>
      <c r="H39" s="162">
        <v>20.94761904761905</v>
      </c>
    </row>
    <row r="40" spans="2:8">
      <c r="B40" s="161">
        <v>45412</v>
      </c>
      <c r="C40" s="162">
        <v>62.034999999999997</v>
      </c>
      <c r="D40" s="162">
        <v>66.102272727272734</v>
      </c>
      <c r="E40" s="162">
        <v>8.2127272727272729</v>
      </c>
      <c r="F40" s="162">
        <v>4.8731818181818181</v>
      </c>
      <c r="G40" s="162">
        <v>7.3550000000000004</v>
      </c>
      <c r="H40" s="162">
        <v>20.535454545454545</v>
      </c>
    </row>
    <row r="41" spans="2:8">
      <c r="B41" s="161">
        <v>45382</v>
      </c>
      <c r="C41" s="162">
        <v>63.946190476190473</v>
      </c>
      <c r="D41" s="162">
        <v>68.65428571428572</v>
      </c>
      <c r="E41" s="162">
        <v>8.5399999999999991</v>
      </c>
      <c r="F41" s="162">
        <v>5.2319047619047616</v>
      </c>
      <c r="G41" s="162">
        <v>7.4242857142857144</v>
      </c>
      <c r="H41" s="162">
        <v>20.174761904761905</v>
      </c>
    </row>
    <row r="42" spans="2:8">
      <c r="B42" s="161">
        <v>45351</v>
      </c>
      <c r="C42" s="162">
        <v>65.007777777777775</v>
      </c>
      <c r="D42" s="162">
        <v>69.833888888888893</v>
      </c>
      <c r="E42" s="162">
        <v>9.2088888888888896</v>
      </c>
      <c r="F42" s="162">
        <v>5.8183333333333334</v>
      </c>
      <c r="G42" s="162">
        <v>7.3355555555555556</v>
      </c>
      <c r="H42" s="162">
        <v>21.678888888888888</v>
      </c>
    </row>
    <row r="43" spans="2:8">
      <c r="B43" s="161">
        <v>45322</v>
      </c>
      <c r="C43" s="162">
        <v>64.165454545454551</v>
      </c>
      <c r="D43" s="162">
        <v>71.003181818181815</v>
      </c>
      <c r="E43" s="162">
        <v>9.6622727272727271</v>
      </c>
      <c r="F43" s="162">
        <v>5.1940909090909093</v>
      </c>
      <c r="G43" s="162">
        <v>7.164545454545455</v>
      </c>
      <c r="H43" s="162">
        <v>20.094545454545454</v>
      </c>
    </row>
    <row r="44" spans="2:8">
      <c r="B44" s="161">
        <v>45291</v>
      </c>
      <c r="C44" s="162">
        <v>63.951428571428572</v>
      </c>
      <c r="D44" s="162">
        <v>71.53</v>
      </c>
      <c r="E44" s="162">
        <v>10.063809523809525</v>
      </c>
      <c r="F44" s="162">
        <v>4.9523809523809517</v>
      </c>
      <c r="G44" s="162">
        <v>7.1147619047619051</v>
      </c>
      <c r="H44" s="162">
        <v>20.207142857142856</v>
      </c>
    </row>
    <row r="45" spans="2:8">
      <c r="B45" s="161">
        <v>45260</v>
      </c>
      <c r="C45" s="162">
        <v>63.37772727272727</v>
      </c>
      <c r="D45" s="162">
        <v>71.603636363636369</v>
      </c>
      <c r="E45" s="162">
        <v>10.145454545454545</v>
      </c>
      <c r="F45" s="162">
        <v>4.5959090909090907</v>
      </c>
      <c r="G45" s="162">
        <v>6.8368181818181819</v>
      </c>
      <c r="H45" s="162">
        <v>20.350454545454546</v>
      </c>
    </row>
    <row r="46" spans="2:8">
      <c r="B46" s="161">
        <v>45230</v>
      </c>
      <c r="C46" s="162">
        <v>63.067368421052635</v>
      </c>
      <c r="D46" s="162">
        <v>71.77</v>
      </c>
      <c r="E46" s="162">
        <v>10.630526315789474</v>
      </c>
      <c r="F46" s="162">
        <v>4.8321052631578949</v>
      </c>
      <c r="G46" s="162">
        <v>6.5568421052631578</v>
      </c>
      <c r="H46" s="162">
        <v>21.372631578947367</v>
      </c>
    </row>
    <row r="47" spans="2:8">
      <c r="B47" s="161">
        <v>45199</v>
      </c>
      <c r="C47" s="162">
        <v>63.682105263157894</v>
      </c>
      <c r="D47" s="162">
        <v>72.156842105263152</v>
      </c>
      <c r="E47" s="162">
        <v>11.59157894736842</v>
      </c>
      <c r="F47" s="162">
        <v>5.100526315789474</v>
      </c>
      <c r="G47" s="162">
        <v>6.7284210526315791</v>
      </c>
      <c r="H47" s="162">
        <v>22.356842105263159</v>
      </c>
    </row>
    <row r="48" spans="2:8">
      <c r="B48" s="161">
        <v>45169</v>
      </c>
      <c r="C48" s="162">
        <v>63.813478260869566</v>
      </c>
      <c r="D48" s="162">
        <v>71.252608695652171</v>
      </c>
      <c r="E48" s="162">
        <v>11.115652173913043</v>
      </c>
      <c r="F48" s="162">
        <v>4.9960869565217392</v>
      </c>
      <c r="G48" s="162">
        <v>7.0991304347826087</v>
      </c>
      <c r="H48" s="162">
        <v>22.454782608695652</v>
      </c>
    </row>
    <row r="49" spans="2:8">
      <c r="B49" s="161">
        <v>45138</v>
      </c>
      <c r="C49" s="162">
        <v>63.964761904761907</v>
      </c>
      <c r="D49" s="162">
        <v>71.096190476190472</v>
      </c>
      <c r="E49" s="162">
        <v>9.6923809523809528</v>
      </c>
      <c r="F49" s="162">
        <v>4.8880952380952376</v>
      </c>
      <c r="G49" s="162">
        <v>7.5185714285714287</v>
      </c>
      <c r="H49" s="162">
        <v>19.114761904761906</v>
      </c>
    </row>
    <row r="50" spans="2:8">
      <c r="B50" s="161">
        <v>45107</v>
      </c>
      <c r="C50" s="162">
        <v>65.886190476190478</v>
      </c>
      <c r="D50" s="162">
        <v>73.718571428571423</v>
      </c>
      <c r="E50" s="162">
        <v>9.8185714285714294</v>
      </c>
      <c r="F50" s="162">
        <v>4.9885714285714293</v>
      </c>
      <c r="G50" s="162">
        <v>8.1338095238095232</v>
      </c>
      <c r="H50" s="162">
        <v>19.117142857142856</v>
      </c>
    </row>
    <row r="51" spans="2:8">
      <c r="B51" s="161">
        <v>45077</v>
      </c>
      <c r="C51" s="162">
        <v>67.578095238095244</v>
      </c>
      <c r="D51" s="162">
        <v>76.099999999999994</v>
      </c>
      <c r="E51" s="162">
        <v>10.206190476190477</v>
      </c>
      <c r="F51" s="162">
        <v>4.8414285714285707</v>
      </c>
      <c r="G51" s="162">
        <v>8.0909523809523805</v>
      </c>
      <c r="H51" s="162">
        <v>19.453333333333333</v>
      </c>
    </row>
    <row r="52" spans="2:8">
      <c r="B52" s="161">
        <v>45046</v>
      </c>
      <c r="C52" s="162">
        <v>68.352352941176477</v>
      </c>
      <c r="D52" s="162">
        <v>76.637058823529415</v>
      </c>
      <c r="E52" s="162">
        <v>10.457647058823529</v>
      </c>
      <c r="F52" s="162">
        <v>4.8570588235294121</v>
      </c>
      <c r="G52" s="162">
        <v>7.868235294117647</v>
      </c>
      <c r="H52" s="162">
        <v>19.541176470588233</v>
      </c>
    </row>
    <row r="53" spans="2:8">
      <c r="B53" s="161">
        <v>45016</v>
      </c>
      <c r="C53" s="162">
        <v>68.895217391304342</v>
      </c>
      <c r="D53" s="162">
        <v>77.113043478260863</v>
      </c>
      <c r="E53" s="162">
        <v>10.468260869565217</v>
      </c>
      <c r="F53" s="162">
        <v>5.3313043478260873</v>
      </c>
      <c r="G53" s="162">
        <v>7.8817391304347826</v>
      </c>
      <c r="H53" s="162">
        <v>20.586956521739129</v>
      </c>
    </row>
    <row r="54" spans="2:8">
      <c r="B54" s="161">
        <v>44985</v>
      </c>
      <c r="C54" s="162">
        <v>68.676500000000004</v>
      </c>
      <c r="D54" s="162">
        <v>77.477000000000004</v>
      </c>
      <c r="E54" s="162">
        <v>10.326499999999999</v>
      </c>
      <c r="F54" s="162">
        <v>5.8434999999999997</v>
      </c>
      <c r="G54" s="162">
        <v>7.5289999999999999</v>
      </c>
      <c r="H54" s="162">
        <v>21.109500000000001</v>
      </c>
    </row>
    <row r="55" spans="2:8">
      <c r="B55" s="161">
        <v>44957</v>
      </c>
      <c r="C55" s="162">
        <v>68.085294117647052</v>
      </c>
      <c r="D55" s="162">
        <v>77.814705882352939</v>
      </c>
      <c r="E55" s="162">
        <v>10.971764705882354</v>
      </c>
      <c r="F55" s="162">
        <v>5.6758823529411764</v>
      </c>
      <c r="G55" s="162">
        <v>7.4611764705882351</v>
      </c>
      <c r="H55" s="162">
        <v>23.831176470588236</v>
      </c>
    </row>
    <row r="56" spans="2:8">
      <c r="B56" s="161">
        <v>44926</v>
      </c>
      <c r="C56" s="162">
        <v>67.73772727272727</v>
      </c>
      <c r="D56" s="162">
        <v>77.73</v>
      </c>
      <c r="E56" s="162">
        <v>11.715</v>
      </c>
      <c r="F56" s="162">
        <v>4.6886363636363644</v>
      </c>
      <c r="G56" s="162">
        <v>6.9177272727272729</v>
      </c>
      <c r="H56" s="162">
        <v>29.307727272727274</v>
      </c>
    </row>
    <row r="57" spans="2:8">
      <c r="B57" s="161">
        <v>44895</v>
      </c>
      <c r="C57" s="162">
        <v>67.304090909090903</v>
      </c>
      <c r="D57" s="162">
        <v>77.75545454545454</v>
      </c>
      <c r="E57" s="162">
        <v>12.307727272727274</v>
      </c>
      <c r="F57" s="162">
        <v>4.3104545454545447</v>
      </c>
      <c r="G57" s="162">
        <v>6.6822727272727267</v>
      </c>
      <c r="H57" s="162">
        <v>33.870909090909088</v>
      </c>
    </row>
    <row r="58" spans="2:8">
      <c r="B58" s="161">
        <v>44865</v>
      </c>
      <c r="C58" s="162">
        <v>67.52</v>
      </c>
      <c r="D58" s="162">
        <v>78.138333333333335</v>
      </c>
      <c r="E58" s="162">
        <v>12.276666666666667</v>
      </c>
      <c r="F58" s="162">
        <v>4.8988888888888891</v>
      </c>
      <c r="G58" s="162">
        <v>6.4911111111111106</v>
      </c>
      <c r="H58" s="162">
        <v>34.535555555555554</v>
      </c>
    </row>
    <row r="59" spans="2:8">
      <c r="B59" s="161">
        <v>44834</v>
      </c>
      <c r="C59" s="162">
        <v>67.498571428571424</v>
      </c>
      <c r="D59" s="162">
        <v>77.312380952380948</v>
      </c>
      <c r="E59" s="162">
        <v>11.623809523809523</v>
      </c>
      <c r="F59" s="162">
        <v>5.1985714285714293</v>
      </c>
      <c r="G59" s="162">
        <v>6.5852380952380951</v>
      </c>
      <c r="H59" s="162">
        <v>30.86904761904762</v>
      </c>
    </row>
    <row r="60" spans="2:8">
      <c r="B60" s="161">
        <v>44804</v>
      </c>
      <c r="C60" s="162">
        <v>67.083478260869569</v>
      </c>
      <c r="D60" s="162">
        <v>76.885217391304352</v>
      </c>
      <c r="E60" s="162">
        <v>10.639565217391304</v>
      </c>
      <c r="F60" s="162">
        <v>4.7647826086956524</v>
      </c>
      <c r="G60" s="162">
        <v>6.7978260869565217</v>
      </c>
      <c r="H60" s="162">
        <v>29.130434782608695</v>
      </c>
    </row>
    <row r="61" spans="2:8">
      <c r="B61" s="161">
        <v>44773</v>
      </c>
      <c r="C61" s="162">
        <v>66.249047619047616</v>
      </c>
      <c r="D61" s="162">
        <v>77.120952380952374</v>
      </c>
      <c r="E61" s="162">
        <v>9.9285714285714288</v>
      </c>
      <c r="F61" s="162">
        <v>4.5909523809523813</v>
      </c>
      <c r="G61" s="162">
        <v>7.0128571428571433</v>
      </c>
      <c r="H61" s="162">
        <v>29.137142857142855</v>
      </c>
    </row>
    <row r="62" spans="2:8">
      <c r="B62" s="161">
        <v>44742</v>
      </c>
      <c r="C62" s="162">
        <v>66.751904761904768</v>
      </c>
      <c r="D62" s="162">
        <v>77.582380952380959</v>
      </c>
      <c r="E62" s="162">
        <v>9.8019047619047619</v>
      </c>
      <c r="F62" s="162">
        <v>4.0652380952380947</v>
      </c>
      <c r="G62" s="162">
        <v>7.2357142857142858</v>
      </c>
      <c r="H62" s="162">
        <v>21.60047619047619</v>
      </c>
    </row>
    <row r="63" spans="2:8">
      <c r="B63" s="161">
        <v>44712</v>
      </c>
      <c r="C63" s="162">
        <v>68.148421052631576</v>
      </c>
      <c r="D63" s="162">
        <v>77.666842105263157</v>
      </c>
      <c r="E63" s="162">
        <v>10.446315789473685</v>
      </c>
      <c r="F63" s="162">
        <v>4.3905263157894741</v>
      </c>
      <c r="G63" s="162">
        <v>7.4578947368421051</v>
      </c>
      <c r="H63" s="162">
        <v>20.734736842105264</v>
      </c>
    </row>
    <row r="64" spans="2:8">
      <c r="B64" s="161">
        <v>44681</v>
      </c>
      <c r="C64" s="162">
        <v>70.065714285714293</v>
      </c>
      <c r="D64" s="162">
        <v>77.351904761904763</v>
      </c>
      <c r="E64" s="162">
        <v>10.194761904761904</v>
      </c>
      <c r="F64" s="162">
        <v>5.2985714285714289</v>
      </c>
      <c r="G64" s="162">
        <v>7.4561904761904758</v>
      </c>
      <c r="H64" s="162">
        <v>18.563809523809525</v>
      </c>
    </row>
    <row r="65" spans="2:8">
      <c r="B65" s="161">
        <v>44651</v>
      </c>
      <c r="C65" s="162">
        <v>71.125217391304346</v>
      </c>
      <c r="D65" s="162">
        <v>77.716956521739135</v>
      </c>
      <c r="E65" s="162">
        <v>9.0756521739130438</v>
      </c>
      <c r="F65" s="162">
        <v>5.7582608695652171</v>
      </c>
      <c r="G65" s="162">
        <v>6.7860869565217392</v>
      </c>
      <c r="H65" s="162">
        <v>18.252173913043478</v>
      </c>
    </row>
    <row r="66" spans="2:8">
      <c r="B66" s="161">
        <v>44620</v>
      </c>
      <c r="C66" s="162">
        <v>72.326875000000001</v>
      </c>
      <c r="D66" s="162">
        <v>78.010625000000005</v>
      </c>
      <c r="E66" s="162">
        <v>8.9506250000000005</v>
      </c>
      <c r="F66" s="162">
        <v>5.6268750000000001</v>
      </c>
      <c r="G66" s="162">
        <v>6.9675000000000002</v>
      </c>
      <c r="H66" s="162">
        <v>20.100000000000001</v>
      </c>
    </row>
    <row r="67" spans="2:8">
      <c r="B67" s="161">
        <v>44592</v>
      </c>
      <c r="C67" s="162">
        <v>72.00333333333333</v>
      </c>
      <c r="D67" s="162">
        <v>77.512380952380951</v>
      </c>
      <c r="E67" s="162">
        <v>9.74</v>
      </c>
      <c r="F67" s="162">
        <v>5.27952380952381</v>
      </c>
      <c r="G67" s="162">
        <v>6.64</v>
      </c>
      <c r="H67" s="162">
        <v>22.160476190476189</v>
      </c>
    </row>
    <row r="68" spans="2:8">
      <c r="B68" s="161">
        <v>44561</v>
      </c>
      <c r="C68" s="162">
        <v>71.517391304347825</v>
      </c>
      <c r="D68" s="162">
        <v>77.462608695652179</v>
      </c>
      <c r="E68" s="162">
        <v>10.098260869565218</v>
      </c>
      <c r="F68" s="162">
        <v>5.2073913043478264</v>
      </c>
      <c r="G68" s="162">
        <v>6.1847826086956523</v>
      </c>
      <c r="H68" s="162">
        <v>24.018260869565218</v>
      </c>
    </row>
    <row r="69" spans="2:8">
      <c r="B69" s="161">
        <v>44530</v>
      </c>
      <c r="C69" s="162">
        <v>70.602272727272734</v>
      </c>
      <c r="D69" s="162">
        <v>77.275909090909096</v>
      </c>
      <c r="E69" s="162">
        <v>10.621363636363636</v>
      </c>
      <c r="F69" s="162">
        <v>5.7263636363636357</v>
      </c>
      <c r="G69" s="162">
        <v>5.9881818181818183</v>
      </c>
      <c r="H69" s="162">
        <v>23.985454545454544</v>
      </c>
    </row>
    <row r="70" spans="2:8">
      <c r="B70" s="161">
        <v>44500</v>
      </c>
      <c r="C70" s="162">
        <v>70.414117647058831</v>
      </c>
      <c r="D70" s="162">
        <v>76.923529411764704</v>
      </c>
      <c r="E70" s="162">
        <v>9.9905882352941173</v>
      </c>
      <c r="F70" s="162">
        <v>5.4270588235294124</v>
      </c>
      <c r="G70" s="162">
        <v>5.631764705882353</v>
      </c>
      <c r="H70" s="162">
        <v>19.899411764705881</v>
      </c>
    </row>
    <row r="71" spans="2:8">
      <c r="B71" s="161">
        <v>44469</v>
      </c>
      <c r="C71" s="162">
        <v>70.732272727272729</v>
      </c>
      <c r="D71" s="162">
        <v>76.756818181818176</v>
      </c>
      <c r="E71" s="162">
        <v>10.450454545454544</v>
      </c>
      <c r="F71" s="162">
        <v>4.5090909090909088</v>
      </c>
      <c r="G71" s="162">
        <v>5.4459090909090913</v>
      </c>
      <c r="H71" s="162">
        <v>19.923636363636366</v>
      </c>
    </row>
    <row r="72" spans="2:8">
      <c r="B72" s="161">
        <v>44439</v>
      </c>
      <c r="C72" s="162">
        <v>70.491818181818175</v>
      </c>
      <c r="D72" s="162">
        <v>75.81</v>
      </c>
      <c r="E72" s="162">
        <v>10.484999999999999</v>
      </c>
      <c r="F72" s="162">
        <v>4.5977272727272727</v>
      </c>
      <c r="G72" s="162">
        <v>5.5750000000000002</v>
      </c>
      <c r="H72" s="162">
        <v>21.418181818181818</v>
      </c>
    </row>
    <row r="73" spans="2:8">
      <c r="B73" s="161">
        <v>44408</v>
      </c>
      <c r="C73" s="162">
        <v>72.2852380952381</v>
      </c>
      <c r="D73" s="162">
        <v>76.487142857142857</v>
      </c>
      <c r="E73" s="162">
        <v>9.1904761904761898</v>
      </c>
      <c r="F73" s="162">
        <v>4.17</v>
      </c>
      <c r="G73" s="162">
        <v>5.8485714285714288</v>
      </c>
      <c r="H73" s="162">
        <v>22.266190476190477</v>
      </c>
    </row>
    <row r="74" spans="2:8">
      <c r="B74" s="161">
        <v>44377</v>
      </c>
      <c r="C74" s="162">
        <v>74.914285714285711</v>
      </c>
      <c r="D74" s="162">
        <v>77.096190476190472</v>
      </c>
      <c r="E74" s="162">
        <v>9.0847619047619048</v>
      </c>
      <c r="F74" s="162">
        <v>4.1495238095238101</v>
      </c>
      <c r="G74" s="162">
        <v>6.2976190476190483</v>
      </c>
      <c r="H74" s="162">
        <v>23.294761904761906</v>
      </c>
    </row>
    <row r="75" spans="2:8">
      <c r="B75" s="161">
        <v>44347</v>
      </c>
      <c r="C75" s="162">
        <v>76.384736842105269</v>
      </c>
      <c r="D75" s="162">
        <v>77.259473684210519</v>
      </c>
      <c r="E75" s="162">
        <v>9.1436842105263167</v>
      </c>
      <c r="F75" s="162">
        <v>4.251052631578947</v>
      </c>
      <c r="G75" s="162">
        <v>6.803684210526316</v>
      </c>
      <c r="H75" s="162">
        <v>27.584736842105261</v>
      </c>
    </row>
    <row r="76" spans="2:8">
      <c r="B76" s="161">
        <v>44316</v>
      </c>
      <c r="C76" s="162">
        <v>77.517272727272726</v>
      </c>
      <c r="D76" s="162">
        <v>77.508181818181825</v>
      </c>
      <c r="E76" s="162">
        <v>8.6518181818181823</v>
      </c>
      <c r="F76" s="162">
        <v>4.5372727272727271</v>
      </c>
      <c r="G76" s="162">
        <v>6.6295454545454549</v>
      </c>
      <c r="H76" s="162">
        <v>32.07181818181818</v>
      </c>
    </row>
    <row r="77" spans="2:8">
      <c r="B77" s="161">
        <v>44286</v>
      </c>
      <c r="C77" s="162">
        <v>77.370434782608697</v>
      </c>
      <c r="D77" s="162">
        <v>77.957826086956516</v>
      </c>
      <c r="E77" s="162">
        <v>8.192608695652174</v>
      </c>
      <c r="F77" s="162">
        <v>5.1934782608695649</v>
      </c>
      <c r="G77" s="162">
        <v>6.6569565217391302</v>
      </c>
      <c r="H77" s="162">
        <v>37.464347826086957</v>
      </c>
    </row>
    <row r="78" spans="2:8">
      <c r="B78" s="161">
        <v>44255</v>
      </c>
      <c r="C78" s="162">
        <v>76.373529411764707</v>
      </c>
      <c r="D78" s="162">
        <v>78.358823529411765</v>
      </c>
      <c r="E78" s="162">
        <v>8.74</v>
      </c>
      <c r="F78" s="162">
        <v>5.96</v>
      </c>
      <c r="G78" s="162">
        <v>6.4823529411764707</v>
      </c>
      <c r="H78" s="162">
        <v>43.224117647058826</v>
      </c>
    </row>
    <row r="79" spans="2:8">
      <c r="B79" s="161">
        <v>44227</v>
      </c>
      <c r="C79" s="162">
        <v>75.474500000000006</v>
      </c>
      <c r="D79" s="162">
        <v>78.010999999999996</v>
      </c>
      <c r="E79" s="162">
        <v>9.57</v>
      </c>
      <c r="F79" s="162">
        <v>5.923</v>
      </c>
      <c r="G79" s="162">
        <v>6.1589999999999998</v>
      </c>
      <c r="H79" s="162">
        <v>46.819000000000003</v>
      </c>
    </row>
    <row r="80" spans="2:8">
      <c r="B80" s="161">
        <v>44196</v>
      </c>
      <c r="C80" s="162">
        <v>72.13</v>
      </c>
      <c r="D80" s="162">
        <v>76.277826086956523</v>
      </c>
      <c r="E80" s="162">
        <v>7.9860869565217394</v>
      </c>
      <c r="F80" s="162">
        <v>4.9230434782608699</v>
      </c>
      <c r="G80" s="162">
        <v>6.0339130434782611</v>
      </c>
      <c r="H80" s="162">
        <v>43.269565217391303</v>
      </c>
    </row>
    <row r="81" spans="2:8">
      <c r="B81" s="161">
        <v>44165</v>
      </c>
      <c r="C81" s="162">
        <v>68.989999999999995</v>
      </c>
      <c r="D81" s="162">
        <v>75.744761904761901</v>
      </c>
      <c r="E81" s="162">
        <v>7.6838095238095239</v>
      </c>
      <c r="F81" s="162">
        <v>4.4795238095238101</v>
      </c>
      <c r="G81" s="162">
        <v>5.628571428571429</v>
      </c>
      <c r="H81" s="162">
        <v>39.401428571428568</v>
      </c>
    </row>
    <row r="82" spans="2:8">
      <c r="B82" s="161">
        <v>44135</v>
      </c>
      <c r="C82" s="162">
        <v>69.624117647058824</v>
      </c>
      <c r="D82" s="162">
        <v>75.512352941176474</v>
      </c>
      <c r="E82" s="162">
        <v>7.8405882352941179</v>
      </c>
      <c r="F82" s="162">
        <v>4.6158823529411759</v>
      </c>
      <c r="G82" s="162">
        <v>5.4452941176470588</v>
      </c>
      <c r="H82" s="162">
        <v>41.581176470588233</v>
      </c>
    </row>
    <row r="83" spans="2:8">
      <c r="B83" s="161">
        <v>44104</v>
      </c>
      <c r="C83" s="162">
        <v>70.576521739130442</v>
      </c>
      <c r="D83" s="162">
        <v>75.069999999999993</v>
      </c>
      <c r="E83" s="162">
        <v>8.3360869565217381</v>
      </c>
      <c r="F83" s="162">
        <v>4.7843478260869574</v>
      </c>
      <c r="G83" s="162">
        <v>5.2660869565217387</v>
      </c>
      <c r="H83" s="162">
        <v>47.37869565217391</v>
      </c>
    </row>
    <row r="84" spans="2:8">
      <c r="B84" s="161">
        <v>44074</v>
      </c>
      <c r="C84" s="162">
        <v>70.818095238095239</v>
      </c>
      <c r="D84" s="162">
        <v>73.516666666666666</v>
      </c>
      <c r="E84" s="162">
        <v>8.137142857142857</v>
      </c>
      <c r="F84" s="162">
        <v>4.631904761904762</v>
      </c>
      <c r="G84" s="162">
        <v>5.24</v>
      </c>
      <c r="H84" s="162">
        <v>48.365714285714283</v>
      </c>
    </row>
    <row r="85" spans="2:8">
      <c r="B85" s="163">
        <v>44043</v>
      </c>
      <c r="C85" s="164">
        <v>68.837391304347832</v>
      </c>
      <c r="D85" s="164">
        <v>71.863913043478263</v>
      </c>
      <c r="E85" s="164">
        <v>6.8717391304347828</v>
      </c>
      <c r="F85" s="164">
        <v>4.2739130434782613</v>
      </c>
      <c r="G85" s="164">
        <v>5.4673913043478262</v>
      </c>
      <c r="H85" s="164">
        <v>48.052173913043475</v>
      </c>
    </row>
    <row r="86" spans="2:8">
      <c r="B86" s="163">
        <v>44012</v>
      </c>
      <c r="C86" s="164">
        <v>68.04190476190476</v>
      </c>
      <c r="D86" s="164">
        <v>71.061428571428564</v>
      </c>
      <c r="E86" s="164">
        <v>6.3938095238095238</v>
      </c>
      <c r="F86" s="164">
        <v>3.9819047619047621</v>
      </c>
      <c r="G86" s="164">
        <v>5.8414285714285707</v>
      </c>
      <c r="H86" s="164">
        <v>41.830952380952382</v>
      </c>
    </row>
    <row r="87" spans="2:8">
      <c r="B87" s="163">
        <v>43982</v>
      </c>
      <c r="C87" s="164">
        <v>67.104210526315782</v>
      </c>
      <c r="D87" s="164">
        <v>70.97684210526316</v>
      </c>
      <c r="E87" s="164">
        <v>6.6336842105263161</v>
      </c>
      <c r="F87" s="164">
        <v>3.837894736842105</v>
      </c>
      <c r="G87" s="164">
        <v>6.0815789473684214</v>
      </c>
      <c r="H87" s="164">
        <v>40.114210526315787</v>
      </c>
    </row>
    <row r="88" spans="2:8">
      <c r="B88" s="163">
        <v>43951</v>
      </c>
      <c r="C88" s="164">
        <v>67.412272727272722</v>
      </c>
      <c r="D88" s="164">
        <v>71.415454545454551</v>
      </c>
      <c r="E88" s="164">
        <v>7.0668181818181823</v>
      </c>
      <c r="F88" s="164">
        <v>4.4054545454545453</v>
      </c>
      <c r="G88" s="164">
        <v>5.8368181818181819</v>
      </c>
      <c r="H88" s="164">
        <v>44.726818181818182</v>
      </c>
    </row>
    <row r="89" spans="2:8">
      <c r="B89" s="163">
        <v>43921</v>
      </c>
      <c r="C89" s="164">
        <v>69.124545454545455</v>
      </c>
      <c r="D89" s="164">
        <v>72.193636363636358</v>
      </c>
      <c r="E89" s="164">
        <v>6.9309090909090907</v>
      </c>
      <c r="F89" s="164">
        <v>4.9309090909090907</v>
      </c>
      <c r="G89" s="164">
        <v>5.7354545454545454</v>
      </c>
      <c r="H89" s="164">
        <v>47.74818181818182</v>
      </c>
    </row>
    <row r="90" spans="2:8">
      <c r="B90" s="163">
        <v>43890</v>
      </c>
      <c r="C90" s="164">
        <v>69.267333333333326</v>
      </c>
      <c r="D90" s="164">
        <v>72.938666666666663</v>
      </c>
      <c r="E90" s="164">
        <v>7.1146666666666674</v>
      </c>
      <c r="F90" s="164">
        <v>5.7220000000000004</v>
      </c>
      <c r="G90" s="164">
        <v>5.6806666666666672</v>
      </c>
      <c r="H90" s="164">
        <v>49.837333333333333</v>
      </c>
    </row>
    <row r="91" spans="2:8">
      <c r="B91" s="163">
        <v>43861</v>
      </c>
      <c r="C91" s="164">
        <v>68.67235294117647</v>
      </c>
      <c r="D91" s="164">
        <v>71.449411764705886</v>
      </c>
      <c r="E91" s="164">
        <v>8.9517647058823524</v>
      </c>
      <c r="F91" s="164">
        <v>5.0117647058823529</v>
      </c>
      <c r="G91" s="164">
        <v>5.4194117647058819</v>
      </c>
      <c r="H91" s="164">
        <v>46.40176470588235</v>
      </c>
    </row>
    <row r="92" spans="2:8">
      <c r="B92" s="163">
        <v>43830</v>
      </c>
      <c r="C92" s="164">
        <v>68.12681818181818</v>
      </c>
      <c r="D92" s="164">
        <v>70.464090909090913</v>
      </c>
      <c r="E92" s="164">
        <v>9.6950000000000003</v>
      </c>
      <c r="F92" s="164">
        <v>4.5672727272727274</v>
      </c>
      <c r="G92" s="164">
        <v>5.1736363636363638</v>
      </c>
      <c r="H92" s="164">
        <v>43.470909090909089</v>
      </c>
    </row>
    <row r="93" spans="2:8">
      <c r="B93" s="163">
        <v>43799</v>
      </c>
      <c r="C93" s="164">
        <v>68.120476190476197</v>
      </c>
      <c r="D93" s="164">
        <v>70.122857142857143</v>
      </c>
      <c r="E93" s="164">
        <v>10.91952380952381</v>
      </c>
      <c r="F93" s="164">
        <v>3.9428571428571431</v>
      </c>
      <c r="G93" s="164">
        <v>5.0466666666666669</v>
      </c>
      <c r="H93" s="164">
        <v>47.044761904761906</v>
      </c>
    </row>
    <row r="94" spans="2:8">
      <c r="B94" s="163">
        <v>43769</v>
      </c>
      <c r="C94" s="164">
        <v>67.243684210526311</v>
      </c>
      <c r="D94" s="164">
        <v>68.585789473684216</v>
      </c>
      <c r="E94" s="164">
        <v>11.043684210526315</v>
      </c>
      <c r="F94" s="164">
        <v>3.8005263157894742</v>
      </c>
      <c r="G94" s="164">
        <v>5.1594736842105258</v>
      </c>
      <c r="H94" s="164">
        <v>46.531578947368423</v>
      </c>
    </row>
    <row r="95" spans="2:8">
      <c r="B95" s="163">
        <v>43738</v>
      </c>
      <c r="C95" s="164">
        <v>66.502380952380946</v>
      </c>
      <c r="D95" s="164">
        <v>67.200476190476195</v>
      </c>
      <c r="E95" s="164">
        <v>11.311428571428571</v>
      </c>
      <c r="F95" s="164">
        <v>3.921904761904762</v>
      </c>
      <c r="G95" s="164">
        <v>5.7347619047619052</v>
      </c>
      <c r="H95" s="164">
        <v>35.911904761904765</v>
      </c>
    </row>
    <row r="96" spans="2:8">
      <c r="B96" s="163">
        <v>43708</v>
      </c>
      <c r="C96" s="164">
        <v>63.730909090909094</v>
      </c>
      <c r="D96" s="164">
        <v>63.251363636363635</v>
      </c>
      <c r="E96" s="164">
        <v>10.16909090909091</v>
      </c>
      <c r="F96" s="164">
        <v>4.1286363636363639</v>
      </c>
      <c r="G96" s="164">
        <v>6.4554545454545451</v>
      </c>
      <c r="H96" s="164">
        <v>28.564545454545456</v>
      </c>
    </row>
    <row r="97" spans="2:8">
      <c r="B97" s="163">
        <v>43677</v>
      </c>
      <c r="C97" s="164">
        <v>62.373043478260868</v>
      </c>
      <c r="D97" s="164">
        <v>61.142608695652171</v>
      </c>
      <c r="E97" s="164">
        <v>9.2430434782608693</v>
      </c>
      <c r="F97" s="164">
        <v>4.0660869565217386</v>
      </c>
      <c r="G97" s="164">
        <v>7.807391304347826</v>
      </c>
      <c r="H97" s="164">
        <v>23.606521739130436</v>
      </c>
    </row>
    <row r="98" spans="2:8">
      <c r="B98" s="163">
        <v>43646</v>
      </c>
      <c r="C98" s="164">
        <v>61.20470588235294</v>
      </c>
      <c r="D98" s="164">
        <v>60.571764705882352</v>
      </c>
      <c r="E98" s="164">
        <v>8.4888235294117642</v>
      </c>
      <c r="F98" s="164">
        <v>3.8323529411764712</v>
      </c>
      <c r="G98" s="164">
        <v>8.3717647058823523</v>
      </c>
      <c r="H98" s="164">
        <v>21.634117647058822</v>
      </c>
    </row>
    <row r="99" spans="2:8">
      <c r="B99" s="163">
        <v>43616</v>
      </c>
      <c r="C99" s="164">
        <v>60.156190476190474</v>
      </c>
      <c r="D99" s="164">
        <v>60.288095238095238</v>
      </c>
      <c r="E99" s="164">
        <v>8.9666666666666668</v>
      </c>
      <c r="F99" s="164">
        <v>4.1080952380952382</v>
      </c>
      <c r="G99" s="164">
        <v>7.5880952380952378</v>
      </c>
      <c r="H99" s="164">
        <v>20.588095238095239</v>
      </c>
    </row>
    <row r="100" spans="2:8">
      <c r="B100" s="163">
        <v>43585</v>
      </c>
      <c r="C100" s="164">
        <v>59.789545454545454</v>
      </c>
      <c r="D100" s="164">
        <v>60.224090909090911</v>
      </c>
      <c r="E100" s="164">
        <v>7.7790909090909093</v>
      </c>
      <c r="F100" s="164">
        <v>4.496818181818182</v>
      </c>
      <c r="G100" s="164">
        <v>6.3072727272727267</v>
      </c>
      <c r="H100" s="164">
        <v>20.298636363636366</v>
      </c>
    </row>
    <row r="101" spans="2:8">
      <c r="B101" s="163">
        <v>43555</v>
      </c>
      <c r="C101" s="164">
        <v>61.181428571428569</v>
      </c>
      <c r="D101" s="164">
        <v>61.307142857142857</v>
      </c>
      <c r="E101" s="164">
        <v>7.0890476190476193</v>
      </c>
      <c r="F101" s="164">
        <v>4.8428571428571434</v>
      </c>
      <c r="G101" s="164">
        <v>6.0133333333333328</v>
      </c>
      <c r="H101" s="164">
        <v>19.424285714285713</v>
      </c>
    </row>
    <row r="102" spans="2:8">
      <c r="B102" s="163">
        <v>43524</v>
      </c>
      <c r="C102" s="164">
        <v>63.891764705882352</v>
      </c>
      <c r="D102" s="164">
        <v>62.391764705882352</v>
      </c>
      <c r="E102" s="164">
        <v>7.7435294117647064</v>
      </c>
      <c r="F102" s="164">
        <v>4.8529411764705879</v>
      </c>
      <c r="G102" s="164">
        <v>6.0805882352941181</v>
      </c>
      <c r="H102" s="164">
        <v>18.313529411764705</v>
      </c>
    </row>
    <row r="103" spans="2:8">
      <c r="B103" s="163">
        <v>43496</v>
      </c>
      <c r="C103" s="164">
        <v>62.754090909090912</v>
      </c>
      <c r="D103" s="164">
        <v>61.210454545454546</v>
      </c>
      <c r="E103" s="164">
        <v>8.749545454545455</v>
      </c>
      <c r="F103" s="164">
        <v>4.2136363636363638</v>
      </c>
      <c r="G103" s="164">
        <v>5.8659090909090912</v>
      </c>
      <c r="H103" s="164">
        <v>19.069545454545455</v>
      </c>
    </row>
    <row r="104" spans="2:8">
      <c r="B104" s="163">
        <v>43465</v>
      </c>
      <c r="C104" s="164">
        <v>60.789047619047622</v>
      </c>
      <c r="D104" s="164">
        <v>60.259047619047621</v>
      </c>
      <c r="E104" s="164">
        <v>8.7561904761904756</v>
      </c>
      <c r="F104" s="164">
        <v>3.7409523809523808</v>
      </c>
      <c r="G104" s="164">
        <v>5.8014285714285707</v>
      </c>
      <c r="H104" s="164">
        <v>19.415238095238095</v>
      </c>
    </row>
    <row r="105" spans="2:8">
      <c r="B105" s="163">
        <v>43434</v>
      </c>
      <c r="C105" s="164">
        <v>58.825454545454548</v>
      </c>
      <c r="D105" s="164">
        <v>59.144545454545458</v>
      </c>
      <c r="E105" s="164">
        <v>9.0104545454545448</v>
      </c>
      <c r="F105" s="164">
        <v>3.5309090909090912</v>
      </c>
      <c r="G105" s="164">
        <v>5.7781818181818183</v>
      </c>
      <c r="H105" s="164">
        <v>19.097272727272728</v>
      </c>
    </row>
    <row r="106" spans="2:8">
      <c r="B106" s="163">
        <v>43404</v>
      </c>
      <c r="C106" s="164">
        <v>56.444444444444443</v>
      </c>
      <c r="D106" s="164">
        <v>58.627222222222223</v>
      </c>
      <c r="E106" s="164">
        <v>8.9288888888888884</v>
      </c>
      <c r="F106" s="164">
        <v>4.0044444444444443</v>
      </c>
      <c r="G106" s="164">
        <v>5.331666666666667</v>
      </c>
      <c r="H106" s="164">
        <v>19.620555555555555</v>
      </c>
    </row>
    <row r="107" spans="2:8">
      <c r="B107" s="163">
        <v>43373</v>
      </c>
      <c r="C107" s="164">
        <v>55.535714285714285</v>
      </c>
      <c r="D107" s="164">
        <v>57.841428571428573</v>
      </c>
      <c r="E107" s="164">
        <v>9.7728571428571431</v>
      </c>
      <c r="F107" s="164">
        <v>4.331428571428571</v>
      </c>
      <c r="G107" s="164">
        <v>5.1852380952380948</v>
      </c>
      <c r="H107" s="164">
        <v>19.869523809523809</v>
      </c>
    </row>
    <row r="108" spans="2:8">
      <c r="B108" s="163">
        <v>43343</v>
      </c>
      <c r="C108" s="164">
        <v>55.251739130434785</v>
      </c>
      <c r="D108" s="164">
        <v>56.78521739130435</v>
      </c>
      <c r="E108" s="164">
        <v>9.3413043478260871</v>
      </c>
      <c r="F108" s="164">
        <v>3.9843478260869571</v>
      </c>
      <c r="G108" s="164">
        <v>5.028695652173913</v>
      </c>
      <c r="H108" s="164">
        <v>19.041304347826088</v>
      </c>
    </row>
    <row r="109" spans="2:8">
      <c r="B109" s="163">
        <v>43312</v>
      </c>
      <c r="C109" s="164">
        <v>54.745909090909088</v>
      </c>
      <c r="D109" s="164">
        <v>56.657727272727271</v>
      </c>
      <c r="E109" s="164">
        <v>7.6363636363636358</v>
      </c>
      <c r="F109" s="164">
        <v>3.5472727272727269</v>
      </c>
      <c r="G109" s="164">
        <v>5.1609090909090911</v>
      </c>
      <c r="H109" s="164">
        <v>17.32090909090909</v>
      </c>
    </row>
    <row r="110" spans="2:8">
      <c r="B110" s="163">
        <v>43281</v>
      </c>
      <c r="C110" s="164">
        <v>54.622999999999998</v>
      </c>
      <c r="D110" s="164">
        <v>56.6</v>
      </c>
      <c r="E110" s="164">
        <v>7.7190000000000003</v>
      </c>
      <c r="F110" s="164">
        <v>3.4704999999999999</v>
      </c>
      <c r="G110" s="164">
        <v>5.5540000000000003</v>
      </c>
      <c r="H110" s="164">
        <v>16.591999999999999</v>
      </c>
    </row>
    <row r="111" spans="2:8">
      <c r="B111" s="163">
        <v>43251</v>
      </c>
      <c r="C111" s="164">
        <v>54.424999999999997</v>
      </c>
      <c r="D111" s="164">
        <v>56.676818181818184</v>
      </c>
      <c r="E111" s="164">
        <v>7.7818181818181822</v>
      </c>
      <c r="F111" s="164">
        <v>3.5472727272727269</v>
      </c>
      <c r="G111" s="164">
        <v>5.6768181818181818</v>
      </c>
      <c r="H111" s="164">
        <v>15.975909090909092</v>
      </c>
    </row>
    <row r="112" spans="2:8">
      <c r="B112" s="163">
        <v>43220</v>
      </c>
      <c r="C112" s="164">
        <v>54.63</v>
      </c>
      <c r="D112" s="164">
        <v>56.923000000000002</v>
      </c>
      <c r="E112" s="164">
        <v>7.5354999999999999</v>
      </c>
      <c r="F112" s="164">
        <v>3.831</v>
      </c>
      <c r="G112" s="164">
        <v>5.6304999999999996</v>
      </c>
      <c r="H112" s="164">
        <v>16.597999999999999</v>
      </c>
    </row>
    <row r="113" spans="2:8">
      <c r="B113" s="163">
        <v>43190</v>
      </c>
      <c r="C113" s="164">
        <v>54.737272727272725</v>
      </c>
      <c r="D113" s="164">
        <v>56.728181818181817</v>
      </c>
      <c r="E113" s="164">
        <v>7.7095454545454549</v>
      </c>
      <c r="F113" s="164">
        <v>4.1050000000000004</v>
      </c>
      <c r="G113" s="164">
        <v>5.496818181818182</v>
      </c>
      <c r="H113" s="164">
        <v>18.180454545454545</v>
      </c>
    </row>
    <row r="114" spans="2:8">
      <c r="B114" s="163">
        <v>43159</v>
      </c>
      <c r="C114" s="164">
        <v>54.811176470588236</v>
      </c>
      <c r="D114" s="164">
        <v>57.183529411764709</v>
      </c>
      <c r="E114" s="164">
        <v>9.0988235294117654</v>
      </c>
      <c r="F114" s="164">
        <v>4.762941176470588</v>
      </c>
      <c r="G114" s="164">
        <v>5.3376470588235287</v>
      </c>
      <c r="H114" s="164">
        <v>20.477058823529411</v>
      </c>
    </row>
    <row r="115" spans="2:8">
      <c r="B115" s="163">
        <v>43131</v>
      </c>
      <c r="C115" s="164">
        <v>53.537727272727274</v>
      </c>
      <c r="D115" s="164">
        <v>56.208181818181821</v>
      </c>
      <c r="E115" s="164">
        <v>9.1354545454545448</v>
      </c>
      <c r="F115" s="164">
        <v>4.086363636363636</v>
      </c>
      <c r="G115" s="164">
        <v>5.19</v>
      </c>
      <c r="H115" s="164">
        <v>20.994090909090907</v>
      </c>
    </row>
    <row r="116" spans="2:8">
      <c r="B116" s="163">
        <v>43100</v>
      </c>
      <c r="C116" s="164">
        <v>52.512380952380951</v>
      </c>
      <c r="D116" s="164">
        <v>55.338095238095235</v>
      </c>
      <c r="E116" s="164">
        <v>9.0995238095238093</v>
      </c>
      <c r="F116" s="164">
        <v>3.6314285714285708</v>
      </c>
      <c r="G116" s="164">
        <v>4.9419047619047616</v>
      </c>
      <c r="H116" s="164">
        <v>20.730476190476189</v>
      </c>
    </row>
    <row r="117" spans="2:8">
      <c r="B117" s="163">
        <v>43069</v>
      </c>
      <c r="C117" s="164">
        <v>50.87409090909091</v>
      </c>
      <c r="D117" s="164">
        <v>54.382727272727273</v>
      </c>
      <c r="E117" s="164">
        <v>8.3959090909090914</v>
      </c>
      <c r="F117" s="164">
        <v>3.5495454545454548</v>
      </c>
      <c r="G117" s="164">
        <v>4.6731818181818179</v>
      </c>
      <c r="H117" s="164">
        <v>20.202727272727273</v>
      </c>
    </row>
    <row r="118" spans="2:8">
      <c r="B118" s="163">
        <v>43039</v>
      </c>
      <c r="C118" s="164">
        <v>49.497647058823532</v>
      </c>
      <c r="D118" s="164">
        <v>54.330588235294115</v>
      </c>
      <c r="E118" s="164">
        <v>8.1529411764705877</v>
      </c>
      <c r="F118" s="164">
        <v>3.7541176470588238</v>
      </c>
      <c r="G118" s="164">
        <v>4.4347058823529411</v>
      </c>
      <c r="H118" s="164">
        <v>20.375294117647059</v>
      </c>
    </row>
    <row r="119" spans="2:8">
      <c r="B119" s="163">
        <v>43008</v>
      </c>
      <c r="C119" s="164">
        <v>47.774090909090908</v>
      </c>
      <c r="D119" s="164">
        <v>53.592272727272729</v>
      </c>
      <c r="E119" s="164">
        <v>8.9940909090909091</v>
      </c>
      <c r="F119" s="164">
        <v>3.7254545454545451</v>
      </c>
      <c r="G119" s="164">
        <v>4.6613636363636362</v>
      </c>
      <c r="H119" s="164">
        <v>20.520454545454545</v>
      </c>
    </row>
    <row r="120" spans="2:8">
      <c r="B120" s="163">
        <v>42978</v>
      </c>
      <c r="C120" s="164">
        <v>46.184782608695649</v>
      </c>
      <c r="D120" s="164">
        <v>53.074347826086957</v>
      </c>
      <c r="E120" s="164">
        <v>8.0621739130434786</v>
      </c>
      <c r="F120" s="164">
        <v>3.8660869565217388</v>
      </c>
      <c r="G120" s="164">
        <v>4.9800000000000004</v>
      </c>
      <c r="H120" s="164">
        <v>20.20695652173913</v>
      </c>
    </row>
    <row r="121" spans="2:8">
      <c r="B121" s="163">
        <v>42947</v>
      </c>
      <c r="C121" s="164">
        <v>46.192857142857143</v>
      </c>
      <c r="D121" s="164">
        <v>53.177619047619046</v>
      </c>
      <c r="E121" s="164">
        <v>6.0042857142857136</v>
      </c>
      <c r="F121" s="164">
        <v>3.445238095238095</v>
      </c>
      <c r="G121" s="164">
        <v>5.2571428571428571</v>
      </c>
      <c r="H121" s="164">
        <v>19.814285714285713</v>
      </c>
    </row>
    <row r="122" spans="2:8">
      <c r="B122" s="163">
        <v>42916</v>
      </c>
      <c r="C122" s="164">
        <v>46.186190476190475</v>
      </c>
      <c r="D122" s="164">
        <v>53.423809523809524</v>
      </c>
      <c r="E122" s="164">
        <v>5.6238095238095243</v>
      </c>
      <c r="F122" s="164">
        <v>3.2090476190476189</v>
      </c>
      <c r="G122" s="164">
        <v>5.897619047619048</v>
      </c>
      <c r="H122" s="164">
        <v>19.983333333333334</v>
      </c>
    </row>
    <row r="123" spans="2:8">
      <c r="B123" s="163">
        <v>42886</v>
      </c>
      <c r="C123" s="164">
        <v>46.210476190476193</v>
      </c>
      <c r="D123" s="164">
        <v>53.559047619047618</v>
      </c>
      <c r="E123" s="164">
        <v>5.1009523809523811</v>
      </c>
      <c r="F123" s="164">
        <v>3.3490476190476191</v>
      </c>
      <c r="G123" s="164">
        <v>5.9952380952380953</v>
      </c>
      <c r="H123" s="164">
        <v>20.976190476190474</v>
      </c>
    </row>
    <row r="124" spans="2:8">
      <c r="B124" s="163">
        <v>42855</v>
      </c>
      <c r="C124" s="164">
        <v>46.392631578947366</v>
      </c>
      <c r="D124" s="164">
        <v>53.459473684210529</v>
      </c>
      <c r="E124" s="164">
        <v>5.5905263157894742</v>
      </c>
      <c r="F124" s="164">
        <v>3.723157894736842</v>
      </c>
      <c r="G124" s="164">
        <v>5.3357894736842111</v>
      </c>
      <c r="H124" s="164">
        <v>21.945263157894736</v>
      </c>
    </row>
    <row r="125" spans="2:8">
      <c r="B125" s="163">
        <v>42825</v>
      </c>
      <c r="C125" s="164">
        <v>46.34391304347826</v>
      </c>
      <c r="D125" s="164">
        <v>53.49217391304348</v>
      </c>
      <c r="E125" s="164">
        <v>5.5608695652173914</v>
      </c>
      <c r="F125" s="164">
        <v>3.9778260869565218</v>
      </c>
      <c r="G125" s="164">
        <v>5.1708695652173908</v>
      </c>
      <c r="H125" s="164">
        <v>22.419565217391305</v>
      </c>
    </row>
    <row r="126" spans="2:8">
      <c r="B126" s="163">
        <v>42794</v>
      </c>
      <c r="C126" s="164">
        <v>46.104736842105261</v>
      </c>
      <c r="D126" s="164">
        <v>53.901578947368421</v>
      </c>
      <c r="E126" s="164">
        <v>5.8815789473684212</v>
      </c>
      <c r="F126" s="164">
        <v>4.3263157894736839</v>
      </c>
      <c r="G126" s="164">
        <v>5.43</v>
      </c>
      <c r="H126" s="164">
        <v>23.595263157894738</v>
      </c>
    </row>
    <row r="127" spans="2:8">
      <c r="B127" s="163">
        <v>42766</v>
      </c>
      <c r="C127" s="164">
        <v>45.352105263157895</v>
      </c>
      <c r="D127" s="164">
        <v>53.80263157894737</v>
      </c>
      <c r="E127" s="164">
        <v>6.7189473684210528</v>
      </c>
      <c r="F127" s="164">
        <v>4.4852631578947371</v>
      </c>
      <c r="G127" s="164">
        <v>5.2878947368421052</v>
      </c>
      <c r="H127" s="164">
        <v>24.147368421052633</v>
      </c>
    </row>
    <row r="128" spans="2:8">
      <c r="B128" s="163">
        <v>42735</v>
      </c>
      <c r="C128" s="164">
        <v>44.37772727272727</v>
      </c>
      <c r="D128" s="164">
        <v>53.22</v>
      </c>
      <c r="E128" s="164">
        <v>7.1477272727272734</v>
      </c>
      <c r="F128" s="164">
        <v>4.3190909090909093</v>
      </c>
      <c r="G128" s="164">
        <v>5.1018181818181816</v>
      </c>
      <c r="H128" s="164">
        <v>23.422272727272727</v>
      </c>
    </row>
    <row r="129" spans="2:8">
      <c r="B129" s="163">
        <v>42704</v>
      </c>
      <c r="C129" s="164">
        <v>43.611363636363635</v>
      </c>
      <c r="D129" s="164">
        <v>53.292727272727276</v>
      </c>
      <c r="E129" s="164">
        <v>7.458181818181818</v>
      </c>
      <c r="F129" s="164">
        <v>4.1954545454545453</v>
      </c>
      <c r="G129" s="164">
        <v>4.9081818181818182</v>
      </c>
      <c r="H129" s="164">
        <v>23.05409090909091</v>
      </c>
    </row>
    <row r="130" spans="2:8">
      <c r="B130" s="163">
        <v>42674</v>
      </c>
      <c r="C130" s="164">
        <v>43.36611111111111</v>
      </c>
      <c r="D130" s="164">
        <v>52.942777777777778</v>
      </c>
      <c r="E130" s="164">
        <v>7.4361111111111109</v>
      </c>
      <c r="F130" s="164">
        <v>3.8788888888888891</v>
      </c>
      <c r="G130" s="164">
        <v>4.927777777777778</v>
      </c>
      <c r="H130" s="164">
        <v>23.268888888888888</v>
      </c>
    </row>
    <row r="131" spans="2:8">
      <c r="B131" s="163">
        <v>42643</v>
      </c>
      <c r="C131" s="164">
        <v>43.733333333333334</v>
      </c>
      <c r="D131" s="164">
        <v>53.322857142857146</v>
      </c>
      <c r="E131" s="164">
        <v>8.156190476190476</v>
      </c>
      <c r="F131" s="164">
        <v>3.9547619047619049</v>
      </c>
      <c r="G131" s="164">
        <v>5.0138095238095239</v>
      </c>
      <c r="H131" s="164">
        <v>24.789047619047619</v>
      </c>
    </row>
    <row r="132" spans="2:8">
      <c r="B132" s="163">
        <v>42613</v>
      </c>
      <c r="C132" s="164">
        <v>44.135652173913044</v>
      </c>
      <c r="D132" s="164">
        <v>53.137826086956522</v>
      </c>
      <c r="E132" s="164">
        <v>7.296086956521739</v>
      </c>
      <c r="F132" s="164">
        <v>3.698260869565217</v>
      </c>
      <c r="G132" s="164">
        <v>4.9304347826086961</v>
      </c>
      <c r="H132" s="164">
        <v>25.14521739130435</v>
      </c>
    </row>
    <row r="133" spans="2:8">
      <c r="B133" s="163">
        <v>42582</v>
      </c>
      <c r="C133" s="164">
        <v>44.836190476190474</v>
      </c>
      <c r="D133" s="164">
        <v>53.07</v>
      </c>
      <c r="E133" s="164">
        <v>6.8823809523809523</v>
      </c>
      <c r="F133" s="164">
        <v>3.35</v>
      </c>
      <c r="G133" s="164">
        <v>5.3180952380952382</v>
      </c>
      <c r="H133" s="164">
        <v>25.671904761904763</v>
      </c>
    </row>
    <row r="134" spans="2:8">
      <c r="B134" s="163">
        <v>42551</v>
      </c>
      <c r="C134" s="164">
        <v>45.291428571428568</v>
      </c>
      <c r="D134" s="164">
        <v>52.78857142857143</v>
      </c>
      <c r="E134" s="164">
        <v>7.1209523809523807</v>
      </c>
      <c r="F134" s="164">
        <v>3.1585714285714288</v>
      </c>
      <c r="G134" s="164">
        <v>5.6080952380952382</v>
      </c>
      <c r="H134" s="164">
        <v>26.832380952380952</v>
      </c>
    </row>
    <row r="135" spans="2:8">
      <c r="B135" s="163">
        <v>42521</v>
      </c>
      <c r="C135" s="164">
        <v>45.280952380952378</v>
      </c>
      <c r="D135" s="164">
        <v>52.917619047619048</v>
      </c>
      <c r="E135" s="164">
        <v>7.2704761904761899</v>
      </c>
      <c r="F135" s="164">
        <v>3.5871428571428572</v>
      </c>
      <c r="G135" s="164">
        <v>5.3290476190476186</v>
      </c>
      <c r="H135" s="164">
        <v>26.7</v>
      </c>
    </row>
    <row r="136" spans="2:8">
      <c r="B136" s="163">
        <v>42490</v>
      </c>
      <c r="C136" s="164">
        <v>45.884999999999998</v>
      </c>
      <c r="D136" s="164">
        <v>53.319499999999998</v>
      </c>
      <c r="E136" s="164">
        <v>7.2279999999999998</v>
      </c>
      <c r="F136" s="164">
        <v>4.6100000000000003</v>
      </c>
      <c r="G136" s="164">
        <v>5.1779999999999999</v>
      </c>
      <c r="H136" s="164">
        <v>26.038499999999999</v>
      </c>
    </row>
    <row r="137" spans="2:8">
      <c r="B137" s="163">
        <v>42460</v>
      </c>
      <c r="C137" s="164">
        <v>46.28</v>
      </c>
      <c r="D137" s="164">
        <v>53.915652173913045</v>
      </c>
      <c r="E137" s="164">
        <v>7.1965217391304348</v>
      </c>
      <c r="F137" s="164">
        <v>5.4873913043478257</v>
      </c>
      <c r="G137" s="164">
        <v>5.2286956521739132</v>
      </c>
      <c r="H137" s="164">
        <v>24.905652173913044</v>
      </c>
    </row>
    <row r="138" spans="2:8">
      <c r="B138" s="163">
        <v>42429</v>
      </c>
      <c r="C138" s="164">
        <v>46.896666666666668</v>
      </c>
      <c r="D138" s="164">
        <v>54.366666666666667</v>
      </c>
      <c r="E138" s="164">
        <v>8.3644444444444446</v>
      </c>
      <c r="F138" s="164">
        <v>5.597777777777778</v>
      </c>
      <c r="G138" s="164">
        <v>5.2044444444444444</v>
      </c>
      <c r="H138" s="164">
        <v>24.922222222222221</v>
      </c>
    </row>
    <row r="139" spans="2:8">
      <c r="B139" s="163">
        <v>42400</v>
      </c>
      <c r="C139" s="164">
        <v>46.491500000000002</v>
      </c>
      <c r="D139" s="164">
        <v>54.185499999999998</v>
      </c>
      <c r="E139" s="164">
        <v>8.4459999999999997</v>
      </c>
      <c r="F139" s="164">
        <v>4.3895</v>
      </c>
      <c r="G139" s="164">
        <v>5.0129999999999999</v>
      </c>
      <c r="H139" s="164">
        <v>23.504000000000001</v>
      </c>
    </row>
    <row r="140" spans="2:8">
      <c r="B140" s="163">
        <v>42369</v>
      </c>
      <c r="C140" s="164">
        <v>46.534347826086957</v>
      </c>
      <c r="D140" s="164">
        <v>54.21</v>
      </c>
      <c r="E140" s="164">
        <v>8.0156521739130433</v>
      </c>
      <c r="F140" s="164">
        <v>4.1113043478260867</v>
      </c>
      <c r="G140" s="164">
        <v>4.9291304347826088</v>
      </c>
      <c r="H140" s="164">
        <v>22.685217391304349</v>
      </c>
    </row>
    <row r="141" spans="2:8">
      <c r="B141" s="163">
        <v>42338</v>
      </c>
      <c r="C141" s="164">
        <v>46.554285714285712</v>
      </c>
      <c r="D141" s="164">
        <v>54.251904761904761</v>
      </c>
      <c r="E141" s="164">
        <v>7.8376190476190484</v>
      </c>
      <c r="F141" s="164">
        <v>3.4395238095238101</v>
      </c>
      <c r="G141" s="164">
        <v>4.9209523809523814</v>
      </c>
      <c r="H141" s="164">
        <v>22.556666666666668</v>
      </c>
    </row>
    <row r="142" spans="2:8">
      <c r="B142" s="163">
        <v>42308</v>
      </c>
      <c r="C142" s="164">
        <v>46.967777777777776</v>
      </c>
      <c r="D142" s="164">
        <v>53.949444444444445</v>
      </c>
      <c r="E142" s="164">
        <v>7.8988888888888891</v>
      </c>
      <c r="F142" s="164">
        <v>3.2438888888888888</v>
      </c>
      <c r="G142" s="164">
        <v>4.7305555555555561</v>
      </c>
      <c r="H142" s="164">
        <v>23.150555555555556</v>
      </c>
    </row>
    <row r="143" spans="2:8">
      <c r="B143" s="163">
        <v>42277</v>
      </c>
      <c r="C143" s="164">
        <v>47.155238095238097</v>
      </c>
      <c r="D143" s="164">
        <v>54.040476190476191</v>
      </c>
      <c r="E143" s="164">
        <v>9.055714285714286</v>
      </c>
      <c r="F143" s="164">
        <v>3.6871428571428568</v>
      </c>
      <c r="G143" s="164">
        <v>4.9838095238095237</v>
      </c>
      <c r="H143" s="164">
        <v>24.338095238095239</v>
      </c>
    </row>
    <row r="144" spans="2:8">
      <c r="B144" s="163">
        <v>42247</v>
      </c>
      <c r="C144" s="164">
        <v>48.152000000000001</v>
      </c>
      <c r="D144" s="164">
        <v>53.72</v>
      </c>
      <c r="E144" s="164">
        <v>8.5239999999999991</v>
      </c>
      <c r="F144" s="164">
        <v>3.8454999999999999</v>
      </c>
      <c r="G144" s="164">
        <v>5.2975000000000003</v>
      </c>
      <c r="H144" s="164">
        <v>24.418500000000002</v>
      </c>
    </row>
    <row r="145" spans="2:8">
      <c r="B145" s="163">
        <v>42216</v>
      </c>
      <c r="C145" s="164">
        <v>48.346086956521738</v>
      </c>
      <c r="D145" s="164">
        <v>53.891739130434786</v>
      </c>
      <c r="E145" s="164">
        <v>7.1917391304347831</v>
      </c>
      <c r="F145" s="164">
        <v>3.5160869565217392</v>
      </c>
      <c r="G145" s="164">
        <v>5.635217391304348</v>
      </c>
      <c r="H145" s="164">
        <v>22.319565217391304</v>
      </c>
    </row>
    <row r="146" spans="2:8">
      <c r="B146" s="163">
        <v>42185</v>
      </c>
      <c r="C146" s="164">
        <v>48.75</v>
      </c>
      <c r="D146" s="164">
        <v>53.836190476190474</v>
      </c>
      <c r="E146" s="164">
        <v>7.18</v>
      </c>
      <c r="F146" s="164">
        <v>3.45047619047619</v>
      </c>
      <c r="G146" s="164">
        <v>6.0923809523809522</v>
      </c>
      <c r="H146" s="164">
        <v>19.785238095238096</v>
      </c>
    </row>
    <row r="147" spans="2:8">
      <c r="B147" s="163">
        <v>42155</v>
      </c>
      <c r="C147" s="164">
        <v>49.471499999999999</v>
      </c>
      <c r="D147" s="164">
        <v>53.899500000000003</v>
      </c>
      <c r="E147" s="164">
        <v>7.4080000000000004</v>
      </c>
      <c r="F147" s="164">
        <v>3.4119999999999999</v>
      </c>
      <c r="G147" s="164">
        <v>6.51</v>
      </c>
      <c r="H147" s="164">
        <v>18.865500000000001</v>
      </c>
    </row>
    <row r="148" spans="2:8">
      <c r="B148" s="163">
        <v>42124</v>
      </c>
      <c r="C148" s="164">
        <v>51.385714285714286</v>
      </c>
      <c r="D148" s="164">
        <v>54.092857142857142</v>
      </c>
      <c r="E148" s="164">
        <v>7.6057142857142859</v>
      </c>
      <c r="F148" s="164">
        <v>3.9147619047619049</v>
      </c>
      <c r="G148" s="164">
        <v>6.1595238095238098</v>
      </c>
      <c r="H148" s="164">
        <v>17.768095238095238</v>
      </c>
    </row>
    <row r="149" spans="2:8">
      <c r="B149" s="163">
        <v>42094</v>
      </c>
      <c r="C149" s="164">
        <v>52.772272727272728</v>
      </c>
      <c r="D149" s="164">
        <v>54.310909090909092</v>
      </c>
      <c r="E149" s="164">
        <v>8.2968181818181819</v>
      </c>
      <c r="F149" s="164">
        <v>4.042272727272727</v>
      </c>
      <c r="G149" s="164">
        <v>6.246818181818182</v>
      </c>
      <c r="H149" s="164">
        <v>17.454999999999998</v>
      </c>
    </row>
    <row r="150" spans="2:8">
      <c r="B150" s="163">
        <v>42063</v>
      </c>
      <c r="C150" s="164">
        <v>52.86941176470588</v>
      </c>
      <c r="D150" s="164">
        <v>54.385294117647057</v>
      </c>
      <c r="E150" s="164">
        <v>9.0735294117647065</v>
      </c>
      <c r="F150" s="164">
        <v>4.3747058823529414</v>
      </c>
      <c r="G150" s="164">
        <v>6.1629411764705884</v>
      </c>
      <c r="H150" s="164">
        <v>18.207647058823529</v>
      </c>
    </row>
    <row r="151" spans="2:8">
      <c r="B151" s="163">
        <v>42035</v>
      </c>
      <c r="C151" s="164">
        <v>53.332380952380952</v>
      </c>
      <c r="D151" s="164">
        <v>54.457619047619048</v>
      </c>
      <c r="E151" s="164">
        <v>9.2352380952380955</v>
      </c>
      <c r="F151" s="164">
        <v>3.9742857142857142</v>
      </c>
      <c r="G151" s="164">
        <v>5.6390476190476191</v>
      </c>
      <c r="H151" s="164">
        <v>18.627619047619049</v>
      </c>
    </row>
    <row r="152" spans="2:8">
      <c r="B152" s="163">
        <v>42004</v>
      </c>
      <c r="C152" s="164">
        <v>54.031304347826087</v>
      </c>
      <c r="D152" s="164">
        <v>54.413478260869567</v>
      </c>
      <c r="E152" s="164">
        <v>9.9508695652173902</v>
      </c>
      <c r="F152" s="164">
        <v>3.833478260869565</v>
      </c>
      <c r="G152" s="164">
        <v>5.4134782608695646</v>
      </c>
      <c r="H152" s="164">
        <v>19.155652173913044</v>
      </c>
    </row>
    <row r="153" spans="2:8">
      <c r="B153" s="163">
        <v>41973</v>
      </c>
      <c r="C153" s="164">
        <v>54.212666666666664</v>
      </c>
      <c r="D153" s="164">
        <v>54.272666666666666</v>
      </c>
      <c r="E153" s="164">
        <v>10.316000000000001</v>
      </c>
      <c r="F153" s="164">
        <v>3.4013333333333331</v>
      </c>
      <c r="G153" s="164">
        <v>5.4833333333333334</v>
      </c>
      <c r="H153" s="164">
        <v>19.303333333333335</v>
      </c>
    </row>
    <row r="154" spans="2:8">
      <c r="B154" s="163">
        <v>41943</v>
      </c>
      <c r="C154" s="164">
        <v>55.074210526315788</v>
      </c>
      <c r="D154" s="164">
        <v>54.603684210526318</v>
      </c>
      <c r="E154" s="164">
        <v>10.511052631578947</v>
      </c>
      <c r="F154" s="164">
        <v>3.4910526315789472</v>
      </c>
      <c r="G154" s="164">
        <v>5.4552631578947368</v>
      </c>
      <c r="H154" s="164">
        <v>19.57842105263158</v>
      </c>
    </row>
    <row r="155" spans="2:8">
      <c r="B155" s="163">
        <v>41912</v>
      </c>
      <c r="C155" s="164">
        <v>55.143181818181816</v>
      </c>
      <c r="D155" s="164">
        <v>54.365454545454547</v>
      </c>
      <c r="E155" s="164">
        <v>11.152272727272727</v>
      </c>
      <c r="F155" s="164">
        <v>3.6095454545454548</v>
      </c>
      <c r="G155" s="164">
        <v>5.585454545454545</v>
      </c>
      <c r="H155" s="164">
        <v>20.190454545454546</v>
      </c>
    </row>
    <row r="156" spans="2:8">
      <c r="B156" s="163">
        <v>41882</v>
      </c>
      <c r="C156" s="164">
        <v>54.964761904761907</v>
      </c>
      <c r="D156" s="164">
        <v>54.186190476190475</v>
      </c>
      <c r="E156" s="164">
        <v>10.751904761904761</v>
      </c>
      <c r="F156" s="164">
        <v>3.4833333333333329</v>
      </c>
      <c r="G156" s="164">
        <v>5.9342857142857142</v>
      </c>
      <c r="H156" s="164">
        <v>19.757619047619048</v>
      </c>
    </row>
    <row r="157" spans="2:8">
      <c r="B157" s="163">
        <v>41851</v>
      </c>
      <c r="C157" s="164">
        <v>55.316521739130437</v>
      </c>
      <c r="D157" s="164">
        <v>54.049130434782612</v>
      </c>
      <c r="E157" s="164">
        <v>9.9126086956521746</v>
      </c>
      <c r="F157" s="164">
        <v>3.3673913043478261</v>
      </c>
      <c r="G157" s="164">
        <v>6.8091304347826087</v>
      </c>
      <c r="H157" s="164">
        <v>18.696086956521739</v>
      </c>
    </row>
    <row r="158" spans="2:8">
      <c r="B158" s="163">
        <v>41820</v>
      </c>
      <c r="C158" s="164">
        <v>56.302999999999997</v>
      </c>
      <c r="D158" s="164">
        <v>54.402500000000003</v>
      </c>
      <c r="E158" s="164">
        <v>9.3765000000000001</v>
      </c>
      <c r="F158" s="164">
        <v>3.2894999999999999</v>
      </c>
      <c r="G158" s="164">
        <v>7.5955000000000004</v>
      </c>
      <c r="H158" s="164">
        <v>18.668500000000002</v>
      </c>
    </row>
    <row r="159" spans="2:8">
      <c r="B159" s="163">
        <v>41790</v>
      </c>
      <c r="C159" s="164">
        <v>56.295238095238098</v>
      </c>
      <c r="D159" s="164">
        <v>54.459047619047617</v>
      </c>
      <c r="E159" s="164">
        <v>9.9095238095238098</v>
      </c>
      <c r="F159" s="164">
        <v>3.3833333333333329</v>
      </c>
      <c r="G159" s="164">
        <v>7.4919047619047623</v>
      </c>
      <c r="H159" s="164">
        <v>17.745714285714286</v>
      </c>
    </row>
    <row r="160" spans="2:8">
      <c r="B160" s="163">
        <v>41759</v>
      </c>
      <c r="C160" s="164">
        <v>55.640476190476193</v>
      </c>
      <c r="D160" s="164">
        <v>54.46142857142857</v>
      </c>
      <c r="E160" s="164">
        <v>8.6199999999999992</v>
      </c>
      <c r="F160" s="164">
        <v>3.7409523809523808</v>
      </c>
      <c r="G160" s="164">
        <v>6.9214285714285708</v>
      </c>
      <c r="H160" s="164">
        <v>16.456666666666667</v>
      </c>
    </row>
    <row r="161" spans="2:8">
      <c r="B161" s="163">
        <v>41729</v>
      </c>
      <c r="C161" s="164">
        <v>56.33</v>
      </c>
      <c r="D161" s="164">
        <v>54.911428571428573</v>
      </c>
      <c r="E161" s="164">
        <v>8.0719047619047615</v>
      </c>
      <c r="F161" s="164">
        <v>4.255238095238095</v>
      </c>
      <c r="G161" s="164">
        <v>6.4680952380952377</v>
      </c>
      <c r="H161" s="164">
        <v>18.042380952380952</v>
      </c>
    </row>
    <row r="162" spans="2:8">
      <c r="B162" s="163">
        <v>41698</v>
      </c>
      <c r="C162" s="164">
        <v>57.238750000000003</v>
      </c>
      <c r="D162" s="164">
        <v>55.395625000000003</v>
      </c>
      <c r="E162" s="164">
        <v>8.0206250000000008</v>
      </c>
      <c r="F162" s="164">
        <v>4.4643750000000004</v>
      </c>
      <c r="G162" s="164">
        <v>6.7062499999999998</v>
      </c>
      <c r="H162" s="164">
        <v>19.426874999999999</v>
      </c>
    </row>
    <row r="163" spans="2:8">
      <c r="B163" s="163">
        <v>41670</v>
      </c>
      <c r="C163" s="164">
        <v>56.648000000000003</v>
      </c>
      <c r="D163" s="164">
        <v>54.795999999999999</v>
      </c>
      <c r="E163" s="164">
        <v>8.4580000000000002</v>
      </c>
      <c r="F163" s="164">
        <v>4.0540000000000003</v>
      </c>
      <c r="G163" s="164">
        <v>6.3685</v>
      </c>
      <c r="H163" s="164">
        <v>20.92</v>
      </c>
    </row>
    <row r="164" spans="2:8">
      <c r="B164" s="163">
        <v>41639</v>
      </c>
      <c r="C164" s="164">
        <v>55.61</v>
      </c>
      <c r="D164" s="164">
        <v>54.242272727272727</v>
      </c>
      <c r="E164" s="164">
        <v>8.3395454545454548</v>
      </c>
      <c r="F164" s="164">
        <v>3.646818181818182</v>
      </c>
      <c r="G164" s="164">
        <v>5.6604545454545452</v>
      </c>
      <c r="H164" s="164">
        <v>21.901818181818182</v>
      </c>
    </row>
    <row r="165" spans="2:8">
      <c r="B165" s="163">
        <v>41608</v>
      </c>
      <c r="C165" s="164">
        <v>54.868571428571428</v>
      </c>
      <c r="D165" s="164">
        <v>53.932857142857145</v>
      </c>
      <c r="E165" s="164">
        <v>8.2871428571428574</v>
      </c>
      <c r="F165" s="164">
        <v>3.648571428571429</v>
      </c>
      <c r="G165" s="164">
        <v>5.2614285714285707</v>
      </c>
      <c r="H165" s="164">
        <v>21.85857142857143</v>
      </c>
    </row>
  </sheetData>
  <phoneticPr fontId="3" type="noConversion"/>
  <conditionalFormatting sqref="C6:H7 D8:H8">
    <cfRule type="cellIs" dxfId="4" priority="1" operator="greaterThan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1CD7-CB0E-496C-AE62-519D8D0A9C40}">
  <dimension ref="A1:BD426"/>
  <sheetViews>
    <sheetView zoomScale="99" zoomScaleNormal="99" workbookViewId="0">
      <selection activeCell="J14" sqref="J14"/>
    </sheetView>
  </sheetViews>
  <sheetFormatPr defaultColWidth="8.5" defaultRowHeight="14"/>
  <cols>
    <col min="1" max="1" width="1" style="108" customWidth="1"/>
    <col min="2" max="3" width="7.33203125" style="21" customWidth="1"/>
    <col min="4" max="4" width="9.33203125" style="21" customWidth="1"/>
    <col min="5" max="8" width="7.33203125" style="21" customWidth="1"/>
    <col min="9" max="9" width="5" style="21" customWidth="1"/>
    <col min="10" max="10" width="7.33203125" style="21" customWidth="1"/>
    <col min="11" max="11" width="1.33203125" style="126" customWidth="1"/>
    <col min="12" max="12" width="9" style="193" customWidth="1"/>
    <col min="13" max="13" width="1.33203125" style="194" customWidth="1"/>
    <col min="14" max="25" width="9.5" style="195" customWidth="1"/>
    <col min="26" max="26" width="1.5" style="190" customWidth="1"/>
    <col min="27" max="27" width="8.5" style="105"/>
    <col min="28" max="40" width="9.08203125" style="105" bestFit="1" customWidth="1"/>
    <col min="41" max="41" width="9" style="105" bestFit="1" customWidth="1"/>
    <col min="42" max="42" width="9" style="105" customWidth="1"/>
    <col min="43" max="55" width="9.08203125" style="105" bestFit="1" customWidth="1"/>
    <col min="56" max="56" width="8.5" style="105"/>
    <col min="57" max="16384" width="8.5" style="137"/>
  </cols>
  <sheetData>
    <row r="1" spans="1:56" ht="15">
      <c r="A1" s="1"/>
      <c r="B1" s="100"/>
      <c r="C1" s="100"/>
      <c r="D1" s="100"/>
      <c r="E1" s="100"/>
      <c r="F1" s="100"/>
      <c r="G1" s="100"/>
      <c r="H1" s="100"/>
      <c r="I1" s="100"/>
      <c r="J1" s="100"/>
      <c r="K1" s="1"/>
      <c r="L1" s="166"/>
      <c r="M1" s="167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8"/>
      <c r="AA1" s="169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Q1" s="106" t="s">
        <v>132</v>
      </c>
      <c r="AR1" s="15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</row>
    <row r="2" spans="1:56" ht="36">
      <c r="K2" s="22"/>
      <c r="L2" s="171"/>
      <c r="M2" s="172"/>
      <c r="N2" s="320" t="s">
        <v>1</v>
      </c>
      <c r="O2" s="321"/>
      <c r="P2" s="321"/>
      <c r="Q2" s="321"/>
      <c r="R2" s="322" t="s">
        <v>2</v>
      </c>
      <c r="S2" s="321"/>
      <c r="T2" s="321"/>
      <c r="U2" s="323"/>
      <c r="V2" s="321" t="s">
        <v>3</v>
      </c>
      <c r="W2" s="321"/>
      <c r="X2" s="321"/>
      <c r="Y2" s="321"/>
      <c r="Z2" s="8"/>
      <c r="AA2" s="169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Q2" s="285" t="s">
        <v>4</v>
      </c>
      <c r="AR2" s="285" t="s">
        <v>167</v>
      </c>
      <c r="AS2" s="285" t="s">
        <v>168</v>
      </c>
      <c r="AT2" s="285" t="s">
        <v>169</v>
      </c>
      <c r="AU2" s="285" t="s">
        <v>170</v>
      </c>
      <c r="AV2" s="285" t="s">
        <v>171</v>
      </c>
      <c r="AW2" s="285" t="s">
        <v>172</v>
      </c>
      <c r="AX2" s="285" t="s">
        <v>173</v>
      </c>
      <c r="AY2" s="285" t="s">
        <v>174</v>
      </c>
      <c r="AZ2" s="285" t="s">
        <v>175</v>
      </c>
      <c r="BA2" s="285" t="s">
        <v>176</v>
      </c>
      <c r="BB2" s="285" t="s">
        <v>177</v>
      </c>
      <c r="BC2" s="285" t="s">
        <v>178</v>
      </c>
      <c r="BD2" s="111"/>
    </row>
    <row r="3" spans="1:56">
      <c r="K3" s="22"/>
      <c r="L3" s="173"/>
      <c r="M3" s="174"/>
      <c r="N3" s="324" t="s">
        <v>179</v>
      </c>
      <c r="O3" s="313" t="s">
        <v>180</v>
      </c>
      <c r="P3" s="313" t="s">
        <v>181</v>
      </c>
      <c r="Q3" s="313" t="s">
        <v>182</v>
      </c>
      <c r="R3" s="326" t="s">
        <v>179</v>
      </c>
      <c r="S3" s="313" t="s">
        <v>180</v>
      </c>
      <c r="T3" s="313" t="s">
        <v>181</v>
      </c>
      <c r="U3" s="315" t="s">
        <v>182</v>
      </c>
      <c r="V3" s="326" t="s">
        <v>179</v>
      </c>
      <c r="W3" s="313" t="s">
        <v>180</v>
      </c>
      <c r="X3" s="313" t="s">
        <v>181</v>
      </c>
      <c r="Y3" s="313" t="s">
        <v>182</v>
      </c>
      <c r="Z3" s="8"/>
      <c r="AA3" s="169"/>
      <c r="AB3" s="170" t="s">
        <v>179</v>
      </c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Q3" s="286" t="s">
        <v>17</v>
      </c>
      <c r="AR3" s="286" t="s">
        <v>18</v>
      </c>
      <c r="AS3" s="286" t="s">
        <v>18</v>
      </c>
      <c r="AT3" s="286" t="s">
        <v>18</v>
      </c>
      <c r="AU3" s="286" t="s">
        <v>18</v>
      </c>
      <c r="AV3" s="286" t="s">
        <v>18</v>
      </c>
      <c r="AW3" s="286" t="s">
        <v>18</v>
      </c>
      <c r="AX3" s="286" t="s">
        <v>18</v>
      </c>
      <c r="AY3" s="286" t="s">
        <v>18</v>
      </c>
      <c r="AZ3" s="286" t="s">
        <v>18</v>
      </c>
      <c r="BA3" s="286" t="s">
        <v>18</v>
      </c>
      <c r="BB3" s="286" t="s">
        <v>18</v>
      </c>
      <c r="BC3" s="286" t="s">
        <v>18</v>
      </c>
    </row>
    <row r="4" spans="1:56" ht="15" customHeight="1" thickBot="1">
      <c r="A4" s="114"/>
      <c r="B4" s="34"/>
      <c r="C4" s="34"/>
      <c r="D4" s="303" t="s">
        <v>183</v>
      </c>
      <c r="E4" s="303"/>
      <c r="F4" s="303"/>
      <c r="G4" s="303"/>
      <c r="H4" s="303"/>
      <c r="I4" s="34"/>
      <c r="J4" s="34"/>
      <c r="K4" s="35"/>
      <c r="L4" s="175"/>
      <c r="M4" s="176"/>
      <c r="N4" s="325"/>
      <c r="O4" s="314"/>
      <c r="P4" s="314"/>
      <c r="Q4" s="314"/>
      <c r="R4" s="327"/>
      <c r="S4" s="314"/>
      <c r="T4" s="314"/>
      <c r="U4" s="316"/>
      <c r="V4" s="327"/>
      <c r="W4" s="314"/>
      <c r="X4" s="314"/>
      <c r="Y4" s="314"/>
      <c r="Z4" s="8"/>
      <c r="AA4" s="169"/>
      <c r="AB4" s="170"/>
      <c r="AC4" s="170">
        <v>2013</v>
      </c>
      <c r="AD4" s="170">
        <v>2014</v>
      </c>
      <c r="AE4" s="170">
        <v>2015</v>
      </c>
      <c r="AF4" s="170">
        <v>2016</v>
      </c>
      <c r="AG4" s="170">
        <v>2017</v>
      </c>
      <c r="AH4" s="170">
        <v>2018</v>
      </c>
      <c r="AI4" s="170">
        <v>2019</v>
      </c>
      <c r="AJ4" s="170">
        <v>2020</v>
      </c>
      <c r="AK4" s="170">
        <v>2021</v>
      </c>
      <c r="AL4" s="170">
        <v>2022</v>
      </c>
      <c r="AM4" s="170">
        <v>2023</v>
      </c>
      <c r="AN4" s="170">
        <v>2024</v>
      </c>
      <c r="AO4" s="170">
        <v>2025</v>
      </c>
      <c r="AP4" s="170">
        <v>2026</v>
      </c>
      <c r="AQ4" s="286" t="s">
        <v>20</v>
      </c>
      <c r="AR4" s="286" t="s">
        <v>21</v>
      </c>
      <c r="AS4" s="286" t="s">
        <v>21</v>
      </c>
      <c r="AT4" s="286" t="s">
        <v>21</v>
      </c>
      <c r="AU4" s="286" t="s">
        <v>21</v>
      </c>
      <c r="AV4" s="286" t="s">
        <v>21</v>
      </c>
      <c r="AW4" s="286" t="s">
        <v>21</v>
      </c>
      <c r="AX4" s="286" t="s">
        <v>21</v>
      </c>
      <c r="AY4" s="286" t="s">
        <v>21</v>
      </c>
      <c r="AZ4" s="286" t="s">
        <v>21</v>
      </c>
      <c r="BA4" s="286" t="s">
        <v>21</v>
      </c>
      <c r="BB4" s="286" t="s">
        <v>21</v>
      </c>
      <c r="BC4" s="286" t="s">
        <v>21</v>
      </c>
    </row>
    <row r="5" spans="1:56">
      <c r="A5" s="114"/>
      <c r="B5" s="34"/>
      <c r="C5" s="34"/>
      <c r="D5" s="303"/>
      <c r="E5" s="303"/>
      <c r="F5" s="303"/>
      <c r="G5" s="303"/>
      <c r="H5" s="303"/>
      <c r="I5" s="34"/>
      <c r="J5" s="34"/>
      <c r="K5" s="35"/>
      <c r="L5" s="177" t="s">
        <v>22</v>
      </c>
      <c r="M5" s="176"/>
      <c r="N5" s="178">
        <f ca="1">OFFSET(N7,1,0)</f>
        <v>5.2</v>
      </c>
      <c r="O5" s="40">
        <f ca="1">OFFSET(O7,1,0)</f>
        <v>15.8</v>
      </c>
      <c r="P5" s="40">
        <f t="shared" ref="P5:Y5" ca="1" si="0">OFFSET(P7,1,0)</f>
        <v>9.1999999999999993</v>
      </c>
      <c r="Q5" s="40">
        <f t="shared" ca="1" si="0"/>
        <v>2.2999999999999998</v>
      </c>
      <c r="R5" s="40">
        <f t="shared" ca="1" si="0"/>
        <v>1.6</v>
      </c>
      <c r="S5" s="179">
        <f t="shared" ca="1" si="0"/>
        <v>2.6</v>
      </c>
      <c r="T5" s="40">
        <f t="shared" ca="1" si="0"/>
        <v>2.7</v>
      </c>
      <c r="U5" s="40">
        <f t="shared" ca="1" si="0"/>
        <v>0.9</v>
      </c>
      <c r="V5" s="40">
        <f t="shared" ca="1" si="0"/>
        <v>0.7</v>
      </c>
      <c r="W5" s="40">
        <f t="shared" ca="1" si="0"/>
        <v>1.5</v>
      </c>
      <c r="X5" s="40">
        <f t="shared" ca="1" si="0"/>
        <v>0.9</v>
      </c>
      <c r="Y5" s="40">
        <f t="shared" ca="1" si="0"/>
        <v>0.5</v>
      </c>
      <c r="Z5" s="8"/>
      <c r="AA5" s="169"/>
      <c r="AB5" s="170">
        <v>1</v>
      </c>
      <c r="AC5" s="180">
        <v>0.22</v>
      </c>
      <c r="AD5" s="180">
        <v>-0.05</v>
      </c>
      <c r="AE5" s="180">
        <v>-1.4177999999999999</v>
      </c>
      <c r="AF5" s="180">
        <v>-0.7</v>
      </c>
      <c r="AG5" s="180">
        <v>1.1000000000000001</v>
      </c>
      <c r="AH5" s="180">
        <v>0.3</v>
      </c>
      <c r="AI5" s="180">
        <v>-0.8</v>
      </c>
      <c r="AJ5" s="180">
        <v>0</v>
      </c>
      <c r="AK5" s="180">
        <v>1.2</v>
      </c>
      <c r="AL5" s="180">
        <v>-0.2</v>
      </c>
      <c r="AM5" s="180">
        <v>-0.5</v>
      </c>
      <c r="AN5" s="180">
        <f>VLOOKUP(AN19,$AQ:$AZ,10,FALSE)</f>
        <v>-0.2</v>
      </c>
      <c r="AO5" s="180">
        <f>VLOOKUP(AO19,$AQ:$AZ,10,FALSE)</f>
        <v>-0.2</v>
      </c>
      <c r="AP5" s="180">
        <f>VLOOKUP(AP19,$AQ:$AZ,10,FALSE)</f>
        <v>0.5</v>
      </c>
      <c r="AQ5" s="286" t="s">
        <v>23</v>
      </c>
      <c r="AR5" s="286" t="s">
        <v>24</v>
      </c>
      <c r="AS5" s="286" t="s">
        <v>24</v>
      </c>
      <c r="AT5" s="286" t="s">
        <v>24</v>
      </c>
      <c r="AU5" s="286" t="s">
        <v>24</v>
      </c>
      <c r="AV5" s="286" t="s">
        <v>24</v>
      </c>
      <c r="AW5" s="286" t="s">
        <v>24</v>
      </c>
      <c r="AX5" s="286" t="s">
        <v>24</v>
      </c>
      <c r="AY5" s="286" t="s">
        <v>24</v>
      </c>
      <c r="AZ5" s="286" t="s">
        <v>24</v>
      </c>
      <c r="BA5" s="286" t="s">
        <v>24</v>
      </c>
      <c r="BB5" s="286" t="s">
        <v>24</v>
      </c>
      <c r="BC5" s="286" t="s">
        <v>24</v>
      </c>
    </row>
    <row r="6" spans="1:56">
      <c r="A6" s="114"/>
      <c r="B6" s="30" t="s">
        <v>25</v>
      </c>
      <c r="C6" s="34"/>
      <c r="D6" s="34"/>
      <c r="E6" s="34"/>
      <c r="F6" s="34"/>
      <c r="G6" s="34"/>
      <c r="H6" s="34"/>
      <c r="I6" s="34"/>
      <c r="J6" s="34"/>
      <c r="K6" s="35"/>
      <c r="L6" s="117" t="s">
        <v>26</v>
      </c>
      <c r="M6" s="176"/>
      <c r="N6" s="178">
        <f ca="1">OFFSET(N7,2,0)</f>
        <v>3.8</v>
      </c>
      <c r="O6" s="181">
        <f ca="1">OFFSET(O7,2,0)</f>
        <v>10.6</v>
      </c>
      <c r="P6" s="181">
        <f t="shared" ref="P6:Y6" ca="1" si="1">OFFSET(P7,2,0)</f>
        <v>7.1</v>
      </c>
      <c r="Q6" s="181">
        <f t="shared" ca="1" si="1"/>
        <v>1.5</v>
      </c>
      <c r="R6" s="181">
        <f t="shared" ca="1" si="1"/>
        <v>0.7</v>
      </c>
      <c r="S6" s="181">
        <f t="shared" ca="1" si="1"/>
        <v>-0.4</v>
      </c>
      <c r="T6" s="40">
        <f t="shared" ca="1" si="1"/>
        <v>1.1000000000000001</v>
      </c>
      <c r="U6" s="181">
        <f t="shared" ca="1" si="1"/>
        <v>0.6</v>
      </c>
      <c r="V6" s="181">
        <f t="shared" ca="1" si="1"/>
        <v>2.1</v>
      </c>
      <c r="W6" s="181">
        <f t="shared" ca="1" si="1"/>
        <v>5.7</v>
      </c>
      <c r="X6" s="181">
        <f t="shared" ca="1" si="1"/>
        <v>4.9000000000000004</v>
      </c>
      <c r="Y6" s="181">
        <f t="shared" ca="1" si="1"/>
        <v>0.4</v>
      </c>
      <c r="Z6" s="8"/>
      <c r="AA6" s="169"/>
      <c r="AB6" s="170">
        <v>2</v>
      </c>
      <c r="AC6" s="180">
        <v>0.21</v>
      </c>
      <c r="AD6" s="180">
        <v>-0.30349999999999999</v>
      </c>
      <c r="AE6" s="180">
        <v>-0.96960000000000002</v>
      </c>
      <c r="AF6" s="180">
        <v>-0.5</v>
      </c>
      <c r="AG6" s="180">
        <v>0.7</v>
      </c>
      <c r="AH6" s="180">
        <v>-0.1</v>
      </c>
      <c r="AI6" s="180">
        <v>0</v>
      </c>
      <c r="AJ6" s="180">
        <v>-0.7</v>
      </c>
      <c r="AK6" s="180">
        <v>1.1000000000000001</v>
      </c>
      <c r="AL6" s="180">
        <v>0.7</v>
      </c>
      <c r="AM6" s="180">
        <v>0.1</v>
      </c>
      <c r="AN6" s="180">
        <f t="shared" ref="AN6:AP16" si="2">VLOOKUP(AN20,$AQ:$AZ,10,FALSE)</f>
        <v>-0.3</v>
      </c>
      <c r="AO6" s="180">
        <f t="shared" si="2"/>
        <v>-0.2</v>
      </c>
      <c r="AP6" s="180">
        <f t="shared" si="2"/>
        <v>0.5</v>
      </c>
      <c r="AQ6" s="286" t="s">
        <v>27</v>
      </c>
      <c r="AR6" s="287" t="s">
        <v>334</v>
      </c>
      <c r="AS6" s="287" t="s">
        <v>334</v>
      </c>
      <c r="AT6" s="287" t="s">
        <v>334</v>
      </c>
      <c r="AU6" s="287" t="s">
        <v>334</v>
      </c>
      <c r="AV6" s="287" t="s">
        <v>334</v>
      </c>
      <c r="AW6" s="287" t="s">
        <v>334</v>
      </c>
      <c r="AX6" s="287" t="s">
        <v>334</v>
      </c>
      <c r="AY6" s="287" t="s">
        <v>334</v>
      </c>
      <c r="AZ6" s="287" t="s">
        <v>334</v>
      </c>
      <c r="BA6" s="287" t="s">
        <v>334</v>
      </c>
      <c r="BB6" s="287" t="s">
        <v>334</v>
      </c>
      <c r="BC6" s="287" t="s">
        <v>334</v>
      </c>
    </row>
    <row r="7" spans="1:56">
      <c r="A7" s="1"/>
      <c r="B7" s="121"/>
      <c r="C7" s="121"/>
      <c r="D7" s="121"/>
      <c r="E7" s="121"/>
      <c r="F7" s="121"/>
      <c r="G7" s="121"/>
      <c r="H7" s="121"/>
      <c r="I7" s="121"/>
      <c r="J7" s="121"/>
      <c r="K7" s="1"/>
      <c r="L7" s="182"/>
      <c r="M7" s="18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8"/>
      <c r="AA7" s="169"/>
      <c r="AB7" s="170">
        <v>3</v>
      </c>
      <c r="AC7" s="180">
        <v>0</v>
      </c>
      <c r="AD7" s="180">
        <v>-0.4</v>
      </c>
      <c r="AE7" s="180">
        <v>-9.2700000000000005E-2</v>
      </c>
      <c r="AF7" s="180">
        <v>0.70130000000000003</v>
      </c>
      <c r="AG7" s="180">
        <v>0.5</v>
      </c>
      <c r="AH7" s="180">
        <v>-0.2</v>
      </c>
      <c r="AI7" s="180">
        <v>0.2</v>
      </c>
      <c r="AJ7" s="180">
        <v>-1.2</v>
      </c>
      <c r="AK7" s="180">
        <v>2</v>
      </c>
      <c r="AL7" s="180">
        <v>1.4</v>
      </c>
      <c r="AM7" s="180">
        <v>0</v>
      </c>
      <c r="AN7" s="180">
        <f t="shared" si="2"/>
        <v>-0.1</v>
      </c>
      <c r="AO7" s="180">
        <f t="shared" si="2"/>
        <v>-0.4</v>
      </c>
      <c r="AP7" s="180">
        <f t="shared" si="2"/>
        <v>1.3</v>
      </c>
      <c r="AQ7" s="124">
        <v>35369</v>
      </c>
      <c r="AR7" s="125">
        <v>0.82</v>
      </c>
      <c r="AS7" s="125">
        <v>8.6999999999999993</v>
      </c>
      <c r="AT7" s="125">
        <v>-0.9</v>
      </c>
      <c r="AU7" s="125">
        <v>0.7</v>
      </c>
      <c r="AV7" s="125">
        <v>0</v>
      </c>
      <c r="AW7" s="125">
        <v>0</v>
      </c>
      <c r="AX7" s="125">
        <v>0</v>
      </c>
      <c r="AY7" s="125">
        <v>0</v>
      </c>
      <c r="AZ7" s="125">
        <v>0</v>
      </c>
      <c r="BA7" s="125">
        <v>0</v>
      </c>
      <c r="BB7" s="125">
        <v>0</v>
      </c>
      <c r="BC7" s="125">
        <v>0</v>
      </c>
    </row>
    <row r="8" spans="1:56" ht="14.65" customHeight="1">
      <c r="B8" s="304" t="s">
        <v>184</v>
      </c>
      <c r="C8" s="305"/>
      <c r="D8" s="305"/>
      <c r="E8" s="305"/>
      <c r="F8" s="305"/>
      <c r="G8" s="305"/>
      <c r="H8" s="305"/>
      <c r="I8" s="305"/>
      <c r="J8" s="317"/>
      <c r="L8" s="127">
        <v>46173</v>
      </c>
      <c r="M8" s="184"/>
      <c r="N8" s="61">
        <f>VLOOKUP(L8,AQ:BC,2,FALSE)</f>
        <v>5.2</v>
      </c>
      <c r="O8" s="61">
        <f t="shared" ref="O8:O9" si="3">VLOOKUP(L8,AQ:BC,3,FALSE)</f>
        <v>15.8</v>
      </c>
      <c r="P8" s="61">
        <f t="shared" ref="P8:P9" si="4">VLOOKUP(L8,AQ:BC,4,FALSE)</f>
        <v>9.1999999999999993</v>
      </c>
      <c r="Q8" s="61">
        <f t="shared" ref="Q8:Q9" si="5">VLOOKUP(L8,AQ:BC,5,FALSE)</f>
        <v>2.2999999999999998</v>
      </c>
      <c r="R8" s="61">
        <f t="shared" ref="R8:R9" si="6">VLOOKUP(L8,AQ:BC,6,FALSE)</f>
        <v>1.6</v>
      </c>
      <c r="S8" s="61">
        <f t="shared" ref="S8:S9" si="7">VLOOKUP(L8,AQ:BC,7,FALSE)</f>
        <v>2.6</v>
      </c>
      <c r="T8" s="61">
        <f t="shared" ref="T8:T9" si="8">VLOOKUP(L8,AQ:BC,8,FALSE)</f>
        <v>2.7</v>
      </c>
      <c r="U8" s="61">
        <f t="shared" ref="U8:U9" si="9">VLOOKUP(L8,AQ:BC,9,FALSE)</f>
        <v>0.9</v>
      </c>
      <c r="V8" s="61">
        <f t="shared" ref="V8:V9" si="10">VLOOKUP(L8,AQ:BC,10,FALSE)</f>
        <v>0.7</v>
      </c>
      <c r="W8" s="61">
        <f t="shared" ref="W8:W9" si="11">VLOOKUP(L8,AQ:BC,11,FALSE)</f>
        <v>1.5</v>
      </c>
      <c r="X8" s="61">
        <f t="shared" ref="X8:X9" si="12">VLOOKUP(L8,AQ:BC,12,FALSE)</f>
        <v>0.9</v>
      </c>
      <c r="Y8" s="61">
        <f t="shared" ref="Y8:Y9" si="13">VLOOKUP(L8,AQ:BC,13,FALSE)</f>
        <v>0.5</v>
      </c>
      <c r="Z8" s="8"/>
      <c r="AA8" s="169"/>
      <c r="AB8" s="170">
        <v>4</v>
      </c>
      <c r="AC8" s="180">
        <v>-0.68</v>
      </c>
      <c r="AD8" s="180">
        <v>-0.3322</v>
      </c>
      <c r="AE8" s="180">
        <v>-0.32290000000000002</v>
      </c>
      <c r="AF8" s="180">
        <v>1.0085999999999999</v>
      </c>
      <c r="AG8" s="180">
        <v>-0.6</v>
      </c>
      <c r="AH8" s="180">
        <v>-0.2</v>
      </c>
      <c r="AI8" s="180">
        <v>0.4</v>
      </c>
      <c r="AJ8" s="180">
        <v>-1.8</v>
      </c>
      <c r="AK8" s="180">
        <v>1.2</v>
      </c>
      <c r="AL8" s="180">
        <v>0.8</v>
      </c>
      <c r="AM8" s="180">
        <v>-0.6</v>
      </c>
      <c r="AN8" s="180">
        <f t="shared" si="2"/>
        <v>-0.2</v>
      </c>
      <c r="AO8" s="180">
        <f t="shared" si="2"/>
        <v>-0.5</v>
      </c>
      <c r="AP8" s="180">
        <f t="shared" si="2"/>
        <v>2.1</v>
      </c>
      <c r="AQ8" s="124">
        <v>35399</v>
      </c>
      <c r="AR8" s="125">
        <v>0.67</v>
      </c>
      <c r="AS8" s="125">
        <v>9.6999999999999993</v>
      </c>
      <c r="AT8" s="125">
        <v>-0.9</v>
      </c>
      <c r="AU8" s="125">
        <v>0.1</v>
      </c>
      <c r="AV8" s="125">
        <v>0</v>
      </c>
      <c r="AW8" s="125">
        <v>0</v>
      </c>
      <c r="AX8" s="125">
        <v>0</v>
      </c>
      <c r="AY8" s="125">
        <v>0</v>
      </c>
      <c r="AZ8" s="125">
        <v>0</v>
      </c>
      <c r="BA8" s="125">
        <v>0</v>
      </c>
      <c r="BB8" s="125">
        <v>0</v>
      </c>
      <c r="BC8" s="125">
        <v>0</v>
      </c>
    </row>
    <row r="9" spans="1:56">
      <c r="B9" s="69"/>
      <c r="C9" s="69"/>
      <c r="D9" s="69"/>
      <c r="E9" s="69"/>
      <c r="F9" s="69"/>
      <c r="G9" s="69"/>
      <c r="H9" s="69"/>
      <c r="I9" s="69"/>
      <c r="J9" s="69"/>
      <c r="L9" s="127">
        <v>46142</v>
      </c>
      <c r="M9" s="184"/>
      <c r="N9" s="61">
        <f t="shared" ref="N9" si="14">VLOOKUP(L9,AQ:BC,2,FALSE)</f>
        <v>3.8</v>
      </c>
      <c r="O9" s="61">
        <f t="shared" si="3"/>
        <v>10.6</v>
      </c>
      <c r="P9" s="61">
        <f t="shared" si="4"/>
        <v>7.1</v>
      </c>
      <c r="Q9" s="61">
        <f t="shared" si="5"/>
        <v>1.5</v>
      </c>
      <c r="R9" s="61">
        <f t="shared" si="6"/>
        <v>0.7</v>
      </c>
      <c r="S9" s="61">
        <f t="shared" si="7"/>
        <v>-0.4</v>
      </c>
      <c r="T9" s="61">
        <f t="shared" si="8"/>
        <v>1.1000000000000001</v>
      </c>
      <c r="U9" s="61">
        <f t="shared" si="9"/>
        <v>0.6</v>
      </c>
      <c r="V9" s="61">
        <f t="shared" si="10"/>
        <v>2.1</v>
      </c>
      <c r="W9" s="61">
        <f t="shared" si="11"/>
        <v>5.7</v>
      </c>
      <c r="X9" s="61">
        <f t="shared" si="12"/>
        <v>4.9000000000000004</v>
      </c>
      <c r="Y9" s="61">
        <f t="shared" si="13"/>
        <v>0.4</v>
      </c>
      <c r="Z9" s="8"/>
      <c r="AA9" s="169"/>
      <c r="AB9" s="170">
        <v>5</v>
      </c>
      <c r="AC9" s="180">
        <v>-0.75</v>
      </c>
      <c r="AD9" s="180">
        <v>-7.5399999999999995E-2</v>
      </c>
      <c r="AE9" s="180">
        <v>-0.10589999999999999</v>
      </c>
      <c r="AF9" s="180">
        <v>0.7</v>
      </c>
      <c r="AG9" s="180">
        <v>-0.4</v>
      </c>
      <c r="AH9" s="180">
        <v>0.5</v>
      </c>
      <c r="AI9" s="180">
        <v>0.2</v>
      </c>
      <c r="AJ9" s="180">
        <v>-0.5</v>
      </c>
      <c r="AK9" s="180">
        <v>2.1</v>
      </c>
      <c r="AL9" s="180">
        <v>0.1</v>
      </c>
      <c r="AM9" s="180">
        <v>-1.2</v>
      </c>
      <c r="AN9" s="180">
        <f t="shared" si="2"/>
        <v>0.4</v>
      </c>
      <c r="AO9" s="180">
        <f t="shared" si="2"/>
        <v>-0.6</v>
      </c>
      <c r="AP9" s="180">
        <f t="shared" si="2"/>
        <v>0.7</v>
      </c>
      <c r="AQ9" s="124">
        <v>35430</v>
      </c>
      <c r="AR9" s="125">
        <v>1.05</v>
      </c>
      <c r="AS9" s="125">
        <v>10.1</v>
      </c>
      <c r="AT9" s="125">
        <v>0.4</v>
      </c>
      <c r="AU9" s="125">
        <v>-0.7</v>
      </c>
      <c r="AV9" s="125">
        <v>0</v>
      </c>
      <c r="AW9" s="125">
        <v>0</v>
      </c>
      <c r="AX9" s="125">
        <v>0</v>
      </c>
      <c r="AY9" s="125">
        <v>0</v>
      </c>
      <c r="AZ9" s="125">
        <v>0</v>
      </c>
      <c r="BA9" s="125">
        <v>0</v>
      </c>
      <c r="BB9" s="125">
        <v>0</v>
      </c>
      <c r="BC9" s="125">
        <v>0</v>
      </c>
    </row>
    <row r="10" spans="1:56">
      <c r="L10" s="127">
        <v>46112</v>
      </c>
      <c r="M10" s="184"/>
      <c r="N10" s="61">
        <f>VLOOKUP(L10,AQ:BC,2,FALSE)</f>
        <v>1</v>
      </c>
      <c r="O10" s="61">
        <f>VLOOKUP(L10,AQ:BC,3,FALSE)</f>
        <v>2</v>
      </c>
      <c r="P10" s="61">
        <f>VLOOKUP(L10,AQ:BC,4,FALSE)</f>
        <v>1.1000000000000001</v>
      </c>
      <c r="Q10" s="61">
        <f>VLOOKUP(L10,AQ:BC,5,FALSE)</f>
        <v>0.9</v>
      </c>
      <c r="R10" s="61">
        <f>VLOOKUP(L10,AQ:BC,6,FALSE)</f>
        <v>-0.3</v>
      </c>
      <c r="S10" s="61">
        <f>VLOOKUP(L10,AQ:BC,7,FALSE)</f>
        <v>-3.9</v>
      </c>
      <c r="T10" s="61">
        <f>VLOOKUP(L10,AQ:BC,8,FALSE)</f>
        <v>-0.9</v>
      </c>
      <c r="U10" s="61">
        <f>VLOOKUP(L10,AQ:BC,9,FALSE)</f>
        <v>0.3</v>
      </c>
      <c r="V10" s="61">
        <f>VLOOKUP(L10,AQ:BC,10,FALSE)</f>
        <v>1.3</v>
      </c>
      <c r="W10" s="61">
        <f>VLOOKUP(L10,AQ:BC,11,FALSE)</f>
        <v>3.9</v>
      </c>
      <c r="X10" s="61">
        <f>VLOOKUP(L10,AQ:BC,12,FALSE)</f>
        <v>2.4</v>
      </c>
      <c r="Y10" s="61">
        <f>VLOOKUP(L10,AQ:BC,13,FALSE)</f>
        <v>0.5</v>
      </c>
      <c r="Z10" s="8"/>
      <c r="AA10" s="169"/>
      <c r="AB10" s="170">
        <v>6</v>
      </c>
      <c r="AC10" s="180">
        <v>-0.68</v>
      </c>
      <c r="AD10" s="180">
        <v>-0.25209999999999999</v>
      </c>
      <c r="AE10" s="180">
        <v>-0.55820000000000003</v>
      </c>
      <c r="AF10" s="180">
        <v>-0.3</v>
      </c>
      <c r="AG10" s="180">
        <v>-0.2</v>
      </c>
      <c r="AH10" s="180">
        <v>0.4</v>
      </c>
      <c r="AI10" s="180">
        <v>-0.4</v>
      </c>
      <c r="AJ10" s="180">
        <v>0.5</v>
      </c>
      <c r="AK10" s="180">
        <v>0.5</v>
      </c>
      <c r="AL10" s="180">
        <v>-0.1</v>
      </c>
      <c r="AM10" s="180">
        <v>-1.1000000000000001</v>
      </c>
      <c r="AN10" s="180">
        <f t="shared" si="2"/>
        <v>-0.2</v>
      </c>
      <c r="AO10" s="180">
        <f t="shared" si="2"/>
        <v>-0.6</v>
      </c>
      <c r="AP10" s="180" t="e">
        <f t="shared" si="2"/>
        <v>#N/A</v>
      </c>
      <c r="AQ10" s="124">
        <v>35461</v>
      </c>
      <c r="AR10" s="125">
        <v>0.61</v>
      </c>
      <c r="AS10" s="125">
        <v>8.1</v>
      </c>
      <c r="AT10" s="125">
        <v>0.5</v>
      </c>
      <c r="AU10" s="125">
        <v>-1.3</v>
      </c>
      <c r="AV10" s="125">
        <v>0</v>
      </c>
      <c r="AW10" s="125">
        <v>0</v>
      </c>
      <c r="AX10" s="125">
        <v>0</v>
      </c>
      <c r="AY10" s="125">
        <v>0</v>
      </c>
      <c r="AZ10" s="125">
        <v>0</v>
      </c>
      <c r="BA10" s="125">
        <v>0</v>
      </c>
      <c r="BB10" s="125">
        <v>0</v>
      </c>
      <c r="BC10" s="125">
        <v>0</v>
      </c>
    </row>
    <row r="11" spans="1:56">
      <c r="L11" s="127">
        <v>46081</v>
      </c>
      <c r="M11" s="184"/>
      <c r="N11" s="61">
        <f t="shared" ref="N11:N74" si="15">VLOOKUP(L11,AQ:BC,2,FALSE)</f>
        <v>-0.7</v>
      </c>
      <c r="O11" s="61">
        <f t="shared" ref="O11:O74" si="16">VLOOKUP(L11,AQ:BC,3,FALSE)</f>
        <v>-5.3</v>
      </c>
      <c r="P11" s="61">
        <f t="shared" ref="P11:P74" si="17">VLOOKUP(L11,AQ:BC,4,FALSE)</f>
        <v>-1.9</v>
      </c>
      <c r="Q11" s="61">
        <f t="shared" ref="Q11:Q74" si="18">VLOOKUP(L11,AQ:BC,5,FALSE)</f>
        <v>0.3</v>
      </c>
      <c r="R11" s="61">
        <f t="shared" ref="R11:R74" si="19">VLOOKUP(L11,AQ:BC,6,FALSE)</f>
        <v>-1</v>
      </c>
      <c r="S11" s="61">
        <f t="shared" ref="S11:S74" si="20">VLOOKUP(L11,AQ:BC,7,FALSE)</f>
        <v>-6.7</v>
      </c>
      <c r="T11" s="61">
        <f t="shared" ref="T11:T74" si="21">VLOOKUP(L11,AQ:BC,8,FALSE)</f>
        <v>-2</v>
      </c>
      <c r="U11" s="61">
        <f t="shared" ref="U11:U74" si="22">VLOOKUP(L11,AQ:BC,9,FALSE)</f>
        <v>0</v>
      </c>
      <c r="V11" s="61">
        <f t="shared" ref="V11:V74" si="23">VLOOKUP(L11,AQ:BC,10,FALSE)</f>
        <v>0.5</v>
      </c>
      <c r="W11" s="61">
        <f t="shared" ref="W11:W74" si="24">VLOOKUP(L11,AQ:BC,11,FALSE)</f>
        <v>1.2</v>
      </c>
      <c r="X11" s="61">
        <f t="shared" ref="X11:X74" si="25">VLOOKUP(L11,AQ:BC,12,FALSE)</f>
        <v>0.2</v>
      </c>
      <c r="Y11" s="61">
        <f t="shared" ref="Y11:Y74" si="26">VLOOKUP(L11,AQ:BC,13,FALSE)</f>
        <v>0.6</v>
      </c>
      <c r="Z11" s="8"/>
      <c r="AA11" s="169"/>
      <c r="AB11" s="170">
        <v>7</v>
      </c>
      <c r="AC11" s="180">
        <v>-0.43</v>
      </c>
      <c r="AD11" s="180">
        <v>-0.1208</v>
      </c>
      <c r="AE11" s="180">
        <v>-0.88129999999999997</v>
      </c>
      <c r="AF11" s="180">
        <v>0.3</v>
      </c>
      <c r="AG11" s="180">
        <v>0.2</v>
      </c>
      <c r="AH11" s="180">
        <v>0.1</v>
      </c>
      <c r="AI11" s="180">
        <v>-0.3</v>
      </c>
      <c r="AJ11" s="180">
        <v>0.5</v>
      </c>
      <c r="AK11" s="180">
        <v>0.6</v>
      </c>
      <c r="AL11" s="180">
        <v>-1.7</v>
      </c>
      <c r="AM11" s="180">
        <v>-0.4</v>
      </c>
      <c r="AN11" s="180">
        <f t="shared" si="2"/>
        <v>-0.3</v>
      </c>
      <c r="AO11" s="180">
        <f t="shared" si="2"/>
        <v>-0.2</v>
      </c>
      <c r="AP11" s="180" t="e">
        <f t="shared" si="2"/>
        <v>#N/A</v>
      </c>
      <c r="AQ11" s="124">
        <v>35489</v>
      </c>
      <c r="AR11" s="125">
        <v>0.94</v>
      </c>
      <c r="AS11" s="125">
        <v>9.4</v>
      </c>
      <c r="AT11" s="125">
        <v>0.6</v>
      </c>
      <c r="AU11" s="125">
        <v>-1</v>
      </c>
      <c r="AV11" s="125">
        <v>0</v>
      </c>
      <c r="AW11" s="125">
        <v>0</v>
      </c>
      <c r="AX11" s="125">
        <v>0</v>
      </c>
      <c r="AY11" s="125">
        <v>0</v>
      </c>
      <c r="AZ11" s="125">
        <v>0</v>
      </c>
      <c r="BA11" s="125">
        <v>0</v>
      </c>
      <c r="BB11" s="125">
        <v>0</v>
      </c>
      <c r="BC11" s="125">
        <v>0</v>
      </c>
    </row>
    <row r="12" spans="1:56">
      <c r="L12" s="127">
        <v>46053</v>
      </c>
      <c r="M12" s="184"/>
      <c r="N12" s="61">
        <f t="shared" si="15"/>
        <v>-1.3</v>
      </c>
      <c r="O12" s="61">
        <f t="shared" si="16"/>
        <v>-8.1</v>
      </c>
      <c r="P12" s="61">
        <f t="shared" si="17"/>
        <v>-2</v>
      </c>
      <c r="Q12" s="61">
        <f t="shared" si="18"/>
        <v>-0.4</v>
      </c>
      <c r="R12" s="61">
        <f t="shared" si="19"/>
        <v>-1.3</v>
      </c>
      <c r="S12" s="61">
        <f t="shared" si="20"/>
        <v>-8.1</v>
      </c>
      <c r="T12" s="61">
        <f t="shared" si="21"/>
        <v>-2</v>
      </c>
      <c r="U12" s="61">
        <f t="shared" si="22"/>
        <v>-0.4</v>
      </c>
      <c r="V12" s="61">
        <f t="shared" si="23"/>
        <v>0.5</v>
      </c>
      <c r="W12" s="61">
        <f t="shared" si="24"/>
        <v>-1.7</v>
      </c>
      <c r="X12" s="61">
        <f t="shared" si="25"/>
        <v>0.7</v>
      </c>
      <c r="Y12" s="61">
        <f t="shared" si="26"/>
        <v>0.5</v>
      </c>
      <c r="Z12" s="8"/>
      <c r="AA12" s="169"/>
      <c r="AB12" s="170">
        <v>8</v>
      </c>
      <c r="AC12" s="180">
        <v>0.17</v>
      </c>
      <c r="AD12" s="180">
        <v>-0.2671</v>
      </c>
      <c r="AE12" s="180">
        <v>-1.0298</v>
      </c>
      <c r="AF12" s="180">
        <v>0.3</v>
      </c>
      <c r="AG12" s="180">
        <v>1.2</v>
      </c>
      <c r="AH12" s="180">
        <v>0.5</v>
      </c>
      <c r="AI12" s="180">
        <v>-0.2</v>
      </c>
      <c r="AJ12" s="180">
        <v>0.4</v>
      </c>
      <c r="AK12" s="180">
        <v>0.9</v>
      </c>
      <c r="AL12" s="180">
        <v>-1.6</v>
      </c>
      <c r="AM12" s="180">
        <v>0.3</v>
      </c>
      <c r="AN12" s="180">
        <f t="shared" si="2"/>
        <v>-1</v>
      </c>
      <c r="AO12" s="180">
        <f t="shared" si="2"/>
        <v>0.1</v>
      </c>
      <c r="AP12" s="180" t="e">
        <f t="shared" si="2"/>
        <v>#N/A</v>
      </c>
      <c r="AQ12" s="124">
        <v>35520</v>
      </c>
      <c r="AR12" s="125">
        <v>0.74</v>
      </c>
      <c r="AS12" s="125">
        <v>7.7</v>
      </c>
      <c r="AT12" s="125">
        <v>0.1</v>
      </c>
      <c r="AU12" s="125">
        <v>-0.4</v>
      </c>
      <c r="AV12" s="125">
        <v>0</v>
      </c>
      <c r="AW12" s="125">
        <v>0</v>
      </c>
      <c r="AX12" s="125">
        <v>0</v>
      </c>
      <c r="AY12" s="125">
        <v>0</v>
      </c>
      <c r="AZ12" s="125">
        <v>0</v>
      </c>
      <c r="BA12" s="125">
        <v>0</v>
      </c>
      <c r="BB12" s="125">
        <v>0</v>
      </c>
      <c r="BC12" s="125">
        <v>0</v>
      </c>
    </row>
    <row r="13" spans="1:56">
      <c r="L13" s="127">
        <v>46022</v>
      </c>
      <c r="M13" s="184"/>
      <c r="N13" s="61">
        <f t="shared" si="15"/>
        <v>-2.1</v>
      </c>
      <c r="O13" s="61">
        <f t="shared" si="16"/>
        <v>-4.7</v>
      </c>
      <c r="P13" s="61">
        <f t="shared" si="17"/>
        <v>-2.6</v>
      </c>
      <c r="Q13" s="61">
        <f t="shared" si="18"/>
        <v>-1.6</v>
      </c>
      <c r="R13" s="61">
        <f t="shared" si="19"/>
        <v>-3</v>
      </c>
      <c r="S13" s="61">
        <f t="shared" si="20"/>
        <v>-9</v>
      </c>
      <c r="T13" s="61">
        <f t="shared" si="21"/>
        <v>-3.4</v>
      </c>
      <c r="U13" s="61">
        <f t="shared" si="22"/>
        <v>-2.4</v>
      </c>
      <c r="V13" s="61">
        <f t="shared" si="23"/>
        <v>0.3</v>
      </c>
      <c r="W13" s="61">
        <f t="shared" si="24"/>
        <v>0.8</v>
      </c>
      <c r="X13" s="61">
        <f t="shared" si="25"/>
        <v>0.6</v>
      </c>
      <c r="Y13" s="61">
        <f t="shared" si="26"/>
        <v>0.2</v>
      </c>
      <c r="Z13" s="8"/>
      <c r="AA13" s="169"/>
      <c r="AB13" s="170">
        <v>9</v>
      </c>
      <c r="AC13" s="180">
        <v>0.26</v>
      </c>
      <c r="AD13" s="180">
        <v>-0.49609999999999999</v>
      </c>
      <c r="AE13" s="180">
        <v>-0.55900000000000005</v>
      </c>
      <c r="AF13" s="180">
        <v>0.6</v>
      </c>
      <c r="AG13" s="180">
        <v>1.3</v>
      </c>
      <c r="AH13" s="180">
        <v>0.7</v>
      </c>
      <c r="AI13" s="180">
        <v>0</v>
      </c>
      <c r="AJ13" s="180">
        <v>0.2</v>
      </c>
      <c r="AK13" s="180">
        <v>1.5</v>
      </c>
      <c r="AL13" s="180">
        <v>-0.2</v>
      </c>
      <c r="AM13" s="180">
        <v>0.5</v>
      </c>
      <c r="AN13" s="180">
        <f t="shared" si="2"/>
        <v>-0.8</v>
      </c>
      <c r="AO13" s="180">
        <f t="shared" si="2"/>
        <v>0</v>
      </c>
      <c r="AP13" s="180" t="e">
        <f t="shared" si="2"/>
        <v>#N/A</v>
      </c>
      <c r="AQ13" s="124">
        <v>35550</v>
      </c>
      <c r="AR13" s="125">
        <v>0.32</v>
      </c>
      <c r="AS13" s="125">
        <v>4.9000000000000004</v>
      </c>
      <c r="AT13" s="125">
        <v>0.6</v>
      </c>
      <c r="AU13" s="125">
        <v>-1.3</v>
      </c>
      <c r="AV13" s="125">
        <v>0</v>
      </c>
      <c r="AW13" s="125">
        <v>0</v>
      </c>
      <c r="AX13" s="125">
        <v>0</v>
      </c>
      <c r="AY13" s="125">
        <v>0</v>
      </c>
      <c r="AZ13" s="125">
        <v>0</v>
      </c>
      <c r="BA13" s="125">
        <v>0</v>
      </c>
      <c r="BB13" s="125">
        <v>0</v>
      </c>
      <c r="BC13" s="125">
        <v>0</v>
      </c>
    </row>
    <row r="14" spans="1:56">
      <c r="L14" s="127">
        <v>45991</v>
      </c>
      <c r="M14" s="184"/>
      <c r="N14" s="61">
        <f t="shared" si="15"/>
        <v>-2.4</v>
      </c>
      <c r="O14" s="61">
        <f t="shared" si="16"/>
        <v>-6.1</v>
      </c>
      <c r="P14" s="61">
        <f t="shared" si="17"/>
        <v>-2.9</v>
      </c>
      <c r="Q14" s="61">
        <f t="shared" si="18"/>
        <v>-1.9</v>
      </c>
      <c r="R14" s="61">
        <f t="shared" si="19"/>
        <v>-3.1</v>
      </c>
      <c r="S14" s="61">
        <f t="shared" si="20"/>
        <v>-9.3000000000000007</v>
      </c>
      <c r="T14" s="61">
        <f t="shared" si="21"/>
        <v>-3.5</v>
      </c>
      <c r="U14" s="61">
        <f t="shared" si="22"/>
        <v>-2.5</v>
      </c>
      <c r="V14" s="61">
        <f t="shared" si="23"/>
        <v>0.1</v>
      </c>
      <c r="W14" s="61">
        <f t="shared" si="24"/>
        <v>1.7</v>
      </c>
      <c r="X14" s="61">
        <f t="shared" si="25"/>
        <v>-0.2</v>
      </c>
      <c r="Y14" s="61">
        <f t="shared" si="26"/>
        <v>0.1</v>
      </c>
      <c r="Z14" s="8"/>
      <c r="AA14" s="169"/>
      <c r="AB14" s="170">
        <v>10</v>
      </c>
      <c r="AC14" s="180">
        <v>-0.03</v>
      </c>
      <c r="AD14" s="180">
        <v>-0.60319999999999996</v>
      </c>
      <c r="AE14" s="180">
        <v>-0.5</v>
      </c>
      <c r="AF14" s="180">
        <v>1</v>
      </c>
      <c r="AG14" s="180">
        <v>0.9</v>
      </c>
      <c r="AH14" s="180">
        <v>0.6</v>
      </c>
      <c r="AI14" s="180">
        <v>0</v>
      </c>
      <c r="AJ14" s="180">
        <v>0.1</v>
      </c>
      <c r="AK14" s="180">
        <v>3.3</v>
      </c>
      <c r="AL14" s="180">
        <v>0.1</v>
      </c>
      <c r="AM14" s="180">
        <v>0.1</v>
      </c>
      <c r="AN14" s="180">
        <f t="shared" si="2"/>
        <v>0.1</v>
      </c>
      <c r="AO14" s="180">
        <f t="shared" si="2"/>
        <v>0.1</v>
      </c>
      <c r="AP14" s="180" t="e">
        <f t="shared" si="2"/>
        <v>#N/A</v>
      </c>
      <c r="AQ14" s="124">
        <v>35581</v>
      </c>
      <c r="AR14" s="125">
        <v>0.2</v>
      </c>
      <c r="AS14" s="125">
        <v>5.7</v>
      </c>
      <c r="AT14" s="125">
        <v>0.7</v>
      </c>
      <c r="AU14" s="125">
        <v>-1.8</v>
      </c>
      <c r="AV14" s="125">
        <v>0</v>
      </c>
      <c r="AW14" s="125">
        <v>0</v>
      </c>
      <c r="AX14" s="125">
        <v>0</v>
      </c>
      <c r="AY14" s="125">
        <v>0</v>
      </c>
      <c r="AZ14" s="125">
        <v>0</v>
      </c>
      <c r="BA14" s="125">
        <v>0</v>
      </c>
      <c r="BB14" s="125">
        <v>0</v>
      </c>
      <c r="BC14" s="125">
        <v>0</v>
      </c>
    </row>
    <row r="15" spans="1:56">
      <c r="L15" s="127">
        <v>45961</v>
      </c>
      <c r="M15" s="184"/>
      <c r="N15" s="61">
        <f t="shared" si="15"/>
        <v>-2.4</v>
      </c>
      <c r="O15" s="61">
        <f t="shared" si="16"/>
        <v>-7.8</v>
      </c>
      <c r="P15" s="61">
        <f t="shared" si="17"/>
        <v>-2.5</v>
      </c>
      <c r="Q15" s="61">
        <f t="shared" si="18"/>
        <v>-1.9</v>
      </c>
      <c r="R15" s="61">
        <f t="shared" si="19"/>
        <v>-3.2</v>
      </c>
      <c r="S15" s="61">
        <f t="shared" si="20"/>
        <v>-9.6999999999999993</v>
      </c>
      <c r="T15" s="61">
        <f t="shared" si="21"/>
        <v>-3.5</v>
      </c>
      <c r="U15" s="61">
        <f t="shared" si="22"/>
        <v>-2.5</v>
      </c>
      <c r="V15" s="61">
        <f t="shared" si="23"/>
        <v>0.1</v>
      </c>
      <c r="W15" s="61">
        <f t="shared" si="24"/>
        <v>1</v>
      </c>
      <c r="X15" s="61">
        <f t="shared" si="25"/>
        <v>0</v>
      </c>
      <c r="Y15" s="61">
        <f t="shared" si="26"/>
        <v>0.1</v>
      </c>
      <c r="Z15" s="8"/>
      <c r="AA15" s="169"/>
      <c r="AB15" s="170">
        <v>11</v>
      </c>
      <c r="AC15" s="180">
        <v>-0.08</v>
      </c>
      <c r="AD15" s="180">
        <v>-0.63549999999999995</v>
      </c>
      <c r="AE15" s="180">
        <v>-0.7</v>
      </c>
      <c r="AF15" s="180">
        <v>2</v>
      </c>
      <c r="AG15" s="180">
        <v>0.6</v>
      </c>
      <c r="AH15" s="180">
        <v>-0.3</v>
      </c>
      <c r="AI15" s="180">
        <v>-0.2</v>
      </c>
      <c r="AJ15" s="180">
        <v>0.7</v>
      </c>
      <c r="AK15" s="180">
        <v>-0.1</v>
      </c>
      <c r="AL15" s="180">
        <v>0</v>
      </c>
      <c r="AM15" s="180">
        <v>-0.3</v>
      </c>
      <c r="AN15" s="180">
        <f t="shared" si="2"/>
        <v>0.1</v>
      </c>
      <c r="AO15" s="180">
        <f t="shared" si="2"/>
        <v>0.1</v>
      </c>
      <c r="AP15" s="180" t="e">
        <f t="shared" si="2"/>
        <v>#N/A</v>
      </c>
      <c r="AQ15" s="124">
        <v>35611</v>
      </c>
      <c r="AR15" s="125">
        <v>-0.37</v>
      </c>
      <c r="AS15" s="125">
        <v>4.7</v>
      </c>
      <c r="AT15" s="125">
        <v>0.4</v>
      </c>
      <c r="AU15" s="125">
        <v>-2.4</v>
      </c>
      <c r="AV15" s="125">
        <v>0</v>
      </c>
      <c r="AW15" s="125">
        <v>0</v>
      </c>
      <c r="AX15" s="125">
        <v>0</v>
      </c>
      <c r="AY15" s="125">
        <v>0</v>
      </c>
      <c r="AZ15" s="125">
        <v>0</v>
      </c>
      <c r="BA15" s="125">
        <v>0</v>
      </c>
      <c r="BB15" s="125">
        <v>0</v>
      </c>
      <c r="BC15" s="125">
        <v>0</v>
      </c>
    </row>
    <row r="16" spans="1:56">
      <c r="L16" s="127">
        <v>45930</v>
      </c>
      <c r="M16" s="184"/>
      <c r="N16" s="61">
        <f t="shared" si="15"/>
        <v>-2.4</v>
      </c>
      <c r="O16" s="61">
        <f t="shared" si="16"/>
        <v>-9</v>
      </c>
      <c r="P16" s="61">
        <f t="shared" si="17"/>
        <v>-2.9</v>
      </c>
      <c r="Q16" s="61">
        <f t="shared" si="18"/>
        <v>-1.7</v>
      </c>
      <c r="R16" s="61">
        <f t="shared" si="19"/>
        <v>-3.3</v>
      </c>
      <c r="S16" s="61">
        <f t="shared" si="20"/>
        <v>-9.9</v>
      </c>
      <c r="T16" s="61">
        <f t="shared" si="21"/>
        <v>-3.6</v>
      </c>
      <c r="U16" s="61">
        <f t="shared" si="22"/>
        <v>-2.6</v>
      </c>
      <c r="V16" s="61">
        <f t="shared" si="23"/>
        <v>0</v>
      </c>
      <c r="W16" s="61">
        <f t="shared" si="24"/>
        <v>1.2</v>
      </c>
      <c r="X16" s="61">
        <f t="shared" si="25"/>
        <v>0</v>
      </c>
      <c r="Y16" s="61">
        <f t="shared" si="26"/>
        <v>-0.1</v>
      </c>
      <c r="Z16" s="8"/>
      <c r="AA16" s="169"/>
      <c r="AB16" s="170">
        <v>12</v>
      </c>
      <c r="AC16" s="180">
        <v>0.01</v>
      </c>
      <c r="AD16" s="180">
        <v>-0.82220000000000004</v>
      </c>
      <c r="AE16" s="180">
        <v>-0.8</v>
      </c>
      <c r="AF16" s="180">
        <v>2</v>
      </c>
      <c r="AG16" s="180">
        <v>0.9</v>
      </c>
      <c r="AH16" s="180">
        <v>-1.3</v>
      </c>
      <c r="AI16" s="180">
        <v>0</v>
      </c>
      <c r="AJ16" s="180">
        <v>1.4</v>
      </c>
      <c r="AK16" s="180">
        <v>-1.6</v>
      </c>
      <c r="AL16" s="180">
        <v>-0.6</v>
      </c>
      <c r="AM16" s="180">
        <v>-0.3</v>
      </c>
      <c r="AN16" s="180">
        <f t="shared" si="2"/>
        <v>0</v>
      </c>
      <c r="AO16" s="180">
        <f t="shared" si="2"/>
        <v>0.3</v>
      </c>
      <c r="AP16" s="180" t="e">
        <f t="shared" si="2"/>
        <v>#N/A</v>
      </c>
      <c r="AQ16" s="124">
        <v>35642</v>
      </c>
      <c r="AR16" s="125">
        <v>-0.16</v>
      </c>
      <c r="AS16" s="125">
        <v>5.3</v>
      </c>
      <c r="AT16" s="125">
        <v>1.2</v>
      </c>
      <c r="AU16" s="125">
        <v>-2.9</v>
      </c>
      <c r="AV16" s="125">
        <v>0</v>
      </c>
      <c r="AW16" s="125">
        <v>0</v>
      </c>
      <c r="AX16" s="125">
        <v>0</v>
      </c>
      <c r="AY16" s="125">
        <v>0</v>
      </c>
      <c r="AZ16" s="125">
        <v>0</v>
      </c>
      <c r="BA16" s="125">
        <v>0</v>
      </c>
      <c r="BB16" s="125">
        <v>0</v>
      </c>
      <c r="BC16" s="125">
        <v>0</v>
      </c>
    </row>
    <row r="17" spans="2:55">
      <c r="L17" s="127">
        <v>45900</v>
      </c>
      <c r="M17" s="184"/>
      <c r="N17" s="61">
        <f t="shared" si="15"/>
        <v>-3.2</v>
      </c>
      <c r="O17" s="61">
        <f t="shared" si="16"/>
        <v>-11.5</v>
      </c>
      <c r="P17" s="61">
        <f t="shared" si="17"/>
        <v>-4.0999999999999996</v>
      </c>
      <c r="Q17" s="61">
        <f t="shared" si="18"/>
        <v>-2.2000000000000002</v>
      </c>
      <c r="R17" s="61">
        <f t="shared" si="19"/>
        <v>-3.4</v>
      </c>
      <c r="S17" s="61">
        <f t="shared" si="20"/>
        <v>-9.9</v>
      </c>
      <c r="T17" s="61">
        <f t="shared" si="21"/>
        <v>-3.7</v>
      </c>
      <c r="U17" s="61">
        <f t="shared" si="22"/>
        <v>-2.7</v>
      </c>
      <c r="V17" s="61">
        <f t="shared" si="23"/>
        <v>0.1</v>
      </c>
      <c r="W17" s="61">
        <f t="shared" si="24"/>
        <v>1.3</v>
      </c>
      <c r="X17" s="61">
        <f t="shared" si="25"/>
        <v>0.2</v>
      </c>
      <c r="Y17" s="61">
        <f t="shared" si="26"/>
        <v>0</v>
      </c>
      <c r="Z17" s="8"/>
      <c r="AA17" s="169"/>
      <c r="AB17" s="170"/>
      <c r="AC17" s="185"/>
      <c r="AD17" s="185"/>
      <c r="AL17" s="180"/>
      <c r="AM17" s="180"/>
      <c r="AN17" s="186"/>
      <c r="AO17" s="186"/>
      <c r="AP17" s="186"/>
      <c r="AQ17" s="124">
        <v>35673</v>
      </c>
      <c r="AR17" s="125">
        <v>-0.77</v>
      </c>
      <c r="AS17" s="125">
        <v>4.2</v>
      </c>
      <c r="AT17" s="125">
        <v>0.2</v>
      </c>
      <c r="AU17" s="125">
        <v>-3</v>
      </c>
      <c r="AV17" s="125">
        <v>0</v>
      </c>
      <c r="AW17" s="125">
        <v>0</v>
      </c>
      <c r="AX17" s="125">
        <v>0</v>
      </c>
      <c r="AY17" s="125">
        <v>0</v>
      </c>
      <c r="AZ17" s="125">
        <v>0</v>
      </c>
      <c r="BA17" s="125">
        <v>0</v>
      </c>
      <c r="BB17" s="125">
        <v>0</v>
      </c>
      <c r="BC17" s="125">
        <v>0</v>
      </c>
    </row>
    <row r="18" spans="2:55">
      <c r="L18" s="127">
        <v>45869</v>
      </c>
      <c r="M18" s="184"/>
      <c r="N18" s="61">
        <f t="shared" si="15"/>
        <v>-4.3</v>
      </c>
      <c r="O18" s="61">
        <f t="shared" si="16"/>
        <v>-14</v>
      </c>
      <c r="P18" s="61">
        <f t="shared" si="17"/>
        <v>-5.4</v>
      </c>
      <c r="Q18" s="61">
        <f t="shared" si="18"/>
        <v>-3.1</v>
      </c>
      <c r="R18" s="61">
        <f t="shared" si="19"/>
        <v>-3.4</v>
      </c>
      <c r="S18" s="61">
        <f t="shared" si="20"/>
        <v>-9.6999999999999993</v>
      </c>
      <c r="T18" s="61">
        <f t="shared" si="21"/>
        <v>-3.7</v>
      </c>
      <c r="U18" s="61">
        <f t="shared" si="22"/>
        <v>-2.8</v>
      </c>
      <c r="V18" s="61">
        <f t="shared" si="23"/>
        <v>-0.2</v>
      </c>
      <c r="W18" s="61">
        <f t="shared" si="24"/>
        <v>-0.2</v>
      </c>
      <c r="X18" s="61">
        <f t="shared" si="25"/>
        <v>-0.1</v>
      </c>
      <c r="Y18" s="61">
        <f t="shared" si="26"/>
        <v>-0.3</v>
      </c>
      <c r="Z18" s="8"/>
      <c r="AA18" s="169"/>
      <c r="AC18" s="185"/>
      <c r="AD18" s="185"/>
      <c r="AL18" s="185"/>
      <c r="AM18" s="185"/>
      <c r="AN18" s="186"/>
      <c r="AO18" s="186"/>
      <c r="AP18" s="186"/>
      <c r="AQ18" s="124">
        <v>35703</v>
      </c>
      <c r="AR18" s="125">
        <v>-0.73</v>
      </c>
      <c r="AS18" s="125">
        <v>3.9</v>
      </c>
      <c r="AT18" s="125">
        <v>0.2</v>
      </c>
      <c r="AU18" s="125">
        <v>-2.8</v>
      </c>
      <c r="AV18" s="125">
        <v>0</v>
      </c>
      <c r="AW18" s="125">
        <v>0</v>
      </c>
      <c r="AX18" s="125">
        <v>0</v>
      </c>
      <c r="AY18" s="125">
        <v>0</v>
      </c>
      <c r="AZ18" s="125">
        <v>0</v>
      </c>
      <c r="BA18" s="125">
        <v>0</v>
      </c>
      <c r="BB18" s="125">
        <v>0</v>
      </c>
      <c r="BC18" s="125">
        <v>0</v>
      </c>
    </row>
    <row r="19" spans="2:55">
      <c r="L19" s="127">
        <v>45838</v>
      </c>
      <c r="M19" s="184"/>
      <c r="N19" s="61">
        <f t="shared" si="15"/>
        <v>-4.4000000000000004</v>
      </c>
      <c r="O19" s="61">
        <f t="shared" si="16"/>
        <v>-13.2</v>
      </c>
      <c r="P19" s="61">
        <f t="shared" si="17"/>
        <v>-5.5</v>
      </c>
      <c r="Q19" s="61">
        <f t="shared" si="18"/>
        <v>-3.2</v>
      </c>
      <c r="R19" s="61">
        <f t="shared" si="19"/>
        <v>-3.2</v>
      </c>
      <c r="S19" s="61">
        <f t="shared" si="20"/>
        <v>-9</v>
      </c>
      <c r="T19" s="61">
        <f t="shared" si="21"/>
        <v>-3.4</v>
      </c>
      <c r="U19" s="61">
        <f t="shared" si="22"/>
        <v>-2.7</v>
      </c>
      <c r="V19" s="61">
        <f t="shared" si="23"/>
        <v>-0.6</v>
      </c>
      <c r="W19" s="61">
        <f t="shared" si="24"/>
        <v>-1.2</v>
      </c>
      <c r="X19" s="61">
        <f t="shared" si="25"/>
        <v>-0.7</v>
      </c>
      <c r="Y19" s="61">
        <f t="shared" si="26"/>
        <v>-0.5</v>
      </c>
      <c r="Z19" s="8"/>
      <c r="AA19" s="169"/>
      <c r="AE19" s="187">
        <v>42035</v>
      </c>
      <c r="AF19" s="187">
        <v>42400</v>
      </c>
      <c r="AG19" s="187">
        <v>42766</v>
      </c>
      <c r="AH19" s="187">
        <v>43131</v>
      </c>
      <c r="AI19" s="187">
        <v>43496</v>
      </c>
      <c r="AJ19" s="187">
        <v>43861</v>
      </c>
      <c r="AK19" s="187">
        <v>44227</v>
      </c>
      <c r="AL19" s="187">
        <v>44592</v>
      </c>
      <c r="AM19" s="187">
        <v>44957</v>
      </c>
      <c r="AN19" s="187">
        <v>45322</v>
      </c>
      <c r="AO19" s="187">
        <v>45688</v>
      </c>
      <c r="AP19" s="187">
        <v>46053</v>
      </c>
      <c r="AQ19" s="124">
        <v>35734</v>
      </c>
      <c r="AR19" s="125">
        <v>-0.75</v>
      </c>
      <c r="AS19" s="125">
        <v>3.8</v>
      </c>
      <c r="AT19" s="125">
        <v>0.1</v>
      </c>
      <c r="AU19" s="125">
        <v>-2.7</v>
      </c>
      <c r="AV19" s="125">
        <v>0</v>
      </c>
      <c r="AW19" s="125">
        <v>0</v>
      </c>
      <c r="AX19" s="125">
        <v>0</v>
      </c>
      <c r="AY19" s="125">
        <v>0</v>
      </c>
      <c r="AZ19" s="125">
        <v>0</v>
      </c>
      <c r="BA19" s="125">
        <v>0</v>
      </c>
      <c r="BB19" s="125">
        <v>0</v>
      </c>
      <c r="BC19" s="125">
        <v>0</v>
      </c>
    </row>
    <row r="20" spans="2:55">
      <c r="L20" s="127">
        <v>45808</v>
      </c>
      <c r="M20" s="184"/>
      <c r="N20" s="61">
        <f t="shared" si="15"/>
        <v>-4</v>
      </c>
      <c r="O20" s="61">
        <f t="shared" si="16"/>
        <v>-11.9</v>
      </c>
      <c r="P20" s="61">
        <f t="shared" si="17"/>
        <v>-5.4</v>
      </c>
      <c r="Q20" s="61">
        <f t="shared" si="18"/>
        <v>-2.8</v>
      </c>
      <c r="R20" s="61">
        <f t="shared" si="19"/>
        <v>-3</v>
      </c>
      <c r="S20" s="61">
        <f t="shared" si="20"/>
        <v>-8.1999999999999993</v>
      </c>
      <c r="T20" s="61">
        <f t="shared" si="21"/>
        <v>-3</v>
      </c>
      <c r="U20" s="61">
        <f t="shared" si="22"/>
        <v>-2.6</v>
      </c>
      <c r="V20" s="61">
        <f t="shared" si="23"/>
        <v>-0.6</v>
      </c>
      <c r="W20" s="61">
        <f t="shared" si="24"/>
        <v>-2.5</v>
      </c>
      <c r="X20" s="61">
        <f t="shared" si="25"/>
        <v>-0.9</v>
      </c>
      <c r="Y20" s="61">
        <f t="shared" si="26"/>
        <v>-0.3</v>
      </c>
      <c r="Z20" s="8"/>
      <c r="AA20" s="169"/>
      <c r="AE20" s="187">
        <v>42063</v>
      </c>
      <c r="AF20" s="187">
        <v>42429</v>
      </c>
      <c r="AG20" s="187">
        <v>42794</v>
      </c>
      <c r="AH20" s="187">
        <v>43159</v>
      </c>
      <c r="AI20" s="187">
        <v>43524</v>
      </c>
      <c r="AJ20" s="187">
        <v>43890</v>
      </c>
      <c r="AK20" s="187">
        <v>44255</v>
      </c>
      <c r="AL20" s="187">
        <v>44620</v>
      </c>
      <c r="AM20" s="187">
        <v>44985</v>
      </c>
      <c r="AN20" s="187">
        <v>45351</v>
      </c>
      <c r="AO20" s="187">
        <v>45716</v>
      </c>
      <c r="AP20" s="187">
        <v>46081</v>
      </c>
      <c r="AQ20" s="124">
        <v>35764</v>
      </c>
      <c r="AR20" s="125">
        <v>-0.35</v>
      </c>
      <c r="AS20" s="125">
        <v>3.4</v>
      </c>
      <c r="AT20" s="125">
        <v>-0.1</v>
      </c>
      <c r="AU20" s="125">
        <v>-1.6</v>
      </c>
      <c r="AV20" s="125">
        <v>0</v>
      </c>
      <c r="AW20" s="125">
        <v>0</v>
      </c>
      <c r="AX20" s="125">
        <v>0</v>
      </c>
      <c r="AY20" s="125">
        <v>0</v>
      </c>
      <c r="AZ20" s="125">
        <v>0</v>
      </c>
      <c r="BA20" s="125">
        <v>0</v>
      </c>
      <c r="BB20" s="125">
        <v>0</v>
      </c>
      <c r="BC20" s="125">
        <v>0</v>
      </c>
    </row>
    <row r="21" spans="2:55">
      <c r="L21" s="127">
        <v>45777</v>
      </c>
      <c r="M21" s="184"/>
      <c r="N21" s="61">
        <f t="shared" si="15"/>
        <v>-3.1</v>
      </c>
      <c r="O21" s="61">
        <f t="shared" si="16"/>
        <v>-9.4</v>
      </c>
      <c r="P21" s="61">
        <f t="shared" si="17"/>
        <v>-3.6</v>
      </c>
      <c r="Q21" s="61">
        <f t="shared" si="18"/>
        <v>-2.2999999999999998</v>
      </c>
      <c r="R21" s="61">
        <f t="shared" si="19"/>
        <v>-2.7</v>
      </c>
      <c r="S21" s="61">
        <f t="shared" si="20"/>
        <v>-7.2</v>
      </c>
      <c r="T21" s="61">
        <f t="shared" si="21"/>
        <v>-2.2999999999999998</v>
      </c>
      <c r="U21" s="61">
        <f t="shared" si="22"/>
        <v>-2.6</v>
      </c>
      <c r="V21" s="61">
        <f t="shared" si="23"/>
        <v>-0.5</v>
      </c>
      <c r="W21" s="61">
        <f t="shared" si="24"/>
        <v>-2.1</v>
      </c>
      <c r="X21" s="61">
        <f t="shared" si="25"/>
        <v>-1</v>
      </c>
      <c r="Y21" s="61">
        <f t="shared" si="26"/>
        <v>-0.2</v>
      </c>
      <c r="Z21" s="8"/>
      <c r="AA21" s="169"/>
      <c r="AE21" s="187">
        <v>42094</v>
      </c>
      <c r="AF21" s="187">
        <v>42460</v>
      </c>
      <c r="AG21" s="187">
        <v>42825</v>
      </c>
      <c r="AH21" s="187">
        <v>43190</v>
      </c>
      <c r="AI21" s="187">
        <v>43555</v>
      </c>
      <c r="AJ21" s="187">
        <v>43921</v>
      </c>
      <c r="AK21" s="187">
        <v>44286</v>
      </c>
      <c r="AL21" s="187">
        <v>44651</v>
      </c>
      <c r="AM21" s="187">
        <v>45016</v>
      </c>
      <c r="AN21" s="187">
        <v>45382</v>
      </c>
      <c r="AO21" s="187">
        <v>45747</v>
      </c>
      <c r="AP21" s="187">
        <v>46112</v>
      </c>
      <c r="AQ21" s="124">
        <v>35795</v>
      </c>
      <c r="AR21" s="125">
        <v>-0.57999999999999996</v>
      </c>
      <c r="AS21" s="125">
        <v>3.2</v>
      </c>
      <c r="AT21" s="125">
        <v>-0.7</v>
      </c>
      <c r="AU21" s="125">
        <v>-1.3</v>
      </c>
      <c r="AV21" s="125">
        <v>0</v>
      </c>
      <c r="AW21" s="125">
        <v>0</v>
      </c>
      <c r="AX21" s="125">
        <v>0</v>
      </c>
      <c r="AY21" s="125">
        <v>0</v>
      </c>
      <c r="AZ21" s="125">
        <v>0</v>
      </c>
      <c r="BA21" s="125">
        <v>0</v>
      </c>
      <c r="BB21" s="125">
        <v>0</v>
      </c>
      <c r="BC21" s="125">
        <v>0</v>
      </c>
    </row>
    <row r="22" spans="2:55">
      <c r="L22" s="127">
        <v>45747</v>
      </c>
      <c r="M22" s="184"/>
      <c r="N22" s="61">
        <f t="shared" si="15"/>
        <v>-2.8</v>
      </c>
      <c r="O22" s="61">
        <f t="shared" si="16"/>
        <v>-8.3000000000000007</v>
      </c>
      <c r="P22" s="61">
        <f t="shared" si="17"/>
        <v>-2.4</v>
      </c>
      <c r="Q22" s="61">
        <f t="shared" si="18"/>
        <v>-2.6</v>
      </c>
      <c r="R22" s="61">
        <f t="shared" si="19"/>
        <v>-2.6</v>
      </c>
      <c r="S22" s="61">
        <f t="shared" si="20"/>
        <v>-6.5</v>
      </c>
      <c r="T22" s="61">
        <f t="shared" si="21"/>
        <v>-1.9</v>
      </c>
      <c r="U22" s="61">
        <f t="shared" si="22"/>
        <v>-2.6</v>
      </c>
      <c r="V22" s="61">
        <f t="shared" si="23"/>
        <v>-0.4</v>
      </c>
      <c r="W22" s="61">
        <f t="shared" si="24"/>
        <v>-2.9</v>
      </c>
      <c r="X22" s="61">
        <f t="shared" si="25"/>
        <v>-0.6</v>
      </c>
      <c r="Y22" s="61">
        <f t="shared" si="26"/>
        <v>-0.1</v>
      </c>
      <c r="Z22" s="8"/>
      <c r="AA22" s="169"/>
      <c r="AE22" s="187">
        <v>42124</v>
      </c>
      <c r="AF22" s="187">
        <v>42490</v>
      </c>
      <c r="AG22" s="187">
        <v>42855</v>
      </c>
      <c r="AH22" s="187">
        <v>43220</v>
      </c>
      <c r="AI22" s="187">
        <v>43585</v>
      </c>
      <c r="AJ22" s="187">
        <v>43951</v>
      </c>
      <c r="AK22" s="187">
        <v>44316</v>
      </c>
      <c r="AL22" s="187">
        <v>44681</v>
      </c>
      <c r="AM22" s="187">
        <v>45046</v>
      </c>
      <c r="AN22" s="187">
        <v>45412</v>
      </c>
      <c r="AO22" s="187">
        <v>45777</v>
      </c>
      <c r="AP22" s="187">
        <v>46142</v>
      </c>
      <c r="AQ22" s="124">
        <v>35826</v>
      </c>
      <c r="AR22" s="125">
        <v>-1.57</v>
      </c>
      <c r="AS22" s="125">
        <v>2.7</v>
      </c>
      <c r="AT22" s="125">
        <v>-1.5</v>
      </c>
      <c r="AU22" s="125">
        <v>-2.5</v>
      </c>
      <c r="AV22" s="125">
        <v>0</v>
      </c>
      <c r="AW22" s="125">
        <v>0</v>
      </c>
      <c r="AX22" s="125">
        <v>0</v>
      </c>
      <c r="AY22" s="125">
        <v>0</v>
      </c>
      <c r="AZ22" s="125">
        <v>0</v>
      </c>
      <c r="BA22" s="125">
        <v>0</v>
      </c>
      <c r="BB22" s="125">
        <v>0</v>
      </c>
      <c r="BC22" s="125">
        <v>0</v>
      </c>
    </row>
    <row r="23" spans="2:55">
      <c r="L23" s="127">
        <v>45716</v>
      </c>
      <c r="M23" s="184"/>
      <c r="N23" s="61">
        <f t="shared" si="15"/>
        <v>-2.5</v>
      </c>
      <c r="O23" s="61">
        <f t="shared" si="16"/>
        <v>-6.3</v>
      </c>
      <c r="P23" s="61">
        <f t="shared" si="17"/>
        <v>-1.5</v>
      </c>
      <c r="Q23" s="61">
        <f t="shared" si="18"/>
        <v>-2.7</v>
      </c>
      <c r="R23" s="61">
        <f t="shared" si="19"/>
        <v>-2.6</v>
      </c>
      <c r="S23" s="61">
        <f t="shared" si="20"/>
        <v>-5.6</v>
      </c>
      <c r="T23" s="61">
        <f t="shared" si="21"/>
        <v>-1.7</v>
      </c>
      <c r="U23" s="61">
        <f t="shared" si="22"/>
        <v>-2.7</v>
      </c>
      <c r="V23" s="61">
        <f t="shared" si="23"/>
        <v>-0.2</v>
      </c>
      <c r="W23" s="61">
        <f t="shared" si="24"/>
        <v>-1.3</v>
      </c>
      <c r="X23" s="61">
        <f t="shared" si="25"/>
        <v>0.1</v>
      </c>
      <c r="Y23" s="61">
        <f t="shared" si="26"/>
        <v>-0.2</v>
      </c>
      <c r="Z23" s="8"/>
      <c r="AA23" s="169"/>
      <c r="AE23" s="187">
        <v>42155</v>
      </c>
      <c r="AF23" s="187">
        <v>42521</v>
      </c>
      <c r="AG23" s="187">
        <v>42886</v>
      </c>
      <c r="AH23" s="187">
        <v>43251</v>
      </c>
      <c r="AI23" s="187">
        <v>43616</v>
      </c>
      <c r="AJ23" s="187">
        <v>43982</v>
      </c>
      <c r="AK23" s="187">
        <v>44347</v>
      </c>
      <c r="AL23" s="187">
        <v>44712</v>
      </c>
      <c r="AM23" s="187">
        <v>45077</v>
      </c>
      <c r="AN23" s="187">
        <v>45443</v>
      </c>
      <c r="AO23" s="187">
        <v>45808</v>
      </c>
      <c r="AP23" s="187">
        <v>46173</v>
      </c>
      <c r="AQ23" s="124">
        <v>35854</v>
      </c>
      <c r="AR23" s="125">
        <v>-2.71</v>
      </c>
      <c r="AS23" s="125">
        <v>0.8</v>
      </c>
      <c r="AT23" s="125">
        <v>-3.6</v>
      </c>
      <c r="AU23" s="125">
        <v>-2.5</v>
      </c>
      <c r="AV23" s="125">
        <v>0</v>
      </c>
      <c r="AW23" s="125">
        <v>0</v>
      </c>
      <c r="AX23" s="125">
        <v>0</v>
      </c>
      <c r="AY23" s="125">
        <v>0</v>
      </c>
      <c r="AZ23" s="125">
        <v>0</v>
      </c>
      <c r="BA23" s="125">
        <v>0</v>
      </c>
      <c r="BB23" s="125">
        <v>0</v>
      </c>
      <c r="BC23" s="125">
        <v>0</v>
      </c>
    </row>
    <row r="24" spans="2:55">
      <c r="B24" s="328"/>
      <c r="C24" s="329"/>
      <c r="D24" s="329"/>
      <c r="E24" s="329"/>
      <c r="F24" s="329"/>
      <c r="G24" s="329"/>
      <c r="H24" s="329"/>
      <c r="I24" s="329"/>
      <c r="J24" s="330"/>
      <c r="L24" s="127">
        <v>45688</v>
      </c>
      <c r="M24" s="184"/>
      <c r="N24" s="61">
        <f t="shared" si="15"/>
        <v>-2.6</v>
      </c>
      <c r="O24" s="61">
        <f t="shared" si="16"/>
        <v>-4.9000000000000004</v>
      </c>
      <c r="P24" s="61">
        <f t="shared" si="17"/>
        <v>-1.9</v>
      </c>
      <c r="Q24" s="61">
        <f t="shared" si="18"/>
        <v>-2.7</v>
      </c>
      <c r="R24" s="61">
        <f t="shared" si="19"/>
        <v>-2.6</v>
      </c>
      <c r="S24" s="61">
        <f t="shared" si="20"/>
        <v>-4.9000000000000004</v>
      </c>
      <c r="T24" s="61">
        <f t="shared" si="21"/>
        <v>-1.9</v>
      </c>
      <c r="U24" s="61">
        <f t="shared" si="22"/>
        <v>-2.7</v>
      </c>
      <c r="V24" s="61">
        <f t="shared" si="23"/>
        <v>-0.2</v>
      </c>
      <c r="W24" s="61">
        <f t="shared" si="24"/>
        <v>-0.2</v>
      </c>
      <c r="X24" s="61">
        <f t="shared" si="25"/>
        <v>0</v>
      </c>
      <c r="Y24" s="61">
        <f t="shared" si="26"/>
        <v>-0.3</v>
      </c>
      <c r="Z24" s="8"/>
      <c r="AA24" s="169"/>
      <c r="AE24" s="187">
        <v>42185</v>
      </c>
      <c r="AF24" s="187">
        <v>42551</v>
      </c>
      <c r="AG24" s="187">
        <v>42916</v>
      </c>
      <c r="AH24" s="187">
        <v>43281</v>
      </c>
      <c r="AI24" s="187">
        <v>43646</v>
      </c>
      <c r="AJ24" s="187">
        <v>44012</v>
      </c>
      <c r="AK24" s="187">
        <v>44377</v>
      </c>
      <c r="AL24" s="187">
        <v>44742</v>
      </c>
      <c r="AM24" s="187">
        <v>45107</v>
      </c>
      <c r="AN24" s="187">
        <v>45473</v>
      </c>
      <c r="AO24" s="187">
        <v>45838</v>
      </c>
      <c r="AP24" s="187">
        <v>46203</v>
      </c>
      <c r="AQ24" s="124">
        <v>35885</v>
      </c>
      <c r="AR24" s="125">
        <v>-3.55</v>
      </c>
      <c r="AS24" s="125">
        <v>0.8</v>
      </c>
      <c r="AT24" s="125">
        <v>-4.5999999999999996</v>
      </c>
      <c r="AU24" s="125">
        <v>-3.3</v>
      </c>
      <c r="AV24" s="125">
        <v>0</v>
      </c>
      <c r="AW24" s="125">
        <v>0</v>
      </c>
      <c r="AX24" s="125">
        <v>0</v>
      </c>
      <c r="AY24" s="125">
        <v>0</v>
      </c>
      <c r="AZ24" s="125">
        <v>0</v>
      </c>
      <c r="BA24" s="125">
        <v>0</v>
      </c>
      <c r="BB24" s="125">
        <v>0</v>
      </c>
      <c r="BC24" s="125">
        <v>0</v>
      </c>
    </row>
    <row r="25" spans="2:55">
      <c r="B25" s="68"/>
      <c r="C25" s="69"/>
      <c r="D25" s="69"/>
      <c r="E25" s="69"/>
      <c r="F25" s="69"/>
      <c r="G25" s="69"/>
      <c r="H25" s="69"/>
      <c r="I25" s="69"/>
      <c r="J25" s="129"/>
      <c r="L25" s="127">
        <v>45657</v>
      </c>
      <c r="M25" s="184"/>
      <c r="N25" s="61">
        <f t="shared" si="15"/>
        <v>-2.6</v>
      </c>
      <c r="O25" s="61">
        <f t="shared" si="16"/>
        <v>-4.5999999999999996</v>
      </c>
      <c r="P25" s="61">
        <f t="shared" si="17"/>
        <v>-2.2000000000000002</v>
      </c>
      <c r="Q25" s="61">
        <f t="shared" si="18"/>
        <v>-2.7</v>
      </c>
      <c r="R25" s="61">
        <f t="shared" si="19"/>
        <v>-2.5</v>
      </c>
      <c r="S25" s="61">
        <f t="shared" si="20"/>
        <v>-2.9</v>
      </c>
      <c r="T25" s="61">
        <f t="shared" si="21"/>
        <v>-1.7</v>
      </c>
      <c r="U25" s="61">
        <f t="shared" si="22"/>
        <v>-2.9</v>
      </c>
      <c r="V25" s="61">
        <f t="shared" si="23"/>
        <v>0</v>
      </c>
      <c r="W25" s="61">
        <f t="shared" si="24"/>
        <v>-0.8</v>
      </c>
      <c r="X25" s="61">
        <f t="shared" si="25"/>
        <v>0.3</v>
      </c>
      <c r="Y25" s="61">
        <f t="shared" si="26"/>
        <v>-0.1</v>
      </c>
      <c r="Z25" s="8"/>
      <c r="AA25" s="169"/>
      <c r="AE25" s="187">
        <v>42216</v>
      </c>
      <c r="AF25" s="187">
        <v>42582</v>
      </c>
      <c r="AG25" s="187">
        <v>42947</v>
      </c>
      <c r="AH25" s="187">
        <v>43312</v>
      </c>
      <c r="AI25" s="187">
        <v>43677</v>
      </c>
      <c r="AJ25" s="187">
        <v>44043</v>
      </c>
      <c r="AK25" s="187">
        <v>44408</v>
      </c>
      <c r="AL25" s="187">
        <v>44773</v>
      </c>
      <c r="AM25" s="187">
        <v>45138</v>
      </c>
      <c r="AN25" s="187">
        <v>45504</v>
      </c>
      <c r="AO25" s="187">
        <v>45869</v>
      </c>
      <c r="AP25" s="187">
        <v>46234</v>
      </c>
      <c r="AQ25" s="124">
        <v>35915</v>
      </c>
      <c r="AR25" s="125">
        <v>-3.81</v>
      </c>
      <c r="AS25" s="125">
        <v>2.4</v>
      </c>
      <c r="AT25" s="125">
        <v>-6</v>
      </c>
      <c r="AU25" s="125">
        <v>-2.8</v>
      </c>
      <c r="AV25" s="125">
        <v>0</v>
      </c>
      <c r="AW25" s="125">
        <v>0</v>
      </c>
      <c r="AX25" s="125">
        <v>0</v>
      </c>
      <c r="AY25" s="125">
        <v>0</v>
      </c>
      <c r="AZ25" s="125">
        <v>0</v>
      </c>
      <c r="BA25" s="125">
        <v>0</v>
      </c>
      <c r="BB25" s="125">
        <v>0</v>
      </c>
      <c r="BC25" s="125">
        <v>0</v>
      </c>
    </row>
    <row r="26" spans="2:55">
      <c r="L26" s="127">
        <v>45626</v>
      </c>
      <c r="M26" s="184"/>
      <c r="N26" s="61">
        <f t="shared" si="15"/>
        <v>-2.9</v>
      </c>
      <c r="O26" s="61">
        <f t="shared" si="16"/>
        <v>-4.9000000000000004</v>
      </c>
      <c r="P26" s="61">
        <f t="shared" si="17"/>
        <v>-2.9</v>
      </c>
      <c r="Q26" s="61">
        <f t="shared" si="18"/>
        <v>-2.7</v>
      </c>
      <c r="R26" s="61">
        <f t="shared" si="19"/>
        <v>-2.5</v>
      </c>
      <c r="S26" s="61">
        <f t="shared" si="20"/>
        <v>-2.7</v>
      </c>
      <c r="T26" s="61">
        <f t="shared" si="21"/>
        <v>-1.6</v>
      </c>
      <c r="U26" s="61">
        <f t="shared" si="22"/>
        <v>-2.9</v>
      </c>
      <c r="V26" s="61">
        <f t="shared" si="23"/>
        <v>0.1</v>
      </c>
      <c r="W26" s="61">
        <f t="shared" si="24"/>
        <v>-0.1</v>
      </c>
      <c r="X26" s="61">
        <f t="shared" si="25"/>
        <v>0.2</v>
      </c>
      <c r="Y26" s="61">
        <f t="shared" si="26"/>
        <v>0.1</v>
      </c>
      <c r="Z26" s="8"/>
      <c r="AA26" s="169"/>
      <c r="AE26" s="187">
        <v>42247</v>
      </c>
      <c r="AF26" s="187">
        <v>42613</v>
      </c>
      <c r="AG26" s="187">
        <v>42978</v>
      </c>
      <c r="AH26" s="187">
        <v>43343</v>
      </c>
      <c r="AI26" s="187">
        <v>43708</v>
      </c>
      <c r="AJ26" s="187">
        <v>44074</v>
      </c>
      <c r="AK26" s="187">
        <v>44439</v>
      </c>
      <c r="AL26" s="187">
        <v>44804</v>
      </c>
      <c r="AM26" s="187">
        <v>45169</v>
      </c>
      <c r="AN26" s="187">
        <v>45535</v>
      </c>
      <c r="AO26" s="187">
        <v>45900</v>
      </c>
      <c r="AP26" s="187">
        <v>46265</v>
      </c>
      <c r="AQ26" s="124">
        <v>35946</v>
      </c>
      <c r="AR26" s="125">
        <v>-5.42</v>
      </c>
      <c r="AS26" s="125">
        <v>-2.8</v>
      </c>
      <c r="AT26" s="125">
        <v>-7.3</v>
      </c>
      <c r="AU26" s="125">
        <v>-4</v>
      </c>
      <c r="AV26" s="125">
        <v>0</v>
      </c>
      <c r="AW26" s="125">
        <v>0</v>
      </c>
      <c r="AX26" s="125">
        <v>0</v>
      </c>
      <c r="AY26" s="125">
        <v>0</v>
      </c>
      <c r="AZ26" s="125">
        <v>0</v>
      </c>
      <c r="BA26" s="125">
        <v>0</v>
      </c>
      <c r="BB26" s="125">
        <v>0</v>
      </c>
      <c r="BC26" s="125">
        <v>0</v>
      </c>
    </row>
    <row r="27" spans="2:55">
      <c r="L27" s="127">
        <v>45596</v>
      </c>
      <c r="M27" s="184"/>
      <c r="N27" s="61">
        <f t="shared" si="15"/>
        <v>-3.3</v>
      </c>
      <c r="O27" s="61">
        <f t="shared" si="16"/>
        <v>-5.0999999999999996</v>
      </c>
      <c r="P27" s="61">
        <f t="shared" si="17"/>
        <v>-4</v>
      </c>
      <c r="Q27" s="61">
        <f t="shared" si="18"/>
        <v>-2.9</v>
      </c>
      <c r="R27" s="61">
        <f t="shared" si="19"/>
        <v>-2.5</v>
      </c>
      <c r="S27" s="61">
        <f t="shared" si="20"/>
        <v>-2.5</v>
      </c>
      <c r="T27" s="61">
        <f t="shared" si="21"/>
        <v>-1.5</v>
      </c>
      <c r="U27" s="61">
        <f t="shared" si="22"/>
        <v>-2.9</v>
      </c>
      <c r="V27" s="61">
        <f t="shared" si="23"/>
        <v>0.1</v>
      </c>
      <c r="W27" s="61">
        <f t="shared" si="24"/>
        <v>-0.3</v>
      </c>
      <c r="X27" s="61">
        <f t="shared" si="25"/>
        <v>-0.4</v>
      </c>
      <c r="Y27" s="61">
        <f t="shared" si="26"/>
        <v>0.3</v>
      </c>
      <c r="Z27" s="8"/>
      <c r="AA27" s="169"/>
      <c r="AE27" s="187">
        <v>42277</v>
      </c>
      <c r="AF27" s="187">
        <v>42643</v>
      </c>
      <c r="AG27" s="187">
        <v>43008</v>
      </c>
      <c r="AH27" s="187">
        <v>43373</v>
      </c>
      <c r="AI27" s="187">
        <v>43738</v>
      </c>
      <c r="AJ27" s="187">
        <v>44104</v>
      </c>
      <c r="AK27" s="187">
        <v>44469</v>
      </c>
      <c r="AL27" s="187">
        <v>44834</v>
      </c>
      <c r="AM27" s="187">
        <v>45199</v>
      </c>
      <c r="AN27" s="187">
        <v>45565</v>
      </c>
      <c r="AO27" s="187">
        <v>45930</v>
      </c>
      <c r="AP27" s="187">
        <v>46295</v>
      </c>
      <c r="AQ27" s="124">
        <v>35976</v>
      </c>
      <c r="AR27" s="125">
        <v>-5.36</v>
      </c>
      <c r="AS27" s="125">
        <v>-2.2999999999999998</v>
      </c>
      <c r="AT27" s="125">
        <v>-7.6</v>
      </c>
      <c r="AU27" s="125">
        <v>-3.6</v>
      </c>
      <c r="AV27" s="125">
        <v>0</v>
      </c>
      <c r="AW27" s="125">
        <v>0</v>
      </c>
      <c r="AX27" s="125">
        <v>0</v>
      </c>
      <c r="AY27" s="125">
        <v>0</v>
      </c>
      <c r="AZ27" s="125">
        <v>0</v>
      </c>
      <c r="BA27" s="125">
        <v>0</v>
      </c>
      <c r="BB27" s="125">
        <v>0</v>
      </c>
      <c r="BC27" s="125">
        <v>0</v>
      </c>
    </row>
    <row r="28" spans="2:55">
      <c r="L28" s="127">
        <v>45565</v>
      </c>
      <c r="M28" s="184"/>
      <c r="N28" s="61">
        <f t="shared" si="15"/>
        <v>-3.3</v>
      </c>
      <c r="O28" s="61">
        <f t="shared" si="16"/>
        <v>-2.5</v>
      </c>
      <c r="P28" s="61">
        <f t="shared" si="17"/>
        <v>-3.2</v>
      </c>
      <c r="Q28" s="61">
        <f t="shared" si="18"/>
        <v>-3.3</v>
      </c>
      <c r="R28" s="61">
        <f t="shared" si="19"/>
        <v>-2.4</v>
      </c>
      <c r="S28" s="61">
        <f t="shared" si="20"/>
        <v>-2.2000000000000002</v>
      </c>
      <c r="T28" s="61">
        <f t="shared" si="21"/>
        <v>-1.2</v>
      </c>
      <c r="U28" s="61">
        <f t="shared" si="22"/>
        <v>-2.9</v>
      </c>
      <c r="V28" s="61">
        <f t="shared" si="23"/>
        <v>-0.8</v>
      </c>
      <c r="W28" s="61">
        <f t="shared" si="24"/>
        <v>-1.6</v>
      </c>
      <c r="X28" s="61">
        <f t="shared" si="25"/>
        <v>-1.2</v>
      </c>
      <c r="Y28" s="61">
        <f t="shared" si="26"/>
        <v>-0.6</v>
      </c>
      <c r="Z28" s="8"/>
      <c r="AA28" s="169"/>
      <c r="AE28" s="187">
        <v>42308</v>
      </c>
      <c r="AF28" s="187">
        <v>42674</v>
      </c>
      <c r="AG28" s="187">
        <v>43039</v>
      </c>
      <c r="AH28" s="187">
        <v>43404</v>
      </c>
      <c r="AI28" s="187">
        <v>43769</v>
      </c>
      <c r="AJ28" s="187">
        <v>44135</v>
      </c>
      <c r="AK28" s="187">
        <v>44500</v>
      </c>
      <c r="AL28" s="187">
        <v>44865</v>
      </c>
      <c r="AM28" s="187">
        <v>45230</v>
      </c>
      <c r="AN28" s="187">
        <v>45596</v>
      </c>
      <c r="AO28" s="187">
        <v>45961</v>
      </c>
      <c r="AP28" s="187">
        <v>46326</v>
      </c>
      <c r="AQ28" s="124">
        <v>36007</v>
      </c>
      <c r="AR28" s="125">
        <v>-5.51</v>
      </c>
      <c r="AS28" s="125">
        <v>-3.5</v>
      </c>
      <c r="AT28" s="125">
        <v>-8.1999999999999993</v>
      </c>
      <c r="AU28" s="125">
        <v>-3.1</v>
      </c>
      <c r="AV28" s="125">
        <v>0</v>
      </c>
      <c r="AW28" s="125">
        <v>0</v>
      </c>
      <c r="AX28" s="125">
        <v>0</v>
      </c>
      <c r="AY28" s="125">
        <v>0</v>
      </c>
      <c r="AZ28" s="125">
        <v>0</v>
      </c>
      <c r="BA28" s="125">
        <v>0</v>
      </c>
      <c r="BB28" s="125">
        <v>0</v>
      </c>
      <c r="BC28" s="125">
        <v>0</v>
      </c>
    </row>
    <row r="29" spans="2:55">
      <c r="L29" s="127">
        <v>45535</v>
      </c>
      <c r="M29" s="184"/>
      <c r="N29" s="61">
        <f t="shared" si="15"/>
        <v>-2</v>
      </c>
      <c r="O29" s="61">
        <f t="shared" si="16"/>
        <v>0.9</v>
      </c>
      <c r="P29" s="61">
        <f t="shared" si="17"/>
        <v>-0.8</v>
      </c>
      <c r="Q29" s="61">
        <f t="shared" si="18"/>
        <v>-2.7</v>
      </c>
      <c r="R29" s="61">
        <f t="shared" si="19"/>
        <v>-2.2999999999999998</v>
      </c>
      <c r="S29" s="61">
        <f t="shared" si="20"/>
        <v>-2.2000000000000002</v>
      </c>
      <c r="T29" s="61">
        <f t="shared" si="21"/>
        <v>-0.9</v>
      </c>
      <c r="U29" s="61">
        <f t="shared" si="22"/>
        <v>-2.8</v>
      </c>
      <c r="V29" s="61">
        <f t="shared" si="23"/>
        <v>-1</v>
      </c>
      <c r="W29" s="61">
        <f t="shared" si="24"/>
        <v>-1.6</v>
      </c>
      <c r="X29" s="61">
        <f t="shared" si="25"/>
        <v>-1.2</v>
      </c>
      <c r="Y29" s="61">
        <f t="shared" si="26"/>
        <v>-0.9</v>
      </c>
      <c r="Z29" s="8"/>
      <c r="AA29" s="169"/>
      <c r="AE29" s="187">
        <v>42338</v>
      </c>
      <c r="AF29" s="187">
        <v>42704</v>
      </c>
      <c r="AG29" s="187">
        <v>43069</v>
      </c>
      <c r="AH29" s="187">
        <v>43434</v>
      </c>
      <c r="AI29" s="187">
        <v>43799</v>
      </c>
      <c r="AJ29" s="187">
        <v>44165</v>
      </c>
      <c r="AK29" s="187">
        <v>44530</v>
      </c>
      <c r="AL29" s="187">
        <v>44895</v>
      </c>
      <c r="AM29" s="187">
        <v>45260</v>
      </c>
      <c r="AN29" s="187">
        <v>45626</v>
      </c>
      <c r="AO29" s="187">
        <v>45991</v>
      </c>
      <c r="AP29" s="187">
        <v>46356</v>
      </c>
      <c r="AQ29" s="124">
        <v>36038</v>
      </c>
      <c r="AR29" s="125">
        <v>-6</v>
      </c>
      <c r="AS29" s="125">
        <v>-3.9</v>
      </c>
      <c r="AT29" s="125">
        <v>-8.4</v>
      </c>
      <c r="AU29" s="125">
        <v>-3.9</v>
      </c>
      <c r="AV29" s="125">
        <v>0</v>
      </c>
      <c r="AW29" s="125">
        <v>0</v>
      </c>
      <c r="AX29" s="125">
        <v>0</v>
      </c>
      <c r="AY29" s="125">
        <v>0</v>
      </c>
      <c r="AZ29" s="125">
        <v>0</v>
      </c>
      <c r="BA29" s="125">
        <v>0</v>
      </c>
      <c r="BB29" s="125">
        <v>0</v>
      </c>
      <c r="BC29" s="125">
        <v>0</v>
      </c>
    </row>
    <row r="30" spans="2:55">
      <c r="L30" s="127">
        <v>45504</v>
      </c>
      <c r="M30" s="184"/>
      <c r="N30" s="61">
        <f t="shared" si="15"/>
        <v>-0.7</v>
      </c>
      <c r="O30" s="61">
        <f t="shared" si="16"/>
        <v>3.5</v>
      </c>
      <c r="P30" s="61">
        <f t="shared" si="17"/>
        <v>1.8</v>
      </c>
      <c r="Q30" s="61">
        <f t="shared" si="18"/>
        <v>-2.1</v>
      </c>
      <c r="R30" s="61">
        <f t="shared" si="19"/>
        <v>-2.2999999999999998</v>
      </c>
      <c r="S30" s="61">
        <f t="shared" si="20"/>
        <v>-2.6</v>
      </c>
      <c r="T30" s="61">
        <f t="shared" si="21"/>
        <v>-1</v>
      </c>
      <c r="U30" s="61">
        <f t="shared" si="22"/>
        <v>-2.9</v>
      </c>
      <c r="V30" s="61">
        <f t="shared" si="23"/>
        <v>-0.3</v>
      </c>
      <c r="W30" s="61">
        <f t="shared" si="24"/>
        <v>0.7</v>
      </c>
      <c r="X30" s="61">
        <f t="shared" si="25"/>
        <v>-0.2</v>
      </c>
      <c r="Y30" s="61">
        <f t="shared" si="26"/>
        <v>-0.4</v>
      </c>
      <c r="Z30" s="8"/>
      <c r="AA30" s="169"/>
      <c r="AE30" s="187">
        <v>42369</v>
      </c>
      <c r="AF30" s="187">
        <v>42735</v>
      </c>
      <c r="AG30" s="187">
        <v>43100</v>
      </c>
      <c r="AH30" s="187">
        <v>43465</v>
      </c>
      <c r="AI30" s="187">
        <v>43830</v>
      </c>
      <c r="AJ30" s="187">
        <v>44196</v>
      </c>
      <c r="AK30" s="187">
        <v>44561</v>
      </c>
      <c r="AL30" s="187">
        <v>44926</v>
      </c>
      <c r="AM30" s="187">
        <v>45291</v>
      </c>
      <c r="AN30" s="187">
        <v>45657</v>
      </c>
      <c r="AO30" s="187">
        <v>46022</v>
      </c>
      <c r="AP30" s="187">
        <v>46387</v>
      </c>
      <c r="AQ30" s="124">
        <v>36068</v>
      </c>
      <c r="AR30" s="125">
        <v>-6.06</v>
      </c>
      <c r="AS30" s="125">
        <v>-1.7</v>
      </c>
      <c r="AT30" s="125">
        <v>-8.6</v>
      </c>
      <c r="AU30" s="125">
        <v>-4.2</v>
      </c>
      <c r="AV30" s="125">
        <v>0</v>
      </c>
      <c r="AW30" s="125">
        <v>0</v>
      </c>
      <c r="AX30" s="125">
        <v>0</v>
      </c>
      <c r="AY30" s="125">
        <v>0</v>
      </c>
      <c r="AZ30" s="125">
        <v>0</v>
      </c>
      <c r="BA30" s="125">
        <v>0</v>
      </c>
      <c r="BB30" s="125">
        <v>0</v>
      </c>
      <c r="BC30" s="125">
        <v>0</v>
      </c>
    </row>
    <row r="31" spans="2:55">
      <c r="L31" s="127">
        <v>45473</v>
      </c>
      <c r="M31" s="184"/>
      <c r="N31" s="61">
        <f t="shared" si="15"/>
        <v>-0.8</v>
      </c>
      <c r="O31" s="61">
        <f t="shared" si="16"/>
        <v>2.7</v>
      </c>
      <c r="P31" s="61">
        <f t="shared" si="17"/>
        <v>1.6</v>
      </c>
      <c r="Q31" s="61">
        <f t="shared" si="18"/>
        <v>-2</v>
      </c>
      <c r="R31" s="61">
        <f t="shared" si="19"/>
        <v>-2.6</v>
      </c>
      <c r="S31" s="61">
        <f t="shared" si="20"/>
        <v>-3.6</v>
      </c>
      <c r="T31" s="61">
        <f t="shared" si="21"/>
        <v>-1.4</v>
      </c>
      <c r="U31" s="61">
        <f t="shared" si="22"/>
        <v>-3</v>
      </c>
      <c r="V31" s="61">
        <f t="shared" si="23"/>
        <v>-0.2</v>
      </c>
      <c r="W31" s="61">
        <f t="shared" si="24"/>
        <v>0.3</v>
      </c>
      <c r="X31" s="61">
        <f t="shared" si="25"/>
        <v>-0.5</v>
      </c>
      <c r="Y31" s="61">
        <f t="shared" si="26"/>
        <v>-0.1</v>
      </c>
      <c r="Z31" s="8"/>
      <c r="AA31" s="169"/>
      <c r="AN31" s="186"/>
      <c r="AO31" s="186"/>
      <c r="AP31" s="186"/>
      <c r="AQ31" s="124">
        <v>36099</v>
      </c>
      <c r="AR31" s="125">
        <v>-6.22</v>
      </c>
      <c r="AS31" s="125">
        <v>-6.1</v>
      </c>
      <c r="AT31" s="125">
        <v>-4.5</v>
      </c>
      <c r="AU31" s="125">
        <v>-4</v>
      </c>
      <c r="AV31" s="125">
        <v>0</v>
      </c>
      <c r="AW31" s="125">
        <v>0</v>
      </c>
      <c r="AX31" s="125">
        <v>0</v>
      </c>
      <c r="AY31" s="125">
        <v>0</v>
      </c>
      <c r="AZ31" s="125">
        <v>0</v>
      </c>
      <c r="BA31" s="125">
        <v>0</v>
      </c>
      <c r="BB31" s="125">
        <v>0</v>
      </c>
      <c r="BC31" s="125">
        <v>0</v>
      </c>
    </row>
    <row r="32" spans="2:55">
      <c r="L32" s="127">
        <v>45443</v>
      </c>
      <c r="M32" s="184"/>
      <c r="N32" s="61">
        <f t="shared" si="15"/>
        <v>-1.6</v>
      </c>
      <c r="O32" s="61">
        <f t="shared" si="16"/>
        <v>-1.2</v>
      </c>
      <c r="P32" s="61">
        <f t="shared" si="17"/>
        <v>0.5</v>
      </c>
      <c r="Q32" s="61">
        <f t="shared" si="18"/>
        <v>-2.6</v>
      </c>
      <c r="R32" s="61">
        <f t="shared" si="19"/>
        <v>-2.9</v>
      </c>
      <c r="S32" s="61">
        <f t="shared" si="20"/>
        <v>-4.7</v>
      </c>
      <c r="T32" s="61">
        <f t="shared" si="21"/>
        <v>-2</v>
      </c>
      <c r="U32" s="61">
        <f t="shared" si="22"/>
        <v>-3.2</v>
      </c>
      <c r="V32" s="61">
        <f t="shared" si="23"/>
        <v>0.4</v>
      </c>
      <c r="W32" s="61">
        <f t="shared" si="24"/>
        <v>0.2</v>
      </c>
      <c r="X32" s="61">
        <f t="shared" si="25"/>
        <v>0.9</v>
      </c>
      <c r="Y32" s="61">
        <f t="shared" si="26"/>
        <v>0.1</v>
      </c>
      <c r="Z32" s="8"/>
      <c r="AA32" s="169"/>
      <c r="AN32" s="186"/>
      <c r="AO32" s="186"/>
      <c r="AP32" s="186"/>
      <c r="AQ32" s="124">
        <v>36129</v>
      </c>
      <c r="AR32" s="125">
        <v>-6.17</v>
      </c>
      <c r="AS32" s="125">
        <v>-3.7</v>
      </c>
      <c r="AT32" s="125">
        <v>-8.4</v>
      </c>
      <c r="AU32" s="125">
        <v>-4.4000000000000004</v>
      </c>
      <c r="AV32" s="125">
        <v>0</v>
      </c>
      <c r="AW32" s="125">
        <v>0</v>
      </c>
      <c r="AX32" s="125">
        <v>0</v>
      </c>
      <c r="AY32" s="125">
        <v>0</v>
      </c>
      <c r="AZ32" s="125">
        <v>0</v>
      </c>
      <c r="BA32" s="125">
        <v>0</v>
      </c>
      <c r="BB32" s="125">
        <v>0</v>
      </c>
      <c r="BC32" s="125">
        <v>0</v>
      </c>
    </row>
    <row r="33" spans="1:55">
      <c r="L33" s="127">
        <v>45412</v>
      </c>
      <c r="M33" s="184"/>
      <c r="N33" s="61">
        <f t="shared" si="15"/>
        <v>-3.1</v>
      </c>
      <c r="O33" s="61">
        <f t="shared" si="16"/>
        <v>-4.8</v>
      </c>
      <c r="P33" s="61">
        <f t="shared" si="17"/>
        <v>-1.9</v>
      </c>
      <c r="Q33" s="61">
        <f t="shared" si="18"/>
        <v>-3.6</v>
      </c>
      <c r="R33" s="61">
        <f t="shared" si="19"/>
        <v>-3.3</v>
      </c>
      <c r="S33" s="61">
        <f t="shared" si="20"/>
        <v>-5.5</v>
      </c>
      <c r="T33" s="61">
        <f t="shared" si="21"/>
        <v>-2.6</v>
      </c>
      <c r="U33" s="61">
        <f t="shared" si="22"/>
        <v>-3.4</v>
      </c>
      <c r="V33" s="61">
        <f t="shared" si="23"/>
        <v>-0.2</v>
      </c>
      <c r="W33" s="61">
        <f t="shared" si="24"/>
        <v>-1</v>
      </c>
      <c r="X33" s="61">
        <f t="shared" si="25"/>
        <v>0.3</v>
      </c>
      <c r="Y33" s="61">
        <f t="shared" si="26"/>
        <v>-0.4</v>
      </c>
      <c r="Z33" s="8"/>
      <c r="AA33" s="169"/>
      <c r="AN33" s="186"/>
      <c r="AO33" s="186"/>
      <c r="AP33" s="186"/>
      <c r="AQ33" s="124">
        <v>36160</v>
      </c>
      <c r="AR33" s="125">
        <v>-6.16</v>
      </c>
      <c r="AS33" s="125">
        <v>-4.5999999999999996</v>
      </c>
      <c r="AT33" s="125">
        <v>-8</v>
      </c>
      <c r="AU33" s="125">
        <v>-4.5</v>
      </c>
      <c r="AV33" s="125">
        <v>0</v>
      </c>
      <c r="AW33" s="125">
        <v>0</v>
      </c>
      <c r="AX33" s="125">
        <v>0</v>
      </c>
      <c r="AY33" s="125">
        <v>0</v>
      </c>
      <c r="AZ33" s="125">
        <v>0</v>
      </c>
      <c r="BA33" s="125">
        <v>0</v>
      </c>
      <c r="BB33" s="125">
        <v>0</v>
      </c>
      <c r="BC33" s="125">
        <v>0</v>
      </c>
    </row>
    <row r="34" spans="1:55">
      <c r="L34" s="127">
        <v>45382</v>
      </c>
      <c r="M34" s="184"/>
      <c r="N34" s="61">
        <f t="shared" si="15"/>
        <v>-3.5</v>
      </c>
      <c r="O34" s="61">
        <f t="shared" si="16"/>
        <v>-5.8</v>
      </c>
      <c r="P34" s="61">
        <f t="shared" si="17"/>
        <v>-2.9</v>
      </c>
      <c r="Q34" s="61">
        <f t="shared" si="18"/>
        <v>-3.6</v>
      </c>
      <c r="R34" s="61">
        <f t="shared" si="19"/>
        <v>-3.3</v>
      </c>
      <c r="S34" s="61">
        <f t="shared" si="20"/>
        <v>-5.7</v>
      </c>
      <c r="T34" s="61">
        <f t="shared" si="21"/>
        <v>-2.9</v>
      </c>
      <c r="U34" s="61">
        <f t="shared" si="22"/>
        <v>-3.3</v>
      </c>
      <c r="V34" s="61">
        <f t="shared" si="23"/>
        <v>-0.1</v>
      </c>
      <c r="W34" s="61">
        <f t="shared" si="24"/>
        <v>-0.8</v>
      </c>
      <c r="X34" s="61">
        <f t="shared" si="25"/>
        <v>0.3</v>
      </c>
      <c r="Y34" s="61">
        <f t="shared" si="26"/>
        <v>-0.2</v>
      </c>
      <c r="Z34" s="8"/>
      <c r="AA34" s="169"/>
      <c r="AN34" s="186"/>
      <c r="AO34" s="186"/>
      <c r="AP34" s="186"/>
      <c r="AQ34" s="124">
        <v>36191</v>
      </c>
      <c r="AR34" s="125">
        <v>-5.23</v>
      </c>
      <c r="AS34" s="125">
        <v>-3.61</v>
      </c>
      <c r="AT34" s="125">
        <v>-7.17</v>
      </c>
      <c r="AU34" s="125">
        <v>-3.54</v>
      </c>
      <c r="AV34" s="125">
        <v>0</v>
      </c>
      <c r="AW34" s="125">
        <v>0</v>
      </c>
      <c r="AX34" s="125">
        <v>0</v>
      </c>
      <c r="AY34" s="125">
        <v>0</v>
      </c>
      <c r="AZ34" s="125">
        <v>0</v>
      </c>
      <c r="BA34" s="125">
        <v>0</v>
      </c>
      <c r="BB34" s="125">
        <v>0</v>
      </c>
      <c r="BC34" s="125">
        <v>0</v>
      </c>
    </row>
    <row r="35" spans="1:55">
      <c r="L35" s="127">
        <v>45351</v>
      </c>
      <c r="M35" s="184"/>
      <c r="N35" s="61">
        <f t="shared" si="15"/>
        <v>-3.4</v>
      </c>
      <c r="O35" s="61">
        <f t="shared" si="16"/>
        <v>-5.5</v>
      </c>
      <c r="P35" s="61">
        <f t="shared" si="17"/>
        <v>-3.4</v>
      </c>
      <c r="Q35" s="61">
        <f t="shared" si="18"/>
        <v>-3.2</v>
      </c>
      <c r="R35" s="61">
        <f t="shared" si="19"/>
        <v>-3.2</v>
      </c>
      <c r="S35" s="61">
        <f t="shared" si="20"/>
        <v>-5.7</v>
      </c>
      <c r="T35" s="61">
        <f t="shared" si="21"/>
        <v>-2.9</v>
      </c>
      <c r="U35" s="61">
        <f t="shared" si="22"/>
        <v>-3.1</v>
      </c>
      <c r="V35" s="61">
        <f t="shared" si="23"/>
        <v>-0.3</v>
      </c>
      <c r="W35" s="61">
        <f t="shared" si="24"/>
        <v>0.2</v>
      </c>
      <c r="X35" s="61">
        <f t="shared" si="25"/>
        <v>-0.4</v>
      </c>
      <c r="Y35" s="61">
        <f t="shared" si="26"/>
        <v>-0.3</v>
      </c>
      <c r="Z35" s="8"/>
      <c r="AA35" s="169"/>
      <c r="AN35" s="186"/>
      <c r="AO35" s="186"/>
      <c r="AP35" s="186"/>
      <c r="AQ35" s="124">
        <v>36219</v>
      </c>
      <c r="AR35" s="125">
        <v>-5.31</v>
      </c>
      <c r="AS35" s="125">
        <v>-5.26</v>
      </c>
      <c r="AT35" s="125">
        <v>-6.47</v>
      </c>
      <c r="AU35" s="125">
        <v>-4.0599999999999996</v>
      </c>
      <c r="AV35" s="125">
        <v>0</v>
      </c>
      <c r="AW35" s="125">
        <v>0</v>
      </c>
      <c r="AX35" s="125">
        <v>0</v>
      </c>
      <c r="AY35" s="125">
        <v>0</v>
      </c>
      <c r="AZ35" s="125">
        <v>0</v>
      </c>
      <c r="BA35" s="125">
        <v>0</v>
      </c>
      <c r="BB35" s="125">
        <v>0</v>
      </c>
      <c r="BC35" s="125">
        <v>0</v>
      </c>
    </row>
    <row r="36" spans="1:55">
      <c r="L36" s="127">
        <v>45322</v>
      </c>
      <c r="M36" s="184"/>
      <c r="N36" s="61">
        <f t="shared" si="15"/>
        <v>-3</v>
      </c>
      <c r="O36" s="61">
        <f t="shared" si="16"/>
        <v>-6</v>
      </c>
      <c r="P36" s="61">
        <f t="shared" si="17"/>
        <v>-2.2999999999999998</v>
      </c>
      <c r="Q36" s="61">
        <f t="shared" si="18"/>
        <v>-3.1</v>
      </c>
      <c r="R36" s="61">
        <f t="shared" si="19"/>
        <v>-3</v>
      </c>
      <c r="S36" s="61">
        <f t="shared" si="20"/>
        <v>-6</v>
      </c>
      <c r="T36" s="61">
        <f t="shared" si="21"/>
        <v>-2.2999999999999998</v>
      </c>
      <c r="U36" s="61">
        <f t="shared" si="22"/>
        <v>-3.1</v>
      </c>
      <c r="V36" s="61">
        <f t="shared" si="23"/>
        <v>-0.2</v>
      </c>
      <c r="W36" s="61">
        <f t="shared" si="24"/>
        <v>0.2</v>
      </c>
      <c r="X36" s="61">
        <f t="shared" si="25"/>
        <v>-0.2</v>
      </c>
      <c r="Y36" s="61">
        <f t="shared" si="26"/>
        <v>-0.3</v>
      </c>
      <c r="Z36" s="8"/>
      <c r="AA36" s="169"/>
      <c r="AN36" s="186"/>
      <c r="AO36" s="186"/>
      <c r="AP36" s="186"/>
      <c r="AQ36" s="124">
        <v>36250</v>
      </c>
      <c r="AR36" s="125">
        <v>-4.68</v>
      </c>
      <c r="AS36" s="125">
        <v>-5.29</v>
      </c>
      <c r="AT36" s="125">
        <v>-5.56</v>
      </c>
      <c r="AU36" s="125">
        <v>-3.61</v>
      </c>
      <c r="AV36" s="125">
        <v>0</v>
      </c>
      <c r="AW36" s="125">
        <v>0</v>
      </c>
      <c r="AX36" s="125">
        <v>0</v>
      </c>
      <c r="AY36" s="125">
        <v>0</v>
      </c>
      <c r="AZ36" s="125">
        <v>0</v>
      </c>
      <c r="BA36" s="125">
        <v>0</v>
      </c>
      <c r="BB36" s="125">
        <v>0</v>
      </c>
      <c r="BC36" s="125">
        <v>0</v>
      </c>
    </row>
    <row r="37" spans="1:55">
      <c r="L37" s="127">
        <v>45291</v>
      </c>
      <c r="M37" s="184"/>
      <c r="N37" s="61">
        <f t="shared" si="15"/>
        <v>-3.3</v>
      </c>
      <c r="O37" s="61">
        <f t="shared" si="16"/>
        <v>-7</v>
      </c>
      <c r="P37" s="61">
        <f t="shared" si="17"/>
        <v>-2.8</v>
      </c>
      <c r="Q37" s="61">
        <f t="shared" si="18"/>
        <v>-3.2</v>
      </c>
      <c r="R37" s="61">
        <f t="shared" si="19"/>
        <v>-3.9</v>
      </c>
      <c r="S37" s="61">
        <f t="shared" si="20"/>
        <v>-7.7</v>
      </c>
      <c r="T37" s="61">
        <f t="shared" si="21"/>
        <v>-4.4000000000000004</v>
      </c>
      <c r="U37" s="61">
        <f t="shared" si="22"/>
        <v>-3.3</v>
      </c>
      <c r="V37" s="61">
        <f t="shared" si="23"/>
        <v>-0.3</v>
      </c>
      <c r="W37" s="61">
        <f t="shared" si="24"/>
        <v>-1.1000000000000001</v>
      </c>
      <c r="X37" s="61">
        <f t="shared" si="25"/>
        <v>-0.5</v>
      </c>
      <c r="Y37" s="61">
        <f t="shared" si="26"/>
        <v>-0.2</v>
      </c>
      <c r="Z37" s="8"/>
      <c r="AA37" s="169"/>
      <c r="AN37" s="186"/>
      <c r="AO37" s="186"/>
      <c r="AP37" s="186"/>
      <c r="AQ37" s="124">
        <v>36280</v>
      </c>
      <c r="AR37" s="125">
        <v>-3.73</v>
      </c>
      <c r="AS37" s="125">
        <v>-4.3099999999999996</v>
      </c>
      <c r="AT37" s="125">
        <v>-4.54</v>
      </c>
      <c r="AU37" s="125">
        <v>-2.74</v>
      </c>
      <c r="AV37" s="125">
        <v>0</v>
      </c>
      <c r="AW37" s="125">
        <v>0</v>
      </c>
      <c r="AX37" s="125">
        <v>0</v>
      </c>
      <c r="AY37" s="125">
        <v>0</v>
      </c>
      <c r="AZ37" s="125">
        <v>0</v>
      </c>
      <c r="BA37" s="125">
        <v>0</v>
      </c>
      <c r="BB37" s="125">
        <v>0</v>
      </c>
      <c r="BC37" s="125">
        <v>0</v>
      </c>
    </row>
    <row r="38" spans="1:55">
      <c r="L38" s="127">
        <v>45260</v>
      </c>
      <c r="M38" s="184"/>
      <c r="N38" s="61">
        <f t="shared" si="15"/>
        <v>-3.4</v>
      </c>
      <c r="O38" s="61">
        <f t="shared" si="16"/>
        <v>-7.3</v>
      </c>
      <c r="P38" s="61">
        <f t="shared" si="17"/>
        <v>-3.2</v>
      </c>
      <c r="Q38" s="61">
        <f t="shared" si="18"/>
        <v>-3.1</v>
      </c>
      <c r="R38" s="61">
        <f t="shared" si="19"/>
        <v>-3.9</v>
      </c>
      <c r="S38" s="61">
        <f t="shared" si="20"/>
        <v>-7.8</v>
      </c>
      <c r="T38" s="61">
        <f t="shared" si="21"/>
        <v>-4.5</v>
      </c>
      <c r="U38" s="61">
        <f t="shared" si="22"/>
        <v>-3.3</v>
      </c>
      <c r="V38" s="61">
        <f t="shared" si="23"/>
        <v>-0.3</v>
      </c>
      <c r="W38" s="61">
        <f t="shared" si="24"/>
        <v>-0.3</v>
      </c>
      <c r="X38" s="61">
        <f t="shared" si="25"/>
        <v>-0.9</v>
      </c>
      <c r="Y38" s="61">
        <f t="shared" si="26"/>
        <v>-0.1</v>
      </c>
      <c r="Z38" s="8"/>
      <c r="AA38" s="169"/>
      <c r="AN38" s="186"/>
      <c r="AO38" s="186"/>
      <c r="AP38" s="186"/>
      <c r="AQ38" s="124">
        <v>36311</v>
      </c>
      <c r="AR38" s="125">
        <v>-3.27</v>
      </c>
      <c r="AS38" s="125">
        <v>-0.14000000000000001</v>
      </c>
      <c r="AT38" s="125">
        <v>-4.21</v>
      </c>
      <c r="AU38" s="125">
        <v>-2.98</v>
      </c>
      <c r="AV38" s="125">
        <v>0</v>
      </c>
      <c r="AW38" s="125">
        <v>0</v>
      </c>
      <c r="AX38" s="125">
        <v>0</v>
      </c>
      <c r="AY38" s="125">
        <v>0</v>
      </c>
      <c r="AZ38" s="125">
        <v>0</v>
      </c>
      <c r="BA38" s="125">
        <v>0</v>
      </c>
      <c r="BB38" s="125">
        <v>0</v>
      </c>
      <c r="BC38" s="125">
        <v>0</v>
      </c>
    </row>
    <row r="39" spans="1:55">
      <c r="A39" s="8"/>
      <c r="K39" s="108"/>
      <c r="L39" s="127">
        <v>45230</v>
      </c>
      <c r="M39" s="184"/>
      <c r="N39" s="61">
        <f t="shared" si="15"/>
        <v>-3</v>
      </c>
      <c r="O39" s="61">
        <f t="shared" si="16"/>
        <v>-6.2</v>
      </c>
      <c r="P39" s="61">
        <f t="shared" si="17"/>
        <v>-2.2999999999999998</v>
      </c>
      <c r="Q39" s="61">
        <f t="shared" si="18"/>
        <v>-3</v>
      </c>
      <c r="R39" s="61">
        <f t="shared" si="19"/>
        <v>-4</v>
      </c>
      <c r="S39" s="61">
        <f t="shared" si="20"/>
        <v>-7.8</v>
      </c>
      <c r="T39" s="61">
        <f t="shared" si="21"/>
        <v>-4.7</v>
      </c>
      <c r="U39" s="61">
        <f t="shared" si="22"/>
        <v>-3.3</v>
      </c>
      <c r="V39" s="61">
        <f t="shared" si="23"/>
        <v>0.1</v>
      </c>
      <c r="W39" s="61">
        <f t="shared" si="24"/>
        <v>2.4</v>
      </c>
      <c r="X39" s="61">
        <f t="shared" si="25"/>
        <v>0.4</v>
      </c>
      <c r="Y39" s="61">
        <f t="shared" si="26"/>
        <v>-0.2</v>
      </c>
      <c r="Z39" s="8"/>
      <c r="AA39" s="169"/>
      <c r="AN39" s="186"/>
      <c r="AO39" s="186"/>
      <c r="AP39" s="186"/>
      <c r="AQ39" s="124">
        <v>36341</v>
      </c>
      <c r="AR39" s="125">
        <v>-3.01</v>
      </c>
      <c r="AS39" s="125">
        <v>-0.03</v>
      </c>
      <c r="AT39" s="125">
        <v>-3.43</v>
      </c>
      <c r="AU39" s="125">
        <v>-3.23</v>
      </c>
      <c r="AV39" s="125">
        <v>0</v>
      </c>
      <c r="AW39" s="125">
        <v>0</v>
      </c>
      <c r="AX39" s="125">
        <v>0</v>
      </c>
      <c r="AY39" s="125">
        <v>0</v>
      </c>
      <c r="AZ39" s="125">
        <v>0</v>
      </c>
      <c r="BA39" s="125">
        <v>0</v>
      </c>
      <c r="BB39" s="125">
        <v>0</v>
      </c>
      <c r="BC39" s="125">
        <v>0</v>
      </c>
    </row>
    <row r="40" spans="1:55">
      <c r="B40" s="328"/>
      <c r="C40" s="329"/>
      <c r="D40" s="329"/>
      <c r="E40" s="329"/>
      <c r="F40" s="329"/>
      <c r="G40" s="329"/>
      <c r="H40" s="329"/>
      <c r="I40" s="329"/>
      <c r="J40" s="330"/>
      <c r="L40" s="127">
        <v>45199</v>
      </c>
      <c r="M40" s="184"/>
      <c r="N40" s="61">
        <f t="shared" si="15"/>
        <v>-3</v>
      </c>
      <c r="O40" s="61">
        <f t="shared" si="16"/>
        <v>-7.4</v>
      </c>
      <c r="P40" s="61">
        <f t="shared" si="17"/>
        <v>-2.8</v>
      </c>
      <c r="Q40" s="61">
        <f t="shared" si="18"/>
        <v>-2.8</v>
      </c>
      <c r="R40" s="61">
        <f t="shared" si="19"/>
        <v>-4.0999999999999996</v>
      </c>
      <c r="S40" s="61">
        <f t="shared" si="20"/>
        <v>-8</v>
      </c>
      <c r="T40" s="61">
        <f t="shared" si="21"/>
        <v>-4.9000000000000004</v>
      </c>
      <c r="U40" s="61">
        <f t="shared" si="22"/>
        <v>-3.4</v>
      </c>
      <c r="V40" s="61">
        <f t="shared" si="23"/>
        <v>0.5</v>
      </c>
      <c r="W40" s="61">
        <f t="shared" si="24"/>
        <v>1.8</v>
      </c>
      <c r="X40" s="61">
        <f t="shared" si="25"/>
        <v>1.3</v>
      </c>
      <c r="Y40" s="61">
        <f t="shared" si="26"/>
        <v>0.1</v>
      </c>
      <c r="Z40" s="8"/>
      <c r="AA40" s="169"/>
      <c r="AN40" s="186"/>
      <c r="AO40" s="186"/>
      <c r="AP40" s="186"/>
      <c r="AQ40" s="124">
        <v>36372</v>
      </c>
      <c r="AR40" s="125">
        <v>-1.98</v>
      </c>
      <c r="AS40" s="125">
        <v>2.0499999999999998</v>
      </c>
      <c r="AT40" s="125">
        <v>-2.2000000000000002</v>
      </c>
      <c r="AU40" s="125">
        <v>-2.65</v>
      </c>
      <c r="AV40" s="125">
        <v>0</v>
      </c>
      <c r="AW40" s="125">
        <v>0</v>
      </c>
      <c r="AX40" s="125">
        <v>0</v>
      </c>
      <c r="AY40" s="125">
        <v>0</v>
      </c>
      <c r="AZ40" s="125">
        <v>0</v>
      </c>
      <c r="BA40" s="125">
        <v>0</v>
      </c>
      <c r="BB40" s="125">
        <v>0</v>
      </c>
      <c r="BC40" s="125">
        <v>0</v>
      </c>
    </row>
    <row r="41" spans="1:55">
      <c r="L41" s="127">
        <v>45169</v>
      </c>
      <c r="M41" s="184"/>
      <c r="N41" s="61">
        <f t="shared" si="15"/>
        <v>-3.7</v>
      </c>
      <c r="O41" s="61">
        <f t="shared" si="16"/>
        <v>-9.9</v>
      </c>
      <c r="P41" s="61">
        <f t="shared" si="17"/>
        <v>-4</v>
      </c>
      <c r="Q41" s="61">
        <f t="shared" si="18"/>
        <v>-3.1</v>
      </c>
      <c r="R41" s="61">
        <f t="shared" si="19"/>
        <v>-4.2</v>
      </c>
      <c r="S41" s="61">
        <f t="shared" si="20"/>
        <v>-8.1</v>
      </c>
      <c r="T41" s="61">
        <f t="shared" si="21"/>
        <v>-5.2</v>
      </c>
      <c r="U41" s="61">
        <f t="shared" si="22"/>
        <v>-3.4</v>
      </c>
      <c r="V41" s="61">
        <f t="shared" si="23"/>
        <v>0.3</v>
      </c>
      <c r="W41" s="61">
        <f t="shared" si="24"/>
        <v>0.9</v>
      </c>
      <c r="X41" s="61">
        <f t="shared" si="25"/>
        <v>1.4</v>
      </c>
      <c r="Y41" s="61">
        <f t="shared" si="26"/>
        <v>-0.2</v>
      </c>
      <c r="Z41" s="8"/>
      <c r="AA41" s="169"/>
      <c r="AN41" s="186"/>
      <c r="AO41" s="186"/>
      <c r="AP41" s="186"/>
      <c r="AQ41" s="124">
        <v>36403</v>
      </c>
      <c r="AR41" s="125">
        <v>-1.42</v>
      </c>
      <c r="AS41" s="125">
        <v>6.11</v>
      </c>
      <c r="AT41" s="125">
        <v>-2.14</v>
      </c>
      <c r="AU41" s="125">
        <v>-2.3199999999999998</v>
      </c>
      <c r="AV41" s="125">
        <v>0</v>
      </c>
      <c r="AW41" s="125">
        <v>0</v>
      </c>
      <c r="AX41" s="125">
        <v>0</v>
      </c>
      <c r="AY41" s="125">
        <v>0</v>
      </c>
      <c r="AZ41" s="125">
        <v>0</v>
      </c>
      <c r="BA41" s="125">
        <v>0</v>
      </c>
      <c r="BB41" s="125">
        <v>0</v>
      </c>
      <c r="BC41" s="125">
        <v>0</v>
      </c>
    </row>
    <row r="42" spans="1:55">
      <c r="L42" s="127">
        <v>45138</v>
      </c>
      <c r="M42" s="184"/>
      <c r="N42" s="61">
        <f t="shared" si="15"/>
        <v>-5.5</v>
      </c>
      <c r="O42" s="61">
        <f t="shared" si="16"/>
        <v>-14.7</v>
      </c>
      <c r="P42" s="61">
        <f t="shared" si="17"/>
        <v>-7.6</v>
      </c>
      <c r="Q42" s="61">
        <f t="shared" si="18"/>
        <v>-3.8</v>
      </c>
      <c r="R42" s="61">
        <f t="shared" si="19"/>
        <v>-4.3</v>
      </c>
      <c r="S42" s="61">
        <f t="shared" si="20"/>
        <v>-7.8</v>
      </c>
      <c r="T42" s="61">
        <f t="shared" si="21"/>
        <v>-5.3</v>
      </c>
      <c r="U42" s="61">
        <f t="shared" si="22"/>
        <v>-3.5</v>
      </c>
      <c r="V42" s="61">
        <f t="shared" si="23"/>
        <v>-0.4</v>
      </c>
      <c r="W42" s="61">
        <f t="shared" si="24"/>
        <v>-0.1</v>
      </c>
      <c r="X42" s="61">
        <f t="shared" si="25"/>
        <v>-0.4</v>
      </c>
      <c r="Y42" s="61">
        <f t="shared" si="26"/>
        <v>-0.4</v>
      </c>
      <c r="Z42" s="8"/>
      <c r="AA42" s="169"/>
      <c r="AN42" s="186"/>
      <c r="AO42" s="186"/>
      <c r="AP42" s="186"/>
      <c r="AQ42" s="124">
        <v>36433</v>
      </c>
      <c r="AR42" s="125">
        <v>-0.99</v>
      </c>
      <c r="AS42" s="125">
        <v>7.06</v>
      </c>
      <c r="AT42" s="125">
        <v>-0.96</v>
      </c>
      <c r="AU42" s="125">
        <v>-2.73</v>
      </c>
      <c r="AV42" s="125">
        <v>0</v>
      </c>
      <c r="AW42" s="125">
        <v>0</v>
      </c>
      <c r="AX42" s="125">
        <v>0</v>
      </c>
      <c r="AY42" s="125">
        <v>0</v>
      </c>
      <c r="AZ42" s="125">
        <v>0</v>
      </c>
      <c r="BA42" s="125">
        <v>0</v>
      </c>
      <c r="BB42" s="125">
        <v>0</v>
      </c>
      <c r="BC42" s="125">
        <v>0</v>
      </c>
    </row>
    <row r="43" spans="1:55">
      <c r="L43" s="127">
        <v>45107</v>
      </c>
      <c r="M43" s="184"/>
      <c r="N43" s="61">
        <f t="shared" si="15"/>
        <v>-6.8</v>
      </c>
      <c r="O43" s="61">
        <f t="shared" si="16"/>
        <v>-16.2</v>
      </c>
      <c r="P43" s="61">
        <f t="shared" si="17"/>
        <v>-9.5</v>
      </c>
      <c r="Q43" s="61">
        <f t="shared" si="18"/>
        <v>-4.7</v>
      </c>
      <c r="R43" s="61">
        <f t="shared" si="19"/>
        <v>-4.0999999999999996</v>
      </c>
      <c r="S43" s="61">
        <f t="shared" si="20"/>
        <v>-6.6</v>
      </c>
      <c r="T43" s="61">
        <f t="shared" si="21"/>
        <v>-5</v>
      </c>
      <c r="U43" s="61">
        <f t="shared" si="22"/>
        <v>-3.4</v>
      </c>
      <c r="V43" s="61">
        <f t="shared" si="23"/>
        <v>-1.1000000000000001</v>
      </c>
      <c r="W43" s="61">
        <f t="shared" si="24"/>
        <v>-3.5</v>
      </c>
      <c r="X43" s="61">
        <f t="shared" si="25"/>
        <v>-1.6</v>
      </c>
      <c r="Y43" s="61">
        <f t="shared" si="26"/>
        <v>-0.6</v>
      </c>
      <c r="Z43" s="8"/>
      <c r="AA43" s="169"/>
      <c r="AN43" s="186"/>
      <c r="AO43" s="186"/>
      <c r="AP43" s="186"/>
      <c r="AQ43" s="124">
        <v>36464</v>
      </c>
      <c r="AR43" s="125">
        <v>0.54</v>
      </c>
      <c r="AS43" s="125">
        <v>12.55</v>
      </c>
      <c r="AT43" s="125">
        <v>1.53</v>
      </c>
      <c r="AU43" s="125">
        <v>-2.97</v>
      </c>
      <c r="AV43" s="125">
        <v>0</v>
      </c>
      <c r="AW43" s="125">
        <v>0</v>
      </c>
      <c r="AX43" s="125">
        <v>0</v>
      </c>
      <c r="AY43" s="125">
        <v>0</v>
      </c>
      <c r="AZ43" s="125">
        <v>0</v>
      </c>
      <c r="BA43" s="125">
        <v>0</v>
      </c>
      <c r="BB43" s="125">
        <v>0</v>
      </c>
      <c r="BC43" s="125">
        <v>0</v>
      </c>
    </row>
    <row r="44" spans="1:55">
      <c r="L44" s="127">
        <v>45077</v>
      </c>
      <c r="M44" s="184"/>
      <c r="N44" s="61">
        <f t="shared" si="15"/>
        <v>-5.9</v>
      </c>
      <c r="O44" s="61">
        <f t="shared" si="16"/>
        <v>-11.5</v>
      </c>
      <c r="P44" s="61">
        <f t="shared" si="17"/>
        <v>-7.7</v>
      </c>
      <c r="Q44" s="61">
        <f t="shared" si="18"/>
        <v>-4.5999999999999996</v>
      </c>
      <c r="R44" s="61">
        <f t="shared" si="19"/>
        <v>-3.5</v>
      </c>
      <c r="S44" s="61">
        <f t="shared" si="20"/>
        <v>-4.5999999999999996</v>
      </c>
      <c r="T44" s="61">
        <f t="shared" si="21"/>
        <v>-4</v>
      </c>
      <c r="U44" s="61">
        <f t="shared" si="22"/>
        <v>-3.2</v>
      </c>
      <c r="V44" s="61">
        <f t="shared" si="23"/>
        <v>-1.2</v>
      </c>
      <c r="W44" s="61">
        <f t="shared" si="24"/>
        <v>-3.4</v>
      </c>
      <c r="X44" s="61">
        <f t="shared" si="25"/>
        <v>-1.5</v>
      </c>
      <c r="Y44" s="61">
        <f t="shared" si="26"/>
        <v>-0.9</v>
      </c>
      <c r="Z44" s="8"/>
      <c r="AA44" s="169"/>
      <c r="AN44" s="186"/>
      <c r="AO44" s="186"/>
      <c r="AP44" s="186"/>
      <c r="AQ44" s="124">
        <v>36494</v>
      </c>
      <c r="AR44" s="125">
        <v>0.66</v>
      </c>
      <c r="AS44" s="125">
        <v>12.42</v>
      </c>
      <c r="AT44" s="125">
        <v>1.59</v>
      </c>
      <c r="AU44" s="125">
        <v>-2.77</v>
      </c>
      <c r="AV44" s="125">
        <v>0</v>
      </c>
      <c r="AW44" s="125">
        <v>0</v>
      </c>
      <c r="AX44" s="125">
        <v>0</v>
      </c>
      <c r="AY44" s="125">
        <v>0</v>
      </c>
      <c r="AZ44" s="125">
        <v>0</v>
      </c>
      <c r="BA44" s="125">
        <v>0</v>
      </c>
      <c r="BB44" s="125">
        <v>0</v>
      </c>
      <c r="BC44" s="125">
        <v>0</v>
      </c>
    </row>
    <row r="45" spans="1:55">
      <c r="L45" s="127">
        <v>45046</v>
      </c>
      <c r="M45" s="184"/>
      <c r="N45" s="61">
        <f t="shared" si="15"/>
        <v>-4.7</v>
      </c>
      <c r="O45" s="61">
        <f t="shared" si="16"/>
        <v>-8.5</v>
      </c>
      <c r="P45" s="61">
        <f t="shared" si="17"/>
        <v>-6.3</v>
      </c>
      <c r="Q45" s="61">
        <f t="shared" si="18"/>
        <v>-3.6</v>
      </c>
      <c r="R45" s="61">
        <f t="shared" si="19"/>
        <v>-2.9</v>
      </c>
      <c r="S45" s="61">
        <f t="shared" si="20"/>
        <v>-2.9</v>
      </c>
      <c r="T45" s="61">
        <f t="shared" si="21"/>
        <v>-3</v>
      </c>
      <c r="U45" s="61">
        <f t="shared" si="22"/>
        <v>-2.8</v>
      </c>
      <c r="V45" s="61">
        <f t="shared" si="23"/>
        <v>-0.6</v>
      </c>
      <c r="W45" s="61">
        <f t="shared" si="24"/>
        <v>-2</v>
      </c>
      <c r="X45" s="61">
        <f t="shared" si="25"/>
        <v>-0.8</v>
      </c>
      <c r="Y45" s="61">
        <f t="shared" si="26"/>
        <v>-0.4</v>
      </c>
      <c r="Z45" s="8"/>
      <c r="AA45" s="169"/>
      <c r="AN45" s="186"/>
      <c r="AO45" s="186"/>
      <c r="AP45" s="186"/>
      <c r="AQ45" s="124">
        <v>36525</v>
      </c>
      <c r="AR45" s="125">
        <v>0.98</v>
      </c>
      <c r="AS45" s="125">
        <v>16.72</v>
      </c>
      <c r="AT45" s="125">
        <v>1.31</v>
      </c>
      <c r="AU45" s="125">
        <v>-2.62</v>
      </c>
      <c r="AV45" s="125">
        <v>0</v>
      </c>
      <c r="AW45" s="125">
        <v>0</v>
      </c>
      <c r="AX45" s="125">
        <v>0</v>
      </c>
      <c r="AY45" s="125">
        <v>0</v>
      </c>
      <c r="AZ45" s="125">
        <v>0</v>
      </c>
      <c r="BA45" s="125">
        <v>0</v>
      </c>
      <c r="BB45" s="125">
        <v>0</v>
      </c>
      <c r="BC45" s="125">
        <v>0</v>
      </c>
    </row>
    <row r="46" spans="1:55">
      <c r="L46" s="127">
        <v>45016</v>
      </c>
      <c r="M46" s="184"/>
      <c r="N46" s="61">
        <f t="shared" si="15"/>
        <v>-3.4</v>
      </c>
      <c r="O46" s="61">
        <f t="shared" si="16"/>
        <v>-4.7</v>
      </c>
      <c r="P46" s="61">
        <f t="shared" si="17"/>
        <v>-4.2</v>
      </c>
      <c r="Q46" s="61">
        <f t="shared" si="18"/>
        <v>-2.8</v>
      </c>
      <c r="R46" s="61">
        <f t="shared" si="19"/>
        <v>-2.2999999999999998</v>
      </c>
      <c r="S46" s="61">
        <f t="shared" si="20"/>
        <v>-0.9</v>
      </c>
      <c r="T46" s="61">
        <f t="shared" si="21"/>
        <v>-1.9</v>
      </c>
      <c r="U46" s="61">
        <f t="shared" si="22"/>
        <v>-2.6</v>
      </c>
      <c r="V46" s="61">
        <f t="shared" si="23"/>
        <v>0</v>
      </c>
      <c r="W46" s="61">
        <f t="shared" si="24"/>
        <v>-0.5</v>
      </c>
      <c r="X46" s="61">
        <f t="shared" si="25"/>
        <v>-0.2</v>
      </c>
      <c r="Y46" s="61">
        <f t="shared" si="26"/>
        <v>0.1</v>
      </c>
      <c r="Z46" s="8"/>
      <c r="AA46" s="169"/>
      <c r="AN46" s="186"/>
      <c r="AO46" s="186"/>
      <c r="AP46" s="186"/>
      <c r="AQ46" s="124">
        <v>36556</v>
      </c>
      <c r="AR46" s="125">
        <v>1.96</v>
      </c>
      <c r="AS46" s="125">
        <v>18.739999999999998</v>
      </c>
      <c r="AT46" s="125">
        <v>3.06</v>
      </c>
      <c r="AU46" s="125">
        <v>-2.65</v>
      </c>
      <c r="AV46" s="125">
        <v>0</v>
      </c>
      <c r="AW46" s="125">
        <v>0</v>
      </c>
      <c r="AX46" s="125">
        <v>0</v>
      </c>
      <c r="AY46" s="125">
        <v>0</v>
      </c>
      <c r="AZ46" s="125">
        <v>0</v>
      </c>
      <c r="BA46" s="125">
        <v>0</v>
      </c>
      <c r="BB46" s="125">
        <v>0</v>
      </c>
      <c r="BC46" s="125">
        <v>0</v>
      </c>
    </row>
    <row r="47" spans="1:55">
      <c r="L47" s="127">
        <v>44985</v>
      </c>
      <c r="M47" s="184"/>
      <c r="N47" s="61">
        <f t="shared" si="15"/>
        <v>-2</v>
      </c>
      <c r="O47" s="61">
        <f t="shared" si="16"/>
        <v>0.3</v>
      </c>
      <c r="P47" s="61">
        <f t="shared" si="17"/>
        <v>-1.3</v>
      </c>
      <c r="Q47" s="61">
        <f t="shared" si="18"/>
        <v>-2.6</v>
      </c>
      <c r="R47" s="61">
        <f t="shared" si="19"/>
        <v>-1.7</v>
      </c>
      <c r="S47" s="61">
        <f t="shared" si="20"/>
        <v>1.1000000000000001</v>
      </c>
      <c r="T47" s="61">
        <f t="shared" si="21"/>
        <v>-0.7</v>
      </c>
      <c r="U47" s="61">
        <f t="shared" si="22"/>
        <v>-2.4</v>
      </c>
      <c r="V47" s="61">
        <f t="shared" si="23"/>
        <v>0.1</v>
      </c>
      <c r="W47" s="61">
        <f t="shared" si="24"/>
        <v>-0.3</v>
      </c>
      <c r="X47" s="61">
        <f t="shared" si="25"/>
        <v>0.7</v>
      </c>
      <c r="Y47" s="61">
        <f t="shared" si="26"/>
        <v>-0.1</v>
      </c>
      <c r="Z47" s="8"/>
      <c r="AA47" s="169"/>
      <c r="AN47" s="186"/>
      <c r="AO47" s="186"/>
      <c r="AP47" s="186"/>
      <c r="AQ47" s="124">
        <v>36585</v>
      </c>
      <c r="AR47" s="125">
        <v>3.06</v>
      </c>
      <c r="AS47" s="125">
        <v>24.58</v>
      </c>
      <c r="AT47" s="125">
        <v>4.57</v>
      </c>
      <c r="AU47" s="125">
        <v>-2.94</v>
      </c>
      <c r="AV47" s="125">
        <v>0</v>
      </c>
      <c r="AW47" s="125">
        <v>0</v>
      </c>
      <c r="AX47" s="125">
        <v>0</v>
      </c>
      <c r="AY47" s="125">
        <v>0</v>
      </c>
      <c r="AZ47" s="125">
        <v>0</v>
      </c>
      <c r="BA47" s="125">
        <v>0</v>
      </c>
      <c r="BB47" s="125">
        <v>0</v>
      </c>
      <c r="BC47" s="125">
        <v>0</v>
      </c>
    </row>
    <row r="48" spans="1:55">
      <c r="L48" s="127">
        <v>44957</v>
      </c>
      <c r="M48" s="184"/>
      <c r="N48" s="61">
        <f t="shared" si="15"/>
        <v>-1.4</v>
      </c>
      <c r="O48" s="61">
        <f t="shared" si="16"/>
        <v>2</v>
      </c>
      <c r="P48" s="61">
        <f t="shared" si="17"/>
        <v>-0.1</v>
      </c>
      <c r="Q48" s="61">
        <f t="shared" si="18"/>
        <v>-2.2999999999999998</v>
      </c>
      <c r="R48" s="61">
        <f t="shared" si="19"/>
        <v>-1.4</v>
      </c>
      <c r="S48" s="61">
        <f t="shared" si="20"/>
        <v>2</v>
      </c>
      <c r="T48" s="61">
        <f t="shared" si="21"/>
        <v>-0.1</v>
      </c>
      <c r="U48" s="61">
        <f t="shared" si="22"/>
        <v>-2.2999999999999998</v>
      </c>
      <c r="V48" s="61">
        <f t="shared" si="23"/>
        <v>-0.5</v>
      </c>
      <c r="W48" s="61">
        <f t="shared" si="24"/>
        <v>-1</v>
      </c>
      <c r="X48" s="61">
        <f t="shared" si="25"/>
        <v>-0.7</v>
      </c>
      <c r="Y48" s="61">
        <f t="shared" si="26"/>
        <v>-0.4</v>
      </c>
      <c r="Z48" s="8"/>
      <c r="AA48" s="169"/>
      <c r="AN48" s="186"/>
      <c r="AO48" s="186"/>
      <c r="AP48" s="186"/>
      <c r="AQ48" s="124">
        <v>36616</v>
      </c>
      <c r="AR48" s="125">
        <v>4.42</v>
      </c>
      <c r="AS48" s="125">
        <v>28.45</v>
      </c>
      <c r="AT48" s="125">
        <v>6.15</v>
      </c>
      <c r="AU48" s="125">
        <v>-2.36</v>
      </c>
      <c r="AV48" s="125">
        <v>0</v>
      </c>
      <c r="AW48" s="125">
        <v>0</v>
      </c>
      <c r="AX48" s="125">
        <v>0</v>
      </c>
      <c r="AY48" s="125">
        <v>0</v>
      </c>
      <c r="AZ48" s="125">
        <v>0</v>
      </c>
      <c r="BA48" s="125">
        <v>0</v>
      </c>
      <c r="BB48" s="125">
        <v>0</v>
      </c>
      <c r="BC48" s="125">
        <v>0</v>
      </c>
    </row>
    <row r="49" spans="1:55">
      <c r="L49" s="127">
        <v>44926</v>
      </c>
      <c r="M49" s="184"/>
      <c r="N49" s="61">
        <f t="shared" si="15"/>
        <v>-1.4</v>
      </c>
      <c r="O49" s="61">
        <f t="shared" si="16"/>
        <v>1.7</v>
      </c>
      <c r="P49" s="61">
        <f t="shared" si="17"/>
        <v>1.2</v>
      </c>
      <c r="Q49" s="61">
        <f t="shared" si="18"/>
        <v>-2.7</v>
      </c>
      <c r="R49" s="61">
        <f t="shared" si="19"/>
        <v>4.9000000000000004</v>
      </c>
      <c r="S49" s="61">
        <f t="shared" si="20"/>
        <v>16.5</v>
      </c>
      <c r="T49" s="61">
        <f t="shared" si="21"/>
        <v>10.3</v>
      </c>
      <c r="U49" s="61">
        <f t="shared" si="22"/>
        <v>1.5</v>
      </c>
      <c r="V49" s="61">
        <f t="shared" si="23"/>
        <v>-0.6</v>
      </c>
      <c r="W49" s="61">
        <f t="shared" si="24"/>
        <v>-1.4</v>
      </c>
      <c r="X49" s="61">
        <f t="shared" si="25"/>
        <v>-0.8</v>
      </c>
      <c r="Y49" s="61">
        <f t="shared" si="26"/>
        <v>-0.3</v>
      </c>
      <c r="Z49" s="8"/>
      <c r="AA49" s="169"/>
      <c r="AN49" s="186"/>
      <c r="AO49" s="186"/>
      <c r="AP49" s="186"/>
      <c r="AQ49" s="124">
        <v>36646</v>
      </c>
      <c r="AR49" s="125">
        <v>5.32</v>
      </c>
      <c r="AS49" s="125">
        <v>33.869999999999997</v>
      </c>
      <c r="AT49" s="125">
        <v>7.2</v>
      </c>
      <c r="AU49" s="125">
        <v>-2.5299999999999998</v>
      </c>
      <c r="AV49" s="125">
        <v>0</v>
      </c>
      <c r="AW49" s="125">
        <v>0</v>
      </c>
      <c r="AX49" s="125">
        <v>0</v>
      </c>
      <c r="AY49" s="125">
        <v>0</v>
      </c>
      <c r="AZ49" s="125">
        <v>0</v>
      </c>
      <c r="BA49" s="125">
        <v>0</v>
      </c>
      <c r="BB49" s="125">
        <v>0</v>
      </c>
      <c r="BC49" s="125">
        <v>0</v>
      </c>
    </row>
    <row r="50" spans="1:55">
      <c r="L50" s="127">
        <v>44895</v>
      </c>
      <c r="M50" s="184"/>
      <c r="N50" s="61">
        <f t="shared" si="15"/>
        <v>-2.2999999999999998</v>
      </c>
      <c r="O50" s="61">
        <f t="shared" si="16"/>
        <v>-3.9</v>
      </c>
      <c r="P50" s="61">
        <f t="shared" si="17"/>
        <v>0.3</v>
      </c>
      <c r="Q50" s="61">
        <f t="shared" si="18"/>
        <v>-3.2</v>
      </c>
      <c r="R50" s="61">
        <f t="shared" si="19"/>
        <v>5.5</v>
      </c>
      <c r="S50" s="61">
        <f t="shared" si="20"/>
        <v>18.100000000000001</v>
      </c>
      <c r="T50" s="61">
        <f t="shared" si="21"/>
        <v>11.2</v>
      </c>
      <c r="U50" s="61">
        <f t="shared" si="22"/>
        <v>1.8</v>
      </c>
      <c r="V50" s="61">
        <f t="shared" si="23"/>
        <v>0</v>
      </c>
      <c r="W50" s="61">
        <f t="shared" si="24"/>
        <v>0.9</v>
      </c>
      <c r="X50" s="61">
        <f t="shared" si="25"/>
        <v>-0.1</v>
      </c>
      <c r="Y50" s="61">
        <f t="shared" si="26"/>
        <v>0</v>
      </c>
      <c r="Z50" s="8"/>
      <c r="AA50" s="169"/>
      <c r="AN50" s="186"/>
      <c r="AO50" s="186"/>
      <c r="AP50" s="186"/>
      <c r="AQ50" s="124">
        <v>36677</v>
      </c>
      <c r="AR50" s="125">
        <v>0.9</v>
      </c>
      <c r="AS50" s="125">
        <v>-2.44</v>
      </c>
      <c r="AT50" s="125">
        <v>2.09</v>
      </c>
      <c r="AU50" s="125">
        <v>0.43</v>
      </c>
      <c r="AV50" s="125">
        <v>0</v>
      </c>
      <c r="AW50" s="125">
        <v>0</v>
      </c>
      <c r="AX50" s="125">
        <v>0</v>
      </c>
      <c r="AY50" s="125">
        <v>0</v>
      </c>
      <c r="AZ50" s="125">
        <v>0</v>
      </c>
      <c r="BA50" s="125">
        <v>0</v>
      </c>
      <c r="BB50" s="125">
        <v>0</v>
      </c>
      <c r="BC50" s="125">
        <v>0</v>
      </c>
    </row>
    <row r="51" spans="1:55">
      <c r="L51" s="127">
        <v>44865</v>
      </c>
      <c r="M51" s="184"/>
      <c r="N51" s="61">
        <f t="shared" si="15"/>
        <v>-2.5</v>
      </c>
      <c r="O51" s="61">
        <f t="shared" si="16"/>
        <v>-6.7</v>
      </c>
      <c r="P51" s="61">
        <f t="shared" si="17"/>
        <v>1.2</v>
      </c>
      <c r="Q51" s="61">
        <f t="shared" si="18"/>
        <v>-3.5</v>
      </c>
      <c r="R51" s="61">
        <f t="shared" si="19"/>
        <v>6.4</v>
      </c>
      <c r="S51" s="61">
        <f t="shared" si="20"/>
        <v>20.8</v>
      </c>
      <c r="T51" s="61">
        <f t="shared" si="21"/>
        <v>12.4</v>
      </c>
      <c r="U51" s="61">
        <f t="shared" si="22"/>
        <v>2.4</v>
      </c>
      <c r="V51" s="61">
        <f t="shared" si="23"/>
        <v>0.1</v>
      </c>
      <c r="W51" s="61">
        <f t="shared" si="24"/>
        <v>1</v>
      </c>
      <c r="X51" s="61">
        <f t="shared" si="25"/>
        <v>-0.1</v>
      </c>
      <c r="Y51" s="61">
        <f t="shared" si="26"/>
        <v>0.1</v>
      </c>
      <c r="Z51" s="8"/>
      <c r="AA51" s="169"/>
      <c r="AN51" s="186"/>
      <c r="AO51" s="186"/>
      <c r="AP51" s="186"/>
      <c r="AQ51" s="124">
        <v>36707</v>
      </c>
      <c r="AR51" s="125">
        <v>5.47</v>
      </c>
      <c r="AS51" s="125">
        <v>19.059999999999999</v>
      </c>
      <c r="AT51" s="125">
        <v>10.1</v>
      </c>
      <c r="AU51" s="125">
        <v>-1.95</v>
      </c>
      <c r="AV51" s="125">
        <v>0</v>
      </c>
      <c r="AW51" s="125">
        <v>0</v>
      </c>
      <c r="AX51" s="125">
        <v>0</v>
      </c>
      <c r="AY51" s="125">
        <v>0</v>
      </c>
      <c r="AZ51" s="125">
        <v>0</v>
      </c>
      <c r="BA51" s="125">
        <v>0</v>
      </c>
      <c r="BB51" s="125">
        <v>0</v>
      </c>
      <c r="BC51" s="125">
        <v>0</v>
      </c>
    </row>
    <row r="52" spans="1:55">
      <c r="L52" s="127">
        <v>44834</v>
      </c>
      <c r="M52" s="184"/>
      <c r="N52" s="61">
        <f t="shared" si="15"/>
        <v>0.6</v>
      </c>
      <c r="O52" s="61">
        <f t="shared" si="16"/>
        <v>3.5</v>
      </c>
      <c r="P52" s="61">
        <f t="shared" si="17"/>
        <v>5.8</v>
      </c>
      <c r="Q52" s="61">
        <f t="shared" si="18"/>
        <v>-1.9</v>
      </c>
      <c r="R52" s="61">
        <f t="shared" si="19"/>
        <v>7.4</v>
      </c>
      <c r="S52" s="61">
        <f t="shared" si="20"/>
        <v>24.9</v>
      </c>
      <c r="T52" s="61">
        <f t="shared" si="21"/>
        <v>13.8</v>
      </c>
      <c r="U52" s="61">
        <f t="shared" si="22"/>
        <v>3.1</v>
      </c>
      <c r="V52" s="61">
        <f t="shared" si="23"/>
        <v>-0.2</v>
      </c>
      <c r="W52" s="61">
        <f t="shared" si="24"/>
        <v>-0.8</v>
      </c>
      <c r="X52" s="61">
        <f t="shared" si="25"/>
        <v>0.1</v>
      </c>
      <c r="Y52" s="61">
        <f t="shared" si="26"/>
        <v>-0.3</v>
      </c>
      <c r="Z52" s="8"/>
      <c r="AA52" s="169"/>
      <c r="AN52" s="186"/>
      <c r="AO52" s="186"/>
      <c r="AP52" s="186"/>
      <c r="AQ52" s="124">
        <v>36738</v>
      </c>
      <c r="AR52" s="125">
        <v>7.15</v>
      </c>
      <c r="AS52" s="125">
        <v>26.33</v>
      </c>
      <c r="AT52" s="125">
        <v>11.54</v>
      </c>
      <c r="AU52" s="125">
        <v>-1.5</v>
      </c>
      <c r="AV52" s="125">
        <v>0</v>
      </c>
      <c r="AW52" s="125">
        <v>0</v>
      </c>
      <c r="AX52" s="125">
        <v>0</v>
      </c>
      <c r="AY52" s="125">
        <v>0</v>
      </c>
      <c r="AZ52" s="125">
        <v>0</v>
      </c>
      <c r="BA52" s="125">
        <v>0</v>
      </c>
      <c r="BB52" s="125">
        <v>0</v>
      </c>
      <c r="BC52" s="125">
        <v>0</v>
      </c>
    </row>
    <row r="53" spans="1:55">
      <c r="L53" s="127">
        <v>44804</v>
      </c>
      <c r="M53" s="184"/>
      <c r="N53" s="61">
        <f t="shared" si="15"/>
        <v>2.4</v>
      </c>
      <c r="O53" s="61">
        <f t="shared" si="16"/>
        <v>10.1</v>
      </c>
      <c r="P53" s="61">
        <f t="shared" si="17"/>
        <v>7.8</v>
      </c>
      <c r="Q53" s="61">
        <f t="shared" si="18"/>
        <v>-0.7</v>
      </c>
      <c r="R53" s="61">
        <f t="shared" si="19"/>
        <v>8.3000000000000007</v>
      </c>
      <c r="S53" s="61">
        <f t="shared" si="20"/>
        <v>28.1</v>
      </c>
      <c r="T53" s="61">
        <f t="shared" si="21"/>
        <v>14.9</v>
      </c>
      <c r="U53" s="61">
        <f t="shared" si="22"/>
        <v>3.7</v>
      </c>
      <c r="V53" s="61">
        <f t="shared" si="23"/>
        <v>-1.6</v>
      </c>
      <c r="W53" s="61">
        <f t="shared" si="24"/>
        <v>-4.5</v>
      </c>
      <c r="X53" s="61">
        <f t="shared" si="25"/>
        <v>-2.4</v>
      </c>
      <c r="Y53" s="61">
        <f t="shared" si="26"/>
        <v>-0.9</v>
      </c>
      <c r="Z53" s="8"/>
      <c r="AA53" s="169"/>
      <c r="AN53" s="186"/>
      <c r="AO53" s="186"/>
      <c r="AP53" s="186"/>
      <c r="AQ53" s="124">
        <v>36769</v>
      </c>
      <c r="AR53" s="125">
        <v>6.3</v>
      </c>
      <c r="AS53" s="125">
        <v>27.79</v>
      </c>
      <c r="AT53" s="125">
        <v>10.6</v>
      </c>
      <c r="AU53" s="125">
        <v>-0.25</v>
      </c>
      <c r="AV53" s="125">
        <v>0</v>
      </c>
      <c r="AW53" s="125">
        <v>0</v>
      </c>
      <c r="AX53" s="125">
        <v>0</v>
      </c>
      <c r="AY53" s="125">
        <v>0</v>
      </c>
      <c r="AZ53" s="125">
        <v>0</v>
      </c>
      <c r="BA53" s="125">
        <v>0</v>
      </c>
      <c r="BB53" s="125">
        <v>0</v>
      </c>
      <c r="BC53" s="125">
        <v>0</v>
      </c>
    </row>
    <row r="54" spans="1:55">
      <c r="A54" s="8"/>
      <c r="B54" s="20"/>
      <c r="K54" s="108"/>
      <c r="L54" s="127">
        <v>44773</v>
      </c>
      <c r="M54" s="184"/>
      <c r="N54" s="61">
        <f t="shared" si="15"/>
        <v>5</v>
      </c>
      <c r="O54" s="61">
        <f t="shared" si="16"/>
        <v>18.8</v>
      </c>
      <c r="P54" s="61">
        <f t="shared" si="17"/>
        <v>11.4</v>
      </c>
      <c r="Q54" s="61">
        <f t="shared" si="18"/>
        <v>0.9</v>
      </c>
      <c r="R54" s="61">
        <f t="shared" si="19"/>
        <v>9.1999999999999993</v>
      </c>
      <c r="S54" s="61">
        <f t="shared" si="20"/>
        <v>31</v>
      </c>
      <c r="T54" s="61">
        <f t="shared" si="21"/>
        <v>15.9</v>
      </c>
      <c r="U54" s="61">
        <f t="shared" si="22"/>
        <v>4.3</v>
      </c>
      <c r="V54" s="61">
        <f t="shared" si="23"/>
        <v>-1.7</v>
      </c>
      <c r="W54" s="61">
        <f t="shared" si="24"/>
        <v>-1.9</v>
      </c>
      <c r="X54" s="61">
        <f t="shared" si="25"/>
        <v>-2.5</v>
      </c>
      <c r="Y54" s="61">
        <f t="shared" si="26"/>
        <v>-1.3</v>
      </c>
      <c r="Z54" s="8"/>
      <c r="AA54" s="169"/>
      <c r="AN54" s="186"/>
      <c r="AO54" s="186"/>
      <c r="AP54" s="186"/>
      <c r="AQ54" s="124">
        <v>36799</v>
      </c>
      <c r="AR54" s="125">
        <v>6.36</v>
      </c>
      <c r="AS54" s="125">
        <v>25.42</v>
      </c>
      <c r="AT54" s="125">
        <v>11.08</v>
      </c>
      <c r="AU54" s="125">
        <v>-0.16</v>
      </c>
      <c r="AV54" s="125">
        <v>0</v>
      </c>
      <c r="AW54" s="125">
        <v>0</v>
      </c>
      <c r="AX54" s="125">
        <v>0</v>
      </c>
      <c r="AY54" s="125">
        <v>0</v>
      </c>
      <c r="AZ54" s="125">
        <v>0</v>
      </c>
      <c r="BA54" s="125">
        <v>0</v>
      </c>
      <c r="BB54" s="125">
        <v>0</v>
      </c>
      <c r="BC54" s="125">
        <v>0</v>
      </c>
    </row>
    <row r="55" spans="1:55">
      <c r="B55" s="318"/>
      <c r="C55" s="318"/>
      <c r="D55" s="318"/>
      <c r="E55" s="318"/>
      <c r="F55" s="318"/>
      <c r="G55" s="318"/>
      <c r="H55" s="318"/>
      <c r="I55" s="318"/>
      <c r="J55" s="318"/>
      <c r="L55" s="127">
        <v>44742</v>
      </c>
      <c r="M55" s="184"/>
      <c r="N55" s="61">
        <f t="shared" si="15"/>
        <v>7.5</v>
      </c>
      <c r="O55" s="61">
        <f t="shared" si="16"/>
        <v>27.3</v>
      </c>
      <c r="P55" s="61">
        <f t="shared" si="17"/>
        <v>15.2</v>
      </c>
      <c r="Q55" s="61">
        <f t="shared" si="18"/>
        <v>2.4</v>
      </c>
      <c r="R55" s="61">
        <f t="shared" si="19"/>
        <v>9.9</v>
      </c>
      <c r="S55" s="61">
        <f t="shared" si="20"/>
        <v>33.4</v>
      </c>
      <c r="T55" s="61">
        <f t="shared" si="21"/>
        <v>16.7</v>
      </c>
      <c r="U55" s="61">
        <f t="shared" si="22"/>
        <v>4.9000000000000004</v>
      </c>
      <c r="V55" s="61">
        <f t="shared" si="23"/>
        <v>-0.1</v>
      </c>
      <c r="W55" s="61">
        <f t="shared" si="24"/>
        <v>1.9</v>
      </c>
      <c r="X55" s="61">
        <f t="shared" si="25"/>
        <v>0.3</v>
      </c>
      <c r="Y55" s="61">
        <f t="shared" si="26"/>
        <v>-0.4</v>
      </c>
      <c r="Z55" s="8"/>
      <c r="AA55" s="169"/>
      <c r="AN55" s="186"/>
      <c r="AO55" s="186"/>
      <c r="AP55" s="186"/>
      <c r="AQ55" s="124">
        <v>36830</v>
      </c>
      <c r="AR55" s="125">
        <v>6.12</v>
      </c>
      <c r="AS55" s="125">
        <v>26.78</v>
      </c>
      <c r="AT55" s="125">
        <v>10.17</v>
      </c>
      <c r="AU55" s="125">
        <v>-0.2</v>
      </c>
      <c r="AV55" s="125">
        <v>0</v>
      </c>
      <c r="AW55" s="125">
        <v>0</v>
      </c>
      <c r="AX55" s="125">
        <v>0</v>
      </c>
      <c r="AY55" s="125">
        <v>0</v>
      </c>
      <c r="AZ55" s="125">
        <v>0</v>
      </c>
      <c r="BA55" s="125">
        <v>0</v>
      </c>
      <c r="BB55" s="125">
        <v>0</v>
      </c>
      <c r="BC55" s="125">
        <v>0</v>
      </c>
    </row>
    <row r="56" spans="1:55">
      <c r="B56" s="328"/>
      <c r="C56" s="329"/>
      <c r="D56" s="329"/>
      <c r="E56" s="329"/>
      <c r="F56" s="329"/>
      <c r="G56" s="329"/>
      <c r="H56" s="329"/>
      <c r="I56" s="329"/>
      <c r="J56" s="330"/>
      <c r="L56" s="127">
        <v>44712</v>
      </c>
      <c r="M56" s="184"/>
      <c r="N56" s="61">
        <f t="shared" si="15"/>
        <v>8.1</v>
      </c>
      <c r="O56" s="61">
        <f t="shared" si="16"/>
        <v>29.7</v>
      </c>
      <c r="P56" s="61">
        <f t="shared" si="17"/>
        <v>15.1</v>
      </c>
      <c r="Q56" s="61">
        <f t="shared" si="18"/>
        <v>3.2</v>
      </c>
      <c r="R56" s="61">
        <f t="shared" si="19"/>
        <v>10.4</v>
      </c>
      <c r="S56" s="61">
        <f t="shared" si="20"/>
        <v>34.700000000000003</v>
      </c>
      <c r="T56" s="61">
        <f t="shared" si="21"/>
        <v>17</v>
      </c>
      <c r="U56" s="61">
        <f t="shared" si="22"/>
        <v>5.4</v>
      </c>
      <c r="V56" s="61">
        <f t="shared" si="23"/>
        <v>0.1</v>
      </c>
      <c r="W56" s="61">
        <f t="shared" si="24"/>
        <v>-0.1</v>
      </c>
      <c r="X56" s="61">
        <f t="shared" si="25"/>
        <v>0.1</v>
      </c>
      <c r="Y56" s="61">
        <f t="shared" si="26"/>
        <v>0.1</v>
      </c>
      <c r="Z56" s="8"/>
      <c r="AA56" s="169"/>
      <c r="AN56" s="186"/>
      <c r="AO56" s="186"/>
      <c r="AP56" s="186"/>
      <c r="AQ56" s="124">
        <v>36860</v>
      </c>
      <c r="AR56" s="125">
        <v>5.8</v>
      </c>
      <c r="AS56" s="125">
        <v>26.6</v>
      </c>
      <c r="AT56" s="125">
        <v>9.6</v>
      </c>
      <c r="AU56" s="125">
        <v>-0.3</v>
      </c>
      <c r="AV56" s="125">
        <v>0</v>
      </c>
      <c r="AW56" s="125">
        <v>0</v>
      </c>
      <c r="AX56" s="125">
        <v>0</v>
      </c>
      <c r="AY56" s="125">
        <v>0</v>
      </c>
      <c r="AZ56" s="125">
        <v>0</v>
      </c>
      <c r="BA56" s="125">
        <v>0</v>
      </c>
      <c r="BB56" s="125">
        <v>0</v>
      </c>
      <c r="BC56" s="125">
        <v>0</v>
      </c>
    </row>
    <row r="57" spans="1:55">
      <c r="L57" s="127">
        <v>44681</v>
      </c>
      <c r="M57" s="184"/>
      <c r="N57" s="61">
        <f t="shared" si="15"/>
        <v>10.3</v>
      </c>
      <c r="O57" s="61">
        <f t="shared" si="16"/>
        <v>38.299999999999997</v>
      </c>
      <c r="P57" s="61">
        <f t="shared" si="17"/>
        <v>17.399999999999999</v>
      </c>
      <c r="Q57" s="61">
        <f t="shared" si="18"/>
        <v>4.8</v>
      </c>
      <c r="R57" s="61">
        <f t="shared" si="19"/>
        <v>11</v>
      </c>
      <c r="S57" s="61">
        <f t="shared" si="20"/>
        <v>36.1</v>
      </c>
      <c r="T57" s="61">
        <f t="shared" si="21"/>
        <v>17.600000000000001</v>
      </c>
      <c r="U57" s="61">
        <f t="shared" si="22"/>
        <v>6</v>
      </c>
      <c r="V57" s="61">
        <f t="shared" si="23"/>
        <v>0.8</v>
      </c>
      <c r="W57" s="61">
        <f t="shared" si="24"/>
        <v>2</v>
      </c>
      <c r="X57" s="61">
        <f t="shared" si="25"/>
        <v>1.4</v>
      </c>
      <c r="Y57" s="61">
        <f t="shared" si="26"/>
        <v>0.4</v>
      </c>
      <c r="Z57" s="8"/>
      <c r="AA57" s="169"/>
      <c r="AN57" s="186"/>
      <c r="AO57" s="186"/>
      <c r="AP57" s="186"/>
      <c r="AQ57" s="124">
        <v>36891</v>
      </c>
      <c r="AR57" s="125">
        <v>4.5999999999999996</v>
      </c>
      <c r="AS57" s="125">
        <v>21.6</v>
      </c>
      <c r="AT57" s="125">
        <v>8</v>
      </c>
      <c r="AU57" s="125">
        <v>-0.7</v>
      </c>
      <c r="AV57" s="125">
        <v>0</v>
      </c>
      <c r="AW57" s="125">
        <v>0</v>
      </c>
      <c r="AX57" s="125">
        <v>0</v>
      </c>
      <c r="AY57" s="125">
        <v>0</v>
      </c>
      <c r="AZ57" s="125">
        <v>0</v>
      </c>
      <c r="BA57" s="125">
        <v>0</v>
      </c>
      <c r="BB57" s="125">
        <v>0</v>
      </c>
      <c r="BC57" s="125">
        <v>0</v>
      </c>
    </row>
    <row r="58" spans="1:55">
      <c r="L58" s="127">
        <v>44651</v>
      </c>
      <c r="M58" s="184"/>
      <c r="N58" s="61">
        <f t="shared" si="15"/>
        <v>10.7</v>
      </c>
      <c r="O58" s="61">
        <f t="shared" si="16"/>
        <v>38</v>
      </c>
      <c r="P58" s="61">
        <f t="shared" si="17"/>
        <v>16.7</v>
      </c>
      <c r="Q58" s="61">
        <f t="shared" si="18"/>
        <v>5.7</v>
      </c>
      <c r="R58" s="61">
        <f t="shared" si="19"/>
        <v>11.3</v>
      </c>
      <c r="S58" s="61">
        <f t="shared" si="20"/>
        <v>35.299999999999997</v>
      </c>
      <c r="T58" s="61">
        <f t="shared" si="21"/>
        <v>17.600000000000001</v>
      </c>
      <c r="U58" s="61">
        <f t="shared" si="22"/>
        <v>6.4</v>
      </c>
      <c r="V58" s="61">
        <f t="shared" si="23"/>
        <v>1.4</v>
      </c>
      <c r="W58" s="61">
        <f t="shared" si="24"/>
        <v>4.8</v>
      </c>
      <c r="X58" s="61">
        <f t="shared" si="25"/>
        <v>2.9</v>
      </c>
      <c r="Y58" s="61">
        <f t="shared" si="26"/>
        <v>0.4</v>
      </c>
      <c r="Z58" s="8"/>
      <c r="AA58" s="169"/>
      <c r="AN58" s="186"/>
      <c r="AO58" s="186"/>
      <c r="AP58" s="186"/>
      <c r="AQ58" s="124">
        <v>36922</v>
      </c>
      <c r="AR58" s="125">
        <v>2.71</v>
      </c>
      <c r="AS58" s="125">
        <v>11.22</v>
      </c>
      <c r="AT58" s="125">
        <v>5.99</v>
      </c>
      <c r="AU58" s="125">
        <v>-1.08</v>
      </c>
      <c r="AV58" s="125">
        <v>0</v>
      </c>
      <c r="AW58" s="125">
        <v>0</v>
      </c>
      <c r="AX58" s="125">
        <v>0</v>
      </c>
      <c r="AY58" s="125">
        <v>0</v>
      </c>
      <c r="AZ58" s="125">
        <v>0</v>
      </c>
      <c r="BA58" s="125">
        <v>0</v>
      </c>
      <c r="BB58" s="125">
        <v>0</v>
      </c>
      <c r="BC58" s="125">
        <v>0</v>
      </c>
    </row>
    <row r="59" spans="1:55">
      <c r="L59" s="127">
        <v>44620</v>
      </c>
      <c r="M59" s="184"/>
      <c r="N59" s="61">
        <f t="shared" si="15"/>
        <v>11.4</v>
      </c>
      <c r="O59" s="61">
        <f t="shared" si="16"/>
        <v>33</v>
      </c>
      <c r="P59" s="61">
        <f t="shared" si="17"/>
        <v>17.899999999999999</v>
      </c>
      <c r="Q59" s="61">
        <f t="shared" si="18"/>
        <v>6.6</v>
      </c>
      <c r="R59" s="61">
        <f t="shared" si="19"/>
        <v>11.6</v>
      </c>
      <c r="S59" s="61">
        <f t="shared" si="20"/>
        <v>34</v>
      </c>
      <c r="T59" s="61">
        <f t="shared" si="21"/>
        <v>18.100000000000001</v>
      </c>
      <c r="U59" s="61">
        <f t="shared" si="22"/>
        <v>6.8</v>
      </c>
      <c r="V59" s="61">
        <f t="shared" si="23"/>
        <v>0.7</v>
      </c>
      <c r="W59" s="61">
        <f t="shared" si="24"/>
        <v>1.3</v>
      </c>
      <c r="X59" s="61">
        <f t="shared" si="25"/>
        <v>1.9</v>
      </c>
      <c r="Y59" s="61">
        <f t="shared" si="26"/>
        <v>0.1</v>
      </c>
      <c r="Z59" s="8"/>
      <c r="AA59" s="169"/>
      <c r="AN59" s="186"/>
      <c r="AO59" s="186"/>
      <c r="AP59" s="186"/>
      <c r="AQ59" s="124">
        <v>36950</v>
      </c>
      <c r="AR59" s="125">
        <v>1.8</v>
      </c>
      <c r="AS59" s="125">
        <v>7.8</v>
      </c>
      <c r="AT59" s="125">
        <v>4.5</v>
      </c>
      <c r="AU59" s="125">
        <v>-1.1000000000000001</v>
      </c>
      <c r="AV59" s="125">
        <v>0</v>
      </c>
      <c r="AW59" s="125">
        <v>0</v>
      </c>
      <c r="AX59" s="125">
        <v>0</v>
      </c>
      <c r="AY59" s="125">
        <v>0</v>
      </c>
      <c r="AZ59" s="125">
        <v>0</v>
      </c>
      <c r="BA59" s="125">
        <v>0</v>
      </c>
      <c r="BB59" s="125">
        <v>0</v>
      </c>
      <c r="BC59" s="125">
        <v>0</v>
      </c>
    </row>
    <row r="60" spans="1:55">
      <c r="L60" s="127">
        <v>44592</v>
      </c>
      <c r="M60" s="184"/>
      <c r="N60" s="61">
        <f t="shared" si="15"/>
        <v>11.8</v>
      </c>
      <c r="O60" s="61">
        <f t="shared" si="16"/>
        <v>35</v>
      </c>
      <c r="P60" s="61">
        <f t="shared" si="17"/>
        <v>18.2</v>
      </c>
      <c r="Q60" s="61">
        <f t="shared" si="18"/>
        <v>7</v>
      </c>
      <c r="R60" s="61">
        <f t="shared" si="19"/>
        <v>11.8</v>
      </c>
      <c r="S60" s="61">
        <f t="shared" si="20"/>
        <v>35</v>
      </c>
      <c r="T60" s="61">
        <f t="shared" si="21"/>
        <v>18.2</v>
      </c>
      <c r="U60" s="61">
        <f t="shared" si="22"/>
        <v>7</v>
      </c>
      <c r="V60" s="61">
        <f t="shared" si="23"/>
        <v>-0.2</v>
      </c>
      <c r="W60" s="61">
        <f t="shared" si="24"/>
        <v>-1.3</v>
      </c>
      <c r="X60" s="61">
        <f t="shared" si="25"/>
        <v>0.6</v>
      </c>
      <c r="Y60" s="61">
        <f t="shared" si="26"/>
        <v>-0.5</v>
      </c>
      <c r="Z60" s="8"/>
      <c r="AA60" s="169"/>
      <c r="AN60" s="186"/>
      <c r="AO60" s="186"/>
      <c r="AP60" s="186"/>
      <c r="AQ60" s="124">
        <v>36981</v>
      </c>
      <c r="AR60" s="125">
        <v>1</v>
      </c>
      <c r="AS60" s="125">
        <v>2.9</v>
      </c>
      <c r="AT60" s="125">
        <v>3.4</v>
      </c>
      <c r="AU60" s="125">
        <v>-1</v>
      </c>
      <c r="AV60" s="125">
        <v>0</v>
      </c>
      <c r="AW60" s="125">
        <v>0</v>
      </c>
      <c r="AX60" s="125">
        <v>0</v>
      </c>
      <c r="AY60" s="125">
        <v>0</v>
      </c>
      <c r="AZ60" s="125">
        <v>0</v>
      </c>
      <c r="BA60" s="125">
        <v>0</v>
      </c>
      <c r="BB60" s="125">
        <v>0</v>
      </c>
      <c r="BC60" s="125">
        <v>0</v>
      </c>
    </row>
    <row r="61" spans="1:55">
      <c r="L61" s="127">
        <v>44561</v>
      </c>
      <c r="M61" s="184"/>
      <c r="N61" s="61">
        <f t="shared" si="15"/>
        <v>13.4</v>
      </c>
      <c r="O61" s="61">
        <f t="shared" si="16"/>
        <v>44.2</v>
      </c>
      <c r="P61" s="61">
        <f t="shared" si="17"/>
        <v>19.7</v>
      </c>
      <c r="Q61" s="61">
        <f t="shared" si="18"/>
        <v>8.1999999999999993</v>
      </c>
      <c r="R61" s="61">
        <f t="shared" si="19"/>
        <v>10.7</v>
      </c>
      <c r="S61" s="61">
        <f t="shared" si="20"/>
        <v>34.4</v>
      </c>
      <c r="T61" s="61">
        <f t="shared" si="21"/>
        <v>15.8</v>
      </c>
      <c r="U61" s="61">
        <f t="shared" si="22"/>
        <v>6.6</v>
      </c>
      <c r="V61" s="61">
        <f t="shared" si="23"/>
        <v>-1.6</v>
      </c>
      <c r="W61" s="61">
        <f t="shared" si="24"/>
        <v>-6.8</v>
      </c>
      <c r="X61" s="61">
        <f t="shared" si="25"/>
        <v>-1.7</v>
      </c>
      <c r="Y61" s="61">
        <f t="shared" si="26"/>
        <v>-0.9</v>
      </c>
      <c r="Z61" s="8"/>
      <c r="AA61" s="169"/>
      <c r="AN61" s="186"/>
      <c r="AO61" s="186"/>
      <c r="AP61" s="186"/>
      <c r="AQ61" s="124">
        <v>37011</v>
      </c>
      <c r="AR61" s="125">
        <v>0.4</v>
      </c>
      <c r="AS61" s="125">
        <v>0.4</v>
      </c>
      <c r="AT61" s="125">
        <v>2.4</v>
      </c>
      <c r="AU61" s="125">
        <v>-1.2</v>
      </c>
      <c r="AV61" s="125">
        <v>0</v>
      </c>
      <c r="AW61" s="125">
        <v>0</v>
      </c>
      <c r="AX61" s="125">
        <v>0</v>
      </c>
      <c r="AY61" s="125">
        <v>0</v>
      </c>
      <c r="AZ61" s="125">
        <v>0</v>
      </c>
      <c r="BA61" s="125">
        <v>0</v>
      </c>
      <c r="BB61" s="125">
        <v>0</v>
      </c>
      <c r="BC61" s="125">
        <v>0</v>
      </c>
    </row>
    <row r="62" spans="1:55">
      <c r="L62" s="127">
        <v>44530</v>
      </c>
      <c r="M62" s="184"/>
      <c r="N62" s="61">
        <f t="shared" si="15"/>
        <v>17</v>
      </c>
      <c r="O62" s="61">
        <f t="shared" si="16"/>
        <v>60.5</v>
      </c>
      <c r="P62" s="61">
        <f t="shared" si="17"/>
        <v>25</v>
      </c>
      <c r="Q62" s="61">
        <f t="shared" si="18"/>
        <v>10.1</v>
      </c>
      <c r="R62" s="61">
        <f t="shared" si="19"/>
        <v>10.4</v>
      </c>
      <c r="S62" s="61">
        <f t="shared" si="20"/>
        <v>33.5</v>
      </c>
      <c r="T62" s="61">
        <f t="shared" si="21"/>
        <v>15.4</v>
      </c>
      <c r="U62" s="61">
        <f t="shared" si="22"/>
        <v>6.5</v>
      </c>
      <c r="V62" s="61">
        <f t="shared" si="23"/>
        <v>-0.1</v>
      </c>
      <c r="W62" s="61">
        <f t="shared" si="24"/>
        <v>-2.1</v>
      </c>
      <c r="X62" s="61">
        <f t="shared" si="25"/>
        <v>0.9</v>
      </c>
      <c r="Y62" s="61">
        <f t="shared" si="26"/>
        <v>-0.3</v>
      </c>
      <c r="Z62" s="8"/>
      <c r="AA62" s="169"/>
      <c r="AN62" s="186"/>
      <c r="AO62" s="186"/>
      <c r="AP62" s="186"/>
      <c r="AQ62" s="124">
        <v>37042</v>
      </c>
      <c r="AR62" s="125">
        <v>0.1</v>
      </c>
      <c r="AS62" s="125">
        <v>4</v>
      </c>
      <c r="AT62" s="125">
        <v>1.6</v>
      </c>
      <c r="AU62" s="125">
        <v>-1.6</v>
      </c>
      <c r="AV62" s="125">
        <v>0</v>
      </c>
      <c r="AW62" s="125">
        <v>0</v>
      </c>
      <c r="AX62" s="125">
        <v>0</v>
      </c>
      <c r="AY62" s="125">
        <v>0</v>
      </c>
      <c r="AZ62" s="125">
        <v>0</v>
      </c>
      <c r="BA62" s="125">
        <v>0</v>
      </c>
      <c r="BB62" s="125">
        <v>0</v>
      </c>
      <c r="BC62" s="125">
        <v>0</v>
      </c>
    </row>
    <row r="63" spans="1:55">
      <c r="L63" s="127">
        <v>44500</v>
      </c>
      <c r="M63" s="184"/>
      <c r="N63" s="61">
        <f t="shared" si="15"/>
        <v>17.899999999999999</v>
      </c>
      <c r="O63" s="61">
        <f t="shared" si="16"/>
        <v>66.5</v>
      </c>
      <c r="P63" s="61">
        <f t="shared" si="17"/>
        <v>25.7</v>
      </c>
      <c r="Q63" s="61">
        <f t="shared" si="18"/>
        <v>10.8</v>
      </c>
      <c r="R63" s="61">
        <f t="shared" si="19"/>
        <v>9.8000000000000007</v>
      </c>
      <c r="S63" s="61">
        <f t="shared" si="20"/>
        <v>30.7</v>
      </c>
      <c r="T63" s="61">
        <f t="shared" si="21"/>
        <v>14.5</v>
      </c>
      <c r="U63" s="61">
        <f t="shared" si="22"/>
        <v>6.1</v>
      </c>
      <c r="V63" s="61">
        <f t="shared" si="23"/>
        <v>3.3</v>
      </c>
      <c r="W63" s="61">
        <f t="shared" si="24"/>
        <v>12.1</v>
      </c>
      <c r="X63" s="61">
        <f t="shared" si="25"/>
        <v>4.4000000000000004</v>
      </c>
      <c r="Y63" s="61">
        <f t="shared" si="26"/>
        <v>1.8</v>
      </c>
      <c r="Z63" s="8"/>
      <c r="AA63" s="169"/>
      <c r="AN63" s="186"/>
      <c r="AO63" s="186"/>
      <c r="AP63" s="186"/>
      <c r="AQ63" s="124">
        <v>37072</v>
      </c>
      <c r="AR63" s="125">
        <v>-0.2</v>
      </c>
      <c r="AS63" s="125">
        <v>4.2</v>
      </c>
      <c r="AT63" s="125">
        <v>0.8</v>
      </c>
      <c r="AU63" s="125">
        <v>-1.7</v>
      </c>
      <c r="AV63" s="125">
        <v>0</v>
      </c>
      <c r="AW63" s="125">
        <v>0</v>
      </c>
      <c r="AX63" s="125">
        <v>0</v>
      </c>
      <c r="AY63" s="125">
        <v>0</v>
      </c>
      <c r="AZ63" s="125">
        <v>0</v>
      </c>
      <c r="BA63" s="125">
        <v>0</v>
      </c>
      <c r="BB63" s="125">
        <v>0</v>
      </c>
      <c r="BC63" s="125">
        <v>0</v>
      </c>
    </row>
    <row r="64" spans="1:55">
      <c r="L64" s="127">
        <v>44469</v>
      </c>
      <c r="M64" s="184"/>
      <c r="N64" s="61">
        <f t="shared" si="15"/>
        <v>14.2</v>
      </c>
      <c r="O64" s="61">
        <f t="shared" si="16"/>
        <v>49.4</v>
      </c>
      <c r="P64" s="61">
        <f t="shared" si="17"/>
        <v>20.399999999999999</v>
      </c>
      <c r="Q64" s="61">
        <f t="shared" si="18"/>
        <v>8.9</v>
      </c>
      <c r="R64" s="61">
        <f t="shared" si="19"/>
        <v>8.9</v>
      </c>
      <c r="S64" s="61">
        <f t="shared" si="20"/>
        <v>26.7</v>
      </c>
      <c r="T64" s="61">
        <f t="shared" si="21"/>
        <v>13.2</v>
      </c>
      <c r="U64" s="61">
        <f t="shared" si="22"/>
        <v>5.6</v>
      </c>
      <c r="V64" s="61">
        <f t="shared" si="23"/>
        <v>1.5</v>
      </c>
      <c r="W64" s="61">
        <f t="shared" si="24"/>
        <v>5.5</v>
      </c>
      <c r="X64" s="61">
        <f t="shared" si="25"/>
        <v>1.9</v>
      </c>
      <c r="Y64" s="61">
        <f t="shared" si="26"/>
        <v>0.9</v>
      </c>
      <c r="Z64" s="8"/>
      <c r="AA64" s="169"/>
      <c r="AN64" s="186"/>
      <c r="AO64" s="186"/>
      <c r="AP64" s="186"/>
      <c r="AQ64" s="124">
        <v>37103</v>
      </c>
      <c r="AR64" s="125">
        <v>-1.3</v>
      </c>
      <c r="AS64" s="125">
        <v>0.5</v>
      </c>
      <c r="AT64" s="125">
        <v>-0.8</v>
      </c>
      <c r="AU64" s="125">
        <v>-1.9</v>
      </c>
      <c r="AV64" s="125">
        <v>0</v>
      </c>
      <c r="AW64" s="125">
        <v>0</v>
      </c>
      <c r="AX64" s="125">
        <v>0</v>
      </c>
      <c r="AY64" s="125">
        <v>0</v>
      </c>
      <c r="AZ64" s="125">
        <v>0</v>
      </c>
      <c r="BA64" s="125">
        <v>0</v>
      </c>
      <c r="BB64" s="125">
        <v>0</v>
      </c>
      <c r="BC64" s="125">
        <v>0</v>
      </c>
    </row>
    <row r="65" spans="1:55">
      <c r="L65" s="127">
        <v>44439</v>
      </c>
      <c r="M65" s="184"/>
      <c r="N65" s="61">
        <f t="shared" si="15"/>
        <v>12.7</v>
      </c>
      <c r="O65" s="61">
        <f t="shared" si="16"/>
        <v>41.8</v>
      </c>
      <c r="P65" s="61">
        <f t="shared" si="17"/>
        <v>18.3</v>
      </c>
      <c r="Q65" s="61">
        <f t="shared" si="18"/>
        <v>8</v>
      </c>
      <c r="R65" s="61">
        <f t="shared" si="19"/>
        <v>8.1999999999999993</v>
      </c>
      <c r="S65" s="61">
        <f t="shared" si="20"/>
        <v>23.9</v>
      </c>
      <c r="T65" s="61">
        <f t="shared" si="21"/>
        <v>12.3</v>
      </c>
      <c r="U65" s="61">
        <f t="shared" si="22"/>
        <v>5.2</v>
      </c>
      <c r="V65" s="61">
        <f t="shared" si="23"/>
        <v>0.9</v>
      </c>
      <c r="W65" s="61">
        <f t="shared" si="24"/>
        <v>3</v>
      </c>
      <c r="X65" s="61">
        <f t="shared" si="25"/>
        <v>0.9</v>
      </c>
      <c r="Y65" s="61">
        <f t="shared" si="26"/>
        <v>0.7</v>
      </c>
      <c r="Z65" s="8"/>
      <c r="AA65" s="169"/>
      <c r="AN65" s="186"/>
      <c r="AO65" s="186"/>
      <c r="AP65" s="186"/>
      <c r="AQ65" s="124">
        <v>37134</v>
      </c>
      <c r="AR65" s="125">
        <v>-2.2000000000000002</v>
      </c>
      <c r="AS65" s="125">
        <v>-3.5</v>
      </c>
      <c r="AT65" s="125">
        <v>-1.8</v>
      </c>
      <c r="AU65" s="125">
        <v>-2.2000000000000002</v>
      </c>
      <c r="AV65" s="125">
        <v>0</v>
      </c>
      <c r="AW65" s="125">
        <v>0</v>
      </c>
      <c r="AX65" s="125">
        <v>0</v>
      </c>
      <c r="AY65" s="125">
        <v>0</v>
      </c>
      <c r="AZ65" s="125">
        <v>0</v>
      </c>
      <c r="BA65" s="125">
        <v>0</v>
      </c>
      <c r="BB65" s="125">
        <v>0</v>
      </c>
      <c r="BC65" s="125">
        <v>0</v>
      </c>
    </row>
    <row r="66" spans="1:55">
      <c r="L66" s="127">
        <v>44408</v>
      </c>
      <c r="M66" s="184"/>
      <c r="N66" s="61">
        <f t="shared" si="15"/>
        <v>12</v>
      </c>
      <c r="O66" s="61">
        <f t="shared" si="16"/>
        <v>38.700000000000003</v>
      </c>
      <c r="P66" s="61">
        <f t="shared" si="17"/>
        <v>17.899999999999999</v>
      </c>
      <c r="Q66" s="61">
        <f t="shared" si="18"/>
        <v>7.5</v>
      </c>
      <c r="R66" s="61">
        <f t="shared" si="19"/>
        <v>7.6</v>
      </c>
      <c r="S66" s="61">
        <f t="shared" si="20"/>
        <v>21.4</v>
      </c>
      <c r="T66" s="61">
        <f t="shared" si="21"/>
        <v>11.5</v>
      </c>
      <c r="U66" s="61">
        <f t="shared" si="22"/>
        <v>4.8</v>
      </c>
      <c r="V66" s="61">
        <f t="shared" si="23"/>
        <v>0.6</v>
      </c>
      <c r="W66" s="61">
        <f t="shared" si="24"/>
        <v>5.2</v>
      </c>
      <c r="X66" s="61">
        <f t="shared" si="25"/>
        <v>0.8</v>
      </c>
      <c r="Y66" s="61">
        <f t="shared" si="26"/>
        <v>0.1</v>
      </c>
      <c r="Z66" s="8"/>
      <c r="AA66" s="169"/>
      <c r="AN66" s="186"/>
      <c r="AO66" s="186"/>
      <c r="AP66" s="186"/>
      <c r="AQ66" s="124">
        <v>37164</v>
      </c>
      <c r="AR66" s="125">
        <v>-3.5</v>
      </c>
      <c r="AS66" s="125">
        <v>-3.1</v>
      </c>
      <c r="AT66" s="125">
        <v>-4.4000000000000004</v>
      </c>
      <c r="AU66" s="125">
        <v>-2.8</v>
      </c>
      <c r="AV66" s="125">
        <v>0</v>
      </c>
      <c r="AW66" s="125">
        <v>0</v>
      </c>
      <c r="AX66" s="125">
        <v>0</v>
      </c>
      <c r="AY66" s="125">
        <v>0</v>
      </c>
      <c r="AZ66" s="125">
        <v>0</v>
      </c>
      <c r="BA66" s="125">
        <v>0</v>
      </c>
      <c r="BB66" s="125">
        <v>0</v>
      </c>
      <c r="BC66" s="125">
        <v>0</v>
      </c>
    </row>
    <row r="67" spans="1:55">
      <c r="L67" s="127">
        <v>44377</v>
      </c>
      <c r="M67" s="184"/>
      <c r="N67" s="61">
        <f t="shared" si="15"/>
        <v>11.8</v>
      </c>
      <c r="O67" s="61">
        <f t="shared" si="16"/>
        <v>35.1</v>
      </c>
      <c r="P67" s="61">
        <f t="shared" si="17"/>
        <v>18</v>
      </c>
      <c r="Q67" s="61">
        <f t="shared" si="18"/>
        <v>7.4</v>
      </c>
      <c r="R67" s="61">
        <f t="shared" si="19"/>
        <v>6.8</v>
      </c>
      <c r="S67" s="61">
        <f t="shared" si="20"/>
        <v>18.5</v>
      </c>
      <c r="T67" s="61">
        <f t="shared" si="21"/>
        <v>10.4</v>
      </c>
      <c r="U67" s="61">
        <f t="shared" si="22"/>
        <v>4.3</v>
      </c>
      <c r="V67" s="61">
        <f t="shared" si="23"/>
        <v>0.5</v>
      </c>
      <c r="W67" s="61">
        <f t="shared" si="24"/>
        <v>3.9</v>
      </c>
      <c r="X67" s="61">
        <f t="shared" si="25"/>
        <v>0.2</v>
      </c>
      <c r="Y67" s="61">
        <f t="shared" si="26"/>
        <v>0.3</v>
      </c>
      <c r="Z67" s="8"/>
      <c r="AA67" s="169"/>
      <c r="AN67" s="186"/>
      <c r="AO67" s="186"/>
      <c r="AP67" s="186"/>
      <c r="AQ67" s="124">
        <v>37195</v>
      </c>
      <c r="AR67" s="125">
        <v>-3.7</v>
      </c>
      <c r="AS67" s="125">
        <v>-6.4</v>
      </c>
      <c r="AT67" s="125">
        <v>-4.3</v>
      </c>
      <c r="AU67" s="125">
        <v>-2.8</v>
      </c>
      <c r="AV67" s="125">
        <v>0</v>
      </c>
      <c r="AW67" s="125">
        <v>0</v>
      </c>
      <c r="AX67" s="125">
        <v>0</v>
      </c>
      <c r="AY67" s="125">
        <v>0</v>
      </c>
      <c r="AZ67" s="125">
        <v>0</v>
      </c>
      <c r="BA67" s="125">
        <v>0</v>
      </c>
      <c r="BB67" s="125">
        <v>0</v>
      </c>
      <c r="BC67" s="125">
        <v>0</v>
      </c>
    </row>
    <row r="68" spans="1:55">
      <c r="L68" s="127">
        <v>44347</v>
      </c>
      <c r="M68" s="184"/>
      <c r="N68" s="61">
        <f t="shared" si="15"/>
        <v>12</v>
      </c>
      <c r="O68" s="61">
        <f t="shared" si="16"/>
        <v>36.4</v>
      </c>
      <c r="P68" s="61">
        <f t="shared" si="17"/>
        <v>18.8</v>
      </c>
      <c r="Q68" s="61">
        <f t="shared" si="18"/>
        <v>7.4</v>
      </c>
      <c r="R68" s="61">
        <f t="shared" si="19"/>
        <v>5.8</v>
      </c>
      <c r="S68" s="61">
        <f t="shared" si="20"/>
        <v>15.4</v>
      </c>
      <c r="T68" s="61">
        <f t="shared" si="21"/>
        <v>9</v>
      </c>
      <c r="U68" s="61">
        <f t="shared" si="22"/>
        <v>3.7</v>
      </c>
      <c r="V68" s="61">
        <f t="shared" si="23"/>
        <v>2.1</v>
      </c>
      <c r="W68" s="61">
        <f t="shared" si="24"/>
        <v>6.5</v>
      </c>
      <c r="X68" s="61">
        <f t="shared" si="25"/>
        <v>2.1</v>
      </c>
      <c r="Y68" s="61">
        <f t="shared" si="26"/>
        <v>1.7</v>
      </c>
      <c r="Z68" s="8"/>
      <c r="AA68" s="169"/>
      <c r="AN68" s="186"/>
      <c r="AO68" s="186"/>
      <c r="AP68" s="186"/>
      <c r="AQ68" s="124">
        <v>37225</v>
      </c>
      <c r="AR68" s="125">
        <v>-4.5</v>
      </c>
      <c r="AS68" s="125">
        <v>-9.3000000000000007</v>
      </c>
      <c r="AT68" s="125">
        <v>-5</v>
      </c>
      <c r="AU68" s="125">
        <v>-3.2</v>
      </c>
      <c r="AV68" s="125">
        <v>0</v>
      </c>
      <c r="AW68" s="125">
        <v>0</v>
      </c>
      <c r="AX68" s="125">
        <v>0</v>
      </c>
      <c r="AY68" s="125">
        <v>0</v>
      </c>
      <c r="AZ68" s="125">
        <v>0</v>
      </c>
      <c r="BA68" s="125">
        <v>0</v>
      </c>
      <c r="BB68" s="125">
        <v>0</v>
      </c>
      <c r="BC68" s="125">
        <v>0</v>
      </c>
    </row>
    <row r="69" spans="1:55">
      <c r="A69" s="8"/>
      <c r="K69" s="108"/>
      <c r="L69" s="127">
        <v>44316</v>
      </c>
      <c r="M69" s="184"/>
      <c r="N69" s="61">
        <f t="shared" si="15"/>
        <v>9.1</v>
      </c>
      <c r="O69" s="61">
        <f t="shared" si="16"/>
        <v>24.9</v>
      </c>
      <c r="P69" s="61">
        <f t="shared" si="17"/>
        <v>15.2</v>
      </c>
      <c r="Q69" s="61">
        <f t="shared" si="18"/>
        <v>5.4</v>
      </c>
      <c r="R69" s="61">
        <f t="shared" si="19"/>
        <v>4.4000000000000004</v>
      </c>
      <c r="S69" s="61">
        <f t="shared" si="20"/>
        <v>10.7</v>
      </c>
      <c r="T69" s="61">
        <f t="shared" si="21"/>
        <v>6.7</v>
      </c>
      <c r="U69" s="61">
        <f t="shared" si="22"/>
        <v>2.8</v>
      </c>
      <c r="V69" s="61">
        <f t="shared" si="23"/>
        <v>1.2</v>
      </c>
      <c r="W69" s="61">
        <f t="shared" si="24"/>
        <v>1.8</v>
      </c>
      <c r="X69" s="61">
        <f t="shared" si="25"/>
        <v>0.8</v>
      </c>
      <c r="Y69" s="61">
        <f t="shared" si="26"/>
        <v>1.3</v>
      </c>
      <c r="Z69" s="8"/>
      <c r="AA69" s="169"/>
      <c r="AN69" s="186"/>
      <c r="AO69" s="186"/>
      <c r="AP69" s="186"/>
      <c r="AQ69" s="124">
        <v>37256</v>
      </c>
      <c r="AR69" s="125">
        <v>-4.8</v>
      </c>
      <c r="AS69" s="125">
        <v>-8.1</v>
      </c>
      <c r="AT69" s="125">
        <v>-6.1</v>
      </c>
      <c r="AU69" s="125">
        <v>-3.3</v>
      </c>
      <c r="AV69" s="125">
        <v>0</v>
      </c>
      <c r="AW69" s="125">
        <v>0</v>
      </c>
      <c r="AX69" s="125">
        <v>0</v>
      </c>
      <c r="AY69" s="125">
        <v>0</v>
      </c>
      <c r="AZ69" s="125">
        <v>0</v>
      </c>
      <c r="BA69" s="125">
        <v>0</v>
      </c>
      <c r="BB69" s="125">
        <v>0</v>
      </c>
      <c r="BC69" s="125">
        <v>0</v>
      </c>
    </row>
    <row r="70" spans="1:55">
      <c r="B70" s="319"/>
      <c r="C70" s="319"/>
      <c r="D70" s="319"/>
      <c r="E70" s="319"/>
      <c r="F70" s="319"/>
      <c r="G70" s="319"/>
      <c r="H70" s="319"/>
      <c r="I70" s="319"/>
      <c r="J70" s="319"/>
      <c r="L70" s="127">
        <v>44286</v>
      </c>
      <c r="M70" s="184"/>
      <c r="N70" s="61">
        <f t="shared" si="15"/>
        <v>5.8</v>
      </c>
      <c r="O70" s="61">
        <f t="shared" si="16"/>
        <v>12.3</v>
      </c>
      <c r="P70" s="61">
        <f t="shared" si="17"/>
        <v>10.1</v>
      </c>
      <c r="Q70" s="61">
        <f t="shared" si="18"/>
        <v>3.4</v>
      </c>
      <c r="R70" s="61">
        <f t="shared" si="19"/>
        <v>2.8</v>
      </c>
      <c r="S70" s="61">
        <f t="shared" si="20"/>
        <v>6.6</v>
      </c>
      <c r="T70" s="61">
        <f t="shared" si="21"/>
        <v>4</v>
      </c>
      <c r="U70" s="61">
        <f t="shared" si="22"/>
        <v>2</v>
      </c>
      <c r="V70" s="61">
        <f t="shared" si="23"/>
        <v>2</v>
      </c>
      <c r="W70" s="61">
        <f t="shared" si="24"/>
        <v>1</v>
      </c>
      <c r="X70" s="61">
        <f t="shared" si="25"/>
        <v>3.9</v>
      </c>
      <c r="Y70" s="61">
        <f t="shared" si="26"/>
        <v>1.3</v>
      </c>
      <c r="Z70" s="8"/>
      <c r="AA70" s="169"/>
      <c r="AN70" s="186"/>
      <c r="AO70" s="186"/>
      <c r="AP70" s="186"/>
      <c r="AQ70" s="124">
        <v>37287</v>
      </c>
      <c r="AR70" s="125">
        <v>-5</v>
      </c>
      <c r="AS70" s="125">
        <v>-7.6</v>
      </c>
      <c r="AT70" s="125">
        <v>-6.1</v>
      </c>
      <c r="AU70" s="125">
        <v>-3.7</v>
      </c>
      <c r="AV70" s="125">
        <v>0</v>
      </c>
      <c r="AW70" s="125">
        <v>0</v>
      </c>
      <c r="AX70" s="125">
        <v>0</v>
      </c>
      <c r="AY70" s="125">
        <v>0</v>
      </c>
      <c r="AZ70" s="125">
        <v>0</v>
      </c>
      <c r="BA70" s="125">
        <v>0</v>
      </c>
      <c r="BB70" s="125">
        <v>0</v>
      </c>
      <c r="BC70" s="125">
        <v>0</v>
      </c>
    </row>
    <row r="71" spans="1:55">
      <c r="L71" s="127">
        <v>44255</v>
      </c>
      <c r="M71" s="184"/>
      <c r="N71" s="61">
        <f t="shared" si="15"/>
        <v>2.2999999999999998</v>
      </c>
      <c r="O71" s="61">
        <f t="shared" si="16"/>
        <v>6.8</v>
      </c>
      <c r="P71" s="61">
        <f t="shared" si="17"/>
        <v>2.9</v>
      </c>
      <c r="Q71" s="61">
        <f t="shared" si="18"/>
        <v>1.7</v>
      </c>
      <c r="R71" s="61">
        <f t="shared" si="19"/>
        <v>1.4</v>
      </c>
      <c r="S71" s="61">
        <f t="shared" si="20"/>
        <v>3.9</v>
      </c>
      <c r="T71" s="61">
        <f t="shared" si="21"/>
        <v>1</v>
      </c>
      <c r="U71" s="61">
        <f t="shared" si="22"/>
        <v>1.3</v>
      </c>
      <c r="V71" s="61">
        <f t="shared" si="23"/>
        <v>1.1000000000000001</v>
      </c>
      <c r="W71" s="61">
        <f t="shared" si="24"/>
        <v>2.8</v>
      </c>
      <c r="X71" s="61">
        <f t="shared" si="25"/>
        <v>2.1</v>
      </c>
      <c r="Y71" s="61">
        <f t="shared" si="26"/>
        <v>0.4</v>
      </c>
      <c r="Z71" s="8"/>
      <c r="AA71" s="169"/>
      <c r="AN71" s="186"/>
      <c r="AO71" s="186"/>
      <c r="AP71" s="186"/>
      <c r="AQ71" s="124">
        <v>37315</v>
      </c>
      <c r="AR71" s="125">
        <v>-4.7</v>
      </c>
      <c r="AS71" s="125">
        <v>-5.0999999999999996</v>
      </c>
      <c r="AT71" s="125">
        <v>-6.2</v>
      </c>
      <c r="AU71" s="125">
        <v>-3.6</v>
      </c>
      <c r="AV71" s="125">
        <v>0</v>
      </c>
      <c r="AW71" s="125">
        <v>0</v>
      </c>
      <c r="AX71" s="125">
        <v>0</v>
      </c>
      <c r="AY71" s="125">
        <v>0</v>
      </c>
      <c r="AZ71" s="125">
        <v>0</v>
      </c>
      <c r="BA71" s="125">
        <v>0</v>
      </c>
      <c r="BB71" s="125">
        <v>0</v>
      </c>
      <c r="BC71" s="125">
        <v>0</v>
      </c>
    </row>
    <row r="72" spans="1:55">
      <c r="L72" s="127">
        <v>44227</v>
      </c>
      <c r="M72" s="184"/>
      <c r="N72" s="61">
        <f t="shared" si="15"/>
        <v>0.5</v>
      </c>
      <c r="O72" s="61">
        <f t="shared" si="16"/>
        <v>1</v>
      </c>
      <c r="P72" s="61">
        <f t="shared" si="17"/>
        <v>-0.8</v>
      </c>
      <c r="Q72" s="61">
        <f t="shared" si="18"/>
        <v>1</v>
      </c>
      <c r="R72" s="61">
        <f t="shared" si="19"/>
        <v>0.5</v>
      </c>
      <c r="S72" s="61">
        <f t="shared" si="20"/>
        <v>1</v>
      </c>
      <c r="T72" s="61">
        <f t="shared" si="21"/>
        <v>-0.8</v>
      </c>
      <c r="U72" s="61">
        <f t="shared" si="22"/>
        <v>1</v>
      </c>
      <c r="V72" s="61">
        <f t="shared" si="23"/>
        <v>1.2</v>
      </c>
      <c r="W72" s="61">
        <f t="shared" si="24"/>
        <v>5.5</v>
      </c>
      <c r="X72" s="61">
        <f t="shared" si="25"/>
        <v>1.8</v>
      </c>
      <c r="Y72" s="61">
        <f t="shared" si="26"/>
        <v>0.7</v>
      </c>
      <c r="Z72" s="8"/>
      <c r="AA72" s="169"/>
      <c r="AN72" s="186"/>
      <c r="AO72" s="186"/>
      <c r="AP72" s="186"/>
      <c r="AQ72" s="124">
        <v>37346</v>
      </c>
      <c r="AR72" s="125">
        <v>-4.5</v>
      </c>
      <c r="AS72" s="125">
        <v>-3.9</v>
      </c>
      <c r="AT72" s="125">
        <v>-5.7</v>
      </c>
      <c r="AU72" s="125">
        <v>-3.7</v>
      </c>
      <c r="AV72" s="125">
        <v>0</v>
      </c>
      <c r="AW72" s="125">
        <v>0</v>
      </c>
      <c r="AX72" s="125">
        <v>0</v>
      </c>
      <c r="AY72" s="125">
        <v>0</v>
      </c>
      <c r="AZ72" s="125">
        <v>0</v>
      </c>
      <c r="BA72" s="125">
        <v>0</v>
      </c>
      <c r="BB72" s="125">
        <v>0</v>
      </c>
      <c r="BC72" s="125">
        <v>0</v>
      </c>
    </row>
    <row r="73" spans="1:55">
      <c r="L73" s="127">
        <v>44196</v>
      </c>
      <c r="M73" s="184"/>
      <c r="N73" s="61">
        <f t="shared" si="15"/>
        <v>-0.5</v>
      </c>
      <c r="O73" s="61">
        <f t="shared" si="16"/>
        <v>-0.4</v>
      </c>
      <c r="P73" s="61">
        <f t="shared" si="17"/>
        <v>-1.6</v>
      </c>
      <c r="Q73" s="61">
        <f t="shared" si="18"/>
        <v>0</v>
      </c>
      <c r="R73" s="61">
        <f t="shared" si="19"/>
        <v>-2.7</v>
      </c>
      <c r="S73" s="61">
        <f t="shared" si="20"/>
        <v>-5.2</v>
      </c>
      <c r="T73" s="61">
        <f t="shared" si="21"/>
        <v>-5.6</v>
      </c>
      <c r="U73" s="61">
        <f t="shared" si="22"/>
        <v>-1.3</v>
      </c>
      <c r="V73" s="61">
        <f t="shared" si="23"/>
        <v>1.4</v>
      </c>
      <c r="W73" s="61">
        <f t="shared" si="24"/>
        <v>3.3</v>
      </c>
      <c r="X73" s="61">
        <f t="shared" si="25"/>
        <v>2.6</v>
      </c>
      <c r="Y73" s="61">
        <f t="shared" si="26"/>
        <v>0.8</v>
      </c>
      <c r="Z73" s="8"/>
      <c r="AA73" s="169"/>
      <c r="AN73" s="186"/>
      <c r="AO73" s="186"/>
      <c r="AP73" s="186"/>
      <c r="AQ73" s="124">
        <v>37376</v>
      </c>
      <c r="AR73" s="125">
        <v>-3.38</v>
      </c>
      <c r="AS73" s="125">
        <v>-1.18</v>
      </c>
      <c r="AT73" s="125">
        <v>-4.08</v>
      </c>
      <c r="AU73" s="125">
        <v>-3.22</v>
      </c>
      <c r="AV73" s="125">
        <v>0</v>
      </c>
      <c r="AW73" s="125">
        <v>0</v>
      </c>
      <c r="AX73" s="125">
        <v>0</v>
      </c>
      <c r="AY73" s="125">
        <v>0</v>
      </c>
      <c r="AZ73" s="125">
        <v>0</v>
      </c>
      <c r="BA73" s="125">
        <v>0</v>
      </c>
      <c r="BB73" s="125">
        <v>0</v>
      </c>
      <c r="BC73" s="125">
        <v>0</v>
      </c>
    </row>
    <row r="74" spans="1:55">
      <c r="L74" s="127">
        <v>44165</v>
      </c>
      <c r="M74" s="184"/>
      <c r="N74" s="61">
        <f t="shared" si="15"/>
        <v>-1.8</v>
      </c>
      <c r="O74" s="61">
        <f t="shared" si="16"/>
        <v>-3.6</v>
      </c>
      <c r="P74" s="61">
        <f t="shared" si="17"/>
        <v>-4.2</v>
      </c>
      <c r="Q74" s="61">
        <f t="shared" si="18"/>
        <v>-0.8</v>
      </c>
      <c r="R74" s="61">
        <f t="shared" si="19"/>
        <v>-2.9</v>
      </c>
      <c r="S74" s="61">
        <f t="shared" si="20"/>
        <v>-5.7</v>
      </c>
      <c r="T74" s="61">
        <f t="shared" si="21"/>
        <v>-5.9</v>
      </c>
      <c r="U74" s="61">
        <f t="shared" si="22"/>
        <v>-1.4</v>
      </c>
      <c r="V74" s="61">
        <f t="shared" si="23"/>
        <v>0.7</v>
      </c>
      <c r="W74" s="61">
        <f t="shared" si="24"/>
        <v>0.8</v>
      </c>
      <c r="X74" s="61">
        <f t="shared" si="25"/>
        <v>1.5</v>
      </c>
      <c r="Y74" s="61">
        <f t="shared" si="26"/>
        <v>0.4</v>
      </c>
      <c r="Z74" s="8"/>
      <c r="AA74" s="169"/>
      <c r="AN74" s="186"/>
      <c r="AO74" s="186"/>
      <c r="AP74" s="186"/>
      <c r="AQ74" s="124">
        <v>37407</v>
      </c>
      <c r="AR74" s="125">
        <v>-2.74</v>
      </c>
      <c r="AS74" s="125">
        <v>1.18</v>
      </c>
      <c r="AT74" s="125">
        <v>-2.83</v>
      </c>
      <c r="AU74" s="125">
        <v>-3.31</v>
      </c>
      <c r="AV74" s="125">
        <v>0</v>
      </c>
      <c r="AW74" s="125">
        <v>0</v>
      </c>
      <c r="AX74" s="125">
        <v>0</v>
      </c>
      <c r="AY74" s="125">
        <v>0</v>
      </c>
      <c r="AZ74" s="125">
        <v>0</v>
      </c>
      <c r="BA74" s="125">
        <v>0</v>
      </c>
      <c r="BB74" s="125">
        <v>0</v>
      </c>
      <c r="BC74" s="125">
        <v>0</v>
      </c>
    </row>
    <row r="75" spans="1:55">
      <c r="L75" s="127">
        <v>44135</v>
      </c>
      <c r="M75" s="184"/>
      <c r="N75" s="61">
        <f t="shared" ref="N75:N105" si="27">VLOOKUP(L75,AQ:BC,2,FALSE)</f>
        <v>-2.7</v>
      </c>
      <c r="O75" s="61">
        <f t="shared" ref="O75:O105" si="28">VLOOKUP(L75,AQ:BC,3,FALSE)</f>
        <v>-5.0999999999999996</v>
      </c>
      <c r="P75" s="61">
        <f t="shared" ref="P75:P105" si="29">VLOOKUP(L75,AQ:BC,4,FALSE)</f>
        <v>-6</v>
      </c>
      <c r="Q75" s="61">
        <f t="shared" ref="Q75:Q105" si="30">VLOOKUP(L75,AQ:BC,5,FALSE)</f>
        <v>-1.2</v>
      </c>
      <c r="R75" s="61">
        <f t="shared" ref="R75:R105" si="31">VLOOKUP(L75,AQ:BC,6,FALSE)</f>
        <v>-3</v>
      </c>
      <c r="S75" s="61">
        <f t="shared" ref="S75:S105" si="32">VLOOKUP(L75,AQ:BC,7,FALSE)</f>
        <v>-5.9</v>
      </c>
      <c r="T75" s="61">
        <f t="shared" ref="T75:T105" si="33">VLOOKUP(L75,AQ:BC,8,FALSE)</f>
        <v>-6.1</v>
      </c>
      <c r="U75" s="61">
        <f t="shared" ref="U75:U105" si="34">VLOOKUP(L75,AQ:BC,9,FALSE)</f>
        <v>-1.5</v>
      </c>
      <c r="V75" s="61">
        <f t="shared" ref="V75:V105" si="35">VLOOKUP(L75,AQ:BC,10,FALSE)</f>
        <v>0.1</v>
      </c>
      <c r="W75" s="61">
        <f t="shared" ref="W75:W105" si="36">VLOOKUP(L75,AQ:BC,11,FALSE)</f>
        <v>-0.1</v>
      </c>
      <c r="X75" s="61">
        <f t="shared" ref="X75:X105" si="37">VLOOKUP(L75,AQ:BC,12,FALSE)</f>
        <v>0.2</v>
      </c>
      <c r="Y75" s="61">
        <f t="shared" ref="Y75:Y105" si="38">VLOOKUP(L75,AQ:BC,13,FALSE)</f>
        <v>0</v>
      </c>
      <c r="Z75" s="8"/>
      <c r="AA75" s="169"/>
      <c r="AN75" s="186"/>
      <c r="AO75" s="186"/>
      <c r="AP75" s="186"/>
      <c r="AQ75" s="124">
        <v>37437</v>
      </c>
      <c r="AR75" s="125">
        <v>-2.6</v>
      </c>
      <c r="AS75" s="125">
        <v>1.6</v>
      </c>
      <c r="AT75" s="125">
        <v>-2.7</v>
      </c>
      <c r="AU75" s="125">
        <v>-3.2</v>
      </c>
      <c r="AV75" s="125">
        <v>0</v>
      </c>
      <c r="AW75" s="125">
        <v>0</v>
      </c>
      <c r="AX75" s="125">
        <v>0</v>
      </c>
      <c r="AY75" s="125">
        <v>0</v>
      </c>
      <c r="AZ75" s="125">
        <v>0</v>
      </c>
      <c r="BA75" s="125">
        <v>0</v>
      </c>
      <c r="BB75" s="125">
        <v>0</v>
      </c>
      <c r="BC75" s="125">
        <v>0</v>
      </c>
    </row>
    <row r="76" spans="1:55">
      <c r="L76" s="127">
        <v>44104</v>
      </c>
      <c r="M76" s="184"/>
      <c r="N76" s="61">
        <f t="shared" si="27"/>
        <v>-2.8</v>
      </c>
      <c r="O76" s="61">
        <f t="shared" si="28"/>
        <v>-4.8</v>
      </c>
      <c r="P76" s="61">
        <f t="shared" si="29"/>
        <v>-6.2</v>
      </c>
      <c r="Q76" s="61">
        <f t="shared" si="30"/>
        <v>-1.3</v>
      </c>
      <c r="R76" s="61">
        <f t="shared" si="31"/>
        <v>-3</v>
      </c>
      <c r="S76" s="61">
        <f t="shared" si="32"/>
        <v>-6</v>
      </c>
      <c r="T76" s="61">
        <f t="shared" si="33"/>
        <v>-6.1</v>
      </c>
      <c r="U76" s="61">
        <f t="shared" si="34"/>
        <v>-1.5</v>
      </c>
      <c r="V76" s="61">
        <f t="shared" si="35"/>
        <v>0.2</v>
      </c>
      <c r="W76" s="61">
        <f t="shared" si="36"/>
        <v>0.6</v>
      </c>
      <c r="X76" s="61">
        <f t="shared" si="37"/>
        <v>0.3</v>
      </c>
      <c r="Y76" s="61">
        <f t="shared" si="38"/>
        <v>0.1</v>
      </c>
      <c r="Z76" s="8"/>
      <c r="AA76" s="169"/>
      <c r="AN76" s="186"/>
      <c r="AO76" s="186"/>
      <c r="AP76" s="186"/>
      <c r="AQ76" s="124">
        <v>37468</v>
      </c>
      <c r="AR76" s="125">
        <v>-2.6</v>
      </c>
      <c r="AS76" s="125">
        <v>0.5</v>
      </c>
      <c r="AT76" s="125">
        <v>-2.1</v>
      </c>
      <c r="AU76" s="125">
        <v>-3.4</v>
      </c>
      <c r="AV76" s="125">
        <v>0</v>
      </c>
      <c r="AW76" s="125">
        <v>0</v>
      </c>
      <c r="AX76" s="125">
        <v>0</v>
      </c>
      <c r="AY76" s="125">
        <v>0</v>
      </c>
      <c r="AZ76" s="125">
        <v>0</v>
      </c>
      <c r="BA76" s="125">
        <v>0</v>
      </c>
      <c r="BB76" s="125">
        <v>0</v>
      </c>
      <c r="BC76" s="125">
        <v>0</v>
      </c>
    </row>
    <row r="77" spans="1:55">
      <c r="L77" s="127">
        <v>44074</v>
      </c>
      <c r="M77" s="184"/>
      <c r="N77" s="61">
        <f t="shared" si="27"/>
        <v>-3</v>
      </c>
      <c r="O77" s="61">
        <f t="shared" si="28"/>
        <v>-5.8</v>
      </c>
      <c r="P77" s="61">
        <f t="shared" si="29"/>
        <v>-6.4</v>
      </c>
      <c r="Q77" s="61">
        <f t="shared" si="30"/>
        <v>-1.4</v>
      </c>
      <c r="R77" s="61">
        <f t="shared" si="31"/>
        <v>-3</v>
      </c>
      <c r="S77" s="61">
        <f t="shared" si="32"/>
        <v>-6.1</v>
      </c>
      <c r="T77" s="61">
        <f t="shared" si="33"/>
        <v>-6.1</v>
      </c>
      <c r="U77" s="61">
        <f t="shared" si="34"/>
        <v>-1.6</v>
      </c>
      <c r="V77" s="61">
        <f t="shared" si="35"/>
        <v>0.4</v>
      </c>
      <c r="W77" s="61">
        <f t="shared" si="36"/>
        <v>1.6</v>
      </c>
      <c r="X77" s="61">
        <f t="shared" si="37"/>
        <v>0.5</v>
      </c>
      <c r="Y77" s="61">
        <f t="shared" si="38"/>
        <v>0.2</v>
      </c>
      <c r="Z77" s="8"/>
      <c r="AA77" s="169"/>
      <c r="AN77" s="186"/>
      <c r="AO77" s="186"/>
      <c r="AP77" s="186"/>
      <c r="AQ77" s="124">
        <v>37499</v>
      </c>
      <c r="AR77" s="125">
        <v>-1.7</v>
      </c>
      <c r="AS77" s="125">
        <v>2.9</v>
      </c>
      <c r="AT77" s="125">
        <v>-0.8</v>
      </c>
      <c r="AU77" s="125">
        <v>-3.1</v>
      </c>
      <c r="AV77" s="125">
        <v>0</v>
      </c>
      <c r="AW77" s="125">
        <v>0</v>
      </c>
      <c r="AX77" s="125">
        <v>0</v>
      </c>
      <c r="AY77" s="125">
        <v>0</v>
      </c>
      <c r="AZ77" s="125">
        <v>0</v>
      </c>
      <c r="BA77" s="125">
        <v>0</v>
      </c>
      <c r="BB77" s="125">
        <v>0</v>
      </c>
      <c r="BC77" s="125">
        <v>0</v>
      </c>
    </row>
    <row r="78" spans="1:55">
      <c r="L78" s="127">
        <v>44043</v>
      </c>
      <c r="M78" s="184"/>
      <c r="N78" s="61">
        <f t="shared" si="27"/>
        <v>-3.5</v>
      </c>
      <c r="O78" s="61">
        <f t="shared" si="28"/>
        <v>-7.1</v>
      </c>
      <c r="P78" s="61">
        <f t="shared" si="29"/>
        <v>-6.9</v>
      </c>
      <c r="Q78" s="61">
        <f t="shared" si="30"/>
        <v>-1.8</v>
      </c>
      <c r="R78" s="61">
        <f t="shared" si="31"/>
        <v>-3</v>
      </c>
      <c r="S78" s="61">
        <f t="shared" si="32"/>
        <v>-6.1</v>
      </c>
      <c r="T78" s="61">
        <f t="shared" si="33"/>
        <v>-6.1</v>
      </c>
      <c r="U78" s="61">
        <f t="shared" si="34"/>
        <v>-1.6</v>
      </c>
      <c r="V78" s="61">
        <f t="shared" si="35"/>
        <v>0.5</v>
      </c>
      <c r="W78" s="61">
        <f t="shared" si="36"/>
        <v>3.1</v>
      </c>
      <c r="X78" s="61">
        <f t="shared" si="37"/>
        <v>0.9</v>
      </c>
      <c r="Y78" s="61">
        <f t="shared" si="38"/>
        <v>0.1</v>
      </c>
      <c r="Z78" s="8"/>
      <c r="AA78" s="169"/>
      <c r="AN78" s="186"/>
      <c r="AO78" s="186"/>
      <c r="AP78" s="186"/>
      <c r="AQ78" s="124">
        <v>37529</v>
      </c>
      <c r="AR78" s="125">
        <v>-1.2</v>
      </c>
      <c r="AS78" s="125">
        <v>3.5</v>
      </c>
      <c r="AT78" s="125">
        <v>0.1</v>
      </c>
      <c r="AU78" s="125">
        <v>-2.9</v>
      </c>
      <c r="AV78" s="125">
        <v>0</v>
      </c>
      <c r="AW78" s="125">
        <v>0</v>
      </c>
      <c r="AX78" s="125">
        <v>0</v>
      </c>
      <c r="AY78" s="125">
        <v>0</v>
      </c>
      <c r="AZ78" s="125">
        <v>0</v>
      </c>
      <c r="BA78" s="125">
        <v>0</v>
      </c>
      <c r="BB78" s="125">
        <v>0</v>
      </c>
      <c r="BC78" s="125">
        <v>0</v>
      </c>
    </row>
    <row r="79" spans="1:55">
      <c r="L79" s="127">
        <v>44012</v>
      </c>
      <c r="M79" s="184"/>
      <c r="N79" s="61">
        <f t="shared" si="27"/>
        <v>-4.2</v>
      </c>
      <c r="O79" s="61">
        <f t="shared" si="28"/>
        <v>-10.5</v>
      </c>
      <c r="P79" s="61">
        <f t="shared" si="29"/>
        <v>-8.5</v>
      </c>
      <c r="Q79" s="61">
        <f t="shared" si="30"/>
        <v>-2</v>
      </c>
      <c r="R79" s="61">
        <f t="shared" si="31"/>
        <v>-3</v>
      </c>
      <c r="S79" s="61">
        <f t="shared" si="32"/>
        <v>-6</v>
      </c>
      <c r="T79" s="61">
        <f t="shared" si="33"/>
        <v>-5.9</v>
      </c>
      <c r="U79" s="61">
        <f t="shared" si="34"/>
        <v>-1.5</v>
      </c>
      <c r="V79" s="61">
        <f t="shared" si="35"/>
        <v>0.5</v>
      </c>
      <c r="W79" s="61">
        <f t="shared" si="36"/>
        <v>4.9000000000000004</v>
      </c>
      <c r="X79" s="61">
        <f t="shared" si="37"/>
        <v>0.7</v>
      </c>
      <c r="Y79" s="61">
        <f t="shared" si="38"/>
        <v>0.2</v>
      </c>
      <c r="Z79" s="8"/>
      <c r="AA79" s="169"/>
      <c r="AN79" s="186"/>
      <c r="AO79" s="186"/>
      <c r="AP79" s="186"/>
      <c r="AQ79" s="124">
        <v>37560</v>
      </c>
      <c r="AR79" s="125">
        <v>-0.6</v>
      </c>
      <c r="AS79" s="125">
        <v>6</v>
      </c>
      <c r="AT79" s="125">
        <v>1</v>
      </c>
      <c r="AU79" s="125">
        <v>-2.9</v>
      </c>
      <c r="AV79" s="125">
        <v>0</v>
      </c>
      <c r="AW79" s="125">
        <v>0</v>
      </c>
      <c r="AX79" s="125">
        <v>0</v>
      </c>
      <c r="AY79" s="125">
        <v>0</v>
      </c>
      <c r="AZ79" s="125">
        <v>0</v>
      </c>
      <c r="BA79" s="125">
        <v>0</v>
      </c>
      <c r="BB79" s="125">
        <v>0</v>
      </c>
      <c r="BC79" s="125">
        <v>0</v>
      </c>
    </row>
    <row r="80" spans="1:55">
      <c r="L80" s="127">
        <v>43982</v>
      </c>
      <c r="M80" s="184"/>
      <c r="N80" s="61">
        <f t="shared" si="27"/>
        <v>-5.0999999999999996</v>
      </c>
      <c r="O80" s="61">
        <f t="shared" si="28"/>
        <v>-14.8</v>
      </c>
      <c r="P80" s="61">
        <f t="shared" si="29"/>
        <v>-9.9</v>
      </c>
      <c r="Q80" s="61">
        <f t="shared" si="30"/>
        <v>-2.4</v>
      </c>
      <c r="R80" s="61">
        <f t="shared" si="31"/>
        <v>-2.7</v>
      </c>
      <c r="S80" s="61">
        <f t="shared" si="32"/>
        <v>-5</v>
      </c>
      <c r="T80" s="61">
        <f t="shared" si="33"/>
        <v>-5.4</v>
      </c>
      <c r="U80" s="61">
        <f t="shared" si="34"/>
        <v>-1.5</v>
      </c>
      <c r="V80" s="61">
        <f t="shared" si="35"/>
        <v>-0.5</v>
      </c>
      <c r="W80" s="61">
        <f t="shared" si="36"/>
        <v>-1.7</v>
      </c>
      <c r="X80" s="61">
        <f t="shared" si="37"/>
        <v>-1.1000000000000001</v>
      </c>
      <c r="Y80" s="61">
        <f t="shared" si="38"/>
        <v>-0.2</v>
      </c>
      <c r="Z80" s="8"/>
      <c r="AA80" s="169"/>
      <c r="AN80" s="186"/>
      <c r="AO80" s="186"/>
      <c r="AP80" s="186"/>
      <c r="AQ80" s="124">
        <v>37590</v>
      </c>
      <c r="AR80" s="125">
        <v>0.2</v>
      </c>
      <c r="AS80" s="125">
        <v>10.7</v>
      </c>
      <c r="AT80" s="125">
        <v>2.2000000000000002</v>
      </c>
      <c r="AU80" s="125">
        <v>-2.6</v>
      </c>
      <c r="AV80" s="125">
        <v>0</v>
      </c>
      <c r="AW80" s="125">
        <v>0</v>
      </c>
      <c r="AX80" s="125">
        <v>0</v>
      </c>
      <c r="AY80" s="125">
        <v>0</v>
      </c>
      <c r="AZ80" s="125">
        <v>0</v>
      </c>
      <c r="BA80" s="125">
        <v>0</v>
      </c>
      <c r="BB80" s="125">
        <v>0</v>
      </c>
      <c r="BC80" s="125">
        <v>0</v>
      </c>
    </row>
    <row r="81" spans="1:55">
      <c r="L81" s="127">
        <v>43951</v>
      </c>
      <c r="M81" s="184"/>
      <c r="N81" s="61">
        <f t="shared" si="27"/>
        <v>-4.5</v>
      </c>
      <c r="O81" s="61">
        <f t="shared" si="28"/>
        <v>-11.6</v>
      </c>
      <c r="P81" s="61">
        <f t="shared" si="29"/>
        <v>-8.8000000000000007</v>
      </c>
      <c r="Q81" s="61">
        <f t="shared" si="30"/>
        <v>-2.2000000000000002</v>
      </c>
      <c r="R81" s="61">
        <f t="shared" si="31"/>
        <v>-2.1</v>
      </c>
      <c r="S81" s="61">
        <f t="shared" si="32"/>
        <v>-2.5</v>
      </c>
      <c r="T81" s="61">
        <f t="shared" si="33"/>
        <v>-4.3</v>
      </c>
      <c r="U81" s="61">
        <f t="shared" si="34"/>
        <v>-1.2</v>
      </c>
      <c r="V81" s="61">
        <f t="shared" si="35"/>
        <v>-1.8</v>
      </c>
      <c r="W81" s="61">
        <f t="shared" si="36"/>
        <v>-7.2</v>
      </c>
      <c r="X81" s="61">
        <f t="shared" si="37"/>
        <v>-3.3</v>
      </c>
      <c r="Y81" s="61">
        <f t="shared" si="38"/>
        <v>-0.7</v>
      </c>
      <c r="Z81" s="8"/>
      <c r="AA81" s="169"/>
      <c r="AN81" s="186"/>
      <c r="AO81" s="186"/>
      <c r="AP81" s="186"/>
      <c r="AQ81" s="124">
        <v>37621</v>
      </c>
      <c r="AR81" s="125">
        <v>1.3</v>
      </c>
      <c r="AS81" s="125">
        <v>13.5</v>
      </c>
      <c r="AT81" s="125">
        <v>3.7</v>
      </c>
      <c r="AU81" s="125">
        <v>-2.4</v>
      </c>
      <c r="AV81" s="125">
        <v>0</v>
      </c>
      <c r="AW81" s="125">
        <v>0</v>
      </c>
      <c r="AX81" s="125">
        <v>0</v>
      </c>
      <c r="AY81" s="125">
        <v>0</v>
      </c>
      <c r="AZ81" s="125">
        <v>0</v>
      </c>
      <c r="BA81" s="125">
        <v>0</v>
      </c>
      <c r="BB81" s="125">
        <v>0</v>
      </c>
      <c r="BC81" s="125">
        <v>0</v>
      </c>
    </row>
    <row r="82" spans="1:55">
      <c r="L82" s="127">
        <v>43921</v>
      </c>
      <c r="M82" s="184"/>
      <c r="N82" s="61">
        <f t="shared" si="27"/>
        <v>-2.4</v>
      </c>
      <c r="O82" s="61">
        <f t="shared" si="28"/>
        <v>-4</v>
      </c>
      <c r="P82" s="61">
        <f t="shared" si="29"/>
        <v>-5.2</v>
      </c>
      <c r="Q82" s="61">
        <f t="shared" si="30"/>
        <v>-1.2</v>
      </c>
      <c r="R82" s="61">
        <f t="shared" si="31"/>
        <v>-1.3</v>
      </c>
      <c r="S82" s="61">
        <f t="shared" si="32"/>
        <v>0.6</v>
      </c>
      <c r="T82" s="61">
        <f t="shared" si="33"/>
        <v>-2.7</v>
      </c>
      <c r="U82" s="61">
        <f t="shared" si="34"/>
        <v>-0.9</v>
      </c>
      <c r="V82" s="61">
        <f t="shared" si="35"/>
        <v>-1.2</v>
      </c>
      <c r="W82" s="61">
        <f t="shared" si="36"/>
        <v>-3.5</v>
      </c>
      <c r="X82" s="61">
        <f t="shared" si="37"/>
        <v>-2.7</v>
      </c>
      <c r="Y82" s="61">
        <f t="shared" si="38"/>
        <v>-0.5</v>
      </c>
      <c r="Z82" s="8"/>
      <c r="AA82" s="169"/>
      <c r="AN82" s="186"/>
      <c r="AO82" s="186"/>
      <c r="AP82" s="186"/>
      <c r="AQ82" s="124">
        <v>37652</v>
      </c>
      <c r="AR82" s="125">
        <v>3.8</v>
      </c>
      <c r="AS82" s="125">
        <v>20.2</v>
      </c>
      <c r="AT82" s="125">
        <v>8.5</v>
      </c>
      <c r="AU82" s="125">
        <v>-1.4</v>
      </c>
      <c r="AV82" s="125">
        <v>3.8</v>
      </c>
      <c r="AW82" s="125">
        <v>20.2</v>
      </c>
      <c r="AX82" s="125">
        <v>8.5</v>
      </c>
      <c r="AY82" s="125">
        <v>-1.4</v>
      </c>
      <c r="AZ82" s="125">
        <v>0</v>
      </c>
      <c r="BA82" s="125">
        <v>0</v>
      </c>
      <c r="BB82" s="125">
        <v>0</v>
      </c>
      <c r="BC82" s="125">
        <v>0</v>
      </c>
    </row>
    <row r="83" spans="1:55">
      <c r="A83" s="8"/>
      <c r="K83" s="108"/>
      <c r="L83" s="127">
        <v>43890</v>
      </c>
      <c r="M83" s="184"/>
      <c r="N83" s="61">
        <f t="shared" si="27"/>
        <v>-1</v>
      </c>
      <c r="O83" s="61">
        <f t="shared" si="28"/>
        <v>1.1000000000000001</v>
      </c>
      <c r="P83" s="61">
        <f t="shared" si="29"/>
        <v>-2.2000000000000002</v>
      </c>
      <c r="Q83" s="61">
        <f t="shared" si="30"/>
        <v>-0.7</v>
      </c>
      <c r="R83" s="61">
        <f t="shared" si="31"/>
        <v>-0.7</v>
      </c>
      <c r="S83" s="61">
        <f t="shared" si="32"/>
        <v>2.9</v>
      </c>
      <c r="T83" s="61">
        <f t="shared" si="33"/>
        <v>-1.5</v>
      </c>
      <c r="U83" s="61">
        <f t="shared" si="34"/>
        <v>-0.7</v>
      </c>
      <c r="V83" s="61">
        <f t="shared" si="35"/>
        <v>-0.7</v>
      </c>
      <c r="W83" s="61">
        <f t="shared" si="36"/>
        <v>-2.2999999999999998</v>
      </c>
      <c r="X83" s="61">
        <f t="shared" si="37"/>
        <v>-1.3</v>
      </c>
      <c r="Y83" s="61">
        <f t="shared" si="38"/>
        <v>-0.3</v>
      </c>
      <c r="Z83" s="8"/>
      <c r="AA83" s="169"/>
      <c r="AN83" s="186"/>
      <c r="AO83" s="186"/>
      <c r="AP83" s="186"/>
      <c r="AQ83" s="124">
        <v>37680</v>
      </c>
      <c r="AR83" s="125">
        <v>5.9</v>
      </c>
      <c r="AS83" s="125">
        <v>27.5</v>
      </c>
      <c r="AT83" s="125">
        <v>11.8</v>
      </c>
      <c r="AU83" s="125">
        <v>-1</v>
      </c>
      <c r="AV83" s="125">
        <v>4.9000000000000004</v>
      </c>
      <c r="AW83" s="125">
        <v>23.8</v>
      </c>
      <c r="AX83" s="125">
        <v>10.199999999999999</v>
      </c>
      <c r="AY83" s="125">
        <v>-1.2</v>
      </c>
      <c r="AZ83" s="125">
        <v>0</v>
      </c>
      <c r="BA83" s="125">
        <v>0</v>
      </c>
      <c r="BB83" s="125">
        <v>0</v>
      </c>
      <c r="BC83" s="125">
        <v>0</v>
      </c>
    </row>
    <row r="84" spans="1:55">
      <c r="B84" s="319"/>
      <c r="C84" s="319"/>
      <c r="D84" s="319"/>
      <c r="E84" s="319"/>
      <c r="F84" s="319"/>
      <c r="G84" s="319"/>
      <c r="H84" s="319"/>
      <c r="I84" s="319"/>
      <c r="J84" s="319"/>
      <c r="L84" s="127">
        <v>43861</v>
      </c>
      <c r="M84" s="184"/>
      <c r="N84" s="61">
        <f t="shared" si="27"/>
        <v>-0.4</v>
      </c>
      <c r="O84" s="61">
        <f t="shared" si="28"/>
        <v>4.7</v>
      </c>
      <c r="P84" s="61">
        <f t="shared" si="29"/>
        <v>-0.8</v>
      </c>
      <c r="Q84" s="61">
        <f t="shared" si="30"/>
        <v>-0.6</v>
      </c>
      <c r="R84" s="61">
        <f t="shared" si="31"/>
        <v>-0.4</v>
      </c>
      <c r="S84" s="61">
        <f t="shared" si="32"/>
        <v>4.7</v>
      </c>
      <c r="T84" s="61">
        <f t="shared" si="33"/>
        <v>-0.8</v>
      </c>
      <c r="U84" s="61">
        <f t="shared" si="34"/>
        <v>-0.6</v>
      </c>
      <c r="V84" s="61">
        <f t="shared" si="35"/>
        <v>0</v>
      </c>
      <c r="W84" s="61">
        <f t="shared" si="36"/>
        <v>0.8</v>
      </c>
      <c r="X84" s="61">
        <f t="shared" si="37"/>
        <v>0.3</v>
      </c>
      <c r="Y84" s="61">
        <f t="shared" si="38"/>
        <v>-0.1</v>
      </c>
      <c r="Z84" s="8"/>
      <c r="AA84" s="169"/>
      <c r="AN84" s="186"/>
      <c r="AO84" s="186"/>
      <c r="AP84" s="186"/>
      <c r="AQ84" s="124">
        <v>37711</v>
      </c>
      <c r="AR84" s="125">
        <v>6.7</v>
      </c>
      <c r="AS84" s="125">
        <v>31.1</v>
      </c>
      <c r="AT84" s="125">
        <v>11.8</v>
      </c>
      <c r="AU84" s="125">
        <v>-0.1</v>
      </c>
      <c r="AV84" s="125">
        <v>5.5</v>
      </c>
      <c r="AW84" s="125">
        <v>26.3</v>
      </c>
      <c r="AX84" s="125">
        <v>10.7</v>
      </c>
      <c r="AY84" s="125">
        <v>-0.8</v>
      </c>
      <c r="AZ84" s="125">
        <v>0</v>
      </c>
      <c r="BA84" s="125">
        <v>0</v>
      </c>
      <c r="BB84" s="125">
        <v>0</v>
      </c>
      <c r="BC84" s="125">
        <v>0</v>
      </c>
    </row>
    <row r="85" spans="1:55">
      <c r="L85" s="127">
        <v>43830</v>
      </c>
      <c r="M85" s="184"/>
      <c r="N85" s="61">
        <f t="shared" si="27"/>
        <v>-1.2</v>
      </c>
      <c r="O85" s="61">
        <f t="shared" si="28"/>
        <v>2.6</v>
      </c>
      <c r="P85" s="61">
        <f t="shared" si="29"/>
        <v>-2.6</v>
      </c>
      <c r="Q85" s="61">
        <f t="shared" si="30"/>
        <v>-0.9</v>
      </c>
      <c r="R85" s="61">
        <f t="shared" si="31"/>
        <v>-0.8</v>
      </c>
      <c r="S85" s="61">
        <f t="shared" si="32"/>
        <v>2.4</v>
      </c>
      <c r="T85" s="61">
        <f t="shared" si="33"/>
        <v>-2.6</v>
      </c>
      <c r="U85" s="61">
        <f t="shared" si="34"/>
        <v>-0.3</v>
      </c>
      <c r="V85" s="61">
        <f t="shared" si="35"/>
        <v>0</v>
      </c>
      <c r="W85" s="61">
        <f t="shared" si="36"/>
        <v>0.1</v>
      </c>
      <c r="X85" s="61">
        <f t="shared" si="37"/>
        <v>0</v>
      </c>
      <c r="Y85" s="61">
        <f t="shared" si="38"/>
        <v>0.1</v>
      </c>
      <c r="Z85" s="8"/>
      <c r="AA85" s="169"/>
      <c r="AN85" s="186"/>
      <c r="AO85" s="186"/>
      <c r="AP85" s="186"/>
      <c r="AQ85" s="124">
        <v>37741</v>
      </c>
      <c r="AR85" s="125">
        <v>5.3</v>
      </c>
      <c r="AS85" s="125">
        <v>22.7</v>
      </c>
      <c r="AT85" s="125">
        <v>9.6</v>
      </c>
      <c r="AU85" s="125">
        <v>0.2</v>
      </c>
      <c r="AV85" s="125">
        <v>5.4</v>
      </c>
      <c r="AW85" s="125">
        <v>25.4</v>
      </c>
      <c r="AX85" s="125">
        <v>10.4</v>
      </c>
      <c r="AY85" s="125">
        <v>-0.6</v>
      </c>
      <c r="AZ85" s="125">
        <v>0</v>
      </c>
      <c r="BA85" s="125">
        <v>0</v>
      </c>
      <c r="BB85" s="125">
        <v>0</v>
      </c>
      <c r="BC85" s="125">
        <v>0</v>
      </c>
    </row>
    <row r="86" spans="1:55">
      <c r="L86" s="127">
        <v>43799</v>
      </c>
      <c r="M86" s="184"/>
      <c r="N86" s="61">
        <f t="shared" si="27"/>
        <v>-2.5</v>
      </c>
      <c r="O86" s="61">
        <f t="shared" si="28"/>
        <v>-1.4</v>
      </c>
      <c r="P86" s="61">
        <f t="shared" si="29"/>
        <v>-5</v>
      </c>
      <c r="Q86" s="61">
        <f t="shared" si="30"/>
        <v>-1.6</v>
      </c>
      <c r="R86" s="61">
        <f t="shared" si="31"/>
        <v>-0.7</v>
      </c>
      <c r="S86" s="61">
        <f t="shared" si="32"/>
        <v>2.2999999999999998</v>
      </c>
      <c r="T86" s="61">
        <f t="shared" si="33"/>
        <v>-2.6</v>
      </c>
      <c r="U86" s="61">
        <f t="shared" si="34"/>
        <v>-0.3</v>
      </c>
      <c r="V86" s="61">
        <f t="shared" si="35"/>
        <v>-0.2</v>
      </c>
      <c r="W86" s="61">
        <f t="shared" si="36"/>
        <v>-0.8</v>
      </c>
      <c r="X86" s="61">
        <f t="shared" si="37"/>
        <v>-0.4</v>
      </c>
      <c r="Y86" s="61">
        <f t="shared" si="38"/>
        <v>-0.1</v>
      </c>
      <c r="Z86" s="8"/>
      <c r="AA86" s="169"/>
      <c r="AN86" s="186"/>
      <c r="AO86" s="186"/>
      <c r="AP86" s="186"/>
      <c r="AQ86" s="124">
        <v>37772</v>
      </c>
      <c r="AR86" s="125">
        <v>3.2</v>
      </c>
      <c r="AS86" s="125">
        <v>13.8</v>
      </c>
      <c r="AT86" s="125">
        <v>5.7</v>
      </c>
      <c r="AU86" s="125">
        <v>0</v>
      </c>
      <c r="AV86" s="125">
        <v>5</v>
      </c>
      <c r="AW86" s="125">
        <v>23.1</v>
      </c>
      <c r="AX86" s="125">
        <v>9.5</v>
      </c>
      <c r="AY86" s="125">
        <v>-0.5</v>
      </c>
      <c r="AZ86" s="125">
        <v>0</v>
      </c>
      <c r="BA86" s="125">
        <v>0</v>
      </c>
      <c r="BB86" s="125">
        <v>0</v>
      </c>
      <c r="BC86" s="125">
        <v>0</v>
      </c>
    </row>
    <row r="87" spans="1:55">
      <c r="L87" s="127">
        <v>43769</v>
      </c>
      <c r="M87" s="184"/>
      <c r="N87" s="61">
        <f t="shared" si="27"/>
        <v>-2.6</v>
      </c>
      <c r="O87" s="61">
        <f t="shared" si="28"/>
        <v>-1.9</v>
      </c>
      <c r="P87" s="61">
        <f t="shared" si="29"/>
        <v>-5.6</v>
      </c>
      <c r="Q87" s="61">
        <f t="shared" si="30"/>
        <v>-1.5</v>
      </c>
      <c r="R87" s="61">
        <f t="shared" si="31"/>
        <v>-0.5</v>
      </c>
      <c r="S87" s="61">
        <f t="shared" si="32"/>
        <v>2.7</v>
      </c>
      <c r="T87" s="61">
        <f t="shared" si="33"/>
        <v>-2.2999999999999998</v>
      </c>
      <c r="U87" s="61">
        <f t="shared" si="34"/>
        <v>-0.1</v>
      </c>
      <c r="V87" s="61">
        <f t="shared" si="35"/>
        <v>0</v>
      </c>
      <c r="W87" s="61">
        <f t="shared" si="36"/>
        <v>0.2</v>
      </c>
      <c r="X87" s="61">
        <f t="shared" si="37"/>
        <v>0</v>
      </c>
      <c r="Y87" s="61">
        <f t="shared" si="38"/>
        <v>-0.1</v>
      </c>
      <c r="Z87" s="8"/>
      <c r="AA87" s="169"/>
      <c r="AN87" s="186"/>
      <c r="AO87" s="186"/>
      <c r="AP87" s="186"/>
      <c r="AQ87" s="124">
        <v>37802</v>
      </c>
      <c r="AR87" s="125">
        <v>2.2999999999999998</v>
      </c>
      <c r="AS87" s="125">
        <v>7.5</v>
      </c>
      <c r="AT87" s="125">
        <v>4.9000000000000004</v>
      </c>
      <c r="AU87" s="125">
        <v>-0.1</v>
      </c>
      <c r="AV87" s="125">
        <v>4.5</v>
      </c>
      <c r="AW87" s="125">
        <v>20.5</v>
      </c>
      <c r="AX87" s="125">
        <v>8.6999999999999993</v>
      </c>
      <c r="AY87" s="125">
        <v>-0.4</v>
      </c>
      <c r="AZ87" s="125">
        <v>0</v>
      </c>
      <c r="BA87" s="125">
        <v>0</v>
      </c>
      <c r="BB87" s="125">
        <v>0</v>
      </c>
      <c r="BC87" s="125">
        <v>0</v>
      </c>
    </row>
    <row r="88" spans="1:55">
      <c r="L88" s="127">
        <v>43738</v>
      </c>
      <c r="M88" s="184"/>
      <c r="N88" s="61">
        <f t="shared" si="27"/>
        <v>-2</v>
      </c>
      <c r="O88" s="61">
        <f t="shared" si="28"/>
        <v>0.6</v>
      </c>
      <c r="P88" s="61">
        <f t="shared" si="29"/>
        <v>-4.8</v>
      </c>
      <c r="Q88" s="61">
        <f t="shared" si="30"/>
        <v>-1.2</v>
      </c>
      <c r="R88" s="61">
        <f t="shared" si="31"/>
        <v>-0.3</v>
      </c>
      <c r="S88" s="61">
        <f t="shared" si="32"/>
        <v>3.3</v>
      </c>
      <c r="T88" s="61">
        <f t="shared" si="33"/>
        <v>-2</v>
      </c>
      <c r="U88" s="61">
        <f t="shared" si="34"/>
        <v>0</v>
      </c>
      <c r="V88" s="61">
        <f t="shared" si="35"/>
        <v>0</v>
      </c>
      <c r="W88" s="61">
        <f t="shared" si="36"/>
        <v>-0.5</v>
      </c>
      <c r="X88" s="61">
        <f t="shared" si="37"/>
        <v>0</v>
      </c>
      <c r="Y88" s="61">
        <f t="shared" si="38"/>
        <v>0</v>
      </c>
      <c r="Z88" s="8"/>
      <c r="AA88" s="169"/>
      <c r="AN88" s="186"/>
      <c r="AO88" s="186"/>
      <c r="AP88" s="186"/>
      <c r="AQ88" s="124">
        <v>37833</v>
      </c>
      <c r="AR88" s="125">
        <v>2.4</v>
      </c>
      <c r="AS88" s="125">
        <v>7</v>
      </c>
      <c r="AT88" s="125">
        <v>5.0999999999999996</v>
      </c>
      <c r="AU88" s="125">
        <v>0</v>
      </c>
      <c r="AV88" s="125">
        <v>4.2</v>
      </c>
      <c r="AW88" s="125">
        <v>18.5</v>
      </c>
      <c r="AX88" s="125">
        <v>8.1999999999999993</v>
      </c>
      <c r="AY88" s="125">
        <v>-0.3</v>
      </c>
      <c r="AZ88" s="125">
        <v>0</v>
      </c>
      <c r="BA88" s="125">
        <v>0</v>
      </c>
      <c r="BB88" s="125">
        <v>0</v>
      </c>
      <c r="BC88" s="125">
        <v>0</v>
      </c>
    </row>
    <row r="89" spans="1:55">
      <c r="L89" s="127">
        <v>43708</v>
      </c>
      <c r="M89" s="184"/>
      <c r="N89" s="61">
        <f t="shared" si="27"/>
        <v>-1.3</v>
      </c>
      <c r="O89" s="61">
        <f t="shared" si="28"/>
        <v>2.8</v>
      </c>
      <c r="P89" s="61">
        <f t="shared" si="29"/>
        <v>-3.5</v>
      </c>
      <c r="Q89" s="61">
        <f t="shared" si="30"/>
        <v>-0.8</v>
      </c>
      <c r="R89" s="61">
        <f t="shared" si="31"/>
        <v>-0.1</v>
      </c>
      <c r="S89" s="61">
        <f t="shared" si="32"/>
        <v>3.6</v>
      </c>
      <c r="T89" s="61">
        <f t="shared" si="33"/>
        <v>-1.6</v>
      </c>
      <c r="U89" s="61">
        <f t="shared" si="34"/>
        <v>0.2</v>
      </c>
      <c r="V89" s="61">
        <f t="shared" si="35"/>
        <v>-0.2</v>
      </c>
      <c r="W89" s="61">
        <f t="shared" si="36"/>
        <v>0.2</v>
      </c>
      <c r="X89" s="61">
        <f t="shared" si="37"/>
        <v>0</v>
      </c>
      <c r="Y89" s="61">
        <f t="shared" si="38"/>
        <v>-0.3</v>
      </c>
      <c r="Z89" s="8"/>
      <c r="AA89" s="169"/>
      <c r="AN89" s="186"/>
      <c r="AO89" s="186"/>
      <c r="AP89" s="186"/>
      <c r="AQ89" s="124">
        <v>37864</v>
      </c>
      <c r="AR89" s="125">
        <v>2.4</v>
      </c>
      <c r="AS89" s="125">
        <v>6.5</v>
      </c>
      <c r="AT89" s="125">
        <v>5.0999999999999996</v>
      </c>
      <c r="AU89" s="125">
        <v>0.1</v>
      </c>
      <c r="AV89" s="125">
        <v>4</v>
      </c>
      <c r="AW89" s="125">
        <v>17</v>
      </c>
      <c r="AX89" s="125">
        <v>7.8</v>
      </c>
      <c r="AY89" s="125">
        <v>-0.3</v>
      </c>
      <c r="AZ89" s="125">
        <v>0</v>
      </c>
      <c r="BA89" s="125">
        <v>0</v>
      </c>
      <c r="BB89" s="125">
        <v>0</v>
      </c>
      <c r="BC89" s="125">
        <v>0</v>
      </c>
    </row>
    <row r="90" spans="1:55">
      <c r="L90" s="127">
        <v>43677</v>
      </c>
      <c r="M90" s="184"/>
      <c r="N90" s="61">
        <f t="shared" si="27"/>
        <v>-0.7</v>
      </c>
      <c r="O90" s="61">
        <f t="shared" si="28"/>
        <v>3.2</v>
      </c>
      <c r="P90" s="61">
        <f t="shared" si="29"/>
        <v>-2.9</v>
      </c>
      <c r="Q90" s="61">
        <f t="shared" si="30"/>
        <v>-0.2</v>
      </c>
      <c r="R90" s="61">
        <f t="shared" si="31"/>
        <v>0.1</v>
      </c>
      <c r="S90" s="61">
        <f t="shared" si="32"/>
        <v>3.8</v>
      </c>
      <c r="T90" s="61">
        <f t="shared" si="33"/>
        <v>-1.3</v>
      </c>
      <c r="U90" s="61">
        <f t="shared" si="34"/>
        <v>0.3</v>
      </c>
      <c r="V90" s="61">
        <f t="shared" si="35"/>
        <v>-0.3</v>
      </c>
      <c r="W90" s="61">
        <f t="shared" si="36"/>
        <v>-0.7</v>
      </c>
      <c r="X90" s="61">
        <f t="shared" si="37"/>
        <v>-0.8</v>
      </c>
      <c r="Y90" s="61">
        <f t="shared" si="38"/>
        <v>-0.1</v>
      </c>
      <c r="Z90" s="8"/>
      <c r="AA90" s="169"/>
      <c r="AN90" s="186"/>
      <c r="AO90" s="186"/>
      <c r="AP90" s="186"/>
      <c r="AQ90" s="124">
        <v>37894</v>
      </c>
      <c r="AR90" s="125">
        <v>2.4</v>
      </c>
      <c r="AS90" s="125">
        <v>6.2</v>
      </c>
      <c r="AT90" s="125">
        <v>4.8</v>
      </c>
      <c r="AU90" s="125">
        <v>0.3</v>
      </c>
      <c r="AV90" s="125">
        <v>3.8</v>
      </c>
      <c r="AW90" s="125">
        <v>15.8</v>
      </c>
      <c r="AX90" s="125">
        <v>7.5</v>
      </c>
      <c r="AY90" s="125">
        <v>-0.2</v>
      </c>
      <c r="AZ90" s="125">
        <v>0</v>
      </c>
      <c r="BA90" s="125">
        <v>0</v>
      </c>
      <c r="BB90" s="125">
        <v>0</v>
      </c>
      <c r="BC90" s="125">
        <v>0</v>
      </c>
    </row>
    <row r="91" spans="1:55">
      <c r="L91" s="127">
        <v>43646</v>
      </c>
      <c r="M91" s="184"/>
      <c r="N91" s="61">
        <f t="shared" si="27"/>
        <v>-0.3</v>
      </c>
      <c r="O91" s="61">
        <f t="shared" si="28"/>
        <v>4.5</v>
      </c>
      <c r="P91" s="61">
        <f t="shared" si="29"/>
        <v>-2.1</v>
      </c>
      <c r="Q91" s="61">
        <f t="shared" si="30"/>
        <v>0</v>
      </c>
      <c r="R91" s="61">
        <f t="shared" si="31"/>
        <v>0.2</v>
      </c>
      <c r="S91" s="61">
        <f t="shared" si="32"/>
        <v>3.8</v>
      </c>
      <c r="T91" s="61">
        <f t="shared" si="33"/>
        <v>-1.1000000000000001</v>
      </c>
      <c r="U91" s="61">
        <f t="shared" si="34"/>
        <v>0.4</v>
      </c>
      <c r="V91" s="61">
        <f t="shared" si="35"/>
        <v>-0.4</v>
      </c>
      <c r="W91" s="61">
        <f t="shared" si="36"/>
        <v>-0.1</v>
      </c>
      <c r="X91" s="61">
        <f t="shared" si="37"/>
        <v>-1</v>
      </c>
      <c r="Y91" s="61">
        <f t="shared" si="38"/>
        <v>-0.2</v>
      </c>
      <c r="Z91" s="8"/>
      <c r="AA91" s="169"/>
      <c r="AN91" s="186"/>
      <c r="AO91" s="186"/>
      <c r="AP91" s="186"/>
      <c r="AQ91" s="124">
        <v>37925</v>
      </c>
      <c r="AR91" s="125">
        <v>2.1</v>
      </c>
      <c r="AS91" s="125">
        <v>4.3</v>
      </c>
      <c r="AT91" s="125">
        <v>3.4</v>
      </c>
      <c r="AU91" s="125">
        <v>0.9</v>
      </c>
      <c r="AV91" s="125">
        <v>3.6</v>
      </c>
      <c r="AW91" s="125">
        <v>14.7</v>
      </c>
      <c r="AX91" s="125">
        <v>7.1</v>
      </c>
      <c r="AY91" s="125">
        <v>-0.1</v>
      </c>
      <c r="AZ91" s="125">
        <v>0</v>
      </c>
      <c r="BA91" s="125">
        <v>0</v>
      </c>
      <c r="BB91" s="125">
        <v>0</v>
      </c>
      <c r="BC91" s="125">
        <v>0</v>
      </c>
    </row>
    <row r="92" spans="1:55">
      <c r="L92" s="127">
        <v>43616</v>
      </c>
      <c r="M92" s="184"/>
      <c r="N92" s="61">
        <f t="shared" si="27"/>
        <v>0.6</v>
      </c>
      <c r="O92" s="61">
        <f t="shared" si="28"/>
        <v>6.1</v>
      </c>
      <c r="P92" s="61">
        <f t="shared" si="29"/>
        <v>-0.6</v>
      </c>
      <c r="Q92" s="61">
        <f t="shared" si="30"/>
        <v>0.5</v>
      </c>
      <c r="R92" s="61">
        <f t="shared" si="31"/>
        <v>0.3</v>
      </c>
      <c r="S92" s="61">
        <f t="shared" si="32"/>
        <v>3.7</v>
      </c>
      <c r="T92" s="61">
        <f t="shared" si="33"/>
        <v>-0.9</v>
      </c>
      <c r="U92" s="61">
        <f t="shared" si="34"/>
        <v>0.5</v>
      </c>
      <c r="V92" s="61">
        <f t="shared" si="35"/>
        <v>0.2</v>
      </c>
      <c r="W92" s="61">
        <f t="shared" si="36"/>
        <v>1.9</v>
      </c>
      <c r="X92" s="61">
        <f t="shared" si="37"/>
        <v>0.2</v>
      </c>
      <c r="Y92" s="61">
        <f t="shared" si="38"/>
        <v>0</v>
      </c>
      <c r="Z92" s="8"/>
      <c r="AA92" s="169"/>
      <c r="AN92" s="186"/>
      <c r="AO92" s="186"/>
      <c r="AP92" s="186"/>
      <c r="AQ92" s="124">
        <v>37955</v>
      </c>
      <c r="AR92" s="125">
        <v>2.7</v>
      </c>
      <c r="AS92" s="125">
        <v>4.4000000000000004</v>
      </c>
      <c r="AT92" s="125">
        <v>4.2</v>
      </c>
      <c r="AU92" s="125">
        <v>1.6</v>
      </c>
      <c r="AV92" s="125">
        <v>3.6</v>
      </c>
      <c r="AW92" s="125">
        <v>13.7</v>
      </c>
      <c r="AX92" s="125">
        <v>6.8</v>
      </c>
      <c r="AY92" s="125">
        <v>0</v>
      </c>
      <c r="AZ92" s="125">
        <v>0</v>
      </c>
      <c r="BA92" s="125">
        <v>0</v>
      </c>
      <c r="BB92" s="125">
        <v>0</v>
      </c>
      <c r="BC92" s="125">
        <v>0</v>
      </c>
    </row>
    <row r="93" spans="1:55">
      <c r="L93" s="127">
        <v>43585</v>
      </c>
      <c r="M93" s="184"/>
      <c r="N93" s="61">
        <f t="shared" si="27"/>
        <v>0.9</v>
      </c>
      <c r="O93" s="61">
        <f t="shared" si="28"/>
        <v>5.3</v>
      </c>
      <c r="P93" s="61">
        <f t="shared" si="29"/>
        <v>0</v>
      </c>
      <c r="Q93" s="61">
        <f t="shared" si="30"/>
        <v>0.9</v>
      </c>
      <c r="R93" s="61">
        <f t="shared" si="31"/>
        <v>0.3</v>
      </c>
      <c r="S93" s="61">
        <f t="shared" si="32"/>
        <v>3.1</v>
      </c>
      <c r="T93" s="61">
        <f t="shared" si="33"/>
        <v>-0.9</v>
      </c>
      <c r="U93" s="61">
        <f t="shared" si="34"/>
        <v>0.5</v>
      </c>
      <c r="V93" s="61">
        <f t="shared" si="35"/>
        <v>0.4</v>
      </c>
      <c r="W93" s="61">
        <f t="shared" si="36"/>
        <v>0.8</v>
      </c>
      <c r="X93" s="61">
        <f t="shared" si="37"/>
        <v>0.5</v>
      </c>
      <c r="Y93" s="61">
        <f t="shared" si="38"/>
        <v>0.3</v>
      </c>
      <c r="Z93" s="8"/>
      <c r="AA93" s="169"/>
      <c r="AN93" s="186"/>
      <c r="AO93" s="186"/>
      <c r="AP93" s="186"/>
      <c r="AQ93" s="124">
        <v>37986</v>
      </c>
      <c r="AR93" s="125">
        <v>4.0999999999999996</v>
      </c>
      <c r="AS93" s="125">
        <v>7.9</v>
      </c>
      <c r="AT93" s="125">
        <v>5.9</v>
      </c>
      <c r="AU93" s="125">
        <v>2.4</v>
      </c>
      <c r="AV93" s="125">
        <v>3.6</v>
      </c>
      <c r="AW93" s="125">
        <v>13.3</v>
      </c>
      <c r="AX93" s="125">
        <v>6.7</v>
      </c>
      <c r="AY93" s="125">
        <v>0.2</v>
      </c>
      <c r="AZ93" s="125">
        <v>0</v>
      </c>
      <c r="BA93" s="125">
        <v>0</v>
      </c>
      <c r="BB93" s="125">
        <v>0</v>
      </c>
      <c r="BC93" s="125">
        <v>0</v>
      </c>
    </row>
    <row r="94" spans="1:55">
      <c r="L94" s="127">
        <v>43555</v>
      </c>
      <c r="M94" s="184"/>
      <c r="N94" s="61">
        <f t="shared" si="27"/>
        <v>0.3</v>
      </c>
      <c r="O94" s="61">
        <f t="shared" si="28"/>
        <v>4.2</v>
      </c>
      <c r="P94" s="61">
        <f t="shared" si="29"/>
        <v>-0.6</v>
      </c>
      <c r="Q94" s="61">
        <f t="shared" si="30"/>
        <v>0.4</v>
      </c>
      <c r="R94" s="61">
        <f t="shared" si="31"/>
        <v>0</v>
      </c>
      <c r="S94" s="61">
        <f t="shared" si="32"/>
        <v>2.4</v>
      </c>
      <c r="T94" s="61">
        <f t="shared" si="33"/>
        <v>-1.2</v>
      </c>
      <c r="U94" s="61">
        <f t="shared" si="34"/>
        <v>0.3</v>
      </c>
      <c r="V94" s="61">
        <f t="shared" si="35"/>
        <v>0.2</v>
      </c>
      <c r="W94" s="61">
        <f t="shared" si="36"/>
        <v>1.7</v>
      </c>
      <c r="X94" s="61">
        <f t="shared" si="37"/>
        <v>0.3</v>
      </c>
      <c r="Y94" s="61">
        <f t="shared" si="38"/>
        <v>0</v>
      </c>
      <c r="Z94" s="8"/>
      <c r="AA94" s="169"/>
      <c r="AN94" s="186"/>
      <c r="AO94" s="186"/>
      <c r="AP94" s="186"/>
      <c r="AQ94" s="124">
        <v>38017</v>
      </c>
      <c r="AR94" s="125">
        <v>4.5999999999999996</v>
      </c>
      <c r="AS94" s="125">
        <v>7.5</v>
      </c>
      <c r="AT94" s="125">
        <v>6.3</v>
      </c>
      <c r="AU94" s="125">
        <v>3.1</v>
      </c>
      <c r="AV94" s="125">
        <v>4.5999999999999996</v>
      </c>
      <c r="AW94" s="125">
        <v>7.5</v>
      </c>
      <c r="AX94" s="125">
        <v>6.3</v>
      </c>
      <c r="AY94" s="125">
        <v>3.1</v>
      </c>
      <c r="AZ94" s="125">
        <v>0</v>
      </c>
      <c r="BA94" s="125">
        <v>0</v>
      </c>
      <c r="BB94" s="125">
        <v>0</v>
      </c>
      <c r="BC94" s="125">
        <v>0</v>
      </c>
    </row>
    <row r="95" spans="1:55">
      <c r="L95" s="127">
        <v>43524</v>
      </c>
      <c r="M95" s="184"/>
      <c r="N95" s="61">
        <f t="shared" si="27"/>
        <v>-0.1</v>
      </c>
      <c r="O95" s="61">
        <f t="shared" si="28"/>
        <v>1.8</v>
      </c>
      <c r="P95" s="61">
        <f t="shared" si="29"/>
        <v>-1.5</v>
      </c>
      <c r="Q95" s="61">
        <f t="shared" si="30"/>
        <v>0.3</v>
      </c>
      <c r="R95" s="61">
        <f t="shared" si="31"/>
        <v>-0.1</v>
      </c>
      <c r="S95" s="61">
        <f t="shared" si="32"/>
        <v>1.5</v>
      </c>
      <c r="T95" s="61">
        <f t="shared" si="33"/>
        <v>-1.5</v>
      </c>
      <c r="U95" s="61">
        <f t="shared" si="34"/>
        <v>0.3</v>
      </c>
      <c r="V95" s="61">
        <f t="shared" si="35"/>
        <v>0</v>
      </c>
      <c r="W95" s="61">
        <f t="shared" si="36"/>
        <v>1.1000000000000001</v>
      </c>
      <c r="X95" s="61">
        <f t="shared" si="37"/>
        <v>0.1</v>
      </c>
      <c r="Y95" s="61">
        <f t="shared" si="38"/>
        <v>-0.2</v>
      </c>
      <c r="Z95" s="8"/>
      <c r="AA95" s="169"/>
      <c r="AN95" s="186"/>
      <c r="AO95" s="186"/>
      <c r="AP95" s="186"/>
      <c r="AQ95" s="124">
        <v>38046</v>
      </c>
      <c r="AR95" s="125">
        <v>4.5999999999999996</v>
      </c>
      <c r="AS95" s="125">
        <v>4.2</v>
      </c>
      <c r="AT95" s="125">
        <v>5.4</v>
      </c>
      <c r="AU95" s="125">
        <v>4.2</v>
      </c>
      <c r="AV95" s="125">
        <v>4.5999999999999996</v>
      </c>
      <c r="AW95" s="125">
        <v>5.9</v>
      </c>
      <c r="AX95" s="125">
        <v>5.9</v>
      </c>
      <c r="AY95" s="125">
        <v>3.7</v>
      </c>
      <c r="AZ95" s="125">
        <v>0</v>
      </c>
      <c r="BA95" s="125">
        <v>0</v>
      </c>
      <c r="BB95" s="125">
        <v>0</v>
      </c>
      <c r="BC95" s="125">
        <v>0</v>
      </c>
    </row>
    <row r="96" spans="1:55">
      <c r="L96" s="127">
        <v>43496</v>
      </c>
      <c r="M96" s="184"/>
      <c r="N96" s="61">
        <f t="shared" si="27"/>
        <v>-0.1</v>
      </c>
      <c r="O96" s="61">
        <f t="shared" si="28"/>
        <v>1.2</v>
      </c>
      <c r="P96" s="61">
        <f t="shared" si="29"/>
        <v>-1.6</v>
      </c>
      <c r="Q96" s="61">
        <f t="shared" si="30"/>
        <v>0.3</v>
      </c>
      <c r="R96" s="61">
        <f t="shared" si="31"/>
        <v>-0.1</v>
      </c>
      <c r="S96" s="61">
        <f t="shared" si="32"/>
        <v>1.2</v>
      </c>
      <c r="T96" s="61">
        <f t="shared" si="33"/>
        <v>-1.6</v>
      </c>
      <c r="U96" s="61">
        <f t="shared" si="34"/>
        <v>0.3</v>
      </c>
      <c r="V96" s="61">
        <f t="shared" si="35"/>
        <v>-0.8</v>
      </c>
      <c r="W96" s="61">
        <f t="shared" si="36"/>
        <v>-1.2</v>
      </c>
      <c r="X96" s="61">
        <f t="shared" si="37"/>
        <v>-1.5</v>
      </c>
      <c r="Y96" s="61">
        <f t="shared" si="38"/>
        <v>-0.4</v>
      </c>
      <c r="Z96" s="8"/>
      <c r="AA96" s="169"/>
      <c r="AN96" s="186"/>
      <c r="AO96" s="186"/>
      <c r="AP96" s="186"/>
      <c r="AQ96" s="124">
        <v>38077</v>
      </c>
      <c r="AR96" s="125">
        <v>5.0999999999999996</v>
      </c>
      <c r="AS96" s="125">
        <v>4.2</v>
      </c>
      <c r="AT96" s="125">
        <v>5.5</v>
      </c>
      <c r="AU96" s="125">
        <v>5</v>
      </c>
      <c r="AV96" s="125">
        <v>4.8</v>
      </c>
      <c r="AW96" s="125">
        <v>5.3</v>
      </c>
      <c r="AX96" s="125">
        <v>5.7</v>
      </c>
      <c r="AY96" s="125">
        <v>4.0999999999999996</v>
      </c>
      <c r="AZ96" s="125">
        <v>0</v>
      </c>
      <c r="BA96" s="125">
        <v>0</v>
      </c>
      <c r="BB96" s="125">
        <v>0</v>
      </c>
      <c r="BC96" s="125">
        <v>0</v>
      </c>
    </row>
    <row r="97" spans="1:55">
      <c r="L97" s="127">
        <v>43465</v>
      </c>
      <c r="M97" s="184"/>
      <c r="N97" s="61">
        <f t="shared" si="27"/>
        <v>1</v>
      </c>
      <c r="O97" s="61">
        <f t="shared" si="28"/>
        <v>3.8</v>
      </c>
      <c r="P97" s="61">
        <f t="shared" si="29"/>
        <v>0.8</v>
      </c>
      <c r="Q97" s="61">
        <f t="shared" si="30"/>
        <v>0.8</v>
      </c>
      <c r="R97" s="61">
        <f t="shared" si="31"/>
        <v>4.5999999999999996</v>
      </c>
      <c r="S97" s="61">
        <f t="shared" si="32"/>
        <v>8.8000000000000007</v>
      </c>
      <c r="T97" s="61">
        <f t="shared" si="33"/>
        <v>6.3</v>
      </c>
      <c r="U97" s="61">
        <f t="shared" si="34"/>
        <v>3.5</v>
      </c>
      <c r="V97" s="61">
        <f t="shared" si="35"/>
        <v>-1.3</v>
      </c>
      <c r="W97" s="61">
        <f t="shared" si="36"/>
        <v>-3.9</v>
      </c>
      <c r="X97" s="61">
        <f t="shared" si="37"/>
        <v>-2.5</v>
      </c>
      <c r="Y97" s="61">
        <f t="shared" si="38"/>
        <v>-0.6</v>
      </c>
      <c r="Z97" s="8"/>
      <c r="AA97" s="169"/>
      <c r="AN97" s="186"/>
      <c r="AO97" s="186"/>
      <c r="AP97" s="186"/>
      <c r="AQ97" s="124">
        <v>38107</v>
      </c>
      <c r="AR97" s="125">
        <v>6.2</v>
      </c>
      <c r="AS97" s="125">
        <v>9.3000000000000007</v>
      </c>
      <c r="AT97" s="125">
        <v>7.1</v>
      </c>
      <c r="AU97" s="125">
        <v>5.0999999999999996</v>
      </c>
      <c r="AV97" s="125">
        <v>5.0999999999999996</v>
      </c>
      <c r="AW97" s="125">
        <v>6.3</v>
      </c>
      <c r="AX97" s="125">
        <v>6.1</v>
      </c>
      <c r="AY97" s="125">
        <v>4.4000000000000004</v>
      </c>
      <c r="AZ97" s="125">
        <v>0</v>
      </c>
      <c r="BA97" s="125">
        <v>0</v>
      </c>
      <c r="BB97" s="125">
        <v>0</v>
      </c>
      <c r="BC97" s="125">
        <v>0</v>
      </c>
    </row>
    <row r="98" spans="1:55">
      <c r="A98" s="8"/>
      <c r="K98" s="108"/>
      <c r="L98" s="127">
        <v>43434</v>
      </c>
      <c r="M98" s="184"/>
      <c r="N98" s="61">
        <f t="shared" si="27"/>
        <v>3.3</v>
      </c>
      <c r="O98" s="61">
        <f t="shared" si="28"/>
        <v>9.1999999999999993</v>
      </c>
      <c r="P98" s="61">
        <f t="shared" si="29"/>
        <v>4.5999999999999996</v>
      </c>
      <c r="Q98" s="61">
        <f t="shared" si="30"/>
        <v>2.2000000000000002</v>
      </c>
      <c r="R98" s="61">
        <f t="shared" si="31"/>
        <v>4.9000000000000004</v>
      </c>
      <c r="S98" s="61">
        <f t="shared" si="32"/>
        <v>9.3000000000000007</v>
      </c>
      <c r="T98" s="61">
        <f t="shared" si="33"/>
        <v>6.9</v>
      </c>
      <c r="U98" s="61">
        <f t="shared" si="34"/>
        <v>3.7</v>
      </c>
      <c r="V98" s="61">
        <f t="shared" si="35"/>
        <v>-0.3</v>
      </c>
      <c r="W98" s="61">
        <f t="shared" si="36"/>
        <v>-1.3</v>
      </c>
      <c r="X98" s="61">
        <f t="shared" si="37"/>
        <v>-1.1000000000000001</v>
      </c>
      <c r="Y98" s="61">
        <f t="shared" si="38"/>
        <v>0</v>
      </c>
      <c r="Z98" s="8"/>
      <c r="AA98" s="169"/>
      <c r="AN98" s="186"/>
      <c r="AO98" s="186"/>
      <c r="AP98" s="186"/>
      <c r="AQ98" s="124">
        <v>38138</v>
      </c>
      <c r="AR98" s="125">
        <v>7.1</v>
      </c>
      <c r="AS98" s="125">
        <v>12.7</v>
      </c>
      <c r="AT98" s="125">
        <v>8.9</v>
      </c>
      <c r="AU98" s="125">
        <v>5.2</v>
      </c>
      <c r="AV98" s="125">
        <v>5.5</v>
      </c>
      <c r="AW98" s="125">
        <v>7.6</v>
      </c>
      <c r="AX98" s="125">
        <v>6.7</v>
      </c>
      <c r="AY98" s="125">
        <v>4.5</v>
      </c>
      <c r="AZ98" s="125">
        <v>0</v>
      </c>
      <c r="BA98" s="125">
        <v>0</v>
      </c>
      <c r="BB98" s="125">
        <v>0</v>
      </c>
      <c r="BC98" s="125">
        <v>0</v>
      </c>
    </row>
    <row r="99" spans="1:55">
      <c r="B99" s="319"/>
      <c r="C99" s="319"/>
      <c r="D99" s="319"/>
      <c r="E99" s="319"/>
      <c r="F99" s="319"/>
      <c r="G99" s="319"/>
      <c r="H99" s="319"/>
      <c r="I99" s="319"/>
      <c r="J99" s="319"/>
      <c r="L99" s="127">
        <v>43404</v>
      </c>
      <c r="M99" s="184"/>
      <c r="N99" s="61">
        <f t="shared" si="27"/>
        <v>4.2</v>
      </c>
      <c r="O99" s="61">
        <f t="shared" si="28"/>
        <v>12.4</v>
      </c>
      <c r="P99" s="61">
        <f t="shared" si="29"/>
        <v>6.7</v>
      </c>
      <c r="Q99" s="61">
        <f t="shared" si="30"/>
        <v>2.5</v>
      </c>
      <c r="R99" s="61">
        <f t="shared" si="31"/>
        <v>5.0999999999999996</v>
      </c>
      <c r="S99" s="61">
        <f t="shared" si="32"/>
        <v>9.3000000000000007</v>
      </c>
      <c r="T99" s="61">
        <f t="shared" si="33"/>
        <v>7.1</v>
      </c>
      <c r="U99" s="61">
        <f t="shared" si="34"/>
        <v>3.9</v>
      </c>
      <c r="V99" s="61">
        <f t="shared" si="35"/>
        <v>0.6</v>
      </c>
      <c r="W99" s="61">
        <f t="shared" si="36"/>
        <v>2.8</v>
      </c>
      <c r="X99" s="61">
        <f t="shared" si="37"/>
        <v>0.9</v>
      </c>
      <c r="Y99" s="61">
        <f t="shared" si="38"/>
        <v>0.2</v>
      </c>
      <c r="Z99" s="8"/>
      <c r="AA99" s="169"/>
      <c r="AN99" s="186"/>
      <c r="AO99" s="186"/>
      <c r="AP99" s="186"/>
      <c r="AQ99" s="124">
        <v>38168</v>
      </c>
      <c r="AR99" s="125">
        <v>8.1</v>
      </c>
      <c r="AS99" s="125">
        <v>19.2</v>
      </c>
      <c r="AT99" s="125">
        <v>10.3</v>
      </c>
      <c r="AU99" s="125">
        <v>5.0999999999999996</v>
      </c>
      <c r="AV99" s="125">
        <v>5.9</v>
      </c>
      <c r="AW99" s="125">
        <v>9.5</v>
      </c>
      <c r="AX99" s="125">
        <v>7.3</v>
      </c>
      <c r="AY99" s="125">
        <v>4.5999999999999996</v>
      </c>
      <c r="AZ99" s="125">
        <v>0</v>
      </c>
      <c r="BA99" s="125">
        <v>0</v>
      </c>
      <c r="BB99" s="125">
        <v>0</v>
      </c>
      <c r="BC99" s="125">
        <v>0</v>
      </c>
    </row>
    <row r="100" spans="1:55">
      <c r="L100" s="127">
        <v>43373</v>
      </c>
      <c r="M100" s="184"/>
      <c r="N100" s="61">
        <f t="shared" si="27"/>
        <v>4.5999999999999996</v>
      </c>
      <c r="O100" s="61">
        <f t="shared" si="28"/>
        <v>11.7</v>
      </c>
      <c r="P100" s="61">
        <f t="shared" si="29"/>
        <v>7.3</v>
      </c>
      <c r="Q100" s="61">
        <f t="shared" si="30"/>
        <v>2.9</v>
      </c>
      <c r="R100" s="61">
        <f t="shared" si="31"/>
        <v>5.2</v>
      </c>
      <c r="S100" s="61">
        <f t="shared" si="32"/>
        <v>9</v>
      </c>
      <c r="T100" s="61">
        <f t="shared" si="33"/>
        <v>7.1</v>
      </c>
      <c r="U100" s="61">
        <f t="shared" si="34"/>
        <v>4</v>
      </c>
      <c r="V100" s="61">
        <f t="shared" si="35"/>
        <v>0.7</v>
      </c>
      <c r="W100" s="61">
        <f t="shared" si="36"/>
        <v>1.6</v>
      </c>
      <c r="X100" s="61">
        <f t="shared" si="37"/>
        <v>1.4</v>
      </c>
      <c r="Y100" s="61">
        <f t="shared" si="38"/>
        <v>0.4</v>
      </c>
      <c r="Z100" s="8"/>
      <c r="AA100" s="169"/>
      <c r="AN100" s="186"/>
      <c r="AO100" s="186"/>
      <c r="AP100" s="186"/>
      <c r="AQ100" s="124">
        <v>38199</v>
      </c>
      <c r="AR100" s="125">
        <v>8.1999999999999993</v>
      </c>
      <c r="AS100" s="125">
        <v>22.1</v>
      </c>
      <c r="AT100" s="125">
        <v>10.4</v>
      </c>
      <c r="AU100" s="125">
        <v>4.7</v>
      </c>
      <c r="AV100" s="125">
        <v>6.3</v>
      </c>
      <c r="AW100" s="125">
        <v>11.3</v>
      </c>
      <c r="AX100" s="125">
        <v>7.7</v>
      </c>
      <c r="AY100" s="125">
        <v>4.5999999999999996</v>
      </c>
      <c r="AZ100" s="125">
        <v>0</v>
      </c>
      <c r="BA100" s="125">
        <v>0</v>
      </c>
      <c r="BB100" s="125">
        <v>0</v>
      </c>
      <c r="BC100" s="125">
        <v>0</v>
      </c>
    </row>
    <row r="101" spans="1:55">
      <c r="L101" s="127">
        <v>43343</v>
      </c>
      <c r="M101" s="184"/>
      <c r="N101" s="61">
        <f t="shared" si="27"/>
        <v>5.2</v>
      </c>
      <c r="O101" s="61">
        <f t="shared" si="28"/>
        <v>12.1</v>
      </c>
      <c r="P101" s="61">
        <f t="shared" si="29"/>
        <v>7.8</v>
      </c>
      <c r="Q101" s="61">
        <f t="shared" si="30"/>
        <v>3.5</v>
      </c>
      <c r="R101" s="61">
        <f t="shared" si="31"/>
        <v>5.2</v>
      </c>
      <c r="S101" s="61">
        <f t="shared" si="32"/>
        <v>8.6</v>
      </c>
      <c r="T101" s="61">
        <f t="shared" si="33"/>
        <v>7.1</v>
      </c>
      <c r="U101" s="61">
        <f t="shared" si="34"/>
        <v>4.2</v>
      </c>
      <c r="V101" s="61">
        <f t="shared" si="35"/>
        <v>0.5</v>
      </c>
      <c r="W101" s="61">
        <f t="shared" si="36"/>
        <v>0.6</v>
      </c>
      <c r="X101" s="61">
        <f t="shared" si="37"/>
        <v>0.6</v>
      </c>
      <c r="Y101" s="61">
        <f t="shared" si="38"/>
        <v>0.4</v>
      </c>
      <c r="Z101" s="8"/>
      <c r="AA101" s="169"/>
      <c r="AN101" s="186"/>
      <c r="AO101" s="186"/>
      <c r="AP101" s="186"/>
      <c r="AQ101" s="124">
        <v>38230</v>
      </c>
      <c r="AR101" s="125">
        <v>8.6999999999999993</v>
      </c>
      <c r="AS101" s="125">
        <v>23.1</v>
      </c>
      <c r="AT101" s="125">
        <v>11.4</v>
      </c>
      <c r="AU101" s="125">
        <v>4.9000000000000004</v>
      </c>
      <c r="AV101" s="125">
        <v>6.6</v>
      </c>
      <c r="AW101" s="125">
        <v>12.8</v>
      </c>
      <c r="AX101" s="125">
        <v>8.1999999999999993</v>
      </c>
      <c r="AY101" s="125">
        <v>4.7</v>
      </c>
      <c r="AZ101" s="125">
        <v>0</v>
      </c>
      <c r="BA101" s="125">
        <v>0</v>
      </c>
      <c r="BB101" s="125">
        <v>0</v>
      </c>
      <c r="BC101" s="125">
        <v>0</v>
      </c>
    </row>
    <row r="102" spans="1:55">
      <c r="L102" s="127">
        <v>43312</v>
      </c>
      <c r="M102" s="184"/>
      <c r="N102" s="61">
        <f t="shared" si="27"/>
        <v>6</v>
      </c>
      <c r="O102" s="61">
        <f t="shared" si="28"/>
        <v>13.4</v>
      </c>
      <c r="P102" s="61">
        <f t="shared" si="29"/>
        <v>9</v>
      </c>
      <c r="Q102" s="61">
        <f t="shared" si="30"/>
        <v>4.0999999999999996</v>
      </c>
      <c r="R102" s="61">
        <f t="shared" si="31"/>
        <v>5.2</v>
      </c>
      <c r="S102" s="61">
        <f t="shared" si="32"/>
        <v>8.1</v>
      </c>
      <c r="T102" s="61">
        <f t="shared" si="33"/>
        <v>7</v>
      </c>
      <c r="U102" s="61">
        <f t="shared" si="34"/>
        <v>4.3</v>
      </c>
      <c r="V102" s="61">
        <f t="shared" si="35"/>
        <v>0.1</v>
      </c>
      <c r="W102" s="61">
        <f t="shared" si="36"/>
        <v>0.6</v>
      </c>
      <c r="X102" s="61">
        <f t="shared" si="37"/>
        <v>-0.1</v>
      </c>
      <c r="Y102" s="61">
        <f t="shared" si="38"/>
        <v>0.1</v>
      </c>
      <c r="Z102" s="8"/>
      <c r="AA102" s="169"/>
      <c r="AN102" s="186"/>
      <c r="AO102" s="186"/>
      <c r="AP102" s="186"/>
      <c r="AQ102" s="124">
        <v>38260</v>
      </c>
      <c r="AR102" s="125">
        <v>10.199999999999999</v>
      </c>
      <c r="AS102" s="125">
        <v>26.7</v>
      </c>
      <c r="AT102" s="125">
        <v>14</v>
      </c>
      <c r="AU102" s="125">
        <v>5.5</v>
      </c>
      <c r="AV102" s="125">
        <v>7</v>
      </c>
      <c r="AW102" s="125">
        <v>14.3</v>
      </c>
      <c r="AX102" s="125">
        <v>8.8000000000000007</v>
      </c>
      <c r="AY102" s="125">
        <v>4.8</v>
      </c>
      <c r="AZ102" s="125">
        <v>0</v>
      </c>
      <c r="BA102" s="125">
        <v>0</v>
      </c>
      <c r="BB102" s="125">
        <v>0</v>
      </c>
      <c r="BC102" s="125">
        <v>0</v>
      </c>
    </row>
    <row r="103" spans="1:55">
      <c r="L103" s="127">
        <v>43281</v>
      </c>
      <c r="M103" s="184"/>
      <c r="N103" s="61">
        <f t="shared" si="27"/>
        <v>6.1</v>
      </c>
      <c r="O103" s="61">
        <f t="shared" si="28"/>
        <v>11.5</v>
      </c>
      <c r="P103" s="61">
        <f t="shared" si="29"/>
        <v>8.8000000000000007</v>
      </c>
      <c r="Q103" s="61">
        <f t="shared" si="30"/>
        <v>4.5999999999999996</v>
      </c>
      <c r="R103" s="61">
        <f t="shared" si="31"/>
        <v>5.0999999999999996</v>
      </c>
      <c r="S103" s="61">
        <f t="shared" si="32"/>
        <v>7.3</v>
      </c>
      <c r="T103" s="61">
        <f t="shared" si="33"/>
        <v>6.7</v>
      </c>
      <c r="U103" s="61">
        <f t="shared" si="34"/>
        <v>4.3</v>
      </c>
      <c r="V103" s="61">
        <f t="shared" si="35"/>
        <v>0.4</v>
      </c>
      <c r="W103" s="61">
        <f t="shared" si="36"/>
        <v>1.3</v>
      </c>
      <c r="X103" s="61">
        <f t="shared" si="37"/>
        <v>0.6</v>
      </c>
      <c r="Y103" s="61">
        <f t="shared" si="38"/>
        <v>0.3</v>
      </c>
      <c r="Z103" s="8"/>
      <c r="AA103" s="169"/>
      <c r="AN103" s="186"/>
      <c r="AO103" s="186"/>
      <c r="AP103" s="186"/>
      <c r="AQ103" s="124">
        <v>38291</v>
      </c>
      <c r="AR103" s="125">
        <v>10.9</v>
      </c>
      <c r="AS103" s="125">
        <v>32.5</v>
      </c>
      <c r="AT103" s="125">
        <v>14.6</v>
      </c>
      <c r="AU103" s="125">
        <v>5.4</v>
      </c>
      <c r="AV103" s="125">
        <v>7.4</v>
      </c>
      <c r="AW103" s="125">
        <v>16.2</v>
      </c>
      <c r="AX103" s="125">
        <v>9.4</v>
      </c>
      <c r="AY103" s="125">
        <v>4.8</v>
      </c>
      <c r="AZ103" s="125">
        <v>0</v>
      </c>
      <c r="BA103" s="125">
        <v>0</v>
      </c>
      <c r="BB103" s="125">
        <v>0</v>
      </c>
      <c r="BC103" s="125">
        <v>0</v>
      </c>
    </row>
    <row r="104" spans="1:55">
      <c r="L104" s="127">
        <v>43251</v>
      </c>
      <c r="M104" s="184"/>
      <c r="N104" s="61">
        <f t="shared" si="27"/>
        <v>5.4</v>
      </c>
      <c r="O104" s="61">
        <f t="shared" si="28"/>
        <v>8.1</v>
      </c>
      <c r="P104" s="61">
        <f t="shared" si="29"/>
        <v>7.4</v>
      </c>
      <c r="Q104" s="61">
        <f t="shared" si="30"/>
        <v>4.4000000000000004</v>
      </c>
      <c r="R104" s="61">
        <f t="shared" si="31"/>
        <v>4.9000000000000004</v>
      </c>
      <c r="S104" s="61">
        <f t="shared" si="32"/>
        <v>6.5</v>
      </c>
      <c r="T104" s="61">
        <f t="shared" si="33"/>
        <v>6.3</v>
      </c>
      <c r="U104" s="61">
        <f t="shared" si="34"/>
        <v>4.2</v>
      </c>
      <c r="V104" s="61">
        <f t="shared" si="35"/>
        <v>0.5</v>
      </c>
      <c r="W104" s="61">
        <f t="shared" si="36"/>
        <v>1.1000000000000001</v>
      </c>
      <c r="X104" s="61">
        <f t="shared" si="37"/>
        <v>0.8</v>
      </c>
      <c r="Y104" s="61">
        <f t="shared" si="38"/>
        <v>0.3</v>
      </c>
      <c r="Z104" s="8"/>
      <c r="AA104" s="169"/>
      <c r="AN104" s="186"/>
      <c r="AO104" s="186"/>
      <c r="AP104" s="186"/>
      <c r="AQ104" s="124">
        <v>38321</v>
      </c>
      <c r="AR104" s="125">
        <v>10.7</v>
      </c>
      <c r="AS104" s="125">
        <v>35.200000000000003</v>
      </c>
      <c r="AT104" s="125">
        <v>15</v>
      </c>
      <c r="AU104" s="125">
        <v>4.5999999999999996</v>
      </c>
      <c r="AV104" s="125">
        <v>7.7</v>
      </c>
      <c r="AW104" s="125">
        <v>17.899999999999999</v>
      </c>
      <c r="AX104" s="125">
        <v>9.9</v>
      </c>
      <c r="AY104" s="125">
        <v>4.8</v>
      </c>
      <c r="AZ104" s="125">
        <v>0</v>
      </c>
      <c r="BA104" s="125">
        <v>0</v>
      </c>
      <c r="BB104" s="125">
        <v>0</v>
      </c>
      <c r="BC104" s="125">
        <v>0</v>
      </c>
    </row>
    <row r="105" spans="1:55">
      <c r="L105" s="127">
        <v>43220</v>
      </c>
      <c r="M105" s="184"/>
      <c r="N105" s="61">
        <f t="shared" si="27"/>
        <v>4.5</v>
      </c>
      <c r="O105" s="61">
        <f t="shared" si="28"/>
        <v>6.1</v>
      </c>
      <c r="P105" s="61">
        <f t="shared" si="29"/>
        <v>5.7</v>
      </c>
      <c r="Q105" s="61">
        <f t="shared" si="30"/>
        <v>3.9</v>
      </c>
      <c r="R105" s="61">
        <f t="shared" si="31"/>
        <v>4.8</v>
      </c>
      <c r="S105" s="61">
        <f t="shared" si="32"/>
        <v>6.1</v>
      </c>
      <c r="T105" s="61">
        <f t="shared" si="33"/>
        <v>6</v>
      </c>
      <c r="U105" s="61">
        <f t="shared" si="34"/>
        <v>4.2</v>
      </c>
      <c r="V105" s="61">
        <f t="shared" si="35"/>
        <v>-0.2</v>
      </c>
      <c r="W105" s="61">
        <f t="shared" si="36"/>
        <v>-0.2</v>
      </c>
      <c r="X105" s="61">
        <f t="shared" si="37"/>
        <v>-0.1</v>
      </c>
      <c r="Y105" s="61">
        <f t="shared" si="38"/>
        <v>-0.2</v>
      </c>
      <c r="Z105" s="8"/>
      <c r="AA105" s="169"/>
      <c r="AN105" s="186"/>
      <c r="AO105" s="186"/>
      <c r="AP105" s="186"/>
      <c r="AQ105" s="124">
        <v>38352</v>
      </c>
      <c r="AR105" s="125">
        <v>9.4</v>
      </c>
      <c r="AS105" s="125">
        <v>29.3</v>
      </c>
      <c r="AT105" s="125">
        <v>13.2</v>
      </c>
      <c r="AU105" s="125">
        <v>4.3</v>
      </c>
      <c r="AV105" s="125">
        <v>7.8</v>
      </c>
      <c r="AW105" s="125">
        <v>18.8</v>
      </c>
      <c r="AX105" s="125">
        <v>10.199999999999999</v>
      </c>
      <c r="AY105" s="125">
        <v>4.8</v>
      </c>
      <c r="AZ105" s="125">
        <v>0</v>
      </c>
      <c r="BA105" s="125">
        <v>0</v>
      </c>
      <c r="BB105" s="125">
        <v>0</v>
      </c>
      <c r="BC105" s="125">
        <v>0</v>
      </c>
    </row>
    <row r="106" spans="1:5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8"/>
      <c r="AA106" s="169"/>
      <c r="AN106" s="186"/>
      <c r="AO106" s="186"/>
      <c r="AP106" s="186"/>
      <c r="AQ106" s="124">
        <v>38383</v>
      </c>
      <c r="AR106" s="125">
        <v>7.8</v>
      </c>
      <c r="AS106" s="125">
        <v>19.600000000000001</v>
      </c>
      <c r="AT106" s="125">
        <v>11.5</v>
      </c>
      <c r="AU106" s="125">
        <v>3.8</v>
      </c>
      <c r="AV106" s="125">
        <v>7.8</v>
      </c>
      <c r="AW106" s="125">
        <v>19.600000000000001</v>
      </c>
      <c r="AX106" s="125">
        <v>11.5</v>
      </c>
      <c r="AY106" s="125">
        <v>3.8</v>
      </c>
      <c r="AZ106" s="125">
        <v>0</v>
      </c>
      <c r="BA106" s="125">
        <v>0</v>
      </c>
      <c r="BB106" s="125">
        <v>0</v>
      </c>
      <c r="BC106" s="125">
        <v>0</v>
      </c>
    </row>
    <row r="107" spans="1:55" s="105" customForma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188"/>
      <c r="M107" s="189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190"/>
      <c r="AN107" s="186"/>
      <c r="AO107" s="186"/>
      <c r="AP107" s="186"/>
      <c r="AQ107" s="124">
        <v>38411</v>
      </c>
      <c r="AR107" s="125">
        <v>7.1</v>
      </c>
      <c r="AS107" s="125">
        <v>21.6</v>
      </c>
      <c r="AT107" s="125">
        <v>10.4</v>
      </c>
      <c r="AU107" s="125">
        <v>3</v>
      </c>
      <c r="AV107" s="125">
        <v>7.5</v>
      </c>
      <c r="AW107" s="125">
        <v>20.6</v>
      </c>
      <c r="AX107" s="125">
        <v>11</v>
      </c>
      <c r="AY107" s="125">
        <v>3.4</v>
      </c>
      <c r="AZ107" s="125">
        <v>0</v>
      </c>
      <c r="BA107" s="125">
        <v>0</v>
      </c>
      <c r="BB107" s="125">
        <v>0</v>
      </c>
      <c r="BC107" s="125">
        <v>0</v>
      </c>
    </row>
    <row r="108" spans="1:55" s="105" customForma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188"/>
      <c r="M108" s="189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190"/>
      <c r="AN108" s="186"/>
      <c r="AO108" s="186"/>
      <c r="AP108" s="186"/>
      <c r="AQ108" s="124">
        <v>38442</v>
      </c>
      <c r="AR108" s="125">
        <v>7.6</v>
      </c>
      <c r="AS108" s="125">
        <v>26.8</v>
      </c>
      <c r="AT108" s="125">
        <v>11.1</v>
      </c>
      <c r="AU108" s="125">
        <v>2.7</v>
      </c>
      <c r="AV108" s="125">
        <v>7.5</v>
      </c>
      <c r="AW108" s="125">
        <v>22.7</v>
      </c>
      <c r="AX108" s="125">
        <v>11</v>
      </c>
      <c r="AY108" s="125">
        <v>3.2</v>
      </c>
      <c r="AZ108" s="125">
        <v>0</v>
      </c>
      <c r="BA108" s="125">
        <v>0</v>
      </c>
      <c r="BB108" s="125">
        <v>0</v>
      </c>
      <c r="BC108" s="125">
        <v>0</v>
      </c>
    </row>
    <row r="109" spans="1:55" s="105" customForma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188"/>
      <c r="M109" s="189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190"/>
      <c r="AN109" s="186"/>
      <c r="AO109" s="186"/>
      <c r="AP109" s="186"/>
      <c r="AQ109" s="124">
        <v>38472</v>
      </c>
      <c r="AR109" s="125">
        <v>7.9</v>
      </c>
      <c r="AS109" s="125">
        <v>29.8</v>
      </c>
      <c r="AT109" s="125">
        <v>11.4</v>
      </c>
      <c r="AU109" s="125">
        <v>2.6</v>
      </c>
      <c r="AV109" s="125">
        <v>7.6</v>
      </c>
      <c r="AW109" s="125">
        <v>24.5</v>
      </c>
      <c r="AX109" s="125">
        <v>11.1</v>
      </c>
      <c r="AY109" s="125">
        <v>3</v>
      </c>
      <c r="AZ109" s="125">
        <v>0</v>
      </c>
      <c r="BA109" s="125">
        <v>0</v>
      </c>
      <c r="BB109" s="125">
        <v>0</v>
      </c>
      <c r="BC109" s="125">
        <v>0</v>
      </c>
    </row>
    <row r="110" spans="1:55" s="105" customForma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188"/>
      <c r="M110" s="189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190"/>
      <c r="AN110" s="186"/>
      <c r="AO110" s="186"/>
      <c r="AP110" s="186"/>
      <c r="AQ110" s="124">
        <v>38503</v>
      </c>
      <c r="AR110" s="125">
        <v>8.1999999999999993</v>
      </c>
      <c r="AS110" s="125">
        <v>34.1</v>
      </c>
      <c r="AT110" s="125">
        <v>11.1</v>
      </c>
      <c r="AU110" s="125">
        <v>2.7</v>
      </c>
      <c r="AV110" s="125">
        <v>7.7</v>
      </c>
      <c r="AW110" s="125">
        <v>26.4</v>
      </c>
      <c r="AX110" s="125">
        <v>11.1</v>
      </c>
      <c r="AY110" s="125">
        <v>3</v>
      </c>
      <c r="AZ110" s="125">
        <v>0</v>
      </c>
      <c r="BA110" s="125">
        <v>0</v>
      </c>
      <c r="BB110" s="125">
        <v>0</v>
      </c>
      <c r="BC110" s="125">
        <v>0</v>
      </c>
    </row>
    <row r="111" spans="1:55" s="105" customForma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188"/>
      <c r="M111" s="189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190"/>
      <c r="AN111" s="186"/>
      <c r="AO111" s="186"/>
      <c r="AP111" s="186"/>
      <c r="AQ111" s="124">
        <v>38533</v>
      </c>
      <c r="AR111" s="125">
        <v>7.2</v>
      </c>
      <c r="AS111" s="125">
        <v>28</v>
      </c>
      <c r="AT111" s="125">
        <v>9.6999999999999993</v>
      </c>
      <c r="AU111" s="125">
        <v>2.7</v>
      </c>
      <c r="AV111" s="125">
        <v>7.7</v>
      </c>
      <c r="AW111" s="125">
        <v>26.7</v>
      </c>
      <c r="AX111" s="125">
        <v>10.9</v>
      </c>
      <c r="AY111" s="125">
        <v>2.9</v>
      </c>
      <c r="AZ111" s="125">
        <v>0</v>
      </c>
      <c r="BA111" s="125">
        <v>0</v>
      </c>
      <c r="BB111" s="125">
        <v>0</v>
      </c>
      <c r="BC111" s="125">
        <v>0</v>
      </c>
    </row>
    <row r="112" spans="1:55" s="105" customForma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188"/>
      <c r="M112" s="189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190"/>
      <c r="AN112" s="186"/>
      <c r="AO112" s="186"/>
      <c r="AP112" s="186"/>
      <c r="AQ112" s="124">
        <v>38564</v>
      </c>
      <c r="AR112" s="125">
        <v>7.1</v>
      </c>
      <c r="AS112" s="125">
        <v>26.5</v>
      </c>
      <c r="AT112" s="125">
        <v>10</v>
      </c>
      <c r="AU112" s="125">
        <v>2.5</v>
      </c>
      <c r="AV112" s="125">
        <v>7.6</v>
      </c>
      <c r="AW112" s="125">
        <v>26.6</v>
      </c>
      <c r="AX112" s="125">
        <v>10.7</v>
      </c>
      <c r="AY112" s="125">
        <v>2.9</v>
      </c>
      <c r="AZ112" s="125">
        <v>0</v>
      </c>
      <c r="BA112" s="125">
        <v>0</v>
      </c>
      <c r="BB112" s="125">
        <v>0</v>
      </c>
      <c r="BC112" s="125">
        <v>0</v>
      </c>
    </row>
    <row r="113" spans="1:55" s="105" customForma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188"/>
      <c r="M113" s="189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190"/>
      <c r="AN113" s="186"/>
      <c r="AO113" s="186"/>
      <c r="AP113" s="186"/>
      <c r="AQ113" s="124">
        <v>38595</v>
      </c>
      <c r="AR113" s="125">
        <v>7.3</v>
      </c>
      <c r="AS113" s="125">
        <v>28.9</v>
      </c>
      <c r="AT113" s="125">
        <v>10.6</v>
      </c>
      <c r="AU113" s="125">
        <v>2.1</v>
      </c>
      <c r="AV113" s="125">
        <v>7.5</v>
      </c>
      <c r="AW113" s="125">
        <v>26.9</v>
      </c>
      <c r="AX113" s="125">
        <v>10.7</v>
      </c>
      <c r="AY113" s="125">
        <v>2.8</v>
      </c>
      <c r="AZ113" s="125">
        <v>0</v>
      </c>
      <c r="BA113" s="125">
        <v>0</v>
      </c>
      <c r="BB113" s="125">
        <v>0</v>
      </c>
      <c r="BC113" s="125">
        <v>0</v>
      </c>
    </row>
    <row r="114" spans="1:55" s="105" customFormat="1">
      <c r="A114" s="21"/>
      <c r="B114" s="318"/>
      <c r="C114" s="318"/>
      <c r="D114" s="318"/>
      <c r="E114" s="318"/>
      <c r="F114" s="318"/>
      <c r="G114" s="318"/>
      <c r="H114" s="318"/>
      <c r="I114" s="318"/>
      <c r="J114" s="318"/>
      <c r="K114" s="21"/>
      <c r="L114" s="188"/>
      <c r="M114" s="189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190"/>
      <c r="AN114" s="186"/>
      <c r="AO114" s="186"/>
      <c r="AP114" s="186"/>
      <c r="AQ114" s="124">
        <v>38625</v>
      </c>
      <c r="AR114" s="125">
        <v>6.2</v>
      </c>
      <c r="AS114" s="125">
        <v>26.4</v>
      </c>
      <c r="AT114" s="125">
        <v>9.1</v>
      </c>
      <c r="AU114" s="125">
        <v>1.5</v>
      </c>
      <c r="AV114" s="125">
        <v>7.4</v>
      </c>
      <c r="AW114" s="125">
        <v>26.9</v>
      </c>
      <c r="AX114" s="125">
        <v>10.5</v>
      </c>
      <c r="AY114" s="125">
        <v>2.6</v>
      </c>
      <c r="AZ114" s="125">
        <v>0</v>
      </c>
      <c r="BA114" s="125">
        <v>0</v>
      </c>
      <c r="BB114" s="125">
        <v>0</v>
      </c>
      <c r="BC114" s="125">
        <v>0</v>
      </c>
    </row>
    <row r="115" spans="1:55" s="105" customForma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188"/>
      <c r="M115" s="189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190"/>
      <c r="AN115" s="186"/>
      <c r="AO115" s="186"/>
      <c r="AP115" s="186"/>
      <c r="AQ115" s="124">
        <v>38656</v>
      </c>
      <c r="AR115" s="125">
        <v>5.6</v>
      </c>
      <c r="AS115" s="125">
        <v>25.9</v>
      </c>
      <c r="AT115" s="125">
        <v>8.3000000000000007</v>
      </c>
      <c r="AU115" s="125">
        <v>1</v>
      </c>
      <c r="AV115" s="125">
        <v>7.2</v>
      </c>
      <c r="AW115" s="125">
        <v>26.8</v>
      </c>
      <c r="AX115" s="125">
        <v>10.3</v>
      </c>
      <c r="AY115" s="125">
        <v>2.5</v>
      </c>
      <c r="AZ115" s="125">
        <v>0</v>
      </c>
      <c r="BA115" s="125">
        <v>0</v>
      </c>
      <c r="BB115" s="125">
        <v>0</v>
      </c>
      <c r="BC115" s="125">
        <v>0</v>
      </c>
    </row>
    <row r="116" spans="1:55" s="105" customForma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188"/>
      <c r="M116" s="189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190"/>
      <c r="AN116" s="186"/>
      <c r="AO116" s="186"/>
      <c r="AP116" s="186"/>
      <c r="AQ116" s="124">
        <v>38686</v>
      </c>
      <c r="AR116" s="125">
        <v>4.5</v>
      </c>
      <c r="AS116" s="125">
        <v>20.100000000000001</v>
      </c>
      <c r="AT116" s="125">
        <v>6.9</v>
      </c>
      <c r="AU116" s="125">
        <v>0.8</v>
      </c>
      <c r="AV116" s="125">
        <v>7</v>
      </c>
      <c r="AW116" s="125">
        <v>26.2</v>
      </c>
      <c r="AX116" s="125">
        <v>10</v>
      </c>
      <c r="AY116" s="125">
        <v>2.2999999999999998</v>
      </c>
      <c r="AZ116" s="125">
        <v>0</v>
      </c>
      <c r="BA116" s="125">
        <v>0</v>
      </c>
      <c r="BB116" s="125">
        <v>0</v>
      </c>
      <c r="BC116" s="125">
        <v>0</v>
      </c>
    </row>
    <row r="117" spans="1:55" s="105" customForma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188"/>
      <c r="M117" s="189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190"/>
      <c r="AN117" s="186"/>
      <c r="AO117" s="186"/>
      <c r="AP117" s="186"/>
      <c r="AQ117" s="124">
        <v>38717</v>
      </c>
      <c r="AR117" s="125">
        <v>4.5999999999999996</v>
      </c>
      <c r="AS117" s="125">
        <v>22.3</v>
      </c>
      <c r="AT117" s="125">
        <v>7</v>
      </c>
      <c r="AU117" s="125">
        <v>0.5</v>
      </c>
      <c r="AV117" s="125">
        <v>6.8</v>
      </c>
      <c r="AW117" s="125">
        <v>25.8</v>
      </c>
      <c r="AX117" s="125">
        <v>9.8000000000000007</v>
      </c>
      <c r="AY117" s="125">
        <v>2.2000000000000002</v>
      </c>
      <c r="AZ117" s="125">
        <v>0</v>
      </c>
      <c r="BA117" s="125">
        <v>0</v>
      </c>
      <c r="BB117" s="125">
        <v>0</v>
      </c>
      <c r="BC117" s="125">
        <v>0</v>
      </c>
    </row>
    <row r="118" spans="1:55" s="105" customForma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188"/>
      <c r="M118" s="189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190"/>
      <c r="AN118" s="186"/>
      <c r="AO118" s="186"/>
      <c r="AP118" s="186"/>
      <c r="AQ118" s="124">
        <v>38748</v>
      </c>
      <c r="AR118" s="125">
        <v>4.17</v>
      </c>
      <c r="AS118" s="125">
        <v>25.21</v>
      </c>
      <c r="AT118" s="125">
        <v>6.4</v>
      </c>
      <c r="AU118" s="125">
        <v>0.11</v>
      </c>
      <c r="AV118" s="125">
        <v>4.2</v>
      </c>
      <c r="AW118" s="125">
        <v>25.2</v>
      </c>
      <c r="AX118" s="125">
        <v>6.4</v>
      </c>
      <c r="AY118" s="125">
        <v>0.1</v>
      </c>
      <c r="AZ118" s="125">
        <v>0</v>
      </c>
      <c r="BA118" s="125">
        <v>0</v>
      </c>
      <c r="BB118" s="125">
        <v>0</v>
      </c>
      <c r="BC118" s="125">
        <v>0</v>
      </c>
    </row>
    <row r="119" spans="1:55" s="105" customForma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188"/>
      <c r="M119" s="189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190"/>
      <c r="AN119" s="186"/>
      <c r="AO119" s="186"/>
      <c r="AP119" s="186"/>
      <c r="AQ119" s="124">
        <v>38776</v>
      </c>
      <c r="AR119" s="125">
        <v>4.16</v>
      </c>
      <c r="AS119" s="125">
        <v>25.24</v>
      </c>
      <c r="AT119" s="125">
        <v>6.4</v>
      </c>
      <c r="AU119" s="125">
        <v>0.09</v>
      </c>
      <c r="AV119" s="125">
        <v>4.2</v>
      </c>
      <c r="AW119" s="125">
        <v>25.2</v>
      </c>
      <c r="AX119" s="125">
        <v>6.4</v>
      </c>
      <c r="AY119" s="125">
        <v>0.1</v>
      </c>
      <c r="AZ119" s="125">
        <v>0</v>
      </c>
      <c r="BA119" s="125">
        <v>0</v>
      </c>
      <c r="BB119" s="125">
        <v>0</v>
      </c>
      <c r="BC119" s="125">
        <v>0</v>
      </c>
    </row>
    <row r="120" spans="1:55" s="105" customForma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188"/>
      <c r="M120" s="189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190"/>
      <c r="AN120" s="186"/>
      <c r="AO120" s="186"/>
      <c r="AP120" s="186"/>
      <c r="AQ120" s="124">
        <v>38807</v>
      </c>
      <c r="AR120" s="125">
        <v>3.45</v>
      </c>
      <c r="AS120" s="125">
        <v>20.2</v>
      </c>
      <c r="AT120" s="125">
        <v>5.63</v>
      </c>
      <c r="AU120" s="125">
        <v>0.01</v>
      </c>
      <c r="AV120" s="125">
        <v>3.9</v>
      </c>
      <c r="AW120" s="125">
        <v>23.5</v>
      </c>
      <c r="AX120" s="125">
        <v>6.1</v>
      </c>
      <c r="AY120" s="125">
        <v>0.1</v>
      </c>
      <c r="AZ120" s="125">
        <v>0</v>
      </c>
      <c r="BA120" s="125">
        <v>0</v>
      </c>
      <c r="BB120" s="125">
        <v>0</v>
      </c>
      <c r="BC120" s="125">
        <v>0</v>
      </c>
    </row>
    <row r="121" spans="1:55" s="105" customForma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188"/>
      <c r="M121" s="189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190"/>
      <c r="AN121" s="186"/>
      <c r="AO121" s="186"/>
      <c r="AP121" s="186"/>
      <c r="AQ121" s="124">
        <v>38837</v>
      </c>
      <c r="AR121" s="125">
        <v>2.64</v>
      </c>
      <c r="AS121" s="125">
        <v>12.05</v>
      </c>
      <c r="AT121" s="125">
        <v>5.4</v>
      </c>
      <c r="AU121" s="125">
        <v>-7.0000000000000007E-2</v>
      </c>
      <c r="AV121" s="125">
        <v>3.6</v>
      </c>
      <c r="AW121" s="125">
        <v>20.7</v>
      </c>
      <c r="AX121" s="125">
        <v>6</v>
      </c>
      <c r="AY121" s="125">
        <v>0</v>
      </c>
      <c r="AZ121" s="125">
        <v>0</v>
      </c>
      <c r="BA121" s="125">
        <v>0</v>
      </c>
      <c r="BB121" s="125">
        <v>0</v>
      </c>
      <c r="BC121" s="125">
        <v>0</v>
      </c>
    </row>
    <row r="122" spans="1:55" s="105" customForma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188"/>
      <c r="M122" s="189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190"/>
      <c r="AN122" s="186"/>
      <c r="AO122" s="186"/>
      <c r="AP122" s="186"/>
      <c r="AQ122" s="124">
        <v>38868</v>
      </c>
      <c r="AR122" s="125">
        <v>3.39</v>
      </c>
      <c r="AS122" s="125">
        <v>12.88</v>
      </c>
      <c r="AT122" s="125">
        <v>6.03</v>
      </c>
      <c r="AU122" s="125">
        <v>0.75</v>
      </c>
      <c r="AV122" s="125">
        <v>3.6</v>
      </c>
      <c r="AW122" s="125">
        <v>19.100000000000001</v>
      </c>
      <c r="AX122" s="125">
        <v>6</v>
      </c>
      <c r="AY122" s="125">
        <v>0.2</v>
      </c>
      <c r="AZ122" s="125">
        <v>0</v>
      </c>
      <c r="BA122" s="125">
        <v>0</v>
      </c>
      <c r="BB122" s="125">
        <v>0</v>
      </c>
      <c r="BC122" s="125">
        <v>0</v>
      </c>
    </row>
    <row r="123" spans="1:55" s="105" customForma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188"/>
      <c r="M123" s="189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190"/>
      <c r="AN123" s="186"/>
      <c r="AO123" s="186"/>
      <c r="AP123" s="186"/>
      <c r="AQ123" s="124">
        <v>38898</v>
      </c>
      <c r="AR123" s="125">
        <v>4.8</v>
      </c>
      <c r="AS123" s="125">
        <v>16.739999999999998</v>
      </c>
      <c r="AT123" s="125">
        <v>8.4700000000000006</v>
      </c>
      <c r="AU123" s="125">
        <v>1.3</v>
      </c>
      <c r="AV123" s="125">
        <v>3.8</v>
      </c>
      <c r="AW123" s="125">
        <v>18.7</v>
      </c>
      <c r="AX123" s="125">
        <v>6.4</v>
      </c>
      <c r="AY123" s="125">
        <v>0.4</v>
      </c>
      <c r="AZ123" s="125">
        <v>0</v>
      </c>
      <c r="BA123" s="125">
        <v>0</v>
      </c>
      <c r="BB123" s="125">
        <v>0</v>
      </c>
      <c r="BC123" s="125">
        <v>0</v>
      </c>
    </row>
    <row r="124" spans="1:55" s="105" customForma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188"/>
      <c r="M124" s="189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190"/>
      <c r="AN124" s="186"/>
      <c r="AO124" s="186"/>
      <c r="AP124" s="186"/>
      <c r="AQ124" s="124">
        <v>38929</v>
      </c>
      <c r="AR124" s="125">
        <v>4.8</v>
      </c>
      <c r="AS124" s="125">
        <v>15.95</v>
      </c>
      <c r="AT124" s="125">
        <v>8.1300000000000008</v>
      </c>
      <c r="AU124" s="125">
        <v>1.58</v>
      </c>
      <c r="AV124" s="125">
        <v>3.9</v>
      </c>
      <c r="AW124" s="125">
        <v>18.3</v>
      </c>
      <c r="AX124" s="125">
        <v>6.6</v>
      </c>
      <c r="AY124" s="125">
        <v>0.5</v>
      </c>
      <c r="AZ124" s="125">
        <v>0</v>
      </c>
      <c r="BA124" s="125">
        <v>0</v>
      </c>
      <c r="BB124" s="125">
        <v>0</v>
      </c>
      <c r="BC124" s="125">
        <v>0</v>
      </c>
    </row>
    <row r="125" spans="1:55" s="105" customForma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188"/>
      <c r="M125" s="189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190"/>
      <c r="AN125" s="186"/>
      <c r="AO125" s="186"/>
      <c r="AP125" s="186"/>
      <c r="AQ125" s="124">
        <v>38960</v>
      </c>
      <c r="AR125" s="125">
        <v>4.5</v>
      </c>
      <c r="AS125" s="125">
        <v>15.7</v>
      </c>
      <c r="AT125" s="125">
        <v>7.3</v>
      </c>
      <c r="AU125" s="125">
        <v>1.5</v>
      </c>
      <c r="AV125" s="125">
        <v>4</v>
      </c>
      <c r="AW125" s="125">
        <v>18</v>
      </c>
      <c r="AX125" s="125">
        <v>6.7</v>
      </c>
      <c r="AY125" s="125">
        <v>0.7</v>
      </c>
      <c r="AZ125" s="125">
        <v>0</v>
      </c>
      <c r="BA125" s="125">
        <v>0</v>
      </c>
      <c r="BB125" s="125">
        <v>0</v>
      </c>
      <c r="BC125" s="125">
        <v>0</v>
      </c>
    </row>
    <row r="126" spans="1:55" s="105" customForma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188"/>
      <c r="M126" s="189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190"/>
      <c r="AN126" s="186"/>
      <c r="AO126" s="186"/>
      <c r="AP126" s="186"/>
      <c r="AQ126" s="124">
        <v>38990</v>
      </c>
      <c r="AR126" s="125">
        <v>4.41</v>
      </c>
      <c r="AS126" s="125">
        <v>13.61</v>
      </c>
      <c r="AT126" s="125">
        <v>7.21</v>
      </c>
      <c r="AU126" s="125">
        <v>1.73</v>
      </c>
      <c r="AV126" s="125">
        <v>4</v>
      </c>
      <c r="AW126" s="125">
        <v>17.5</v>
      </c>
      <c r="AX126" s="125">
        <v>6.8</v>
      </c>
      <c r="AY126" s="125">
        <v>0.8</v>
      </c>
      <c r="AZ126" s="125">
        <v>0</v>
      </c>
      <c r="BA126" s="125">
        <v>0</v>
      </c>
      <c r="BB126" s="125">
        <v>0</v>
      </c>
      <c r="BC126" s="125">
        <v>0</v>
      </c>
    </row>
    <row r="127" spans="1:55" s="105" customForma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188"/>
      <c r="M127" s="189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190"/>
      <c r="AN127" s="186"/>
      <c r="AO127" s="186"/>
      <c r="AP127" s="186"/>
      <c r="AQ127" s="124">
        <v>39021</v>
      </c>
      <c r="AR127" s="125">
        <v>3.8</v>
      </c>
      <c r="AS127" s="125">
        <v>7.4</v>
      </c>
      <c r="AT127" s="125">
        <v>6.3</v>
      </c>
      <c r="AU127" s="125">
        <v>2.1</v>
      </c>
      <c r="AV127" s="125">
        <v>4</v>
      </c>
      <c r="AW127" s="125">
        <v>16.5</v>
      </c>
      <c r="AX127" s="125">
        <v>6.7</v>
      </c>
      <c r="AY127" s="125">
        <v>0.9</v>
      </c>
      <c r="AZ127" s="125">
        <v>0</v>
      </c>
      <c r="BA127" s="125">
        <v>0</v>
      </c>
      <c r="BB127" s="125">
        <v>0</v>
      </c>
      <c r="BC127" s="125">
        <v>0</v>
      </c>
    </row>
    <row r="128" spans="1:55" s="105" customForma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88"/>
      <c r="M128" s="189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190"/>
      <c r="AN128" s="186"/>
      <c r="AO128" s="186"/>
      <c r="AP128" s="186"/>
      <c r="AQ128" s="124">
        <v>39051</v>
      </c>
      <c r="AR128" s="125">
        <v>3.38</v>
      </c>
      <c r="AS128" s="125">
        <v>1.9</v>
      </c>
      <c r="AT128" s="125">
        <v>5.92</v>
      </c>
      <c r="AU128" s="125">
        <v>2.2999999999999998</v>
      </c>
      <c r="AV128" s="125">
        <v>4</v>
      </c>
      <c r="AW128" s="125">
        <v>15.2</v>
      </c>
      <c r="AX128" s="125">
        <v>6.7</v>
      </c>
      <c r="AY128" s="125">
        <v>1</v>
      </c>
      <c r="AZ128" s="125">
        <v>0</v>
      </c>
      <c r="BA128" s="125">
        <v>0</v>
      </c>
      <c r="BB128" s="125">
        <v>0</v>
      </c>
      <c r="BC128" s="125">
        <v>0</v>
      </c>
    </row>
    <row r="129" spans="1:55" s="105" customForma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188"/>
      <c r="M129" s="189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190"/>
      <c r="AN129" s="186"/>
      <c r="AO129" s="186"/>
      <c r="AP129" s="186"/>
      <c r="AQ129" s="124">
        <v>39082</v>
      </c>
      <c r="AR129" s="125">
        <v>3.6</v>
      </c>
      <c r="AS129" s="125">
        <v>2.73</v>
      </c>
      <c r="AT129" s="125">
        <v>6.35</v>
      </c>
      <c r="AU129" s="125">
        <v>2.33</v>
      </c>
      <c r="AV129" s="125">
        <v>3.9</v>
      </c>
      <c r="AW129" s="125">
        <v>14.1</v>
      </c>
      <c r="AX129" s="125">
        <v>6.6</v>
      </c>
      <c r="AY129" s="125">
        <v>1.1000000000000001</v>
      </c>
      <c r="AZ129" s="125">
        <v>0</v>
      </c>
      <c r="BA129" s="125">
        <v>0</v>
      </c>
      <c r="BB129" s="125">
        <v>0</v>
      </c>
      <c r="BC129" s="125">
        <v>0</v>
      </c>
    </row>
    <row r="130" spans="1:55" s="105" customForma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188"/>
      <c r="M130" s="189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190"/>
      <c r="AN130" s="186"/>
      <c r="AO130" s="186"/>
      <c r="AP130" s="186"/>
      <c r="AQ130" s="124">
        <v>39113</v>
      </c>
      <c r="AR130" s="125">
        <v>3.82</v>
      </c>
      <c r="AS130" s="125">
        <v>4.68</v>
      </c>
      <c r="AT130" s="125">
        <v>6.74</v>
      </c>
      <c r="AU130" s="125">
        <v>2.2200000000000002</v>
      </c>
      <c r="AV130" s="125">
        <v>3.8</v>
      </c>
      <c r="AW130" s="125">
        <v>4.7</v>
      </c>
      <c r="AX130" s="125">
        <v>6.7</v>
      </c>
      <c r="AY130" s="125">
        <v>2.2000000000000002</v>
      </c>
      <c r="AZ130" s="125">
        <v>0</v>
      </c>
      <c r="BA130" s="125">
        <v>0</v>
      </c>
      <c r="BB130" s="125">
        <v>0</v>
      </c>
      <c r="BC130" s="125">
        <v>0</v>
      </c>
    </row>
    <row r="131" spans="1:55" s="105" customForma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188"/>
      <c r="M131" s="189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190"/>
      <c r="AN131" s="186"/>
      <c r="AO131" s="186"/>
      <c r="AP131" s="186"/>
      <c r="AQ131" s="124">
        <v>39141</v>
      </c>
      <c r="AR131" s="125">
        <v>2.83</v>
      </c>
      <c r="AS131" s="125">
        <v>-1.25</v>
      </c>
      <c r="AT131" s="125">
        <v>5.84</v>
      </c>
      <c r="AU131" s="125">
        <v>1.88</v>
      </c>
      <c r="AV131" s="125">
        <v>3.3</v>
      </c>
      <c r="AW131" s="125">
        <v>1.7</v>
      </c>
      <c r="AX131" s="125">
        <v>6.3</v>
      </c>
      <c r="AY131" s="125">
        <v>2.1</v>
      </c>
      <c r="AZ131" s="125">
        <v>0</v>
      </c>
      <c r="BA131" s="125">
        <v>0</v>
      </c>
      <c r="BB131" s="125">
        <v>0</v>
      </c>
      <c r="BC131" s="125">
        <v>0</v>
      </c>
    </row>
    <row r="132" spans="1:55" s="105" customForma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188"/>
      <c r="M132" s="189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190"/>
      <c r="AN132" s="186"/>
      <c r="AO132" s="186"/>
      <c r="AP132" s="186"/>
      <c r="AQ132" s="124">
        <v>39172</v>
      </c>
      <c r="AR132" s="125">
        <v>2.93</v>
      </c>
      <c r="AS132" s="125">
        <v>-1.41</v>
      </c>
      <c r="AT132" s="125">
        <v>6.12</v>
      </c>
      <c r="AU132" s="125">
        <v>2.0299999999999998</v>
      </c>
      <c r="AV132" s="125">
        <v>3.2</v>
      </c>
      <c r="AW132" s="125">
        <v>0.4</v>
      </c>
      <c r="AX132" s="125">
        <v>6.2</v>
      </c>
      <c r="AY132" s="125">
        <v>2</v>
      </c>
      <c r="AZ132" s="125">
        <v>0</v>
      </c>
      <c r="BA132" s="125">
        <v>0</v>
      </c>
      <c r="BB132" s="125">
        <v>0</v>
      </c>
      <c r="BC132" s="125">
        <v>0</v>
      </c>
    </row>
    <row r="133" spans="1:55" s="105" customForma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188"/>
      <c r="M133" s="189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190"/>
      <c r="AN133" s="186"/>
      <c r="AO133" s="186"/>
      <c r="AP133" s="186"/>
      <c r="AQ133" s="124">
        <v>39202</v>
      </c>
      <c r="AR133" s="125">
        <v>3.13</v>
      </c>
      <c r="AS133" s="125">
        <v>0.46</v>
      </c>
      <c r="AT133" s="125">
        <v>6.14</v>
      </c>
      <c r="AU133" s="125">
        <v>1.98</v>
      </c>
      <c r="AV133" s="125">
        <v>3.2</v>
      </c>
      <c r="AW133" s="125">
        <v>0.4</v>
      </c>
      <c r="AX133" s="125">
        <v>6.2</v>
      </c>
      <c r="AY133" s="125">
        <v>2</v>
      </c>
      <c r="AZ133" s="125">
        <v>0</v>
      </c>
      <c r="BA133" s="125">
        <v>0</v>
      </c>
      <c r="BB133" s="125">
        <v>0</v>
      </c>
      <c r="BC133" s="125">
        <v>0</v>
      </c>
    </row>
    <row r="134" spans="1:55" s="105" customForma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188"/>
      <c r="M134" s="189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190"/>
      <c r="AN134" s="186"/>
      <c r="AO134" s="186"/>
      <c r="AP134" s="186"/>
      <c r="AQ134" s="124">
        <v>39233</v>
      </c>
      <c r="AR134" s="125">
        <v>2.87</v>
      </c>
      <c r="AS134" s="125">
        <v>0.28000000000000003</v>
      </c>
      <c r="AT134" s="125">
        <v>5.73</v>
      </c>
      <c r="AU134" s="125">
        <v>1.8</v>
      </c>
      <c r="AV134" s="125">
        <v>3.1</v>
      </c>
      <c r="AW134" s="125">
        <v>0.4</v>
      </c>
      <c r="AX134" s="125">
        <v>6.1</v>
      </c>
      <c r="AY134" s="125">
        <v>2</v>
      </c>
      <c r="AZ134" s="125">
        <v>0</v>
      </c>
      <c r="BA134" s="125">
        <v>0</v>
      </c>
      <c r="BB134" s="125">
        <v>0</v>
      </c>
      <c r="BC134" s="125">
        <v>0</v>
      </c>
    </row>
    <row r="135" spans="1:55" s="105" customForma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188"/>
      <c r="M135" s="189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190"/>
      <c r="AN135" s="186"/>
      <c r="AO135" s="186"/>
      <c r="AP135" s="186"/>
      <c r="AQ135" s="124">
        <v>39263</v>
      </c>
      <c r="AR135" s="125">
        <v>2.48</v>
      </c>
      <c r="AS135" s="125">
        <v>-1.01</v>
      </c>
      <c r="AT135" s="125">
        <v>5.17</v>
      </c>
      <c r="AU135" s="125">
        <v>1.61</v>
      </c>
      <c r="AV135" s="125">
        <v>3</v>
      </c>
      <c r="AW135" s="125">
        <v>0.2</v>
      </c>
      <c r="AX135" s="125">
        <v>6</v>
      </c>
      <c r="AY135" s="125">
        <v>1.9</v>
      </c>
      <c r="AZ135" s="125">
        <v>0</v>
      </c>
      <c r="BA135" s="125">
        <v>0</v>
      </c>
      <c r="BB135" s="125">
        <v>0</v>
      </c>
      <c r="BC135" s="125">
        <v>0</v>
      </c>
    </row>
    <row r="136" spans="1:55" s="105" customForma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188"/>
      <c r="M136" s="189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190"/>
      <c r="AN136" s="186"/>
      <c r="AO136" s="186"/>
      <c r="AP136" s="186"/>
      <c r="AQ136" s="124">
        <v>39294</v>
      </c>
      <c r="AR136" s="125">
        <v>2.2000000000000002</v>
      </c>
      <c r="AS136" s="125">
        <v>-0.12</v>
      </c>
      <c r="AT136" s="125">
        <v>4.26</v>
      </c>
      <c r="AU136" s="125">
        <v>1.41</v>
      </c>
      <c r="AV136" s="125">
        <v>2.9</v>
      </c>
      <c r="AW136" s="125">
        <v>0.1</v>
      </c>
      <c r="AX136" s="125">
        <v>5.7</v>
      </c>
      <c r="AY136" s="125">
        <v>1.9</v>
      </c>
      <c r="AZ136" s="125">
        <v>0</v>
      </c>
      <c r="BA136" s="125">
        <v>0</v>
      </c>
      <c r="BB136" s="125">
        <v>0</v>
      </c>
      <c r="BC136" s="125">
        <v>0</v>
      </c>
    </row>
    <row r="137" spans="1:55" s="105" customForma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188"/>
      <c r="M137" s="189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190"/>
      <c r="AN137" s="186"/>
      <c r="AO137" s="186"/>
      <c r="AP137" s="186"/>
      <c r="AQ137" s="124">
        <v>39325</v>
      </c>
      <c r="AR137" s="125">
        <v>2.23</v>
      </c>
      <c r="AS137" s="125">
        <v>1.4</v>
      </c>
      <c r="AT137" s="125">
        <v>3.92</v>
      </c>
      <c r="AU137" s="125">
        <v>1.49</v>
      </c>
      <c r="AV137" s="125">
        <v>2.8</v>
      </c>
      <c r="AW137" s="125">
        <v>0.3</v>
      </c>
      <c r="AX137" s="125">
        <v>5.5</v>
      </c>
      <c r="AY137" s="125">
        <v>1.8</v>
      </c>
      <c r="AZ137" s="125">
        <v>0</v>
      </c>
      <c r="BA137" s="125">
        <v>0</v>
      </c>
      <c r="BB137" s="125">
        <v>0</v>
      </c>
      <c r="BC137" s="125">
        <v>0</v>
      </c>
    </row>
    <row r="138" spans="1:55" s="105" customForma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188"/>
      <c r="M138" s="189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190"/>
      <c r="AN138" s="186"/>
      <c r="AO138" s="186"/>
      <c r="AP138" s="186"/>
      <c r="AQ138" s="124">
        <v>39355</v>
      </c>
      <c r="AR138" s="125">
        <v>2.5</v>
      </c>
      <c r="AS138" s="125">
        <v>1.19</v>
      </c>
      <c r="AT138" s="125">
        <v>4.18</v>
      </c>
      <c r="AU138" s="125">
        <v>1.84</v>
      </c>
      <c r="AV138" s="125">
        <v>2.8</v>
      </c>
      <c r="AW138" s="125">
        <v>0.4</v>
      </c>
      <c r="AX138" s="125">
        <v>5.3</v>
      </c>
      <c r="AY138" s="125">
        <v>1.8</v>
      </c>
      <c r="AZ138" s="125">
        <v>0</v>
      </c>
      <c r="BA138" s="125">
        <v>0</v>
      </c>
      <c r="BB138" s="125">
        <v>0</v>
      </c>
      <c r="BC138" s="125">
        <v>0</v>
      </c>
    </row>
    <row r="139" spans="1:55" s="105" customForma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188"/>
      <c r="M139" s="189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190"/>
      <c r="AN139" s="186"/>
      <c r="AO139" s="186"/>
      <c r="AP139" s="186"/>
      <c r="AQ139" s="124">
        <v>39386</v>
      </c>
      <c r="AR139" s="125">
        <v>3.11</v>
      </c>
      <c r="AS139" s="125">
        <v>5.43</v>
      </c>
      <c r="AT139" s="125">
        <v>4.78</v>
      </c>
      <c r="AU139" s="125">
        <v>1.93</v>
      </c>
      <c r="AV139" s="125">
        <v>2.8</v>
      </c>
      <c r="AW139" s="125">
        <v>0.9</v>
      </c>
      <c r="AX139" s="125">
        <v>5.3</v>
      </c>
      <c r="AY139" s="125">
        <v>1.8</v>
      </c>
      <c r="AZ139" s="125">
        <v>0</v>
      </c>
      <c r="BA139" s="125">
        <v>0</v>
      </c>
      <c r="BB139" s="125">
        <v>0</v>
      </c>
      <c r="BC139" s="125">
        <v>0</v>
      </c>
    </row>
    <row r="140" spans="1:55" s="105" customForma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188"/>
      <c r="M140" s="189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190"/>
      <c r="AN140" s="186"/>
      <c r="AO140" s="186"/>
      <c r="AP140" s="186"/>
      <c r="AQ140" s="124">
        <v>39416</v>
      </c>
      <c r="AR140" s="125">
        <v>4.83</v>
      </c>
      <c r="AS140" s="125">
        <v>15.06</v>
      </c>
      <c r="AT140" s="125">
        <v>6.8</v>
      </c>
      <c r="AU140" s="125">
        <v>2.38</v>
      </c>
      <c r="AV140" s="125">
        <v>3</v>
      </c>
      <c r="AW140" s="125">
        <v>2.2000000000000002</v>
      </c>
      <c r="AX140" s="125">
        <v>5.4</v>
      </c>
      <c r="AY140" s="125">
        <v>1.9</v>
      </c>
      <c r="AZ140" s="125">
        <v>0</v>
      </c>
      <c r="BA140" s="125">
        <v>0</v>
      </c>
      <c r="BB140" s="125">
        <v>0</v>
      </c>
      <c r="BC140" s="125">
        <v>0</v>
      </c>
    </row>
    <row r="141" spans="1:55" s="105" customForma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188"/>
      <c r="M141" s="189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190"/>
      <c r="AN141" s="186"/>
      <c r="AO141" s="186"/>
      <c r="AP141" s="186"/>
      <c r="AQ141" s="124">
        <v>39447</v>
      </c>
      <c r="AR141" s="125">
        <v>6.01</v>
      </c>
      <c r="AS141" s="125">
        <v>22.09</v>
      </c>
      <c r="AT141" s="125">
        <v>7.69</v>
      </c>
      <c r="AU141" s="125">
        <v>2.89</v>
      </c>
      <c r="AV141" s="125">
        <v>3.2</v>
      </c>
      <c r="AW141" s="125">
        <v>3.8</v>
      </c>
      <c r="AX141" s="125">
        <v>5.6</v>
      </c>
      <c r="AY141" s="125">
        <v>2</v>
      </c>
      <c r="AZ141" s="125">
        <v>0</v>
      </c>
      <c r="BA141" s="125">
        <v>0</v>
      </c>
      <c r="BB141" s="125">
        <v>0</v>
      </c>
      <c r="BC141" s="125">
        <v>0</v>
      </c>
    </row>
    <row r="142" spans="1:55" s="105" customForma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188"/>
      <c r="M142" s="189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190"/>
      <c r="AN142" s="186"/>
      <c r="AO142" s="186"/>
      <c r="AP142" s="186"/>
      <c r="AQ142" s="124">
        <v>39478</v>
      </c>
      <c r="AR142" s="125">
        <v>6.53</v>
      </c>
      <c r="AS142" s="125">
        <v>20.46</v>
      </c>
      <c r="AT142" s="125">
        <v>8.52</v>
      </c>
      <c r="AU142" s="125">
        <v>3.81</v>
      </c>
      <c r="AV142" s="125">
        <v>6.5</v>
      </c>
      <c r="AW142" s="125">
        <v>20.5</v>
      </c>
      <c r="AX142" s="125">
        <v>8.5</v>
      </c>
      <c r="AY142" s="125">
        <v>3.8</v>
      </c>
      <c r="AZ142" s="125">
        <v>0</v>
      </c>
      <c r="BA142" s="125">
        <v>0</v>
      </c>
      <c r="BB142" s="125">
        <v>0</v>
      </c>
      <c r="BC142" s="125">
        <v>0</v>
      </c>
    </row>
    <row r="143" spans="1:55" s="105" customForma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188"/>
      <c r="M143" s="189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190"/>
      <c r="AN143" s="186"/>
      <c r="AO143" s="186"/>
      <c r="AP143" s="186"/>
      <c r="AQ143" s="124">
        <v>39507</v>
      </c>
      <c r="AR143" s="125">
        <v>7.16</v>
      </c>
      <c r="AS143" s="125">
        <v>25.25</v>
      </c>
      <c r="AT143" s="125">
        <v>8.81</v>
      </c>
      <c r="AU143" s="125">
        <v>4.0599999999999996</v>
      </c>
      <c r="AV143" s="125">
        <v>6.9</v>
      </c>
      <c r="AW143" s="125">
        <v>22.9</v>
      </c>
      <c r="AX143" s="125">
        <v>8.6999999999999993</v>
      </c>
      <c r="AY143" s="125">
        <v>3.9</v>
      </c>
      <c r="AZ143" s="125">
        <v>0</v>
      </c>
      <c r="BA143" s="125">
        <v>0</v>
      </c>
      <c r="BB143" s="125">
        <v>0</v>
      </c>
      <c r="BC143" s="125">
        <v>0</v>
      </c>
    </row>
    <row r="144" spans="1:55" s="105" customForma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188"/>
      <c r="M144" s="189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190"/>
      <c r="AN144" s="186"/>
      <c r="AO144" s="186"/>
      <c r="AP144" s="186"/>
      <c r="AQ144" s="124">
        <v>39538</v>
      </c>
      <c r="AR144" s="125">
        <v>8.7200000000000006</v>
      </c>
      <c r="AS144" s="125">
        <v>28.99</v>
      </c>
      <c r="AT144" s="125">
        <v>10.18</v>
      </c>
      <c r="AU144" s="125">
        <v>5.45</v>
      </c>
      <c r="AV144" s="125">
        <v>7.5</v>
      </c>
      <c r="AW144" s="125">
        <v>24.9</v>
      </c>
      <c r="AX144" s="125">
        <v>9.1999999999999993</v>
      </c>
      <c r="AY144" s="125">
        <v>4.4000000000000004</v>
      </c>
      <c r="AZ144" s="125">
        <v>0</v>
      </c>
      <c r="BA144" s="125">
        <v>0</v>
      </c>
      <c r="BB144" s="125">
        <v>0</v>
      </c>
      <c r="BC144" s="125">
        <v>0</v>
      </c>
    </row>
    <row r="145" spans="1:55" s="105" customForma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188"/>
      <c r="M145" s="189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190"/>
      <c r="AN145" s="186"/>
      <c r="AO145" s="186"/>
      <c r="AP145" s="186"/>
      <c r="AQ145" s="124">
        <v>39568</v>
      </c>
      <c r="AR145" s="125">
        <v>8.9600000000000009</v>
      </c>
      <c r="AS145" s="125">
        <v>27.18</v>
      </c>
      <c r="AT145" s="125">
        <v>10.37</v>
      </c>
      <c r="AU145" s="125">
        <v>5.98</v>
      </c>
      <c r="AV145" s="125">
        <v>7.8</v>
      </c>
      <c r="AW145" s="125">
        <v>25.5</v>
      </c>
      <c r="AX145" s="125">
        <v>9.5</v>
      </c>
      <c r="AY145" s="125">
        <v>4.8</v>
      </c>
      <c r="AZ145" s="125">
        <v>0</v>
      </c>
      <c r="BA145" s="125">
        <v>0</v>
      </c>
      <c r="BB145" s="125">
        <v>0</v>
      </c>
      <c r="BC145" s="125">
        <v>0</v>
      </c>
    </row>
    <row r="146" spans="1:55" s="105" customForma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188"/>
      <c r="M146" s="189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190"/>
      <c r="AN146" s="186"/>
      <c r="AO146" s="186"/>
      <c r="AP146" s="186"/>
      <c r="AQ146" s="124">
        <v>39599</v>
      </c>
      <c r="AR146" s="125">
        <v>9.19</v>
      </c>
      <c r="AS146" s="125">
        <v>25.86</v>
      </c>
      <c r="AT146" s="125">
        <v>10.91</v>
      </c>
      <c r="AU146" s="125">
        <v>6.26</v>
      </c>
      <c r="AV146" s="125">
        <v>8.1</v>
      </c>
      <c r="AW146" s="125">
        <v>25.6</v>
      </c>
      <c r="AX146" s="125">
        <v>9.8000000000000007</v>
      </c>
      <c r="AY146" s="125">
        <v>5.0999999999999996</v>
      </c>
      <c r="AZ146" s="125">
        <v>0</v>
      </c>
      <c r="BA146" s="125">
        <v>0</v>
      </c>
      <c r="BB146" s="125">
        <v>0</v>
      </c>
      <c r="BC146" s="125">
        <v>0</v>
      </c>
    </row>
    <row r="147" spans="1:55" s="105" customForma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188"/>
      <c r="M147" s="189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190"/>
      <c r="AN147" s="186"/>
      <c r="AO147" s="186"/>
      <c r="AP147" s="186"/>
      <c r="AQ147" s="124">
        <v>39629</v>
      </c>
      <c r="AR147" s="125">
        <v>10.1</v>
      </c>
      <c r="AS147" s="125">
        <v>29.32</v>
      </c>
      <c r="AT147" s="125">
        <v>11.17</v>
      </c>
      <c r="AU147" s="125">
        <v>7.16</v>
      </c>
      <c r="AV147" s="125">
        <v>8.4</v>
      </c>
      <c r="AW147" s="125">
        <v>26.2</v>
      </c>
      <c r="AX147" s="125">
        <v>10</v>
      </c>
      <c r="AY147" s="125">
        <v>5.5</v>
      </c>
      <c r="AZ147" s="125">
        <v>0</v>
      </c>
      <c r="BA147" s="125">
        <v>0</v>
      </c>
      <c r="BB147" s="125">
        <v>0</v>
      </c>
      <c r="BC147" s="125">
        <v>0</v>
      </c>
    </row>
    <row r="148" spans="1:55" s="105" customForma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188"/>
      <c r="M148" s="189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190"/>
      <c r="AN148" s="186"/>
      <c r="AO148" s="186"/>
      <c r="AP148" s="186"/>
      <c r="AQ148" s="124">
        <v>39660</v>
      </c>
      <c r="AR148" s="125">
        <v>11.71</v>
      </c>
      <c r="AS148" s="125">
        <v>34.14</v>
      </c>
      <c r="AT148" s="125">
        <v>14.26</v>
      </c>
      <c r="AU148" s="125">
        <v>7.66</v>
      </c>
      <c r="AV148" s="125">
        <v>8.9</v>
      </c>
      <c r="AW148" s="125">
        <v>27.3</v>
      </c>
      <c r="AX148" s="125">
        <v>10.6</v>
      </c>
      <c r="AY148" s="125">
        <v>5.8</v>
      </c>
      <c r="AZ148" s="125">
        <v>0</v>
      </c>
      <c r="BA148" s="125">
        <v>0</v>
      </c>
      <c r="BB148" s="125">
        <v>0</v>
      </c>
      <c r="BC148" s="125">
        <v>0</v>
      </c>
    </row>
    <row r="149" spans="1:55" s="105" customForma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188"/>
      <c r="M149" s="189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190"/>
      <c r="AN149" s="186"/>
      <c r="AO149" s="186"/>
      <c r="AP149" s="186"/>
      <c r="AQ149" s="124">
        <v>39691</v>
      </c>
      <c r="AR149" s="125">
        <v>11.95</v>
      </c>
      <c r="AS149" s="125">
        <v>35.090000000000003</v>
      </c>
      <c r="AT149" s="125">
        <v>14.41</v>
      </c>
      <c r="AU149" s="125">
        <v>7.85</v>
      </c>
      <c r="AV149" s="125">
        <v>9.3000000000000007</v>
      </c>
      <c r="AW149" s="125">
        <v>28.3</v>
      </c>
      <c r="AX149" s="125">
        <v>11.1</v>
      </c>
      <c r="AY149" s="125">
        <v>6</v>
      </c>
      <c r="AZ149" s="125">
        <v>0</v>
      </c>
      <c r="BA149" s="125">
        <v>0</v>
      </c>
      <c r="BB149" s="125">
        <v>0</v>
      </c>
      <c r="BC149" s="125">
        <v>0</v>
      </c>
    </row>
    <row r="150" spans="1:55" s="105" customForma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188"/>
      <c r="M150" s="189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190"/>
      <c r="AN150" s="186"/>
      <c r="AO150" s="186"/>
      <c r="AP150" s="186"/>
      <c r="AQ150" s="124">
        <v>39721</v>
      </c>
      <c r="AR150" s="125">
        <v>10.83</v>
      </c>
      <c r="AS150" s="125">
        <v>30.1</v>
      </c>
      <c r="AT150" s="125">
        <v>13.04</v>
      </c>
      <c r="AU150" s="125">
        <v>7.34</v>
      </c>
      <c r="AV150" s="125">
        <v>9.5</v>
      </c>
      <c r="AW150" s="125">
        <v>28.5</v>
      </c>
      <c r="AX150" s="125">
        <v>11.3</v>
      </c>
      <c r="AY150" s="125">
        <v>6.2</v>
      </c>
      <c r="AZ150" s="125">
        <v>0</v>
      </c>
      <c r="BA150" s="125">
        <v>0</v>
      </c>
      <c r="BB150" s="125">
        <v>0</v>
      </c>
      <c r="BC150" s="125">
        <v>0</v>
      </c>
    </row>
    <row r="151" spans="1:55" s="105" customForma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188"/>
      <c r="M151" s="189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190"/>
      <c r="AN151" s="186"/>
      <c r="AO151" s="186"/>
      <c r="AP151" s="186"/>
      <c r="AQ151" s="124">
        <v>39752</v>
      </c>
      <c r="AR151" s="125">
        <v>7.67</v>
      </c>
      <c r="AS151" s="125">
        <v>22.66</v>
      </c>
      <c r="AT151" s="125">
        <v>8.98</v>
      </c>
      <c r="AU151" s="125">
        <v>5.14</v>
      </c>
      <c r="AV151" s="125">
        <v>9.3000000000000007</v>
      </c>
      <c r="AW151" s="125">
        <v>27.9</v>
      </c>
      <c r="AX151" s="125">
        <v>11.1</v>
      </c>
      <c r="AY151" s="125">
        <v>6.1</v>
      </c>
      <c r="AZ151" s="125">
        <v>0</v>
      </c>
      <c r="BA151" s="125">
        <v>0</v>
      </c>
      <c r="BB151" s="125">
        <v>0</v>
      </c>
      <c r="BC151" s="125">
        <v>0</v>
      </c>
    </row>
    <row r="152" spans="1:55" s="105" customForma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188"/>
      <c r="M152" s="189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190"/>
      <c r="AN152" s="186"/>
      <c r="AO152" s="186"/>
      <c r="AP152" s="186"/>
      <c r="AQ152" s="124">
        <v>39782</v>
      </c>
      <c r="AR152" s="125">
        <v>1.95</v>
      </c>
      <c r="AS152" s="125">
        <v>6.58</v>
      </c>
      <c r="AT152" s="125">
        <v>0.44</v>
      </c>
      <c r="AU152" s="125">
        <v>2.0699999999999998</v>
      </c>
      <c r="AV152" s="125">
        <v>8.6</v>
      </c>
      <c r="AW152" s="125">
        <v>26</v>
      </c>
      <c r="AX152" s="125">
        <v>10.1</v>
      </c>
      <c r="AY152" s="125">
        <v>5.7</v>
      </c>
      <c r="AZ152" s="125">
        <v>0</v>
      </c>
      <c r="BA152" s="125">
        <v>0</v>
      </c>
      <c r="BB152" s="125">
        <v>0</v>
      </c>
      <c r="BC152" s="125">
        <v>0</v>
      </c>
    </row>
    <row r="153" spans="1:55" s="105" customForma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188"/>
      <c r="M153" s="189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190"/>
      <c r="AN153" s="186"/>
      <c r="AO153" s="186"/>
      <c r="AP153" s="186"/>
      <c r="AQ153" s="124">
        <v>39813</v>
      </c>
      <c r="AR153" s="125">
        <v>-1.87</v>
      </c>
      <c r="AS153" s="125">
        <v>-6.96</v>
      </c>
      <c r="AT153" s="125">
        <v>-3.88</v>
      </c>
      <c r="AU153" s="125">
        <v>-0.27</v>
      </c>
      <c r="AV153" s="125">
        <v>7.7</v>
      </c>
      <c r="AW153" s="125">
        <v>23.2</v>
      </c>
      <c r="AX153" s="125">
        <v>8.9</v>
      </c>
      <c r="AY153" s="125">
        <v>5.2</v>
      </c>
      <c r="AZ153" s="125">
        <v>0</v>
      </c>
      <c r="BA153" s="125">
        <v>0</v>
      </c>
      <c r="BB153" s="125">
        <v>0</v>
      </c>
      <c r="BC153" s="125">
        <v>0</v>
      </c>
    </row>
    <row r="154" spans="1:55" s="105" customForma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188"/>
      <c r="M154" s="189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190"/>
      <c r="AN154" s="186"/>
      <c r="AO154" s="186"/>
      <c r="AP154" s="186"/>
      <c r="AQ154" s="124">
        <v>39844</v>
      </c>
      <c r="AR154" s="125">
        <v>-4.43</v>
      </c>
      <c r="AS154" s="125">
        <v>-13.18</v>
      </c>
      <c r="AT154" s="125">
        <v>-6.82</v>
      </c>
      <c r="AU154" s="125">
        <v>-2.1800000000000002</v>
      </c>
      <c r="AV154" s="125">
        <v>-4.43</v>
      </c>
      <c r="AW154" s="125">
        <v>-13.18</v>
      </c>
      <c r="AX154" s="125">
        <v>-6.82</v>
      </c>
      <c r="AY154" s="125">
        <v>-2.1800000000000002</v>
      </c>
      <c r="AZ154" s="125">
        <v>0</v>
      </c>
      <c r="BA154" s="125">
        <v>0</v>
      </c>
      <c r="BB154" s="125">
        <v>0</v>
      </c>
      <c r="BC154" s="125">
        <v>0</v>
      </c>
    </row>
    <row r="155" spans="1:55" s="105" customForma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188"/>
      <c r="M155" s="189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190"/>
      <c r="AN155" s="186"/>
      <c r="AO155" s="186"/>
      <c r="AP155" s="186"/>
      <c r="AQ155" s="124">
        <v>39872</v>
      </c>
      <c r="AR155" s="125">
        <v>-5.72</v>
      </c>
      <c r="AS155" s="125">
        <v>-17.41</v>
      </c>
      <c r="AT155" s="125">
        <v>-8.43</v>
      </c>
      <c r="AU155" s="125">
        <v>-2.97</v>
      </c>
      <c r="AV155" s="125">
        <v>-5.0999999999999996</v>
      </c>
      <c r="AW155" s="125">
        <v>-15.3</v>
      </c>
      <c r="AX155" s="125">
        <v>-7.6</v>
      </c>
      <c r="AY155" s="125">
        <v>-2.6</v>
      </c>
      <c r="AZ155" s="125">
        <v>0</v>
      </c>
      <c r="BA155" s="125">
        <v>0</v>
      </c>
      <c r="BB155" s="125">
        <v>0</v>
      </c>
      <c r="BC155" s="125">
        <v>0</v>
      </c>
    </row>
    <row r="156" spans="1:55" s="105" customForma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188"/>
      <c r="M156" s="189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190"/>
      <c r="AN156" s="186"/>
      <c r="AO156" s="186"/>
      <c r="AP156" s="186"/>
      <c r="AQ156" s="124">
        <v>39903</v>
      </c>
      <c r="AR156" s="125">
        <v>-7.4</v>
      </c>
      <c r="AS156" s="125">
        <v>-19.899999999999999</v>
      </c>
      <c r="AT156" s="125">
        <v>-10.199999999999999</v>
      </c>
      <c r="AU156" s="125">
        <v>-4.5</v>
      </c>
      <c r="AV156" s="125">
        <v>-5.9</v>
      </c>
      <c r="AW156" s="125">
        <v>-16.8</v>
      </c>
      <c r="AX156" s="125">
        <v>-8.5</v>
      </c>
      <c r="AY156" s="125">
        <v>-3.2</v>
      </c>
      <c r="AZ156" s="125">
        <v>0</v>
      </c>
      <c r="BA156" s="125">
        <v>0</v>
      </c>
      <c r="BB156" s="125">
        <v>0</v>
      </c>
      <c r="BC156" s="125">
        <v>0</v>
      </c>
    </row>
    <row r="157" spans="1:55" s="105" customForma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188"/>
      <c r="M157" s="189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190"/>
      <c r="AN157" s="186"/>
      <c r="AO157" s="186"/>
      <c r="AP157" s="186"/>
      <c r="AQ157" s="124">
        <v>39933</v>
      </c>
      <c r="AR157" s="125">
        <v>-8.11</v>
      </c>
      <c r="AS157" s="125">
        <v>-21.47</v>
      </c>
      <c r="AT157" s="125">
        <v>-10.27</v>
      </c>
      <c r="AU157" s="125">
        <v>-5.4</v>
      </c>
      <c r="AV157" s="125">
        <v>-6.4</v>
      </c>
      <c r="AW157" s="125">
        <v>-18</v>
      </c>
      <c r="AX157" s="125">
        <v>-8.9</v>
      </c>
      <c r="AY157" s="125">
        <v>-3.8</v>
      </c>
      <c r="AZ157" s="125">
        <v>0</v>
      </c>
      <c r="BA157" s="125">
        <v>0</v>
      </c>
      <c r="BB157" s="125">
        <v>0</v>
      </c>
      <c r="BC157" s="125">
        <v>0</v>
      </c>
    </row>
    <row r="158" spans="1:55" s="105" customForma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188"/>
      <c r="M158" s="189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190"/>
      <c r="AN158" s="186"/>
      <c r="AO158" s="186"/>
      <c r="AP158" s="186"/>
      <c r="AQ158" s="124">
        <v>39964</v>
      </c>
      <c r="AR158" s="125">
        <v>-8.84</v>
      </c>
      <c r="AS158" s="125">
        <v>-21.8</v>
      </c>
      <c r="AT158" s="125">
        <v>-10.87</v>
      </c>
      <c r="AU158" s="125">
        <v>-6.24</v>
      </c>
      <c r="AV158" s="125">
        <v>-6.9</v>
      </c>
      <c r="AW158" s="125">
        <v>-18.7</v>
      </c>
      <c r="AX158" s="125">
        <v>-9.3000000000000007</v>
      </c>
      <c r="AY158" s="125">
        <v>-4.3</v>
      </c>
      <c r="AZ158" s="125">
        <v>0</v>
      </c>
      <c r="BA158" s="125">
        <v>0</v>
      </c>
      <c r="BB158" s="125">
        <v>0</v>
      </c>
      <c r="BC158" s="125">
        <v>0</v>
      </c>
    </row>
    <row r="159" spans="1:55" s="105" customForma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188"/>
      <c r="M159" s="189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190"/>
      <c r="AN159" s="186"/>
      <c r="AO159" s="186"/>
      <c r="AP159" s="186"/>
      <c r="AQ159" s="124">
        <v>39994</v>
      </c>
      <c r="AR159" s="125">
        <v>-9.6</v>
      </c>
      <c r="AS159" s="125">
        <v>-23.5</v>
      </c>
      <c r="AT159" s="125">
        <v>-11</v>
      </c>
      <c r="AU159" s="125">
        <v>-7.2</v>
      </c>
      <c r="AV159" s="125">
        <v>-7.3</v>
      </c>
      <c r="AW159" s="125">
        <v>-19.5</v>
      </c>
      <c r="AX159" s="125">
        <v>-9.6</v>
      </c>
      <c r="AY159" s="125">
        <v>-4.7</v>
      </c>
      <c r="AZ159" s="125">
        <v>0</v>
      </c>
      <c r="BA159" s="125">
        <v>0</v>
      </c>
      <c r="BB159" s="125">
        <v>0</v>
      </c>
      <c r="BC159" s="125">
        <v>0</v>
      </c>
    </row>
    <row r="160" spans="1:55" s="105" customForma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188"/>
      <c r="M160" s="189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190"/>
      <c r="AN160" s="186"/>
      <c r="AO160" s="186"/>
      <c r="AP160" s="186"/>
      <c r="AQ160" s="124">
        <v>40025</v>
      </c>
      <c r="AR160" s="125">
        <v>-10.1</v>
      </c>
      <c r="AS160" s="125">
        <v>-23.8</v>
      </c>
      <c r="AT160" s="125">
        <v>-12.1</v>
      </c>
      <c r="AU160" s="125">
        <v>-7.4</v>
      </c>
      <c r="AV160" s="125">
        <v>-7.7</v>
      </c>
      <c r="AW160" s="125">
        <v>-20.100000000000001</v>
      </c>
      <c r="AX160" s="125">
        <v>-10</v>
      </c>
      <c r="AY160" s="125">
        <v>-5.0999999999999996</v>
      </c>
      <c r="AZ160" s="125">
        <v>0</v>
      </c>
      <c r="BA160" s="125">
        <v>0</v>
      </c>
      <c r="BB160" s="125">
        <v>0</v>
      </c>
      <c r="BC160" s="125">
        <v>0</v>
      </c>
    </row>
    <row r="161" spans="1:55" s="105" customFormat="1">
      <c r="A161" s="21"/>
      <c r="B161" s="82">
        <v>5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188"/>
      <c r="M161" s="189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190"/>
      <c r="AN161" s="186"/>
      <c r="AO161" s="186"/>
      <c r="AP161" s="186"/>
      <c r="AQ161" s="124">
        <v>40056</v>
      </c>
      <c r="AR161" s="125">
        <v>-9.75</v>
      </c>
      <c r="AS161" s="125">
        <v>-25.91</v>
      </c>
      <c r="AT161" s="125">
        <v>-11.47</v>
      </c>
      <c r="AU161" s="125">
        <v>-6.89</v>
      </c>
      <c r="AV161" s="125">
        <v>-8</v>
      </c>
      <c r="AW161" s="125">
        <v>-20.9</v>
      </c>
      <c r="AX161" s="125">
        <v>-10.1</v>
      </c>
      <c r="AY161" s="125">
        <v>-5.3</v>
      </c>
      <c r="AZ161" s="125">
        <v>0</v>
      </c>
      <c r="BA161" s="125">
        <v>0</v>
      </c>
      <c r="BB161" s="125">
        <v>0</v>
      </c>
      <c r="BC161" s="125">
        <v>0</v>
      </c>
    </row>
    <row r="162" spans="1:55" s="105" customFormat="1">
      <c r="A162" s="21"/>
      <c r="B162" s="82" t="s">
        <v>104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188"/>
      <c r="M162" s="189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190"/>
      <c r="AN162" s="186"/>
      <c r="AO162" s="186"/>
      <c r="AP162" s="186"/>
      <c r="AQ162" s="124">
        <v>40086</v>
      </c>
      <c r="AR162" s="125">
        <v>-8.6199999999999992</v>
      </c>
      <c r="AS162" s="125">
        <v>-20.32</v>
      </c>
      <c r="AT162" s="125">
        <v>-10.15</v>
      </c>
      <c r="AU162" s="125">
        <v>-6.41</v>
      </c>
      <c r="AV162" s="125">
        <v>-8.1</v>
      </c>
      <c r="AW162" s="125">
        <v>-20.8</v>
      </c>
      <c r="AX162" s="125">
        <v>-10.1</v>
      </c>
      <c r="AY162" s="125">
        <v>-5.5</v>
      </c>
      <c r="AZ162" s="125">
        <v>0</v>
      </c>
      <c r="BA162" s="125">
        <v>0</v>
      </c>
      <c r="BB162" s="125">
        <v>0</v>
      </c>
      <c r="BC162" s="125">
        <v>0</v>
      </c>
    </row>
    <row r="163" spans="1:55" s="105" customFormat="1">
      <c r="A163" s="21"/>
      <c r="B163" s="82" t="s">
        <v>105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188"/>
      <c r="M163" s="189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190"/>
      <c r="AN163" s="186"/>
      <c r="AO163" s="186"/>
      <c r="AP163" s="186"/>
      <c r="AQ163" s="124">
        <v>40117</v>
      </c>
      <c r="AR163" s="125">
        <v>-7.23</v>
      </c>
      <c r="AS163" s="125">
        <v>-16.34</v>
      </c>
      <c r="AT163" s="125">
        <v>-8.26</v>
      </c>
      <c r="AU163" s="125">
        <v>-5.59</v>
      </c>
      <c r="AV163" s="125">
        <v>-8</v>
      </c>
      <c r="AW163" s="125">
        <v>-20.399999999999999</v>
      </c>
      <c r="AX163" s="125">
        <v>-10</v>
      </c>
      <c r="AY163" s="125">
        <v>-5.5</v>
      </c>
      <c r="AZ163" s="125">
        <v>0</v>
      </c>
      <c r="BA163" s="125">
        <v>0</v>
      </c>
      <c r="BB163" s="125">
        <v>0</v>
      </c>
      <c r="BC163" s="125">
        <v>0</v>
      </c>
    </row>
    <row r="164" spans="1:55" s="105" customFormat="1">
      <c r="A164" s="21"/>
      <c r="B164" s="82" t="s">
        <v>106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188"/>
      <c r="M164" s="189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190"/>
      <c r="AN164" s="186"/>
      <c r="AO164" s="186"/>
      <c r="AP164" s="186"/>
      <c r="AQ164" s="124">
        <v>40147</v>
      </c>
      <c r="AR164" s="125">
        <v>-2.67</v>
      </c>
      <c r="AS164" s="125">
        <v>-4.08</v>
      </c>
      <c r="AT164" s="125">
        <v>-1.72</v>
      </c>
      <c r="AU164" s="125">
        <v>-2.93</v>
      </c>
      <c r="AV164" s="125">
        <v>-7.5</v>
      </c>
      <c r="AW164" s="125">
        <v>-18.899999999999999</v>
      </c>
      <c r="AX164" s="125">
        <v>-9.1999999999999993</v>
      </c>
      <c r="AY164" s="125">
        <v>-5.2</v>
      </c>
      <c r="AZ164" s="125">
        <v>0</v>
      </c>
      <c r="BA164" s="125">
        <v>0</v>
      </c>
      <c r="BB164" s="125">
        <v>0</v>
      </c>
      <c r="BC164" s="125">
        <v>0</v>
      </c>
    </row>
    <row r="165" spans="1:55" s="105" customFormat="1">
      <c r="A165" s="21"/>
      <c r="B165" s="82" t="s">
        <v>107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188"/>
      <c r="M165" s="189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190"/>
      <c r="AN165" s="186"/>
      <c r="AO165" s="186"/>
      <c r="AP165" s="186"/>
      <c r="AQ165" s="124">
        <v>40178</v>
      </c>
      <c r="AR165" s="125">
        <v>1.98</v>
      </c>
      <c r="AS165" s="125">
        <v>17.579999999999998</v>
      </c>
      <c r="AT165" s="125">
        <v>3.58</v>
      </c>
      <c r="AU165" s="125">
        <v>-0.74</v>
      </c>
      <c r="AV165" s="125">
        <v>-6.7</v>
      </c>
      <c r="AW165" s="125">
        <v>-15.8</v>
      </c>
      <c r="AX165" s="125">
        <v>-8.1</v>
      </c>
      <c r="AY165" s="125">
        <v>-4.9000000000000004</v>
      </c>
      <c r="AZ165" s="125">
        <v>0</v>
      </c>
      <c r="BA165" s="125">
        <v>0</v>
      </c>
      <c r="BB165" s="125">
        <v>0</v>
      </c>
      <c r="BC165" s="125">
        <v>0</v>
      </c>
    </row>
    <row r="166" spans="1:55" s="105" customFormat="1">
      <c r="A166" s="21"/>
      <c r="B166" s="82" t="s">
        <v>108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188"/>
      <c r="M166" s="189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190"/>
      <c r="AN166" s="186"/>
      <c r="AO166" s="186"/>
      <c r="AP166" s="186"/>
      <c r="AQ166" s="124">
        <v>40209</v>
      </c>
      <c r="AR166" s="125">
        <v>5.49</v>
      </c>
      <c r="AS166" s="125">
        <v>31.43</v>
      </c>
      <c r="AT166" s="125">
        <v>8.59</v>
      </c>
      <c r="AU166" s="125">
        <v>0.75</v>
      </c>
      <c r="AV166" s="125">
        <v>5.5</v>
      </c>
      <c r="AW166" s="125">
        <v>31.4</v>
      </c>
      <c r="AX166" s="125">
        <v>8.6</v>
      </c>
      <c r="AY166" s="125">
        <v>0.8</v>
      </c>
      <c r="AZ166" s="125">
        <v>0</v>
      </c>
      <c r="BA166" s="125">
        <v>0</v>
      </c>
      <c r="BB166" s="125">
        <v>0</v>
      </c>
      <c r="BC166" s="125">
        <v>0</v>
      </c>
    </row>
    <row r="167" spans="1:55" s="105" customFormat="1">
      <c r="A167" s="21"/>
      <c r="B167" s="82" t="s">
        <v>109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188"/>
      <c r="M167" s="189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190"/>
      <c r="AN167" s="186"/>
      <c r="AO167" s="186"/>
      <c r="AP167" s="186"/>
      <c r="AQ167" s="124">
        <v>40237</v>
      </c>
      <c r="AR167" s="125">
        <v>6.76</v>
      </c>
      <c r="AS167" s="125">
        <v>37.619999999999997</v>
      </c>
      <c r="AT167" s="125">
        <v>10.119999999999999</v>
      </c>
      <c r="AU167" s="125">
        <v>1.26</v>
      </c>
      <c r="AV167" s="125">
        <v>6.1</v>
      </c>
      <c r="AW167" s="125">
        <v>34.5</v>
      </c>
      <c r="AX167" s="125">
        <v>9.4</v>
      </c>
      <c r="AY167" s="125">
        <v>1</v>
      </c>
      <c r="AZ167" s="125">
        <v>0</v>
      </c>
      <c r="BA167" s="125">
        <v>0</v>
      </c>
      <c r="BB167" s="125">
        <v>0</v>
      </c>
      <c r="BC167" s="125">
        <v>0</v>
      </c>
    </row>
    <row r="168" spans="1:55" s="105" customFormat="1">
      <c r="A168" s="21"/>
      <c r="B168" s="82" t="s">
        <v>110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188"/>
      <c r="M168" s="189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190"/>
      <c r="AN168" s="186"/>
      <c r="AO168" s="186"/>
      <c r="AP168" s="186"/>
      <c r="AQ168" s="124">
        <v>40268</v>
      </c>
      <c r="AR168" s="125">
        <v>7.38</v>
      </c>
      <c r="AS168" s="125">
        <v>30.25</v>
      </c>
      <c r="AT168" s="125">
        <v>12.15</v>
      </c>
      <c r="AU168" s="125">
        <v>2.2599999999999998</v>
      </c>
      <c r="AV168" s="125">
        <v>6.54</v>
      </c>
      <c r="AW168" s="125">
        <v>33.1</v>
      </c>
      <c r="AX168" s="125">
        <v>10.29</v>
      </c>
      <c r="AY168" s="125">
        <v>1.42</v>
      </c>
      <c r="AZ168" s="125">
        <v>0</v>
      </c>
      <c r="BA168" s="125">
        <v>0</v>
      </c>
      <c r="BB168" s="125">
        <v>0</v>
      </c>
      <c r="BC168" s="125">
        <v>0</v>
      </c>
    </row>
    <row r="169" spans="1:55" s="105" customFormat="1">
      <c r="A169" s="21"/>
      <c r="B169" s="82" t="s">
        <v>40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188"/>
      <c r="M169" s="189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190"/>
      <c r="AN169" s="186"/>
      <c r="AO169" s="186"/>
      <c r="AP169" s="186"/>
      <c r="AQ169" s="124">
        <v>40298</v>
      </c>
      <c r="AR169" s="125">
        <v>8.5</v>
      </c>
      <c r="AS169" s="125">
        <v>30.91</v>
      </c>
      <c r="AT169" s="125">
        <v>13.56</v>
      </c>
      <c r="AU169" s="125">
        <v>3.29</v>
      </c>
      <c r="AV169" s="125">
        <v>7.03</v>
      </c>
      <c r="AW169" s="125">
        <v>32.549999999999997</v>
      </c>
      <c r="AX169" s="125">
        <v>11.11</v>
      </c>
      <c r="AY169" s="125">
        <v>1.89</v>
      </c>
      <c r="AZ169" s="125">
        <v>0</v>
      </c>
      <c r="BA169" s="125">
        <v>0</v>
      </c>
      <c r="BB169" s="125">
        <v>0</v>
      </c>
      <c r="BC169" s="125">
        <v>0</v>
      </c>
    </row>
    <row r="170" spans="1:55" s="105" customFormat="1">
      <c r="A170" s="21"/>
      <c r="B170" s="82" t="s">
        <v>41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188"/>
      <c r="M170" s="189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190"/>
      <c r="AN170" s="186"/>
      <c r="AO170" s="186"/>
      <c r="AP170" s="186"/>
      <c r="AQ170" s="124">
        <v>40329</v>
      </c>
      <c r="AR170" s="125">
        <v>8.7899999999999991</v>
      </c>
      <c r="AS170" s="125">
        <v>31.14</v>
      </c>
      <c r="AT170" s="125">
        <v>13.8</v>
      </c>
      <c r="AU170" s="125">
        <v>3.61</v>
      </c>
      <c r="AV170" s="125">
        <v>7.4</v>
      </c>
      <c r="AW170" s="125">
        <v>32.299999999999997</v>
      </c>
      <c r="AX170" s="125">
        <v>11.6</v>
      </c>
      <c r="AY170" s="125">
        <v>2.2000000000000002</v>
      </c>
      <c r="AZ170" s="125">
        <v>0</v>
      </c>
      <c r="BA170" s="125">
        <v>0</v>
      </c>
      <c r="BB170" s="125">
        <v>0</v>
      </c>
      <c r="BC170" s="125">
        <v>0</v>
      </c>
    </row>
    <row r="171" spans="1:55" s="105" customFormat="1">
      <c r="A171" s="21"/>
      <c r="B171" s="82" t="s">
        <v>42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188"/>
      <c r="M171" s="189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190"/>
      <c r="AN171" s="186"/>
      <c r="AO171" s="186"/>
      <c r="AP171" s="186"/>
      <c r="AQ171" s="124">
        <v>40359</v>
      </c>
      <c r="AR171" s="125">
        <v>7.79</v>
      </c>
      <c r="AS171" s="125">
        <v>25.54</v>
      </c>
      <c r="AT171" s="125">
        <v>11.8</v>
      </c>
      <c r="AU171" s="125">
        <v>3.67</v>
      </c>
      <c r="AV171" s="125">
        <v>7.45</v>
      </c>
      <c r="AW171" s="125">
        <v>31.15</v>
      </c>
      <c r="AX171" s="125">
        <v>11.67</v>
      </c>
      <c r="AY171" s="125">
        <v>2.4700000000000002</v>
      </c>
      <c r="AZ171" s="125">
        <v>0</v>
      </c>
      <c r="BA171" s="125">
        <v>0</v>
      </c>
      <c r="BB171" s="125">
        <v>0</v>
      </c>
      <c r="BC171" s="125">
        <v>0</v>
      </c>
    </row>
    <row r="172" spans="1:55" s="105" customFormat="1">
      <c r="A172" s="21"/>
      <c r="B172" s="82" t="s">
        <v>43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188"/>
      <c r="M172" s="189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190"/>
      <c r="AN172" s="186"/>
      <c r="AO172" s="186"/>
      <c r="AP172" s="186"/>
      <c r="AQ172" s="124">
        <v>40390</v>
      </c>
      <c r="AR172" s="125">
        <v>5.69</v>
      </c>
      <c r="AS172" s="125">
        <v>15.22</v>
      </c>
      <c r="AT172" s="125">
        <v>8.67</v>
      </c>
      <c r="AU172" s="125">
        <v>3.1</v>
      </c>
      <c r="AV172" s="125">
        <v>7.2</v>
      </c>
      <c r="AW172" s="125">
        <v>28.87</v>
      </c>
      <c r="AX172" s="125">
        <v>11.24</v>
      </c>
      <c r="AY172" s="125">
        <v>2.56</v>
      </c>
      <c r="AZ172" s="125">
        <v>0</v>
      </c>
      <c r="BA172" s="125">
        <v>0</v>
      </c>
      <c r="BB172" s="125">
        <v>0</v>
      </c>
      <c r="BC172" s="125">
        <v>0</v>
      </c>
    </row>
    <row r="173" spans="1:55" s="105" customFormat="1">
      <c r="A173" s="21"/>
      <c r="B173" s="82" t="s">
        <v>44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188"/>
      <c r="M173" s="189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190"/>
      <c r="AN173" s="186"/>
      <c r="AO173" s="186"/>
      <c r="AP173" s="186"/>
      <c r="AQ173" s="124">
        <v>40421</v>
      </c>
      <c r="AR173" s="125">
        <v>4.99</v>
      </c>
      <c r="AS173" s="125">
        <v>14.77</v>
      </c>
      <c r="AT173" s="125">
        <v>7.8</v>
      </c>
      <c r="AU173" s="125">
        <v>2.4500000000000002</v>
      </c>
      <c r="AV173" s="125">
        <v>6.92</v>
      </c>
      <c r="AW173" s="125">
        <v>27.11</v>
      </c>
      <c r="AX173" s="125">
        <v>10.81</v>
      </c>
      <c r="AY173" s="125">
        <v>2.5499999999999998</v>
      </c>
      <c r="AZ173" s="125">
        <v>0</v>
      </c>
      <c r="BA173" s="125">
        <v>0</v>
      </c>
      <c r="BB173" s="125">
        <v>0</v>
      </c>
      <c r="BC173" s="125">
        <v>0</v>
      </c>
    </row>
    <row r="174" spans="1:55" s="105" customFormat="1">
      <c r="A174" s="21"/>
      <c r="B174" s="82" t="s">
        <v>45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188"/>
      <c r="M174" s="189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190"/>
      <c r="AN174" s="186"/>
      <c r="AO174" s="186"/>
      <c r="AP174" s="186"/>
      <c r="AQ174" s="124">
        <v>40451</v>
      </c>
      <c r="AR174" s="125">
        <v>4.9000000000000004</v>
      </c>
      <c r="AS174" s="125">
        <v>10.43</v>
      </c>
      <c r="AT174" s="125">
        <v>7.05</v>
      </c>
      <c r="AU174" s="125">
        <v>3.21</v>
      </c>
      <c r="AV174" s="125">
        <v>6.7</v>
      </c>
      <c r="AW174" s="125">
        <v>25.26</v>
      </c>
      <c r="AX174" s="125">
        <v>10.39</v>
      </c>
      <c r="AY174" s="125">
        <v>2.62</v>
      </c>
      <c r="AZ174" s="125">
        <v>0</v>
      </c>
      <c r="BA174" s="125">
        <v>0</v>
      </c>
      <c r="BB174" s="125">
        <v>0</v>
      </c>
      <c r="BC174" s="125">
        <v>0</v>
      </c>
    </row>
    <row r="175" spans="1:55" s="105" customFormat="1">
      <c r="A175" s="21"/>
      <c r="B175" s="82" t="s">
        <v>46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188"/>
      <c r="M175" s="189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190"/>
      <c r="AN175" s="186"/>
      <c r="AO175" s="186"/>
      <c r="AP175" s="186"/>
      <c r="AQ175" s="124">
        <v>40482</v>
      </c>
      <c r="AR175" s="125">
        <v>5.8</v>
      </c>
      <c r="AS175" s="125">
        <v>11.81</v>
      </c>
      <c r="AT175" s="125">
        <v>8.49</v>
      </c>
      <c r="AU175" s="125">
        <v>3.79</v>
      </c>
      <c r="AV175" s="125">
        <v>6.61</v>
      </c>
      <c r="AW175" s="125">
        <v>23.91</v>
      </c>
      <c r="AX175" s="125">
        <v>10.199999999999999</v>
      </c>
      <c r="AY175" s="125">
        <v>2.74</v>
      </c>
      <c r="AZ175" s="125">
        <v>0</v>
      </c>
      <c r="BA175" s="125">
        <v>0</v>
      </c>
      <c r="BB175" s="125">
        <v>0</v>
      </c>
      <c r="BC175" s="125">
        <v>0</v>
      </c>
    </row>
    <row r="176" spans="1:55" s="105" customFormat="1">
      <c r="A176" s="21"/>
      <c r="B176" s="82" t="s">
        <v>47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188"/>
      <c r="M176" s="189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190"/>
      <c r="AN176" s="186"/>
      <c r="AO176" s="186"/>
      <c r="AP176" s="186"/>
      <c r="AQ176" s="124">
        <v>40512</v>
      </c>
      <c r="AR176" s="125">
        <v>6.94</v>
      </c>
      <c r="AS176" s="125">
        <v>14.58</v>
      </c>
      <c r="AT176" s="125">
        <v>9.7899999999999991</v>
      </c>
      <c r="AU176" s="125">
        <v>4.66</v>
      </c>
      <c r="AV176" s="125">
        <v>6.64</v>
      </c>
      <c r="AW176" s="125">
        <v>23.06</v>
      </c>
      <c r="AX176" s="125">
        <v>10.17</v>
      </c>
      <c r="AY176" s="125">
        <v>2.91</v>
      </c>
      <c r="AZ176" s="125">
        <v>0</v>
      </c>
      <c r="BA176" s="125">
        <v>0</v>
      </c>
      <c r="BB176" s="125">
        <v>0</v>
      </c>
      <c r="BC176" s="125">
        <v>0</v>
      </c>
    </row>
    <row r="177" spans="1:55" s="105" customFormat="1">
      <c r="A177" s="21"/>
      <c r="B177" s="82" t="s">
        <v>48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188"/>
      <c r="M177" s="189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190"/>
      <c r="AN177" s="186"/>
      <c r="AO177" s="186"/>
      <c r="AP177" s="186"/>
      <c r="AQ177" s="124">
        <v>40543</v>
      </c>
      <c r="AR177" s="125">
        <v>6.67</v>
      </c>
      <c r="AS177" s="125">
        <v>12.58</v>
      </c>
      <c r="AT177" s="125">
        <v>8.86</v>
      </c>
      <c r="AU177" s="125">
        <v>4.91</v>
      </c>
      <c r="AV177" s="125">
        <v>6.64</v>
      </c>
      <c r="AW177" s="125">
        <v>22.19</v>
      </c>
      <c r="AX177" s="125">
        <v>10.06</v>
      </c>
      <c r="AY177" s="125">
        <v>3.08</v>
      </c>
      <c r="AZ177" s="125">
        <v>0</v>
      </c>
      <c r="BA177" s="125">
        <v>0</v>
      </c>
      <c r="BB177" s="125">
        <v>0</v>
      </c>
      <c r="BC177" s="125">
        <v>0</v>
      </c>
    </row>
    <row r="178" spans="1:55" s="105" customFormat="1">
      <c r="A178" s="21"/>
      <c r="B178" s="82" t="s">
        <v>49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188"/>
      <c r="M178" s="189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190"/>
      <c r="AN178" s="186"/>
      <c r="AO178" s="186"/>
      <c r="AP178" s="186"/>
      <c r="AQ178" s="124">
        <v>40574</v>
      </c>
      <c r="AR178" s="125">
        <v>7.5</v>
      </c>
      <c r="AS178" s="125">
        <v>13.7</v>
      </c>
      <c r="AT178" s="125">
        <v>10</v>
      </c>
      <c r="AU178" s="125">
        <v>5.8</v>
      </c>
      <c r="AV178" s="125">
        <v>7.5</v>
      </c>
      <c r="AW178" s="125">
        <v>13.7</v>
      </c>
      <c r="AX178" s="125">
        <v>10</v>
      </c>
      <c r="AY178" s="125">
        <v>5.8</v>
      </c>
      <c r="AZ178" s="125">
        <v>0.97</v>
      </c>
      <c r="BA178" s="125">
        <v>2.3199999999999998</v>
      </c>
      <c r="BB178" s="125">
        <v>1.29</v>
      </c>
      <c r="BC178" s="125">
        <v>0.69</v>
      </c>
    </row>
    <row r="179" spans="1:55" s="105" customFormat="1">
      <c r="A179" s="21"/>
      <c r="B179" s="82" t="s">
        <v>50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188"/>
      <c r="M179" s="189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190"/>
      <c r="AN179" s="186"/>
      <c r="AO179" s="186"/>
      <c r="AP179" s="186"/>
      <c r="AQ179" s="124">
        <v>40602</v>
      </c>
      <c r="AR179" s="125">
        <v>8.2100000000000009</v>
      </c>
      <c r="AS179" s="125">
        <v>14.26</v>
      </c>
      <c r="AT179" s="125">
        <v>10.56</v>
      </c>
      <c r="AU179" s="125">
        <v>6.59</v>
      </c>
      <c r="AV179" s="125">
        <v>7.87</v>
      </c>
      <c r="AW179" s="125">
        <v>14.01</v>
      </c>
      <c r="AX179" s="125">
        <v>10.3</v>
      </c>
      <c r="AY179" s="125">
        <v>6.22</v>
      </c>
      <c r="AZ179" s="125">
        <v>1</v>
      </c>
      <c r="BA179" s="125">
        <v>2.09</v>
      </c>
      <c r="BB179" s="125">
        <v>1.21</v>
      </c>
      <c r="BC179" s="125">
        <v>0.8</v>
      </c>
    </row>
    <row r="180" spans="1:55" s="105" customFormat="1">
      <c r="A180" s="21"/>
      <c r="B180" s="82" t="s">
        <v>51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188"/>
      <c r="M180" s="189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190"/>
      <c r="AN180" s="186"/>
      <c r="AO180" s="186"/>
      <c r="AP180" s="186"/>
      <c r="AQ180" s="124">
        <v>40633</v>
      </c>
      <c r="AR180" s="125">
        <v>8.2200000000000006</v>
      </c>
      <c r="AS180" s="125">
        <v>16.829999999999998</v>
      </c>
      <c r="AT180" s="125">
        <v>10.5</v>
      </c>
      <c r="AU180" s="125">
        <v>6.39</v>
      </c>
      <c r="AV180" s="125">
        <v>7.99</v>
      </c>
      <c r="AW180" s="125">
        <v>14.95</v>
      </c>
      <c r="AX180" s="125">
        <v>10.37</v>
      </c>
      <c r="AY180" s="125">
        <v>6.28</v>
      </c>
      <c r="AZ180" s="125">
        <v>0.68</v>
      </c>
      <c r="BA180" s="125">
        <v>1.83</v>
      </c>
      <c r="BB180" s="125">
        <v>1.1399999999999999</v>
      </c>
      <c r="BC180" s="125">
        <v>0.35</v>
      </c>
    </row>
    <row r="181" spans="1:55" s="105" customFormat="1">
      <c r="A181" s="21"/>
      <c r="B181" s="82" t="s">
        <v>52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188"/>
      <c r="M181" s="189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190"/>
      <c r="AN181" s="186"/>
      <c r="AO181" s="186"/>
      <c r="AP181" s="186"/>
      <c r="AQ181" s="124">
        <v>40663</v>
      </c>
      <c r="AR181" s="125">
        <v>7.49</v>
      </c>
      <c r="AS181" s="125">
        <v>17.43</v>
      </c>
      <c r="AT181" s="125">
        <v>9.9</v>
      </c>
      <c r="AU181" s="125">
        <v>5.46</v>
      </c>
      <c r="AV181" s="125">
        <v>7.86</v>
      </c>
      <c r="AW181" s="125">
        <v>15.58</v>
      </c>
      <c r="AX181" s="125">
        <v>10.25</v>
      </c>
      <c r="AY181" s="125">
        <v>6.07</v>
      </c>
      <c r="AZ181" s="125">
        <v>0.6</v>
      </c>
      <c r="BA181" s="125">
        <v>2.65</v>
      </c>
      <c r="BB181" s="125">
        <v>1.0900000000000001</v>
      </c>
      <c r="BC181" s="125">
        <v>0.17</v>
      </c>
    </row>
    <row r="182" spans="1:55" s="105" customFormat="1">
      <c r="A182" s="21"/>
      <c r="B182" s="82" t="s">
        <v>53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188"/>
      <c r="M182" s="189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190"/>
      <c r="AN182" s="186"/>
      <c r="AO182" s="186"/>
      <c r="AP182" s="186"/>
      <c r="AQ182" s="124">
        <v>40694</v>
      </c>
      <c r="AR182" s="125">
        <v>7.45</v>
      </c>
      <c r="AS182" s="125">
        <v>17.100000000000001</v>
      </c>
      <c r="AT182" s="125">
        <v>9.89</v>
      </c>
      <c r="AU182" s="125">
        <v>5.41</v>
      </c>
      <c r="AV182" s="125">
        <v>7.78</v>
      </c>
      <c r="AW182" s="125">
        <v>15.9</v>
      </c>
      <c r="AX182" s="125">
        <v>10.18</v>
      </c>
      <c r="AY182" s="125">
        <v>5.94</v>
      </c>
      <c r="AZ182" s="125">
        <v>0.38</v>
      </c>
      <c r="BA182" s="125">
        <v>2.21</v>
      </c>
      <c r="BB182" s="125">
        <v>0.48</v>
      </c>
      <c r="BC182" s="125">
        <v>0.14000000000000001</v>
      </c>
    </row>
    <row r="183" spans="1:55" s="105" customFormat="1">
      <c r="A183" s="21"/>
      <c r="B183" s="82" t="s">
        <v>54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188"/>
      <c r="M183" s="189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190"/>
      <c r="AN183" s="186"/>
      <c r="AO183" s="186"/>
      <c r="AP183" s="186"/>
      <c r="AQ183" s="124">
        <v>40724</v>
      </c>
      <c r="AR183" s="125">
        <v>7.88</v>
      </c>
      <c r="AS183" s="125">
        <v>16.739999999999998</v>
      </c>
      <c r="AT183" s="125">
        <v>11.13</v>
      </c>
      <c r="AU183" s="125">
        <v>5.57</v>
      </c>
      <c r="AV183" s="125">
        <v>7.8</v>
      </c>
      <c r="AW183" s="125">
        <v>16.04</v>
      </c>
      <c r="AX183" s="125">
        <v>10.34</v>
      </c>
      <c r="AY183" s="125">
        <v>5.87</v>
      </c>
      <c r="AZ183" s="125">
        <v>-0.08</v>
      </c>
      <c r="BA183" s="125">
        <v>-0.9</v>
      </c>
      <c r="BB183" s="125">
        <v>0.09</v>
      </c>
      <c r="BC183" s="125">
        <v>-7.0000000000000007E-2</v>
      </c>
    </row>
    <row r="184" spans="1:55" s="105" customFormat="1">
      <c r="A184" s="21"/>
      <c r="B184" s="82" t="s">
        <v>55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188"/>
      <c r="M184" s="189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190"/>
      <c r="AN184" s="186"/>
      <c r="AO184" s="186"/>
      <c r="AP184" s="186"/>
      <c r="AQ184" s="124">
        <v>40755</v>
      </c>
      <c r="AR184" s="125">
        <v>8.4</v>
      </c>
      <c r="AS184" s="125">
        <v>18.09</v>
      </c>
      <c r="AT184" s="125">
        <v>12.07</v>
      </c>
      <c r="AU184" s="125">
        <v>5.85</v>
      </c>
      <c r="AV184" s="125">
        <v>7.88</v>
      </c>
      <c r="AW184" s="125">
        <v>16.329999999999998</v>
      </c>
      <c r="AX184" s="125">
        <v>10.58</v>
      </c>
      <c r="AY184" s="125">
        <v>5.87</v>
      </c>
      <c r="AZ184" s="125">
        <v>-0.04</v>
      </c>
      <c r="BA184" s="125">
        <v>-0.33</v>
      </c>
      <c r="BB184" s="125">
        <v>0.02</v>
      </c>
      <c r="BC184" s="125">
        <v>-0.03</v>
      </c>
    </row>
    <row r="185" spans="1:55" s="105" customFormat="1">
      <c r="A185" s="21"/>
      <c r="B185" s="82" t="s">
        <v>56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188"/>
      <c r="M185" s="189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190"/>
      <c r="AN185" s="186"/>
      <c r="AO185" s="186"/>
      <c r="AP185" s="186"/>
      <c r="AQ185" s="124">
        <v>40786</v>
      </c>
      <c r="AR185" s="125">
        <v>8.01</v>
      </c>
      <c r="AS185" s="125">
        <v>18.75</v>
      </c>
      <c r="AT185" s="125">
        <v>11.59</v>
      </c>
      <c r="AU185" s="125">
        <v>5.39</v>
      </c>
      <c r="AV185" s="125">
        <v>7.9</v>
      </c>
      <c r="AW185" s="125">
        <v>16.64</v>
      </c>
      <c r="AX185" s="125">
        <v>10.71</v>
      </c>
      <c r="AY185" s="125">
        <v>5.81</v>
      </c>
      <c r="AZ185" s="125">
        <v>7.0000000000000007E-2</v>
      </c>
      <c r="BA185" s="125">
        <v>0.8</v>
      </c>
      <c r="BB185" s="125">
        <v>0.18</v>
      </c>
      <c r="BC185" s="125">
        <v>-0.06</v>
      </c>
    </row>
    <row r="186" spans="1:55" s="105" customFormat="1">
      <c r="A186" s="21"/>
      <c r="B186" s="82" t="s">
        <v>57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188"/>
      <c r="M186" s="189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190"/>
      <c r="AN186" s="186"/>
      <c r="AO186" s="186"/>
      <c r="AP186" s="186"/>
      <c r="AQ186" s="124">
        <v>40816</v>
      </c>
      <c r="AR186" s="125">
        <v>7.11</v>
      </c>
      <c r="AS186" s="125">
        <v>17.16</v>
      </c>
      <c r="AT186" s="125">
        <v>10.65</v>
      </c>
      <c r="AU186" s="125">
        <v>4.5599999999999996</v>
      </c>
      <c r="AV186" s="125">
        <v>7.81</v>
      </c>
      <c r="AW186" s="125">
        <v>16.7</v>
      </c>
      <c r="AX186" s="125">
        <v>10.7</v>
      </c>
      <c r="AY186" s="125">
        <v>5.67</v>
      </c>
      <c r="AZ186" s="125">
        <v>-0.05</v>
      </c>
      <c r="BA186" s="125">
        <v>-0.06</v>
      </c>
      <c r="BB186" s="125">
        <v>0</v>
      </c>
      <c r="BC186" s="125">
        <v>-0.08</v>
      </c>
    </row>
    <row r="187" spans="1:55" s="105" customFormat="1">
      <c r="A187" s="21"/>
      <c r="B187" s="82" t="s">
        <v>58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188"/>
      <c r="M187" s="189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190"/>
      <c r="AN187" s="186"/>
      <c r="AO187" s="186"/>
      <c r="AP187" s="186"/>
      <c r="AQ187" s="124">
        <v>40847</v>
      </c>
      <c r="AR187" s="125">
        <v>5.24</v>
      </c>
      <c r="AS187" s="125">
        <v>15.12</v>
      </c>
      <c r="AT187" s="125">
        <v>7.86</v>
      </c>
      <c r="AU187" s="125">
        <v>3.1</v>
      </c>
      <c r="AV187" s="125">
        <v>7.55</v>
      </c>
      <c r="AW187" s="125">
        <v>16.54</v>
      </c>
      <c r="AX187" s="125">
        <v>10.41</v>
      </c>
      <c r="AY187" s="125">
        <v>5.41</v>
      </c>
      <c r="AZ187" s="125">
        <v>-0.85</v>
      </c>
      <c r="BA187" s="125">
        <v>-0.77</v>
      </c>
      <c r="BB187" s="125">
        <v>-1.1000000000000001</v>
      </c>
      <c r="BC187" s="125">
        <v>-0.74</v>
      </c>
    </row>
    <row r="188" spans="1:55" s="105" customFormat="1">
      <c r="A188" s="21"/>
      <c r="B188" s="82" t="s">
        <v>59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188"/>
      <c r="M188" s="189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190"/>
      <c r="AN188" s="186"/>
      <c r="AO188" s="186"/>
      <c r="AP188" s="186"/>
      <c r="AQ188" s="124">
        <v>40877</v>
      </c>
      <c r="AR188" s="125">
        <v>2.61</v>
      </c>
      <c r="AS188" s="125">
        <v>10.6</v>
      </c>
      <c r="AT188" s="125">
        <v>4.12</v>
      </c>
      <c r="AU188" s="125">
        <v>1.1200000000000001</v>
      </c>
      <c r="AV188" s="125">
        <v>7.09</v>
      </c>
      <c r="AW188" s="125">
        <v>15.97</v>
      </c>
      <c r="AX188" s="125">
        <v>9.81</v>
      </c>
      <c r="AY188" s="125">
        <v>5.01</v>
      </c>
      <c r="AZ188" s="125">
        <v>-0.85</v>
      </c>
      <c r="BA188" s="125">
        <v>-1.37</v>
      </c>
      <c r="BB188" s="125">
        <v>-1.03</v>
      </c>
      <c r="BC188" s="125">
        <v>-0.72</v>
      </c>
    </row>
    <row r="189" spans="1:55" s="105" customFormat="1">
      <c r="A189" s="21"/>
      <c r="B189" s="82" t="s">
        <v>60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188"/>
      <c r="M189" s="189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190"/>
      <c r="AN189" s="186"/>
      <c r="AO189" s="186"/>
      <c r="AP189" s="186"/>
      <c r="AQ189" s="124">
        <v>40908</v>
      </c>
      <c r="AR189" s="125">
        <v>1.43</v>
      </c>
      <c r="AS189" s="125">
        <v>9.42</v>
      </c>
      <c r="AT189" s="125">
        <v>2.87</v>
      </c>
      <c r="AU189" s="125">
        <v>-0.03</v>
      </c>
      <c r="AV189" s="125">
        <v>6.6</v>
      </c>
      <c r="AW189" s="125">
        <v>15.39</v>
      </c>
      <c r="AX189" s="125">
        <v>9.2100000000000009</v>
      </c>
      <c r="AY189" s="125">
        <v>4.58</v>
      </c>
      <c r="AZ189" s="125">
        <v>-0.4</v>
      </c>
      <c r="BA189" s="125">
        <v>0.67</v>
      </c>
      <c r="BB189" s="125">
        <v>-0.5</v>
      </c>
      <c r="BC189" s="125">
        <v>-0.47</v>
      </c>
    </row>
    <row r="190" spans="1:55" s="105" customFormat="1">
      <c r="A190" s="21"/>
      <c r="B190" s="82" t="s">
        <v>61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188"/>
      <c r="M190" s="189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190"/>
      <c r="AN190" s="186"/>
      <c r="AO190" s="186"/>
      <c r="AP190" s="186"/>
      <c r="AQ190" s="124">
        <v>40939</v>
      </c>
      <c r="AR190" s="125">
        <v>0.32</v>
      </c>
      <c r="AS190" s="125">
        <v>6.12</v>
      </c>
      <c r="AT190" s="125">
        <v>1.73</v>
      </c>
      <c r="AU190" s="125">
        <v>-0.92</v>
      </c>
      <c r="AV190" s="125">
        <v>0.32</v>
      </c>
      <c r="AW190" s="125">
        <v>6.12</v>
      </c>
      <c r="AX190" s="125">
        <v>1.73</v>
      </c>
      <c r="AY190" s="125">
        <v>-0.92</v>
      </c>
      <c r="AZ190" s="125">
        <v>-0.14000000000000001</v>
      </c>
      <c r="BA190" s="125">
        <v>-0.77</v>
      </c>
      <c r="BB190" s="125">
        <v>0.16</v>
      </c>
      <c r="BC190" s="125">
        <v>-0.21</v>
      </c>
    </row>
    <row r="191" spans="1:55" s="105" customFormat="1">
      <c r="A191" s="21"/>
      <c r="B191" s="82" t="s">
        <v>62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188"/>
      <c r="M191" s="189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190"/>
      <c r="AN191" s="186"/>
      <c r="AO191" s="186"/>
      <c r="AP191" s="186"/>
      <c r="AQ191" s="124">
        <v>40968</v>
      </c>
      <c r="AR191" s="125">
        <v>-0.47</v>
      </c>
      <c r="AS191" s="125">
        <v>4.7</v>
      </c>
      <c r="AT191" s="125">
        <v>1.2</v>
      </c>
      <c r="AU191" s="125">
        <v>-1.75</v>
      </c>
      <c r="AV191" s="125">
        <v>-0.08</v>
      </c>
      <c r="AW191" s="125">
        <v>5.4</v>
      </c>
      <c r="AX191" s="125">
        <v>1.46</v>
      </c>
      <c r="AY191" s="125">
        <v>-1.34</v>
      </c>
      <c r="AZ191" s="125">
        <v>0.21</v>
      </c>
      <c r="BA191" s="125">
        <v>0.72</v>
      </c>
      <c r="BB191" s="125">
        <v>0.68</v>
      </c>
      <c r="BC191" s="125">
        <v>-0.05</v>
      </c>
    </row>
    <row r="192" spans="1:55" s="105" customFormat="1">
      <c r="A192" s="21"/>
      <c r="B192" s="82" t="s">
        <v>63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188"/>
      <c r="M192" s="189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190"/>
      <c r="AN192" s="186"/>
      <c r="AO192" s="186"/>
      <c r="AP192" s="186"/>
      <c r="AQ192" s="124">
        <v>40999</v>
      </c>
      <c r="AR192" s="125">
        <v>-0.83</v>
      </c>
      <c r="AS192" s="125">
        <v>3.69</v>
      </c>
      <c r="AT192" s="125">
        <v>0.82</v>
      </c>
      <c r="AU192" s="125">
        <v>-2.0299999999999998</v>
      </c>
      <c r="AV192" s="125">
        <v>-0.33</v>
      </c>
      <c r="AW192" s="125">
        <v>4.82</v>
      </c>
      <c r="AX192" s="125">
        <v>1.25</v>
      </c>
      <c r="AY192" s="125">
        <v>-1.57</v>
      </c>
      <c r="AZ192" s="125">
        <v>0.32</v>
      </c>
      <c r="BA192" s="125">
        <v>0.84</v>
      </c>
      <c r="BB192" s="125">
        <v>0.76</v>
      </c>
      <c r="BC192" s="125">
        <v>7.0000000000000007E-2</v>
      </c>
    </row>
    <row r="193" spans="1:55" s="105" customFormat="1">
      <c r="A193" s="21"/>
      <c r="B193" s="82" t="s">
        <v>64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188"/>
      <c r="M193" s="189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190"/>
      <c r="AN193" s="186"/>
      <c r="AO193" s="186"/>
      <c r="AP193" s="186"/>
      <c r="AQ193" s="124">
        <v>41029</v>
      </c>
      <c r="AR193" s="125">
        <v>-1.24</v>
      </c>
      <c r="AS193" s="125">
        <v>2.19</v>
      </c>
      <c r="AT193" s="125">
        <v>0.12</v>
      </c>
      <c r="AU193" s="125">
        <v>-2.21</v>
      </c>
      <c r="AV193" s="125">
        <v>-0.56000000000000005</v>
      </c>
      <c r="AW193" s="125">
        <v>4.1399999999999997</v>
      </c>
      <c r="AX193" s="125">
        <v>0.96</v>
      </c>
      <c r="AY193" s="125">
        <v>-1.73</v>
      </c>
      <c r="AZ193" s="125">
        <v>0.18</v>
      </c>
      <c r="BA193" s="125">
        <v>1.17</v>
      </c>
      <c r="BB193" s="125">
        <v>0.38</v>
      </c>
      <c r="BC193" s="125">
        <v>-0.01</v>
      </c>
    </row>
    <row r="194" spans="1:55" s="105" customFormat="1">
      <c r="A194" s="21"/>
      <c r="B194" s="82" t="s">
        <v>65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188"/>
      <c r="M194" s="189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190"/>
      <c r="AN194" s="186"/>
      <c r="AO194" s="186"/>
      <c r="AP194" s="186"/>
      <c r="AQ194" s="124">
        <v>41060</v>
      </c>
      <c r="AR194" s="125">
        <v>-2.09</v>
      </c>
      <c r="AS194" s="125">
        <v>-1.46</v>
      </c>
      <c r="AT194" s="125">
        <v>-1.1200000000000001</v>
      </c>
      <c r="AU194" s="125">
        <v>-2.58</v>
      </c>
      <c r="AV194" s="125">
        <v>-0.87</v>
      </c>
      <c r="AW194" s="125">
        <v>2.97</v>
      </c>
      <c r="AX194" s="125">
        <v>0.54</v>
      </c>
      <c r="AY194" s="125">
        <v>-1.9</v>
      </c>
      <c r="AZ194" s="125">
        <v>-0.48</v>
      </c>
      <c r="BA194" s="125">
        <v>-1.44</v>
      </c>
      <c r="BB194" s="125">
        <v>-0.76</v>
      </c>
      <c r="BC194" s="125">
        <v>-0.25</v>
      </c>
    </row>
    <row r="195" spans="1:55" s="105" customFormat="1">
      <c r="A195" s="21"/>
      <c r="B195" s="82" t="s">
        <v>66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188"/>
      <c r="M195" s="189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190"/>
      <c r="AN195" s="186"/>
      <c r="AO195" s="186"/>
      <c r="AP195" s="186"/>
      <c r="AQ195" s="124">
        <v>41090</v>
      </c>
      <c r="AR195" s="125">
        <v>-2.93</v>
      </c>
      <c r="AS195" s="125">
        <v>-2.88</v>
      </c>
      <c r="AT195" s="125">
        <v>-2.99</v>
      </c>
      <c r="AU195" s="125">
        <v>-2.91</v>
      </c>
      <c r="AV195" s="125">
        <v>-1.22</v>
      </c>
      <c r="AW195" s="125">
        <v>1.97</v>
      </c>
      <c r="AX195" s="125">
        <v>-0.06</v>
      </c>
      <c r="AY195" s="125">
        <v>-2.0699999999999998</v>
      </c>
      <c r="AZ195" s="125">
        <v>-0.94</v>
      </c>
      <c r="BA195" s="125">
        <v>-2.33</v>
      </c>
      <c r="BB195" s="125">
        <v>-1.8</v>
      </c>
      <c r="BC195" s="125">
        <v>-0.41</v>
      </c>
    </row>
    <row r="196" spans="1:55" s="105" customFormat="1">
      <c r="A196" s="21"/>
      <c r="B196" s="82" t="s">
        <v>67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188"/>
      <c r="M196" s="189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190"/>
      <c r="AN196" s="186"/>
      <c r="AO196" s="186"/>
      <c r="AP196" s="186"/>
      <c r="AQ196" s="124">
        <v>41121</v>
      </c>
      <c r="AR196" s="125">
        <v>-3.87</v>
      </c>
      <c r="AS196" s="125">
        <v>-6.15</v>
      </c>
      <c r="AT196" s="125">
        <v>-4.5</v>
      </c>
      <c r="AU196" s="125">
        <v>-3.36</v>
      </c>
      <c r="AV196" s="125">
        <v>-1.6</v>
      </c>
      <c r="AW196" s="125">
        <v>0.78</v>
      </c>
      <c r="AX196" s="125">
        <v>-0.7</v>
      </c>
      <c r="AY196" s="125">
        <v>-2.25</v>
      </c>
      <c r="AZ196" s="125">
        <v>-1</v>
      </c>
      <c r="BA196" s="125">
        <v>-3.69</v>
      </c>
      <c r="BB196" s="125">
        <v>-1.54</v>
      </c>
      <c r="BC196" s="125">
        <v>-0.49</v>
      </c>
    </row>
    <row r="197" spans="1:55" s="105" customFormat="1">
      <c r="A197" s="21"/>
      <c r="B197" s="82" t="s">
        <v>68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188"/>
      <c r="M197" s="189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190"/>
      <c r="AN197" s="186"/>
      <c r="AO197" s="186"/>
      <c r="AP197" s="186"/>
      <c r="AQ197" s="124">
        <v>41152</v>
      </c>
      <c r="AR197" s="125">
        <v>-4.59</v>
      </c>
      <c r="AS197" s="125">
        <v>-8.3000000000000007</v>
      </c>
      <c r="AT197" s="125">
        <v>-5.23</v>
      </c>
      <c r="AU197" s="125">
        <v>-3.94</v>
      </c>
      <c r="AV197" s="125">
        <v>-1.97</v>
      </c>
      <c r="AW197" s="125">
        <v>-0.39</v>
      </c>
      <c r="AX197" s="125">
        <v>-1.28</v>
      </c>
      <c r="AY197" s="125">
        <v>-2.4700000000000002</v>
      </c>
      <c r="AZ197" s="125">
        <v>-0.69</v>
      </c>
      <c r="BA197" s="125">
        <v>-1.51</v>
      </c>
      <c r="BB197" s="125">
        <v>-0.57999999999999996</v>
      </c>
      <c r="BC197" s="125">
        <v>-0.66</v>
      </c>
    </row>
    <row r="198" spans="1:55" s="105" customFormat="1">
      <c r="A198" s="21"/>
      <c r="B198" s="82" t="s">
        <v>69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188"/>
      <c r="M198" s="189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190"/>
      <c r="AN198" s="186"/>
      <c r="AO198" s="186"/>
      <c r="AP198" s="186"/>
      <c r="AQ198" s="124">
        <v>41182</v>
      </c>
      <c r="AR198" s="125">
        <v>-4.68</v>
      </c>
      <c r="AS198" s="125">
        <v>-7.84</v>
      </c>
      <c r="AT198" s="125">
        <v>-4.95</v>
      </c>
      <c r="AU198" s="125">
        <v>-4.24</v>
      </c>
      <c r="AV198" s="125">
        <v>-2.2799999999999998</v>
      </c>
      <c r="AW198" s="125">
        <v>-1.23</v>
      </c>
      <c r="AX198" s="125">
        <v>-1.69</v>
      </c>
      <c r="AY198" s="125">
        <v>-2.66</v>
      </c>
      <c r="AZ198" s="125">
        <v>-0.14000000000000001</v>
      </c>
      <c r="BA198" s="125">
        <v>0.45</v>
      </c>
      <c r="BB198" s="125">
        <v>0.3</v>
      </c>
      <c r="BC198" s="125">
        <v>-0.39</v>
      </c>
    </row>
    <row r="199" spans="1:55" s="105" customFormat="1">
      <c r="A199" s="21"/>
      <c r="B199" s="82" t="s">
        <v>70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188"/>
      <c r="M199" s="189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190"/>
      <c r="AN199" s="186"/>
      <c r="AO199" s="186"/>
      <c r="AP199" s="186"/>
      <c r="AQ199" s="124">
        <v>41213</v>
      </c>
      <c r="AR199" s="125">
        <v>-3.68</v>
      </c>
      <c r="AS199" s="125">
        <v>-6.44</v>
      </c>
      <c r="AT199" s="125">
        <v>-3.44</v>
      </c>
      <c r="AU199" s="125">
        <v>-3.5</v>
      </c>
      <c r="AV199" s="125">
        <v>-2.42</v>
      </c>
      <c r="AW199" s="125">
        <v>-1.76</v>
      </c>
      <c r="AX199" s="125">
        <v>-1.86</v>
      </c>
      <c r="AY199" s="125">
        <v>-2.75</v>
      </c>
      <c r="AZ199" s="125">
        <v>0.2</v>
      </c>
      <c r="BA199" s="125">
        <v>0.74</v>
      </c>
      <c r="BB199" s="125">
        <v>0.48</v>
      </c>
      <c r="BC199" s="125">
        <v>0.02</v>
      </c>
    </row>
    <row r="200" spans="1:55" s="105" customForma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188"/>
      <c r="M200" s="189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190"/>
      <c r="AN200" s="186"/>
      <c r="AO200" s="186"/>
      <c r="AP200" s="186"/>
      <c r="AQ200" s="124">
        <v>41243</v>
      </c>
      <c r="AR200" s="125">
        <v>-2.99</v>
      </c>
      <c r="AS200" s="125">
        <v>-5.34</v>
      </c>
      <c r="AT200" s="125">
        <v>-2.74</v>
      </c>
      <c r="AU200" s="125">
        <v>-2.87</v>
      </c>
      <c r="AV200" s="125">
        <v>-2.4700000000000002</v>
      </c>
      <c r="AW200" s="125">
        <v>-2.09</v>
      </c>
      <c r="AX200" s="125">
        <v>-1.94</v>
      </c>
      <c r="AY200" s="125">
        <v>-2.76</v>
      </c>
      <c r="AZ200" s="125">
        <v>-0.15</v>
      </c>
      <c r="BA200" s="125">
        <v>-0.21</v>
      </c>
      <c r="BB200" s="125">
        <v>-0.31</v>
      </c>
      <c r="BC200" s="125">
        <v>-7.0000000000000007E-2</v>
      </c>
    </row>
    <row r="201" spans="1:55" s="105" customForma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188"/>
      <c r="M201" s="189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190"/>
      <c r="AN201" s="186"/>
      <c r="AO201" s="186"/>
      <c r="AP201" s="186"/>
      <c r="AQ201" s="124">
        <v>41274</v>
      </c>
      <c r="AR201" s="125">
        <v>-2.71</v>
      </c>
      <c r="AS201" s="125">
        <v>-6.1</v>
      </c>
      <c r="AT201" s="125">
        <v>-2.44</v>
      </c>
      <c r="AU201" s="125">
        <v>-2.4900000000000002</v>
      </c>
      <c r="AV201" s="125">
        <v>-2.4900000000000002</v>
      </c>
      <c r="AW201" s="125">
        <v>-2.42</v>
      </c>
      <c r="AX201" s="125">
        <v>-1.98</v>
      </c>
      <c r="AY201" s="125">
        <v>-2.74</v>
      </c>
      <c r="AZ201" s="125">
        <v>-0.11</v>
      </c>
      <c r="BA201" s="125">
        <v>-0.14000000000000001</v>
      </c>
      <c r="BB201" s="125">
        <v>-0.19</v>
      </c>
      <c r="BC201" s="125">
        <v>-7.0000000000000007E-2</v>
      </c>
    </row>
    <row r="202" spans="1:55" s="105" customForma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188"/>
      <c r="M202" s="189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190"/>
      <c r="AN202" s="186"/>
      <c r="AO202" s="186"/>
      <c r="AP202" s="186"/>
      <c r="AQ202" s="124">
        <v>41305</v>
      </c>
      <c r="AR202" s="125">
        <v>-2.37</v>
      </c>
      <c r="AS202" s="125">
        <v>-4.97</v>
      </c>
      <c r="AT202" s="125">
        <v>-2.2000000000000002</v>
      </c>
      <c r="AU202" s="125">
        <v>-2.1800000000000002</v>
      </c>
      <c r="AV202" s="125">
        <v>-2.37</v>
      </c>
      <c r="AW202" s="125">
        <v>-4.97</v>
      </c>
      <c r="AX202" s="125">
        <v>-2.2000000000000002</v>
      </c>
      <c r="AY202" s="125">
        <v>-2.1800000000000002</v>
      </c>
      <c r="AZ202" s="125">
        <v>0.22</v>
      </c>
      <c r="BA202" s="125">
        <v>0.43</v>
      </c>
      <c r="BB202" s="125">
        <v>0.4</v>
      </c>
      <c r="BC202" s="125">
        <v>0.12</v>
      </c>
    </row>
    <row r="203" spans="1:55" s="105" customForma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188"/>
      <c r="M203" s="189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190"/>
      <c r="AN203" s="186"/>
      <c r="AO203" s="186"/>
      <c r="AP203" s="186"/>
      <c r="AQ203" s="124">
        <v>41333</v>
      </c>
      <c r="AR203" s="125">
        <v>-2.37</v>
      </c>
      <c r="AS203" s="125">
        <v>-5.22</v>
      </c>
      <c r="AT203" s="125">
        <v>-2.59</v>
      </c>
      <c r="AU203" s="125">
        <v>-1.98</v>
      </c>
      <c r="AV203" s="125">
        <v>-2.37</v>
      </c>
      <c r="AW203" s="125">
        <v>-5.09</v>
      </c>
      <c r="AX203" s="125">
        <v>-2.4</v>
      </c>
      <c r="AY203" s="125">
        <v>-2.08</v>
      </c>
      <c r="AZ203" s="125">
        <v>0.21</v>
      </c>
      <c r="BA203" s="125">
        <v>0.46</v>
      </c>
      <c r="BB203" s="125">
        <v>0.28000000000000003</v>
      </c>
      <c r="BC203" s="125">
        <v>0.15</v>
      </c>
    </row>
    <row r="204" spans="1:55" s="105" customForma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188"/>
      <c r="M204" s="189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190"/>
      <c r="AN204" s="186"/>
      <c r="AO204" s="186"/>
      <c r="AP204" s="186"/>
      <c r="AQ204" s="124">
        <v>41364</v>
      </c>
      <c r="AR204" s="125">
        <v>-2.68</v>
      </c>
      <c r="AS204" s="125">
        <v>-5.61</v>
      </c>
      <c r="AT204" s="125">
        <v>-3.2</v>
      </c>
      <c r="AU204" s="125">
        <v>-2.15</v>
      </c>
      <c r="AV204" s="125">
        <v>-2.4700000000000002</v>
      </c>
      <c r="AW204" s="125">
        <v>-5.27</v>
      </c>
      <c r="AX204" s="125">
        <v>-2.67</v>
      </c>
      <c r="AY204" s="125">
        <v>-2.1</v>
      </c>
      <c r="AZ204" s="125">
        <v>0</v>
      </c>
      <c r="BA204" s="125">
        <v>0.42</v>
      </c>
      <c r="BB204" s="125">
        <v>0.13</v>
      </c>
      <c r="BC204" s="125">
        <v>-0.11</v>
      </c>
    </row>
    <row r="205" spans="1:55" s="105" customForma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188"/>
      <c r="M205" s="189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190"/>
      <c r="AN205" s="186"/>
      <c r="AO205" s="186"/>
      <c r="AP205" s="186"/>
      <c r="AQ205" s="124">
        <v>41394</v>
      </c>
      <c r="AR205" s="125">
        <v>-3.52</v>
      </c>
      <c r="AS205" s="125">
        <v>-8.23</v>
      </c>
      <c r="AT205" s="125">
        <v>-4.79</v>
      </c>
      <c r="AU205" s="125">
        <v>-2.46</v>
      </c>
      <c r="AV205" s="125">
        <v>-2.74</v>
      </c>
      <c r="AW205" s="125">
        <v>-6.02</v>
      </c>
      <c r="AX205" s="125">
        <v>-3.2</v>
      </c>
      <c r="AY205" s="125">
        <v>-2.19</v>
      </c>
      <c r="AZ205" s="125">
        <v>-0.68</v>
      </c>
      <c r="BA205" s="125">
        <v>-1.63</v>
      </c>
      <c r="BB205" s="125">
        <v>-1.27</v>
      </c>
      <c r="BC205" s="125">
        <v>-0.33</v>
      </c>
    </row>
    <row r="206" spans="1:55" s="105" customForma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188"/>
      <c r="M206" s="189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190"/>
      <c r="AN206" s="186"/>
      <c r="AO206" s="186"/>
      <c r="AP206" s="186"/>
      <c r="AQ206" s="124">
        <v>41425</v>
      </c>
      <c r="AR206" s="125">
        <v>-3.79</v>
      </c>
      <c r="AS206" s="125">
        <v>-8.99</v>
      </c>
      <c r="AT206" s="125">
        <v>-5.13</v>
      </c>
      <c r="AU206" s="125">
        <v>-2.65</v>
      </c>
      <c r="AV206" s="125">
        <v>-2.95</v>
      </c>
      <c r="AW206" s="125">
        <v>-6.61</v>
      </c>
      <c r="AX206" s="125">
        <v>-3.59</v>
      </c>
      <c r="AY206" s="125">
        <v>-2.2799999999999998</v>
      </c>
      <c r="AZ206" s="125">
        <v>-0.75</v>
      </c>
      <c r="BA206" s="125">
        <v>-2.2599999999999998</v>
      </c>
      <c r="BB206" s="125">
        <v>-1.1100000000000001</v>
      </c>
      <c r="BC206" s="125">
        <v>-0.44</v>
      </c>
    </row>
    <row r="207" spans="1:55" s="105" customForma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188"/>
      <c r="M207" s="189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190"/>
      <c r="AN207" s="186"/>
      <c r="AO207" s="186"/>
      <c r="AP207" s="186"/>
      <c r="AQ207" s="124">
        <v>41455</v>
      </c>
      <c r="AR207" s="125">
        <v>-3.53</v>
      </c>
      <c r="AS207" s="125">
        <v>-8.5500000000000007</v>
      </c>
      <c r="AT207" s="125">
        <v>-4.18</v>
      </c>
      <c r="AU207" s="125">
        <v>-2.75</v>
      </c>
      <c r="AV207" s="125">
        <v>-3.04</v>
      </c>
      <c r="AW207" s="125">
        <v>-6.93</v>
      </c>
      <c r="AX207" s="125">
        <v>-3.68</v>
      </c>
      <c r="AY207" s="125">
        <v>-2.36</v>
      </c>
      <c r="AZ207" s="125">
        <v>-0.68</v>
      </c>
      <c r="BA207" s="125">
        <v>-1.85</v>
      </c>
      <c r="BB207" s="125">
        <v>-0.83</v>
      </c>
      <c r="BC207" s="125">
        <v>-0.51</v>
      </c>
    </row>
    <row r="208" spans="1:55" s="105" customForma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188"/>
      <c r="M208" s="189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190"/>
      <c r="AN208" s="186"/>
      <c r="AO208" s="186"/>
      <c r="AP208" s="186"/>
      <c r="AQ208" s="124">
        <v>41486</v>
      </c>
      <c r="AR208" s="125">
        <v>-2.98</v>
      </c>
      <c r="AS208" s="125">
        <v>-5.99</v>
      </c>
      <c r="AT208" s="125">
        <v>-3.23</v>
      </c>
      <c r="AU208" s="125">
        <v>-2.58</v>
      </c>
      <c r="AV208" s="125">
        <v>-3.03</v>
      </c>
      <c r="AW208" s="125">
        <v>-6.8</v>
      </c>
      <c r="AX208" s="125">
        <v>-3.62</v>
      </c>
      <c r="AY208" s="125">
        <v>-2.39</v>
      </c>
      <c r="AZ208" s="125">
        <v>-0.43</v>
      </c>
      <c r="BA208" s="125">
        <v>-1</v>
      </c>
      <c r="BB208" s="125">
        <v>-0.56999999999999995</v>
      </c>
      <c r="BC208" s="125">
        <v>-0.32</v>
      </c>
    </row>
    <row r="209" spans="1:55" s="105" customForma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188"/>
      <c r="M209" s="189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190"/>
      <c r="AN209" s="186"/>
      <c r="AO209" s="186"/>
      <c r="AP209" s="186"/>
      <c r="AQ209" s="124">
        <v>41517</v>
      </c>
      <c r="AR209" s="125">
        <v>-2.14</v>
      </c>
      <c r="AS209" s="125">
        <v>-4.18</v>
      </c>
      <c r="AT209" s="125">
        <v>-2.36</v>
      </c>
      <c r="AU209" s="125">
        <v>-1.85</v>
      </c>
      <c r="AV209" s="125">
        <v>-2.92</v>
      </c>
      <c r="AW209" s="125">
        <v>-6.49</v>
      </c>
      <c r="AX209" s="125">
        <v>-3.47</v>
      </c>
      <c r="AY209" s="125">
        <v>-2.3199999999999998</v>
      </c>
      <c r="AZ209" s="125">
        <v>0.17</v>
      </c>
      <c r="BA209" s="125">
        <v>0.39</v>
      </c>
      <c r="BB209" s="125">
        <v>0.32</v>
      </c>
      <c r="BC209" s="125">
        <v>0.09</v>
      </c>
    </row>
    <row r="210" spans="1:55" s="105" customForma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188"/>
      <c r="M210" s="189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190"/>
      <c r="AN210" s="186"/>
      <c r="AO210" s="186"/>
      <c r="AP210" s="186"/>
      <c r="AQ210" s="124">
        <v>41547</v>
      </c>
      <c r="AR210" s="125">
        <v>-1.75</v>
      </c>
      <c r="AS210" s="125">
        <v>-4</v>
      </c>
      <c r="AT210" s="125">
        <v>-2.04</v>
      </c>
      <c r="AU210" s="125">
        <v>-1.4</v>
      </c>
      <c r="AV210" s="125">
        <v>-2.8</v>
      </c>
      <c r="AW210" s="125">
        <v>-6.23</v>
      </c>
      <c r="AX210" s="125">
        <v>-3.31</v>
      </c>
      <c r="AY210" s="125">
        <v>-2.2200000000000002</v>
      </c>
      <c r="AZ210" s="125">
        <v>0.26</v>
      </c>
      <c r="BA210" s="125">
        <v>0.63</v>
      </c>
      <c r="BB210" s="125">
        <v>0.62</v>
      </c>
      <c r="BC210" s="125">
        <v>0.06</v>
      </c>
    </row>
    <row r="211" spans="1:55" s="105" customForma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188"/>
      <c r="M211" s="189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190"/>
      <c r="AN211" s="186"/>
      <c r="AO211" s="186"/>
      <c r="AP211" s="186"/>
      <c r="AQ211" s="124">
        <v>41578</v>
      </c>
      <c r="AR211" s="125">
        <v>-1.97</v>
      </c>
      <c r="AS211" s="125">
        <v>-4.09</v>
      </c>
      <c r="AT211" s="125">
        <v>-2.57</v>
      </c>
      <c r="AU211" s="125">
        <v>-1.5</v>
      </c>
      <c r="AV211" s="125">
        <v>-2.71</v>
      </c>
      <c r="AW211" s="125">
        <v>-6.02</v>
      </c>
      <c r="AX211" s="125">
        <v>-3.24</v>
      </c>
      <c r="AY211" s="125">
        <v>-2.15</v>
      </c>
      <c r="AZ211" s="125">
        <v>-0.03</v>
      </c>
      <c r="BA211" s="125">
        <v>0.65</v>
      </c>
      <c r="BB211" s="125">
        <v>-7.0000000000000007E-2</v>
      </c>
      <c r="BC211" s="125">
        <v>-0.08</v>
      </c>
    </row>
    <row r="212" spans="1:55" s="105" customForma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188"/>
      <c r="M212" s="189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190"/>
      <c r="AN212" s="186"/>
      <c r="AO212" s="186"/>
      <c r="AP212" s="186"/>
      <c r="AQ212" s="124">
        <v>41608</v>
      </c>
      <c r="AR212" s="125">
        <v>-1.91</v>
      </c>
      <c r="AS212" s="125">
        <v>-4.18</v>
      </c>
      <c r="AT212" s="125">
        <v>-2.4500000000000002</v>
      </c>
      <c r="AU212" s="125">
        <v>-1.44</v>
      </c>
      <c r="AV212" s="125">
        <v>-2.64</v>
      </c>
      <c r="AW212" s="125">
        <v>-5.86</v>
      </c>
      <c r="AX212" s="125">
        <v>-3.17</v>
      </c>
      <c r="AY212" s="125">
        <v>-2.09</v>
      </c>
      <c r="AZ212" s="125">
        <v>-0.08</v>
      </c>
      <c r="BA212" s="125">
        <v>-0.3</v>
      </c>
      <c r="BB212" s="125">
        <v>-0.19</v>
      </c>
      <c r="BC212" s="125">
        <v>-0.02</v>
      </c>
    </row>
    <row r="213" spans="1:55" s="105" customForma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188"/>
      <c r="M213" s="189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190"/>
      <c r="AN213" s="186"/>
      <c r="AO213" s="186"/>
      <c r="AP213" s="186"/>
      <c r="AQ213" s="124">
        <v>41639</v>
      </c>
      <c r="AR213" s="125">
        <v>-1.78</v>
      </c>
      <c r="AS213" s="125">
        <v>-4.05</v>
      </c>
      <c r="AT213" s="125">
        <v>-2.04</v>
      </c>
      <c r="AU213" s="125">
        <v>-1.45</v>
      </c>
      <c r="AV213" s="125">
        <v>-2.57</v>
      </c>
      <c r="AW213" s="125">
        <v>-5.71</v>
      </c>
      <c r="AX213" s="125">
        <v>-3.08</v>
      </c>
      <c r="AY213" s="125">
        <v>-2.0299999999999998</v>
      </c>
      <c r="AZ213" s="125">
        <v>0.01</v>
      </c>
      <c r="BA213" s="125">
        <v>0</v>
      </c>
      <c r="BB213" s="125">
        <v>0.22</v>
      </c>
      <c r="BC213" s="125">
        <v>-0.08</v>
      </c>
    </row>
    <row r="214" spans="1:55" s="105" customForma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88"/>
      <c r="M214" s="189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190"/>
      <c r="AN214" s="186"/>
      <c r="AO214" s="186"/>
      <c r="AP214" s="186"/>
      <c r="AQ214" s="124">
        <v>41670</v>
      </c>
      <c r="AR214" s="125">
        <v>-2.0499999999999998</v>
      </c>
      <c r="AS214" s="125">
        <v>-4.05</v>
      </c>
      <c r="AT214" s="125">
        <v>-2.48</v>
      </c>
      <c r="AU214" s="125">
        <v>-1.66</v>
      </c>
      <c r="AV214" s="125">
        <v>-2.0499999999999998</v>
      </c>
      <c r="AW214" s="125">
        <v>-4.05</v>
      </c>
      <c r="AX214" s="125">
        <v>-2.48</v>
      </c>
      <c r="AY214" s="125">
        <v>-1.66</v>
      </c>
      <c r="AZ214" s="125">
        <v>-0.05</v>
      </c>
      <c r="BA214" s="125">
        <v>0.43</v>
      </c>
      <c r="BB214" s="125">
        <v>-0.04</v>
      </c>
      <c r="BC214" s="125">
        <v>-0.1</v>
      </c>
    </row>
    <row r="215" spans="1:55" s="105" customForma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188"/>
      <c r="M215" s="189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190"/>
      <c r="AN215" s="186"/>
      <c r="AO215" s="186"/>
      <c r="AP215" s="186"/>
      <c r="AQ215" s="124">
        <v>41698</v>
      </c>
      <c r="AR215" s="125">
        <v>-2.5449000000000002</v>
      </c>
      <c r="AS215" s="125">
        <v>-5.3293999999999997</v>
      </c>
      <c r="AT215" s="125">
        <v>-3.2193999999999998</v>
      </c>
      <c r="AU215" s="125">
        <v>-1.9737</v>
      </c>
      <c r="AV215" s="125">
        <v>-2.2955000000000001</v>
      </c>
      <c r="AW215" s="125">
        <v>-4.6905999999999999</v>
      </c>
      <c r="AX215" s="125">
        <v>-2.8506999999999998</v>
      </c>
      <c r="AY215" s="125">
        <v>-1.8170999999999999</v>
      </c>
      <c r="AZ215" s="125">
        <v>-0.30349999999999999</v>
      </c>
      <c r="BA215" s="125">
        <v>-0.87909999999999999</v>
      </c>
      <c r="BB215" s="125">
        <v>-0.47520000000000001</v>
      </c>
      <c r="BC215" s="125">
        <v>-0.17080000000000001</v>
      </c>
    </row>
    <row r="216" spans="1:55" s="105" customForma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188"/>
      <c r="M216" s="189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190"/>
      <c r="AN216" s="186"/>
      <c r="AO216" s="186"/>
      <c r="AP216" s="186"/>
      <c r="AQ216" s="124">
        <v>41729</v>
      </c>
      <c r="AR216" s="125">
        <v>-2.9517000000000002</v>
      </c>
      <c r="AS216" s="125">
        <v>-6.6607000000000003</v>
      </c>
      <c r="AT216" s="125">
        <v>-3.8062</v>
      </c>
      <c r="AU216" s="125">
        <v>-2.2056</v>
      </c>
      <c r="AV216" s="125">
        <v>-2.5</v>
      </c>
      <c r="AW216" s="125">
        <v>-5.4</v>
      </c>
      <c r="AX216" s="125">
        <v>-3.2</v>
      </c>
      <c r="AY216" s="125">
        <v>-1.9</v>
      </c>
      <c r="AZ216" s="125">
        <v>-0.4</v>
      </c>
      <c r="BA216" s="125">
        <v>-1</v>
      </c>
      <c r="BB216" s="125">
        <v>-0.5</v>
      </c>
      <c r="BC216" s="125">
        <v>-0.3</v>
      </c>
    </row>
    <row r="217" spans="1:55" s="105" customForma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188"/>
      <c r="M217" s="189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190"/>
      <c r="AN217" s="186"/>
      <c r="AO217" s="186"/>
      <c r="AP217" s="186"/>
      <c r="AQ217" s="124">
        <v>41759</v>
      </c>
      <c r="AR217" s="125">
        <v>-2.6092</v>
      </c>
      <c r="AS217" s="125">
        <v>-6.0617999999999999</v>
      </c>
      <c r="AT217" s="125">
        <v>-3.0634000000000001</v>
      </c>
      <c r="AU217" s="125">
        <v>-2.0689000000000002</v>
      </c>
      <c r="AV217" s="125">
        <v>-2.5381</v>
      </c>
      <c r="AW217" s="125">
        <v>-5.5263999999999998</v>
      </c>
      <c r="AX217" s="125">
        <v>-3.1436000000000002</v>
      </c>
      <c r="AY217" s="125">
        <v>-1.9771000000000001</v>
      </c>
      <c r="AZ217" s="125">
        <v>-0.3322</v>
      </c>
      <c r="BA217" s="125">
        <v>-1.0004999999999999</v>
      </c>
      <c r="BB217" s="125">
        <v>-0.50439999999999996</v>
      </c>
      <c r="BC217" s="125">
        <v>-0.19139999999999999</v>
      </c>
    </row>
    <row r="218" spans="1:55" s="105" customForma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188"/>
      <c r="M218" s="189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190"/>
      <c r="AN218" s="186"/>
      <c r="AO218" s="186"/>
      <c r="AP218" s="186"/>
      <c r="AQ218" s="124">
        <v>41790</v>
      </c>
      <c r="AR218" s="125">
        <v>-1.9494</v>
      </c>
      <c r="AS218" s="125">
        <v>-4.8662999999999998</v>
      </c>
      <c r="AT218" s="125">
        <v>-2.0430000000000001</v>
      </c>
      <c r="AU218" s="125">
        <v>-1.6213</v>
      </c>
      <c r="AV218" s="125">
        <v>-2.4215</v>
      </c>
      <c r="AW218" s="125">
        <v>-5.3977000000000004</v>
      </c>
      <c r="AX218" s="125">
        <v>-2.9268999999999998</v>
      </c>
      <c r="AY218" s="125">
        <v>-1.9063000000000001</v>
      </c>
      <c r="AZ218" s="125">
        <v>-7.5399999999999995E-2</v>
      </c>
      <c r="BA218" s="125">
        <v>-1.0145</v>
      </c>
      <c r="BB218" s="125">
        <v>-7.2099999999999997E-2</v>
      </c>
      <c r="BC218" s="125">
        <v>1.38E-2</v>
      </c>
    </row>
    <row r="219" spans="1:55" s="105" customForma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188"/>
      <c r="M219" s="189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190"/>
      <c r="AN219" s="186"/>
      <c r="AO219" s="186"/>
      <c r="AP219" s="186"/>
      <c r="AQ219" s="124">
        <v>41820</v>
      </c>
      <c r="AR219" s="125">
        <v>-1.526</v>
      </c>
      <c r="AS219" s="125">
        <v>-3.9994999999999998</v>
      </c>
      <c r="AT219" s="125">
        <v>-1.4616</v>
      </c>
      <c r="AU219" s="125">
        <v>-1.3097000000000001</v>
      </c>
      <c r="AV219" s="125">
        <v>-2.2743000000000002</v>
      </c>
      <c r="AW219" s="125">
        <v>-5.1731999999999996</v>
      </c>
      <c r="AX219" s="125">
        <v>-2.6875</v>
      </c>
      <c r="AY219" s="125">
        <v>-1.8078000000000001</v>
      </c>
      <c r="AZ219" s="125">
        <v>-0.25209999999999999</v>
      </c>
      <c r="BA219" s="125">
        <v>-0.95960000000000001</v>
      </c>
      <c r="BB219" s="125">
        <v>-0.23710000000000001</v>
      </c>
      <c r="BC219" s="125">
        <v>-0.19120000000000001</v>
      </c>
    </row>
    <row r="220" spans="1:55" s="105" customForma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188"/>
      <c r="M220" s="189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190"/>
      <c r="AN220" s="186"/>
      <c r="AO220" s="186"/>
      <c r="AP220" s="186"/>
      <c r="AQ220" s="124">
        <v>41851</v>
      </c>
      <c r="AR220" s="125">
        <v>-1.2181</v>
      </c>
      <c r="AS220" s="125">
        <v>-3.3746999999999998</v>
      </c>
      <c r="AT220" s="125">
        <v>-0.78180000000000005</v>
      </c>
      <c r="AU220" s="125">
        <v>-1.1943999999999999</v>
      </c>
      <c r="AV220" s="125">
        <v>-2.1257000000000001</v>
      </c>
      <c r="AW220" s="125">
        <v>-4.9264999999999999</v>
      </c>
      <c r="AX220" s="125">
        <v>-2.4211999999999998</v>
      </c>
      <c r="AY220" s="125">
        <v>-1.7211000000000001</v>
      </c>
      <c r="AZ220" s="125">
        <v>-0.1208</v>
      </c>
      <c r="BA220" s="125">
        <v>-0.35560000000000003</v>
      </c>
      <c r="BB220" s="125">
        <v>0.1182</v>
      </c>
      <c r="BC220" s="125">
        <v>-0.2034</v>
      </c>
    </row>
    <row r="221" spans="1:55" s="105" customForma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188"/>
      <c r="M221" s="189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190"/>
      <c r="AN221" s="186"/>
      <c r="AO221" s="186"/>
      <c r="AP221" s="186"/>
      <c r="AQ221" s="124">
        <v>41882</v>
      </c>
      <c r="AR221" s="125">
        <v>-1.6532</v>
      </c>
      <c r="AS221" s="125">
        <v>-4.4370000000000003</v>
      </c>
      <c r="AT221" s="125">
        <v>-1.4842</v>
      </c>
      <c r="AU221" s="125">
        <v>-1.4524999999999999</v>
      </c>
      <c r="AV221" s="125">
        <v>-2.0674000000000001</v>
      </c>
      <c r="AW221" s="125">
        <v>-4.8672000000000004</v>
      </c>
      <c r="AX221" s="125">
        <v>-2.306</v>
      </c>
      <c r="AY221" s="125">
        <v>-1.6878</v>
      </c>
      <c r="AZ221" s="125">
        <v>-0.2671</v>
      </c>
      <c r="BA221" s="125">
        <v>-0.71020000000000005</v>
      </c>
      <c r="BB221" s="125">
        <v>-0.39350000000000002</v>
      </c>
      <c r="BC221" s="125">
        <v>-0.16950000000000001</v>
      </c>
    </row>
    <row r="222" spans="1:55" s="105" customForma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188"/>
      <c r="M222" s="189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190"/>
      <c r="AN222" s="186"/>
      <c r="AO222" s="186"/>
      <c r="AP222" s="186"/>
      <c r="AQ222" s="124">
        <v>41912</v>
      </c>
      <c r="AR222" s="125">
        <v>-2.3923999999999999</v>
      </c>
      <c r="AS222" s="125">
        <v>-6.6833999999999998</v>
      </c>
      <c r="AT222" s="125">
        <v>-2.7246000000000001</v>
      </c>
      <c r="AU222" s="125">
        <v>-1.8250999999999999</v>
      </c>
      <c r="AV222" s="125">
        <v>-2.1032000000000002</v>
      </c>
      <c r="AW222" s="125">
        <v>-5.0644</v>
      </c>
      <c r="AX222" s="125">
        <v>-2.3519999999999999</v>
      </c>
      <c r="AY222" s="125">
        <v>-1.7029000000000001</v>
      </c>
      <c r="AZ222" s="125">
        <v>-0.49609999999999999</v>
      </c>
      <c r="BA222" s="125">
        <v>-1.7366999999999999</v>
      </c>
      <c r="BB222" s="125">
        <v>-0.64429999999999998</v>
      </c>
      <c r="BC222" s="125">
        <v>-0.31440000000000001</v>
      </c>
    </row>
    <row r="223" spans="1:55" s="105" customForma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188"/>
      <c r="M223" s="189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190"/>
      <c r="AN223" s="186"/>
      <c r="AO223" s="186"/>
      <c r="AP223" s="186"/>
      <c r="AQ223" s="124">
        <v>41943</v>
      </c>
      <c r="AR223" s="125">
        <v>-2.9510000000000001</v>
      </c>
      <c r="AS223" s="125">
        <v>-8.8695000000000004</v>
      </c>
      <c r="AT223" s="125">
        <v>-3.6804999999999999</v>
      </c>
      <c r="AU223" s="125">
        <v>-2.0476000000000001</v>
      </c>
      <c r="AV223" s="125">
        <v>-2.1873</v>
      </c>
      <c r="AW223" s="125">
        <v>-5.4393000000000002</v>
      </c>
      <c r="AX223" s="125">
        <v>-2.4836999999999998</v>
      </c>
      <c r="AY223" s="125">
        <v>-1.7372000000000001</v>
      </c>
      <c r="AZ223" s="125">
        <v>-0.60319999999999996</v>
      </c>
      <c r="BA223" s="125">
        <v>-1.7077</v>
      </c>
      <c r="BB223" s="125">
        <v>-1.0481</v>
      </c>
      <c r="BC223" s="125">
        <v>-0.30620000000000003</v>
      </c>
    </row>
    <row r="224" spans="1:55" s="105" customForma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188"/>
      <c r="M224" s="189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190"/>
      <c r="AN224" s="186"/>
      <c r="AO224" s="186"/>
      <c r="AP224" s="186"/>
      <c r="AQ224" s="124">
        <v>41973</v>
      </c>
      <c r="AR224" s="125">
        <v>-3.4887000000000001</v>
      </c>
      <c r="AS224" s="125">
        <v>-10.654199999999999</v>
      </c>
      <c r="AT224" s="125">
        <v>-4.6940999999999997</v>
      </c>
      <c r="AU224" s="125">
        <v>-2.2543000000000002</v>
      </c>
      <c r="AV224" s="125">
        <v>-2.3047</v>
      </c>
      <c r="AW224" s="125">
        <v>-5.9057000000000004</v>
      </c>
      <c r="AX224" s="125">
        <v>-2.6827000000000001</v>
      </c>
      <c r="AY224" s="125">
        <v>-1.7839</v>
      </c>
      <c r="AZ224" s="125">
        <v>-0.63549999999999995</v>
      </c>
      <c r="BA224" s="125">
        <v>-2.2562000000000002</v>
      </c>
      <c r="BB224" s="125">
        <v>-1.2373000000000001</v>
      </c>
      <c r="BC224" s="125">
        <v>-0.2261</v>
      </c>
    </row>
    <row r="225" spans="1:55" s="105" customForma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188"/>
      <c r="M225" s="189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190"/>
      <c r="AN225" s="186"/>
      <c r="AO225" s="186"/>
      <c r="AP225" s="186"/>
      <c r="AQ225" s="124">
        <v>42004</v>
      </c>
      <c r="AR225" s="125">
        <v>-4.2949000000000002</v>
      </c>
      <c r="AS225" s="125">
        <v>-13.1966</v>
      </c>
      <c r="AT225" s="125">
        <v>-6.3647999999999998</v>
      </c>
      <c r="AU225" s="125">
        <v>-2.5066999999999999</v>
      </c>
      <c r="AV225" s="125">
        <v>-2.4693000000000001</v>
      </c>
      <c r="AW225" s="125">
        <v>-6.5042999999999997</v>
      </c>
      <c r="AX225" s="125">
        <v>-2.9874999999999998</v>
      </c>
      <c r="AY225" s="125">
        <v>-1.8436999999999999</v>
      </c>
      <c r="AZ225" s="125">
        <v>-0.82220000000000004</v>
      </c>
      <c r="BA225" s="125">
        <v>-2.8445999999999998</v>
      </c>
      <c r="BB225" s="125">
        <v>-1.5330999999999999</v>
      </c>
      <c r="BC225" s="125">
        <v>-0.33560000000000001</v>
      </c>
    </row>
    <row r="226" spans="1:55" s="105" customForma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188"/>
      <c r="M226" s="189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190"/>
      <c r="AN226" s="186"/>
      <c r="AO226" s="186"/>
      <c r="AP226" s="186"/>
      <c r="AQ226" s="124">
        <v>42035</v>
      </c>
      <c r="AR226" s="125">
        <v>-5.6048999999999998</v>
      </c>
      <c r="AS226" s="125">
        <v>-17.453600000000002</v>
      </c>
      <c r="AT226" s="125">
        <v>-8.5784000000000002</v>
      </c>
      <c r="AU226" s="125">
        <v>-3.1032000000000002</v>
      </c>
      <c r="AV226" s="125">
        <v>-5.6048999999999998</v>
      </c>
      <c r="AW226" s="125">
        <v>-17.453600000000002</v>
      </c>
      <c r="AX226" s="125">
        <v>-8.5784000000000002</v>
      </c>
      <c r="AY226" s="125">
        <v>-3.1032000000000002</v>
      </c>
      <c r="AZ226" s="125">
        <v>-1.4177999999999999</v>
      </c>
      <c r="BA226" s="125">
        <v>-4.4964000000000004</v>
      </c>
      <c r="BB226" s="125">
        <v>-2.4070999999999998</v>
      </c>
      <c r="BC226" s="125">
        <v>-0.71020000000000005</v>
      </c>
    </row>
    <row r="227" spans="1:55" s="105" customForma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188"/>
      <c r="M227" s="189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190"/>
      <c r="AN227" s="186"/>
      <c r="AO227" s="186"/>
      <c r="AP227" s="186"/>
      <c r="AQ227" s="124">
        <v>42063</v>
      </c>
      <c r="AR227" s="125">
        <v>-6.2355999999999998</v>
      </c>
      <c r="AS227" s="125">
        <v>-20.118500000000001</v>
      </c>
      <c r="AT227" s="125">
        <v>-9.2067999999999994</v>
      </c>
      <c r="AU227" s="125">
        <v>-3.5348999999999999</v>
      </c>
      <c r="AV227" s="125">
        <v>-5.9198000000000004</v>
      </c>
      <c r="AW227" s="125">
        <v>-18.780200000000001</v>
      </c>
      <c r="AX227" s="125">
        <v>-8.8918999999999997</v>
      </c>
      <c r="AY227" s="125">
        <v>-3.3188</v>
      </c>
      <c r="AZ227" s="125">
        <v>-0.96960000000000002</v>
      </c>
      <c r="BA227" s="125">
        <v>-4.0789999999999997</v>
      </c>
      <c r="BB227" s="125">
        <v>-1.1593</v>
      </c>
      <c r="BC227" s="125">
        <v>-0.61550000000000005</v>
      </c>
    </row>
    <row r="228" spans="1:55" s="105" customForma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188"/>
      <c r="M228" s="189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190"/>
      <c r="AN228" s="186"/>
      <c r="AO228" s="186"/>
      <c r="AP228" s="186"/>
      <c r="AQ228" s="124">
        <v>42094</v>
      </c>
      <c r="AR228" s="125">
        <v>-5.9265999999999996</v>
      </c>
      <c r="AS228" s="125">
        <v>-19.555499999999999</v>
      </c>
      <c r="AT228" s="125">
        <v>-8.3704000000000001</v>
      </c>
      <c r="AU228" s="125">
        <v>-3.4952000000000001</v>
      </c>
      <c r="AV228" s="125">
        <v>-5.9221000000000004</v>
      </c>
      <c r="AW228" s="125">
        <v>-19.036100000000001</v>
      </c>
      <c r="AX228" s="125">
        <v>-8.7188999999999997</v>
      </c>
      <c r="AY228" s="125">
        <v>-3.3774999999999999</v>
      </c>
      <c r="AZ228" s="125">
        <v>-9.2700000000000005E-2</v>
      </c>
      <c r="BA228" s="125">
        <v>-0.29409999999999997</v>
      </c>
      <c r="BB228" s="125">
        <v>0.44319999999999998</v>
      </c>
      <c r="BC228" s="125">
        <v>-0.30059999999999998</v>
      </c>
    </row>
    <row r="229" spans="1:55" s="105" customForma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188"/>
      <c r="M229" s="189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190"/>
      <c r="AN229" s="186"/>
      <c r="AO229" s="186"/>
      <c r="AP229" s="186"/>
      <c r="AQ229" s="124">
        <v>42124</v>
      </c>
      <c r="AR229" s="125">
        <v>-5.9179000000000004</v>
      </c>
      <c r="AS229" s="125">
        <v>-19.631799999999998</v>
      </c>
      <c r="AT229" s="125">
        <v>-8.2697000000000003</v>
      </c>
      <c r="AU229" s="125">
        <v>-3.5295000000000001</v>
      </c>
      <c r="AV229" s="125">
        <v>-5.9210000000000003</v>
      </c>
      <c r="AW229" s="125">
        <v>-19.1829</v>
      </c>
      <c r="AX229" s="125">
        <v>-8.6074000000000002</v>
      </c>
      <c r="AY229" s="125">
        <v>-3.4152999999999998</v>
      </c>
      <c r="AZ229" s="125">
        <v>-0.32290000000000002</v>
      </c>
      <c r="BA229" s="125">
        <v>-1.0944</v>
      </c>
      <c r="BB229" s="125">
        <v>-0.39500000000000002</v>
      </c>
      <c r="BC229" s="125">
        <v>-0.2268</v>
      </c>
    </row>
    <row r="230" spans="1:55" s="105" customForma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188"/>
      <c r="M230" s="189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190"/>
      <c r="AN230" s="186"/>
      <c r="AO230" s="186"/>
      <c r="AP230" s="186"/>
      <c r="AQ230" s="124">
        <v>42155</v>
      </c>
      <c r="AR230" s="125">
        <v>-5.9466999999999999</v>
      </c>
      <c r="AS230" s="125">
        <v>-19.216200000000001</v>
      </c>
      <c r="AT230" s="125">
        <v>-7.9089</v>
      </c>
      <c r="AU230" s="125">
        <v>-3.7866</v>
      </c>
      <c r="AV230" s="125">
        <v>-5.9260999999999999</v>
      </c>
      <c r="AW230" s="125">
        <v>-19.189399999999999</v>
      </c>
      <c r="AX230" s="125">
        <v>-8.4686000000000003</v>
      </c>
      <c r="AY230" s="125">
        <v>-3.4893999999999998</v>
      </c>
      <c r="AZ230" s="125">
        <v>-0.10589999999999999</v>
      </c>
      <c r="BA230" s="125">
        <v>-0.50260000000000005</v>
      </c>
      <c r="BB230" s="125">
        <v>0.32090000000000002</v>
      </c>
      <c r="BC230" s="125">
        <v>-0.25280000000000002</v>
      </c>
    </row>
    <row r="231" spans="1:55" s="105" customForma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188"/>
      <c r="M231" s="189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190"/>
      <c r="AN231" s="186"/>
      <c r="AO231" s="186"/>
      <c r="AP231" s="186"/>
      <c r="AQ231" s="124">
        <v>42185</v>
      </c>
      <c r="AR231" s="125">
        <v>-6.2352999999999996</v>
      </c>
      <c r="AS231" s="125">
        <v>-18.520499999999998</v>
      </c>
      <c r="AT231" s="125">
        <v>-8.4832000000000001</v>
      </c>
      <c r="AU231" s="125">
        <v>-4.0537999999999998</v>
      </c>
      <c r="AV231" s="125">
        <v>-5.9772999999999996</v>
      </c>
      <c r="AW231" s="125">
        <v>-19.0807</v>
      </c>
      <c r="AX231" s="125">
        <v>-8.4710000000000001</v>
      </c>
      <c r="AY231" s="125">
        <v>-3.5831</v>
      </c>
      <c r="AZ231" s="125">
        <v>-0.55820000000000003</v>
      </c>
      <c r="BA231" s="125">
        <v>-0.1066</v>
      </c>
      <c r="BB231" s="125">
        <v>-0.85919999999999996</v>
      </c>
      <c r="BC231" s="125">
        <v>-0.46829999999999999</v>
      </c>
    </row>
    <row r="232" spans="1:55" s="105" customForma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188"/>
      <c r="M232" s="189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190"/>
      <c r="AN232" s="186"/>
      <c r="AO232" s="186"/>
      <c r="AP232" s="186"/>
      <c r="AQ232" s="124">
        <v>42216</v>
      </c>
      <c r="AR232" s="125">
        <v>-6.9492000000000003</v>
      </c>
      <c r="AS232" s="125">
        <v>-19.4435</v>
      </c>
      <c r="AT232" s="125">
        <v>-9.6841000000000008</v>
      </c>
      <c r="AU232" s="125">
        <v>-4.5288000000000004</v>
      </c>
      <c r="AV232" s="125">
        <v>-6.1153000000000004</v>
      </c>
      <c r="AW232" s="125">
        <v>-19.1312</v>
      </c>
      <c r="AX232" s="125">
        <v>-8.6433999999999997</v>
      </c>
      <c r="AY232" s="125">
        <v>-3.7174999999999998</v>
      </c>
      <c r="AZ232" s="125">
        <v>-0.88129999999999997</v>
      </c>
      <c r="BA232" s="125">
        <v>-1.4843</v>
      </c>
      <c r="BB232" s="125">
        <v>-1.1956</v>
      </c>
      <c r="BC232" s="125">
        <v>-0.69750000000000001</v>
      </c>
    </row>
    <row r="233" spans="1:55" s="105" customForma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188"/>
      <c r="M233" s="189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190"/>
      <c r="AN233" s="186"/>
      <c r="AO233" s="186"/>
      <c r="AP233" s="186"/>
      <c r="AQ233" s="124">
        <v>42247</v>
      </c>
      <c r="AR233" s="125">
        <v>-7.6608000000000001</v>
      </c>
      <c r="AS233" s="125">
        <v>-20.865600000000001</v>
      </c>
      <c r="AT233" s="125">
        <v>-11.1069</v>
      </c>
      <c r="AU233" s="125">
        <v>-4.8611000000000004</v>
      </c>
      <c r="AV233" s="125">
        <v>-6.3070000000000004</v>
      </c>
      <c r="AW233" s="125">
        <v>-19.342099999999999</v>
      </c>
      <c r="AX233" s="125">
        <v>-8.9488000000000003</v>
      </c>
      <c r="AY233" s="125">
        <v>-3.8595999999999999</v>
      </c>
      <c r="AZ233" s="125">
        <v>-1.0298</v>
      </c>
      <c r="BA233" s="125">
        <v>-2.4630999999999998</v>
      </c>
      <c r="BB233" s="125">
        <v>-1.9625999999999999</v>
      </c>
      <c r="BC233" s="125">
        <v>-0.51700000000000002</v>
      </c>
    </row>
    <row r="234" spans="1:55" s="105" customForma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188"/>
      <c r="M234" s="189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190"/>
      <c r="AN234" s="186"/>
      <c r="AO234" s="186"/>
      <c r="AP234" s="186"/>
      <c r="AQ234" s="124">
        <v>42277</v>
      </c>
      <c r="AR234" s="125">
        <v>-7.7191000000000001</v>
      </c>
      <c r="AS234" s="125">
        <v>-21.227399999999999</v>
      </c>
      <c r="AT234" s="125">
        <v>-11.358700000000001</v>
      </c>
      <c r="AU234" s="125">
        <v>-4.8219000000000003</v>
      </c>
      <c r="AV234" s="125">
        <v>-6.4621000000000004</v>
      </c>
      <c r="AW234" s="125">
        <v>-19.543399999999998</v>
      </c>
      <c r="AX234" s="125">
        <v>-9.2132000000000005</v>
      </c>
      <c r="AY234" s="125">
        <v>-3.9657</v>
      </c>
      <c r="AZ234" s="125">
        <v>-0.55900000000000005</v>
      </c>
      <c r="BA234" s="125">
        <v>-2.1859000000000002</v>
      </c>
      <c r="BB234" s="125">
        <v>-0.92579999999999996</v>
      </c>
      <c r="BC234" s="125">
        <v>-0.27329999999999999</v>
      </c>
    </row>
    <row r="235" spans="1:55" s="105" customForma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188"/>
      <c r="M235" s="189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190"/>
      <c r="AN235" s="186"/>
      <c r="AO235" s="186"/>
      <c r="AP235" s="186"/>
      <c r="AQ235" s="124">
        <v>42308</v>
      </c>
      <c r="AR235" s="125">
        <v>-7.6</v>
      </c>
      <c r="AS235" s="125">
        <v>-20.8</v>
      </c>
      <c r="AT235" s="125">
        <v>-10.8</v>
      </c>
      <c r="AU235" s="125">
        <v>-4.9000000000000004</v>
      </c>
      <c r="AV235" s="125">
        <v>-6.6</v>
      </c>
      <c r="AW235" s="125">
        <v>-19.7</v>
      </c>
      <c r="AX235" s="125">
        <v>-9.4</v>
      </c>
      <c r="AY235" s="125">
        <v>-4.0999999999999996</v>
      </c>
      <c r="AZ235" s="125">
        <v>-0.5</v>
      </c>
      <c r="BA235" s="125">
        <v>-1.1000000000000001</v>
      </c>
      <c r="BB235" s="125">
        <v>-0.5</v>
      </c>
      <c r="BC235" s="125">
        <v>-0.4</v>
      </c>
    </row>
    <row r="236" spans="1:55" s="105" customForma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188"/>
      <c r="M236" s="189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190"/>
      <c r="AN236" s="186"/>
      <c r="AO236" s="186"/>
      <c r="AP236" s="186"/>
      <c r="AQ236" s="124">
        <v>42338</v>
      </c>
      <c r="AR236" s="125">
        <v>-7.6</v>
      </c>
      <c r="AS236" s="125">
        <v>-19.899999999999999</v>
      </c>
      <c r="AT236" s="125">
        <v>-10.7</v>
      </c>
      <c r="AU236" s="125">
        <v>-5.2</v>
      </c>
      <c r="AV236" s="125">
        <v>-6.7</v>
      </c>
      <c r="AW236" s="125">
        <v>-19.7</v>
      </c>
      <c r="AX236" s="125">
        <v>-9.5</v>
      </c>
      <c r="AY236" s="125">
        <v>-4.2</v>
      </c>
      <c r="AZ236" s="125">
        <v>-0.7</v>
      </c>
      <c r="BA236" s="125">
        <v>-1.1000000000000001</v>
      </c>
      <c r="BB236" s="125">
        <v>-1.1000000000000001</v>
      </c>
      <c r="BC236" s="125">
        <v>-0.5</v>
      </c>
    </row>
    <row r="237" spans="1:55" s="105" customForma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188"/>
      <c r="M237" s="189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190"/>
      <c r="AN237" s="186"/>
      <c r="AO237" s="186"/>
      <c r="AP237" s="186"/>
      <c r="AQ237" s="124">
        <v>42369</v>
      </c>
      <c r="AR237" s="125">
        <v>-7.6</v>
      </c>
      <c r="AS237" s="125">
        <v>-19.7</v>
      </c>
      <c r="AT237" s="125">
        <v>-10.3</v>
      </c>
      <c r="AU237" s="125">
        <v>-5.4</v>
      </c>
      <c r="AV237" s="125">
        <v>-6.7</v>
      </c>
      <c r="AW237" s="125">
        <v>-19.7</v>
      </c>
      <c r="AX237" s="125">
        <v>-9.5</v>
      </c>
      <c r="AY237" s="125">
        <v>-4.3</v>
      </c>
      <c r="AZ237" s="125">
        <v>-0.8</v>
      </c>
      <c r="BA237" s="125">
        <v>-2.7</v>
      </c>
      <c r="BB237" s="125">
        <v>-1.1000000000000001</v>
      </c>
      <c r="BC237" s="125">
        <v>-0.5</v>
      </c>
    </row>
    <row r="238" spans="1:55" s="105" customForma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188"/>
      <c r="M238" s="189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190"/>
      <c r="AN238" s="186"/>
      <c r="AO238" s="186"/>
      <c r="AP238" s="186"/>
      <c r="AQ238" s="124">
        <v>42400</v>
      </c>
      <c r="AR238" s="125">
        <v>-6.9</v>
      </c>
      <c r="AS238" s="125">
        <v>-19.8</v>
      </c>
      <c r="AT238" s="125">
        <v>-9.1</v>
      </c>
      <c r="AU238" s="125">
        <v>-4.9000000000000004</v>
      </c>
      <c r="AV238" s="125">
        <v>-6.9</v>
      </c>
      <c r="AW238" s="125">
        <v>-19.8</v>
      </c>
      <c r="AX238" s="125">
        <v>-9.1</v>
      </c>
      <c r="AY238" s="125">
        <v>-4.9000000000000004</v>
      </c>
      <c r="AZ238" s="125">
        <v>-0.7</v>
      </c>
      <c r="BA238" s="125">
        <v>-4.3</v>
      </c>
      <c r="BB238" s="125">
        <v>-1.1000000000000001</v>
      </c>
      <c r="BC238" s="125">
        <v>-0.2</v>
      </c>
    </row>
    <row r="239" spans="1:55" s="105" customForma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188"/>
      <c r="M239" s="189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190"/>
      <c r="AN239" s="186"/>
      <c r="AO239" s="186"/>
      <c r="AP239" s="186"/>
      <c r="AQ239" s="124">
        <v>42429</v>
      </c>
      <c r="AR239" s="125">
        <v>-6.5</v>
      </c>
      <c r="AS239" s="125">
        <v>-18.2</v>
      </c>
      <c r="AT239" s="125">
        <v>-8.9</v>
      </c>
      <c r="AU239" s="125">
        <v>-4.5</v>
      </c>
      <c r="AV239" s="125">
        <v>-6.7</v>
      </c>
      <c r="AW239" s="125">
        <v>-19</v>
      </c>
      <c r="AX239" s="125">
        <v>-9</v>
      </c>
      <c r="AY239" s="125">
        <v>-4.7</v>
      </c>
      <c r="AZ239" s="125">
        <v>-0.5</v>
      </c>
      <c r="BA239" s="125">
        <v>-2.8</v>
      </c>
      <c r="BB239" s="125">
        <v>-1</v>
      </c>
      <c r="BC239" s="125">
        <v>-0.1</v>
      </c>
    </row>
    <row r="240" spans="1:55" s="105" customForma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188"/>
      <c r="M240" s="189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190"/>
      <c r="AN240" s="186"/>
      <c r="AO240" s="186"/>
      <c r="AP240" s="186"/>
      <c r="AQ240" s="124">
        <v>42460</v>
      </c>
      <c r="AR240" s="125">
        <v>-5.7450000000000001</v>
      </c>
      <c r="AS240" s="125">
        <v>-16.271999999999998</v>
      </c>
      <c r="AT240" s="125">
        <v>-8.7865000000000002</v>
      </c>
      <c r="AU240" s="125">
        <v>-3.6171000000000002</v>
      </c>
      <c r="AV240" s="125">
        <v>-6.3789999999999996</v>
      </c>
      <c r="AW240" s="125">
        <v>-18.114000000000001</v>
      </c>
      <c r="AX240" s="125">
        <v>-8.9298000000000002</v>
      </c>
      <c r="AY240" s="125">
        <v>-4.3334999999999999</v>
      </c>
      <c r="AZ240" s="125">
        <v>0.70130000000000003</v>
      </c>
      <c r="BA240" s="125">
        <v>2.3986999999999998</v>
      </c>
      <c r="BB240" s="125">
        <v>0.81079999999999997</v>
      </c>
      <c r="BC240" s="125">
        <v>0.53390000000000004</v>
      </c>
    </row>
    <row r="241" spans="1:55" s="105" customForma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188"/>
      <c r="M241" s="189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190"/>
      <c r="AN241" s="186"/>
      <c r="AO241" s="186"/>
      <c r="AP241" s="186"/>
      <c r="AQ241" s="124">
        <v>42490</v>
      </c>
      <c r="AR241" s="125">
        <v>-4.4904999999999999</v>
      </c>
      <c r="AS241" s="125">
        <v>-12.9819</v>
      </c>
      <c r="AT241" s="125">
        <v>-7.6623000000000001</v>
      </c>
      <c r="AU241" s="125">
        <v>-2.4942000000000002</v>
      </c>
      <c r="AV241" s="125">
        <v>-5.9093999999999998</v>
      </c>
      <c r="AW241" s="125">
        <v>-16.855699999999999</v>
      </c>
      <c r="AX241" s="125">
        <v>-8.6135999999999999</v>
      </c>
      <c r="AY241" s="125">
        <v>-3.8761000000000001</v>
      </c>
      <c r="AZ241" s="125">
        <v>1.0085999999999999</v>
      </c>
      <c r="BA241" s="125">
        <v>2.9180999999999999</v>
      </c>
      <c r="BB241" s="125">
        <v>0.91910000000000003</v>
      </c>
      <c r="BC241" s="125">
        <v>0.89759999999999995</v>
      </c>
    </row>
    <row r="242" spans="1:55" s="105" customForma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188"/>
      <c r="M242" s="189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190"/>
      <c r="AN242" s="186"/>
      <c r="AO242" s="186"/>
      <c r="AP242" s="186"/>
      <c r="AQ242" s="124">
        <v>42521</v>
      </c>
      <c r="AR242" s="125">
        <v>-3.7</v>
      </c>
      <c r="AS242" s="125">
        <v>-9.6</v>
      </c>
      <c r="AT242" s="125">
        <v>-7.2</v>
      </c>
      <c r="AU242" s="125">
        <v>-1.8</v>
      </c>
      <c r="AV242" s="125">
        <v>-5.5</v>
      </c>
      <c r="AW242" s="125">
        <v>-15.4</v>
      </c>
      <c r="AX242" s="125">
        <v>-8.3000000000000007</v>
      </c>
      <c r="AY242" s="125">
        <v>-3.5</v>
      </c>
      <c r="AZ242" s="125">
        <v>0.7</v>
      </c>
      <c r="BA242" s="125">
        <v>3.8</v>
      </c>
      <c r="BB242" s="125">
        <v>0.9</v>
      </c>
      <c r="BC242" s="125">
        <v>0.4</v>
      </c>
    </row>
    <row r="243" spans="1:55" s="105" customForma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188"/>
      <c r="M243" s="189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190"/>
      <c r="AN243" s="186"/>
      <c r="AO243" s="186"/>
      <c r="AP243" s="186"/>
      <c r="AQ243" s="124">
        <v>42551</v>
      </c>
      <c r="AR243" s="125">
        <v>-3.5</v>
      </c>
      <c r="AS243" s="125">
        <v>-8.1999999999999993</v>
      </c>
      <c r="AT243" s="125">
        <v>-6.1</v>
      </c>
      <c r="AU243" s="125">
        <v>-2</v>
      </c>
      <c r="AV243" s="125">
        <v>-5.0999999999999996</v>
      </c>
      <c r="AW243" s="125">
        <v>-14.2</v>
      </c>
      <c r="AX243" s="125">
        <v>-8</v>
      </c>
      <c r="AY243" s="125">
        <v>-3.2</v>
      </c>
      <c r="AZ243" s="125">
        <v>-0.3</v>
      </c>
      <c r="BA243" s="125">
        <v>1.9</v>
      </c>
      <c r="BB243" s="125">
        <v>0.3</v>
      </c>
      <c r="BC243" s="125">
        <v>-0.6</v>
      </c>
    </row>
    <row r="244" spans="1:55" s="105" customForma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188"/>
      <c r="M244" s="189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190"/>
      <c r="AN244" s="186"/>
      <c r="AO244" s="186"/>
      <c r="AP244" s="186"/>
      <c r="AQ244" s="124">
        <v>42582</v>
      </c>
      <c r="AR244" s="125">
        <v>-2.2999999999999998</v>
      </c>
      <c r="AS244" s="125">
        <v>-5.6</v>
      </c>
      <c r="AT244" s="125">
        <v>-4.5</v>
      </c>
      <c r="AU244" s="125">
        <v>-1.2</v>
      </c>
      <c r="AV244" s="125">
        <v>-4.7</v>
      </c>
      <c r="AW244" s="125">
        <v>-13</v>
      </c>
      <c r="AX244" s="125">
        <v>-7.5</v>
      </c>
      <c r="AY244" s="125">
        <v>-2.9</v>
      </c>
      <c r="AZ244" s="125">
        <v>0.3</v>
      </c>
      <c r="BA244" s="125">
        <v>1</v>
      </c>
      <c r="BB244" s="125">
        <v>0.4</v>
      </c>
      <c r="BC244" s="125">
        <v>0.1</v>
      </c>
    </row>
    <row r="245" spans="1:55" s="105" customForma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188"/>
      <c r="M245" s="189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190"/>
      <c r="AN245" s="186"/>
      <c r="AO245" s="186"/>
      <c r="AP245" s="186"/>
      <c r="AQ245" s="124">
        <v>42613</v>
      </c>
      <c r="AR245" s="125">
        <v>-1</v>
      </c>
      <c r="AS245" s="125">
        <v>-3.2</v>
      </c>
      <c r="AT245" s="125">
        <v>-2.2999999999999998</v>
      </c>
      <c r="AU245" s="125">
        <v>-0.4</v>
      </c>
      <c r="AV245" s="125">
        <v>-4.3</v>
      </c>
      <c r="AW245" s="125">
        <v>-11.9</v>
      </c>
      <c r="AX245" s="125">
        <v>-6.9</v>
      </c>
      <c r="AY245" s="125">
        <v>-2.6</v>
      </c>
      <c r="AZ245" s="125">
        <v>0.3</v>
      </c>
      <c r="BA245" s="125">
        <v>-0.3</v>
      </c>
      <c r="BB245" s="125">
        <v>0.1</v>
      </c>
      <c r="BC245" s="125">
        <v>0.4</v>
      </c>
    </row>
    <row r="246" spans="1:55" s="105" customForma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188"/>
      <c r="M246" s="189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0"/>
      <c r="AN246" s="186"/>
      <c r="AO246" s="186"/>
      <c r="AP246" s="186"/>
      <c r="AQ246" s="124">
        <v>42643</v>
      </c>
      <c r="AR246" s="125">
        <v>0.1</v>
      </c>
      <c r="AS246" s="125">
        <v>2.1</v>
      </c>
      <c r="AT246" s="125">
        <v>-0.2</v>
      </c>
      <c r="AU246" s="125">
        <v>0.1</v>
      </c>
      <c r="AV246" s="125">
        <v>-3.8</v>
      </c>
      <c r="AW246" s="125">
        <v>-10.4</v>
      </c>
      <c r="AX246" s="125">
        <v>-6.1</v>
      </c>
      <c r="AY246" s="125">
        <v>-2.2999999999999998</v>
      </c>
      <c r="AZ246" s="125">
        <v>0.6</v>
      </c>
      <c r="BA246" s="125">
        <v>2.9</v>
      </c>
      <c r="BB246" s="125">
        <v>1.1000000000000001</v>
      </c>
      <c r="BC246" s="125">
        <v>0.2</v>
      </c>
    </row>
    <row r="247" spans="1:55" s="105" customForma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188"/>
      <c r="M247" s="189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0"/>
      <c r="AN247" s="186"/>
      <c r="AO247" s="186"/>
      <c r="AP247" s="186"/>
      <c r="AQ247" s="124">
        <v>42674</v>
      </c>
      <c r="AR247" s="125">
        <v>1.6</v>
      </c>
      <c r="AS247" s="125">
        <v>7.9</v>
      </c>
      <c r="AT247" s="125">
        <v>1.9</v>
      </c>
      <c r="AU247" s="125">
        <v>0.9</v>
      </c>
      <c r="AV247" s="125">
        <v>-3.3</v>
      </c>
      <c r="AW247" s="125">
        <v>-8.6999999999999993</v>
      </c>
      <c r="AX247" s="125">
        <v>-5.4</v>
      </c>
      <c r="AY247" s="125">
        <v>-2</v>
      </c>
      <c r="AZ247" s="125">
        <v>1</v>
      </c>
      <c r="BA247" s="125">
        <v>4.4000000000000004</v>
      </c>
      <c r="BB247" s="125">
        <v>1.7</v>
      </c>
      <c r="BC247" s="125">
        <v>0.4</v>
      </c>
    </row>
    <row r="248" spans="1:55" s="105" customForma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188"/>
      <c r="M248" s="189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0"/>
      <c r="AN248" s="186"/>
      <c r="AO248" s="186"/>
      <c r="AP248" s="186"/>
      <c r="AQ248" s="124">
        <v>42704</v>
      </c>
      <c r="AR248" s="125">
        <v>4.3</v>
      </c>
      <c r="AS248" s="125">
        <v>14.8</v>
      </c>
      <c r="AT248" s="125">
        <v>5.8</v>
      </c>
      <c r="AU248" s="125">
        <v>2.9</v>
      </c>
      <c r="AV248" s="125">
        <v>-2.6</v>
      </c>
      <c r="AW248" s="125">
        <v>-6.7</v>
      </c>
      <c r="AX248" s="125">
        <v>-4.4000000000000004</v>
      </c>
      <c r="AY248" s="125">
        <v>-1.6</v>
      </c>
      <c r="AZ248" s="125">
        <v>2</v>
      </c>
      <c r="BA248" s="125">
        <v>5.2</v>
      </c>
      <c r="BB248" s="125">
        <v>2.7</v>
      </c>
      <c r="BC248" s="125">
        <v>1.4</v>
      </c>
    </row>
    <row r="249" spans="1:55" s="105" customForma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188"/>
      <c r="M249" s="189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0"/>
      <c r="AN249" s="186"/>
      <c r="AO249" s="186"/>
      <c r="AP249" s="186"/>
      <c r="AQ249" s="124">
        <v>42735</v>
      </c>
      <c r="AR249" s="125">
        <v>7.2</v>
      </c>
      <c r="AS249" s="125">
        <v>21.1</v>
      </c>
      <c r="AT249" s="125">
        <v>9.8000000000000007</v>
      </c>
      <c r="AU249" s="125">
        <v>5.0999999999999996</v>
      </c>
      <c r="AV249" s="125">
        <v>-1.8</v>
      </c>
      <c r="AW249" s="125">
        <v>-4.5999999999999996</v>
      </c>
      <c r="AX249" s="125">
        <v>-3.3</v>
      </c>
      <c r="AY249" s="125">
        <v>-1</v>
      </c>
      <c r="AZ249" s="125">
        <v>2</v>
      </c>
      <c r="BA249" s="125">
        <v>2.7</v>
      </c>
      <c r="BB249" s="125">
        <v>2.7</v>
      </c>
      <c r="BC249" s="125">
        <v>1.6</v>
      </c>
    </row>
    <row r="250" spans="1:55" s="105" customForma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188"/>
      <c r="M250" s="189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0"/>
      <c r="AN250" s="186"/>
      <c r="AO250" s="186"/>
      <c r="AP250" s="186"/>
      <c r="AQ250" s="124">
        <v>42766</v>
      </c>
      <c r="AR250" s="125">
        <v>9.1</v>
      </c>
      <c r="AS250" s="125">
        <v>31</v>
      </c>
      <c r="AT250" s="125">
        <v>12.9</v>
      </c>
      <c r="AU250" s="125">
        <v>5.9</v>
      </c>
      <c r="AV250" s="125">
        <v>9.1</v>
      </c>
      <c r="AW250" s="125">
        <v>31</v>
      </c>
      <c r="AX250" s="125">
        <v>12.9</v>
      </c>
      <c r="AY250" s="125">
        <v>5.9</v>
      </c>
      <c r="AZ250" s="125">
        <v>1.1000000000000001</v>
      </c>
      <c r="BA250" s="125">
        <v>3.5</v>
      </c>
      <c r="BB250" s="125">
        <v>1.7</v>
      </c>
      <c r="BC250" s="125">
        <v>0.6</v>
      </c>
    </row>
    <row r="251" spans="1:55" s="105" customForma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188"/>
      <c r="M251" s="189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0"/>
      <c r="AN251" s="186"/>
      <c r="AO251" s="186"/>
      <c r="AP251" s="186"/>
      <c r="AQ251" s="124">
        <v>42794</v>
      </c>
      <c r="AR251" s="125">
        <v>10.4</v>
      </c>
      <c r="AS251" s="125">
        <v>36.1</v>
      </c>
      <c r="AT251" s="125">
        <v>15.5</v>
      </c>
      <c r="AU251" s="125">
        <v>6.6</v>
      </c>
      <c r="AV251" s="125">
        <v>9.6999999999999993</v>
      </c>
      <c r="AW251" s="125">
        <v>33.5</v>
      </c>
      <c r="AX251" s="125">
        <v>14.2</v>
      </c>
      <c r="AY251" s="125">
        <v>6.2</v>
      </c>
      <c r="AZ251" s="125">
        <v>0.7</v>
      </c>
      <c r="BA251" s="125">
        <v>1</v>
      </c>
      <c r="BB251" s="125">
        <v>1.2</v>
      </c>
      <c r="BC251" s="125">
        <v>0.5</v>
      </c>
    </row>
    <row r="252" spans="1:55" s="105" customForma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188"/>
      <c r="M252" s="189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0"/>
      <c r="AN252" s="186"/>
      <c r="AO252" s="186"/>
      <c r="AP252" s="186"/>
      <c r="AQ252" s="124">
        <v>42825</v>
      </c>
      <c r="AR252" s="125">
        <v>10.1</v>
      </c>
      <c r="AS252" s="125">
        <v>33.700000000000003</v>
      </c>
      <c r="AT252" s="125">
        <v>14.9</v>
      </c>
      <c r="AU252" s="125">
        <v>6.5</v>
      </c>
      <c r="AV252" s="125">
        <v>9.9</v>
      </c>
      <c r="AW252" s="125">
        <v>33.6</v>
      </c>
      <c r="AX252" s="125">
        <v>14.5</v>
      </c>
      <c r="AY252" s="125">
        <v>6.3</v>
      </c>
      <c r="AZ252" s="125">
        <v>0.5</v>
      </c>
      <c r="BA252" s="125">
        <v>0.6</v>
      </c>
      <c r="BB252" s="125">
        <v>0.3</v>
      </c>
      <c r="BC252" s="125">
        <v>0.5</v>
      </c>
    </row>
    <row r="253" spans="1:55" s="105" customForma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188"/>
      <c r="M253" s="189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0"/>
      <c r="AN253" s="186"/>
      <c r="AO253" s="186"/>
      <c r="AP253" s="186"/>
      <c r="AQ253" s="124">
        <v>42855</v>
      </c>
      <c r="AR253" s="125">
        <v>8.4</v>
      </c>
      <c r="AS253" s="125">
        <v>28.3</v>
      </c>
      <c r="AT253" s="125">
        <v>13</v>
      </c>
      <c r="AU253" s="125">
        <v>5.2</v>
      </c>
      <c r="AV253" s="125">
        <v>9.5</v>
      </c>
      <c r="AW253" s="125">
        <v>32.200000000000003</v>
      </c>
      <c r="AX253" s="125">
        <v>14.1</v>
      </c>
      <c r="AY253" s="125">
        <v>6</v>
      </c>
      <c r="AZ253" s="125">
        <v>-0.6</v>
      </c>
      <c r="BA253" s="125">
        <v>-1.2</v>
      </c>
      <c r="BB253" s="125">
        <v>-0.8</v>
      </c>
      <c r="BC253" s="125">
        <v>-0.4</v>
      </c>
    </row>
    <row r="254" spans="1:55">
      <c r="L254" s="188"/>
      <c r="M254" s="184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AN254" s="186"/>
      <c r="AO254" s="186"/>
      <c r="AP254" s="186"/>
      <c r="AQ254" s="124">
        <v>42886</v>
      </c>
      <c r="AR254" s="125">
        <v>7.3</v>
      </c>
      <c r="AS254" s="125">
        <v>22.7</v>
      </c>
      <c r="AT254" s="125">
        <v>11.1</v>
      </c>
      <c r="AU254" s="125">
        <v>4.5999999999999996</v>
      </c>
      <c r="AV254" s="125">
        <v>9.1</v>
      </c>
      <c r="AW254" s="125">
        <v>30.2</v>
      </c>
      <c r="AX254" s="125">
        <v>13.5</v>
      </c>
      <c r="AY254" s="125">
        <v>5.8</v>
      </c>
      <c r="AZ254" s="125">
        <v>-0.4</v>
      </c>
      <c r="BA254" s="125">
        <v>-0.8</v>
      </c>
      <c r="BB254" s="125">
        <v>-0.7</v>
      </c>
      <c r="BC254" s="125">
        <v>-0.2</v>
      </c>
    </row>
    <row r="255" spans="1:55">
      <c r="L255" s="188"/>
      <c r="M255" s="184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AN255" s="186"/>
      <c r="AO255" s="186"/>
      <c r="AP255" s="186"/>
      <c r="AQ255" s="124">
        <v>42916</v>
      </c>
      <c r="AR255" s="125">
        <v>7.3</v>
      </c>
      <c r="AS255" s="125">
        <v>18.3</v>
      </c>
      <c r="AT255" s="125">
        <v>10</v>
      </c>
      <c r="AU255" s="125">
        <v>5.4</v>
      </c>
      <c r="AV255" s="125">
        <v>8.8000000000000007</v>
      </c>
      <c r="AW255" s="125">
        <v>28.1</v>
      </c>
      <c r="AX255" s="125">
        <v>12.9</v>
      </c>
      <c r="AY255" s="125">
        <v>5.7</v>
      </c>
      <c r="AZ255" s="125">
        <v>-0.2</v>
      </c>
      <c r="BA255" s="125">
        <v>-1.7</v>
      </c>
      <c r="BB255" s="125">
        <v>-0.7</v>
      </c>
      <c r="BC255" s="125">
        <v>0.1</v>
      </c>
    </row>
    <row r="256" spans="1:55">
      <c r="L256" s="188"/>
      <c r="M256" s="184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AN256" s="186"/>
      <c r="AO256" s="186"/>
      <c r="AP256" s="186"/>
      <c r="AQ256" s="124">
        <v>42947</v>
      </c>
      <c r="AR256" s="125">
        <v>7.3</v>
      </c>
      <c r="AS256" s="125">
        <v>15.8</v>
      </c>
      <c r="AT256" s="125">
        <v>9.3000000000000007</v>
      </c>
      <c r="AU256" s="125">
        <v>5.8</v>
      </c>
      <c r="AV256" s="125">
        <v>8.6</v>
      </c>
      <c r="AW256" s="125">
        <v>26.2</v>
      </c>
      <c r="AX256" s="125">
        <v>12.4</v>
      </c>
      <c r="AY256" s="125">
        <v>5.7</v>
      </c>
      <c r="AZ256" s="125">
        <v>0.2</v>
      </c>
      <c r="BA256" s="125">
        <v>-1.1000000000000001</v>
      </c>
      <c r="BB256" s="125">
        <v>-0.2</v>
      </c>
      <c r="BC256" s="125">
        <v>0.5</v>
      </c>
    </row>
    <row r="257" spans="12:55">
      <c r="L257" s="188"/>
      <c r="M257" s="184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AN257" s="186"/>
      <c r="AO257" s="186"/>
      <c r="AP257" s="186"/>
      <c r="AQ257" s="124">
        <v>42978</v>
      </c>
      <c r="AR257" s="125">
        <v>8.3000000000000007</v>
      </c>
      <c r="AS257" s="125">
        <v>18.2</v>
      </c>
      <c r="AT257" s="125">
        <v>11</v>
      </c>
      <c r="AU257" s="125">
        <v>6.4</v>
      </c>
      <c r="AV257" s="125">
        <v>8.5</v>
      </c>
      <c r="AW257" s="125">
        <v>25.2</v>
      </c>
      <c r="AX257" s="125">
        <v>12.2</v>
      </c>
      <c r="AY257" s="125">
        <v>5.8</v>
      </c>
      <c r="AZ257" s="125">
        <v>1.2</v>
      </c>
      <c r="BA257" s="125">
        <v>1.8</v>
      </c>
      <c r="BB257" s="125">
        <v>1.7</v>
      </c>
      <c r="BC257" s="125">
        <v>1</v>
      </c>
    </row>
    <row r="258" spans="12:55">
      <c r="L258" s="188"/>
      <c r="M258" s="184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AN258" s="186"/>
      <c r="AO258" s="186"/>
      <c r="AP258" s="186"/>
      <c r="AQ258" s="124">
        <v>43008</v>
      </c>
      <c r="AR258" s="125">
        <v>9.1</v>
      </c>
      <c r="AS258" s="125">
        <v>17.2</v>
      </c>
      <c r="AT258" s="125">
        <v>11.9</v>
      </c>
      <c r="AU258" s="125">
        <v>7.3</v>
      </c>
      <c r="AV258" s="125">
        <v>8.6</v>
      </c>
      <c r="AW258" s="125">
        <v>24.2</v>
      </c>
      <c r="AX258" s="125">
        <v>12.2</v>
      </c>
      <c r="AY258" s="125">
        <v>6</v>
      </c>
      <c r="AZ258" s="125">
        <v>1.3</v>
      </c>
      <c r="BA258" s="125">
        <v>2</v>
      </c>
      <c r="BB258" s="125">
        <v>1.9</v>
      </c>
      <c r="BC258" s="125">
        <v>1</v>
      </c>
    </row>
    <row r="259" spans="12:55">
      <c r="L259" s="188"/>
      <c r="M259" s="184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AN259" s="186"/>
      <c r="AO259" s="186"/>
      <c r="AP259" s="186"/>
      <c r="AQ259" s="124">
        <v>43039</v>
      </c>
      <c r="AR259" s="125">
        <v>9</v>
      </c>
      <c r="AS259" s="125">
        <v>14.7</v>
      </c>
      <c r="AT259" s="125">
        <v>11.6</v>
      </c>
      <c r="AU259" s="125">
        <v>7.5</v>
      </c>
      <c r="AV259" s="125">
        <v>8.6</v>
      </c>
      <c r="AW259" s="125">
        <v>23.2</v>
      </c>
      <c r="AX259" s="125">
        <v>12.1</v>
      </c>
      <c r="AY259" s="125">
        <v>6.1</v>
      </c>
      <c r="AZ259" s="125">
        <v>0.9</v>
      </c>
      <c r="BA259" s="125">
        <v>2.1</v>
      </c>
      <c r="BB259" s="125">
        <v>1.4</v>
      </c>
      <c r="BC259" s="125">
        <v>0.6</v>
      </c>
    </row>
    <row r="260" spans="12:55">
      <c r="L260" s="188"/>
      <c r="M260" s="184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AN260" s="186"/>
      <c r="AO260" s="186"/>
      <c r="AP260" s="186"/>
      <c r="AQ260" s="124">
        <v>43069</v>
      </c>
      <c r="AR260" s="125">
        <v>7.5</v>
      </c>
      <c r="AS260" s="125">
        <v>10.8</v>
      </c>
      <c r="AT260" s="125">
        <v>9.6999999999999993</v>
      </c>
      <c r="AU260" s="125">
        <v>6.3</v>
      </c>
      <c r="AV260" s="125">
        <v>8.5</v>
      </c>
      <c r="AW260" s="125">
        <v>21.9</v>
      </c>
      <c r="AX260" s="125">
        <v>11.9</v>
      </c>
      <c r="AY260" s="125">
        <v>6.1</v>
      </c>
      <c r="AZ260" s="125">
        <v>0.6</v>
      </c>
      <c r="BA260" s="125">
        <v>1.7</v>
      </c>
      <c r="BB260" s="125">
        <v>1</v>
      </c>
      <c r="BC260" s="125">
        <v>0.3</v>
      </c>
    </row>
    <row r="261" spans="12:55">
      <c r="L261" s="188"/>
      <c r="M261" s="184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AN261" s="186"/>
      <c r="AO261" s="186"/>
      <c r="AP261" s="186"/>
      <c r="AQ261" s="124">
        <v>43100</v>
      </c>
      <c r="AR261" s="125">
        <v>6.4</v>
      </c>
      <c r="AS261" s="125">
        <v>9.1</v>
      </c>
      <c r="AT261" s="125">
        <v>8.1</v>
      </c>
      <c r="AU261" s="125">
        <v>5.5</v>
      </c>
      <c r="AV261" s="125">
        <v>8.3000000000000007</v>
      </c>
      <c r="AW261" s="125">
        <v>20.7</v>
      </c>
      <c r="AX261" s="125">
        <v>11.5</v>
      </c>
      <c r="AY261" s="125">
        <v>6.1</v>
      </c>
      <c r="AZ261" s="125">
        <v>0.9</v>
      </c>
      <c r="BA261" s="125">
        <v>1.1000000000000001</v>
      </c>
      <c r="BB261" s="125">
        <v>1.2</v>
      </c>
      <c r="BC261" s="125">
        <v>0.8</v>
      </c>
    </row>
    <row r="262" spans="12:55">
      <c r="L262" s="188"/>
      <c r="M262" s="184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AN262" s="186"/>
      <c r="AO262" s="186"/>
      <c r="AP262" s="186"/>
      <c r="AQ262" s="124">
        <v>43131</v>
      </c>
      <c r="AR262" s="125">
        <v>5.7</v>
      </c>
      <c r="AS262" s="125">
        <v>6.8</v>
      </c>
      <c r="AT262" s="125">
        <v>7.3</v>
      </c>
      <c r="AU262" s="125">
        <v>4.9000000000000004</v>
      </c>
      <c r="AV262" s="125">
        <v>5.7</v>
      </c>
      <c r="AW262" s="125">
        <v>6.8</v>
      </c>
      <c r="AX262" s="125">
        <v>7.3</v>
      </c>
      <c r="AY262" s="125">
        <v>4.9000000000000004</v>
      </c>
      <c r="AZ262" s="125">
        <v>0.3</v>
      </c>
      <c r="BA262" s="125">
        <v>1.3</v>
      </c>
      <c r="BB262" s="125">
        <v>0.9</v>
      </c>
      <c r="BC262" s="125">
        <v>0</v>
      </c>
    </row>
    <row r="263" spans="12:55">
      <c r="L263" s="188"/>
      <c r="M263" s="184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AN263" s="186"/>
      <c r="AO263" s="186"/>
      <c r="AP263" s="186"/>
      <c r="AQ263" s="124">
        <v>43159</v>
      </c>
      <c r="AR263" s="125">
        <v>4.8</v>
      </c>
      <c r="AS263" s="125">
        <v>6.4</v>
      </c>
      <c r="AT263" s="125">
        <v>5.9</v>
      </c>
      <c r="AU263" s="125">
        <v>4.2</v>
      </c>
      <c r="AV263" s="125">
        <v>5.2</v>
      </c>
      <c r="AW263" s="125">
        <v>6.6</v>
      </c>
      <c r="AX263" s="125">
        <v>6.6</v>
      </c>
      <c r="AY263" s="125">
        <v>4.5999999999999996</v>
      </c>
      <c r="AZ263" s="125">
        <v>-0.1</v>
      </c>
      <c r="BA263" s="125">
        <v>0.6</v>
      </c>
      <c r="BB263" s="125">
        <v>0</v>
      </c>
      <c r="BC263" s="125">
        <v>-0.2</v>
      </c>
    </row>
    <row r="264" spans="12:55">
      <c r="L264" s="188"/>
      <c r="M264" s="184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AN264" s="186"/>
      <c r="AO264" s="186"/>
      <c r="AP264" s="186"/>
      <c r="AQ264" s="124">
        <v>43190</v>
      </c>
      <c r="AR264" s="125">
        <v>4.0999999999999996</v>
      </c>
      <c r="AS264" s="125">
        <v>5</v>
      </c>
      <c r="AT264" s="125">
        <v>5.0999999999999996</v>
      </c>
      <c r="AU264" s="125">
        <v>3.7</v>
      </c>
      <c r="AV264" s="125">
        <v>4.9000000000000004</v>
      </c>
      <c r="AW264" s="125">
        <v>6.1</v>
      </c>
      <c r="AX264" s="125">
        <v>6.1</v>
      </c>
      <c r="AY264" s="125">
        <v>4.3</v>
      </c>
      <c r="AZ264" s="125">
        <v>-0.2</v>
      </c>
      <c r="BA264" s="125">
        <v>-0.8</v>
      </c>
      <c r="BB264" s="125">
        <v>-0.5</v>
      </c>
      <c r="BC264" s="125">
        <v>0</v>
      </c>
    </row>
    <row r="265" spans="12:55">
      <c r="L265" s="188"/>
      <c r="M265" s="184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AN265" s="186"/>
      <c r="AO265" s="186"/>
      <c r="AP265" s="186"/>
      <c r="AQ265" s="124">
        <v>43220</v>
      </c>
      <c r="AR265" s="125">
        <v>4.5</v>
      </c>
      <c r="AS265" s="125">
        <v>6.1</v>
      </c>
      <c r="AT265" s="125">
        <v>5.7</v>
      </c>
      <c r="AU265" s="125">
        <v>3.9</v>
      </c>
      <c r="AV265" s="125">
        <v>4.8</v>
      </c>
      <c r="AW265" s="125">
        <v>6.1</v>
      </c>
      <c r="AX265" s="125">
        <v>6</v>
      </c>
      <c r="AY265" s="125">
        <v>4.2</v>
      </c>
      <c r="AZ265" s="125">
        <v>-0.2</v>
      </c>
      <c r="BA265" s="125">
        <v>-0.2</v>
      </c>
      <c r="BB265" s="125">
        <v>-0.1</v>
      </c>
      <c r="BC265" s="125">
        <v>-0.2</v>
      </c>
    </row>
    <row r="266" spans="12:55">
      <c r="L266" s="188"/>
      <c r="M266" s="184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AN266" s="186"/>
      <c r="AO266" s="186"/>
      <c r="AP266" s="186"/>
      <c r="AQ266" s="124">
        <v>43251</v>
      </c>
      <c r="AR266" s="125">
        <v>5.4</v>
      </c>
      <c r="AS266" s="125">
        <v>8.1</v>
      </c>
      <c r="AT266" s="125">
        <v>7.4</v>
      </c>
      <c r="AU266" s="125">
        <v>4.4000000000000004</v>
      </c>
      <c r="AV266" s="125">
        <v>4.9000000000000004</v>
      </c>
      <c r="AW266" s="125">
        <v>6.5</v>
      </c>
      <c r="AX266" s="125">
        <v>6.3</v>
      </c>
      <c r="AY266" s="125">
        <v>4.2</v>
      </c>
      <c r="AZ266" s="125">
        <v>0.5</v>
      </c>
      <c r="BA266" s="125">
        <v>1.1000000000000001</v>
      </c>
      <c r="BB266" s="125">
        <v>0.8</v>
      </c>
      <c r="BC266" s="125">
        <v>0.3</v>
      </c>
    </row>
    <row r="267" spans="12:55">
      <c r="L267" s="188"/>
      <c r="M267" s="184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AN267" s="186"/>
      <c r="AO267" s="186"/>
      <c r="AP267" s="186"/>
      <c r="AQ267" s="124">
        <v>43281</v>
      </c>
      <c r="AR267" s="125">
        <v>6.1</v>
      </c>
      <c r="AS267" s="125">
        <v>11.5</v>
      </c>
      <c r="AT267" s="125">
        <v>8.8000000000000007</v>
      </c>
      <c r="AU267" s="125">
        <v>4.5999999999999996</v>
      </c>
      <c r="AV267" s="125">
        <v>5.0999999999999996</v>
      </c>
      <c r="AW267" s="125">
        <v>7.3</v>
      </c>
      <c r="AX267" s="125">
        <v>6.7</v>
      </c>
      <c r="AY267" s="125">
        <v>4.3</v>
      </c>
      <c r="AZ267" s="125">
        <v>0.4</v>
      </c>
      <c r="BA267" s="125">
        <v>1.3</v>
      </c>
      <c r="BB267" s="125">
        <v>0.6</v>
      </c>
      <c r="BC267" s="125">
        <v>0.3</v>
      </c>
    </row>
    <row r="268" spans="12:55">
      <c r="L268" s="188"/>
      <c r="M268" s="184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AN268" s="186"/>
      <c r="AO268" s="186"/>
      <c r="AP268" s="186"/>
      <c r="AQ268" s="124">
        <v>43312</v>
      </c>
      <c r="AR268" s="125">
        <v>6</v>
      </c>
      <c r="AS268" s="125">
        <v>13.4</v>
      </c>
      <c r="AT268" s="125">
        <v>9</v>
      </c>
      <c r="AU268" s="125">
        <v>4.0999999999999996</v>
      </c>
      <c r="AV268" s="125">
        <v>5.2</v>
      </c>
      <c r="AW268" s="125">
        <v>8.1</v>
      </c>
      <c r="AX268" s="125">
        <v>7</v>
      </c>
      <c r="AY268" s="125">
        <v>4.3</v>
      </c>
      <c r="AZ268" s="125">
        <v>0.1</v>
      </c>
      <c r="BA268" s="125">
        <v>0.6</v>
      </c>
      <c r="BB268" s="125">
        <v>-0.1</v>
      </c>
      <c r="BC268" s="125">
        <v>0.1</v>
      </c>
    </row>
    <row r="269" spans="12:55">
      <c r="L269" s="188"/>
      <c r="M269" s="184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AN269" s="186"/>
      <c r="AO269" s="186"/>
      <c r="AP269" s="186"/>
      <c r="AQ269" s="124">
        <v>43343</v>
      </c>
      <c r="AR269" s="125">
        <v>5.2</v>
      </c>
      <c r="AS269" s="125">
        <v>12.1</v>
      </c>
      <c r="AT269" s="125">
        <v>7.8</v>
      </c>
      <c r="AU269" s="125">
        <v>3.5</v>
      </c>
      <c r="AV269" s="125">
        <v>5.2</v>
      </c>
      <c r="AW269" s="125">
        <v>8.6</v>
      </c>
      <c r="AX269" s="125">
        <v>7.1</v>
      </c>
      <c r="AY269" s="125">
        <v>4.2</v>
      </c>
      <c r="AZ269" s="125">
        <v>0.5</v>
      </c>
      <c r="BA269" s="125">
        <v>0.6</v>
      </c>
      <c r="BB269" s="125">
        <v>0.6</v>
      </c>
      <c r="BC269" s="125">
        <v>0.4</v>
      </c>
    </row>
    <row r="270" spans="12:55">
      <c r="L270" s="188"/>
      <c r="M270" s="184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AN270" s="186"/>
      <c r="AO270" s="186"/>
      <c r="AP270" s="186"/>
      <c r="AQ270" s="124">
        <v>43373</v>
      </c>
      <c r="AR270" s="125">
        <v>4.5999999999999996</v>
      </c>
      <c r="AS270" s="125">
        <v>11.7</v>
      </c>
      <c r="AT270" s="125">
        <v>7.3</v>
      </c>
      <c r="AU270" s="125">
        <v>2.9</v>
      </c>
      <c r="AV270" s="125">
        <v>5.2</v>
      </c>
      <c r="AW270" s="125">
        <v>9</v>
      </c>
      <c r="AX270" s="125">
        <v>7.1</v>
      </c>
      <c r="AY270" s="125">
        <v>4</v>
      </c>
      <c r="AZ270" s="125">
        <v>0.7</v>
      </c>
      <c r="BA270" s="125">
        <v>1.6</v>
      </c>
      <c r="BB270" s="125">
        <v>1.4</v>
      </c>
      <c r="BC270" s="125">
        <v>0.4</v>
      </c>
    </row>
    <row r="271" spans="12:55">
      <c r="L271" s="188"/>
      <c r="M271" s="184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AN271" s="186"/>
      <c r="AO271" s="186"/>
      <c r="AP271" s="186"/>
      <c r="AQ271" s="124">
        <v>43404</v>
      </c>
      <c r="AR271" s="125">
        <v>4.2</v>
      </c>
      <c r="AS271" s="125">
        <v>12.4</v>
      </c>
      <c r="AT271" s="125">
        <v>6.7</v>
      </c>
      <c r="AU271" s="125">
        <v>2.5</v>
      </c>
      <c r="AV271" s="125">
        <v>5.0999999999999996</v>
      </c>
      <c r="AW271" s="125">
        <v>9.3000000000000007</v>
      </c>
      <c r="AX271" s="125">
        <v>7.1</v>
      </c>
      <c r="AY271" s="125">
        <v>3.9</v>
      </c>
      <c r="AZ271" s="125">
        <v>0.6</v>
      </c>
      <c r="BA271" s="125">
        <v>2.8</v>
      </c>
      <c r="BB271" s="125">
        <v>0.9</v>
      </c>
      <c r="BC271" s="125">
        <v>0.2</v>
      </c>
    </row>
    <row r="272" spans="12:55">
      <c r="L272" s="188"/>
      <c r="M272" s="184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AN272" s="186"/>
      <c r="AO272" s="186"/>
      <c r="AP272" s="186"/>
      <c r="AQ272" s="124">
        <v>43434</v>
      </c>
      <c r="AR272" s="125">
        <v>3.3</v>
      </c>
      <c r="AS272" s="125">
        <v>9.1999999999999993</v>
      </c>
      <c r="AT272" s="125">
        <v>4.5999999999999996</v>
      </c>
      <c r="AU272" s="125">
        <v>2.2000000000000002</v>
      </c>
      <c r="AV272" s="125">
        <v>4.9000000000000004</v>
      </c>
      <c r="AW272" s="125">
        <v>9.3000000000000007</v>
      </c>
      <c r="AX272" s="125">
        <v>6.9</v>
      </c>
      <c r="AY272" s="125">
        <v>3.7</v>
      </c>
      <c r="AZ272" s="125">
        <v>-0.3</v>
      </c>
      <c r="BA272" s="125">
        <v>-1.3</v>
      </c>
      <c r="BB272" s="125">
        <v>-1.1000000000000001</v>
      </c>
      <c r="BC272" s="125">
        <v>0</v>
      </c>
    </row>
    <row r="273" spans="12:55">
      <c r="L273" s="188"/>
      <c r="M273" s="184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AN273" s="186"/>
      <c r="AO273" s="186"/>
      <c r="AP273" s="186"/>
      <c r="AQ273" s="124">
        <v>43465</v>
      </c>
      <c r="AR273" s="125">
        <v>1</v>
      </c>
      <c r="AS273" s="125">
        <v>3.8</v>
      </c>
      <c r="AT273" s="125">
        <v>0.8</v>
      </c>
      <c r="AU273" s="125">
        <v>0.8</v>
      </c>
      <c r="AV273" s="125">
        <v>4.5999999999999996</v>
      </c>
      <c r="AW273" s="125">
        <v>8.8000000000000007</v>
      </c>
      <c r="AX273" s="125">
        <v>6.3</v>
      </c>
      <c r="AY273" s="125">
        <v>3.5</v>
      </c>
      <c r="AZ273" s="125">
        <v>-1.3</v>
      </c>
      <c r="BA273" s="125">
        <v>-3.9</v>
      </c>
      <c r="BB273" s="125">
        <v>-2.5</v>
      </c>
      <c r="BC273" s="125">
        <v>-0.6</v>
      </c>
    </row>
    <row r="274" spans="12:55">
      <c r="L274" s="188"/>
      <c r="M274" s="184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AN274" s="186"/>
      <c r="AO274" s="186"/>
      <c r="AP274" s="186"/>
      <c r="AQ274" s="124">
        <v>43496</v>
      </c>
      <c r="AR274" s="125">
        <v>-0.1</v>
      </c>
      <c r="AS274" s="125">
        <v>1.2</v>
      </c>
      <c r="AT274" s="125">
        <v>-1.6</v>
      </c>
      <c r="AU274" s="125">
        <v>0.3</v>
      </c>
      <c r="AV274" s="125">
        <v>-0.1</v>
      </c>
      <c r="AW274" s="125">
        <v>1.2</v>
      </c>
      <c r="AX274" s="125">
        <v>-1.6</v>
      </c>
      <c r="AY274" s="125">
        <v>0.3</v>
      </c>
      <c r="AZ274" s="125">
        <v>-0.8</v>
      </c>
      <c r="BA274" s="125">
        <v>-1.2</v>
      </c>
      <c r="BB274" s="125">
        <v>-1.5</v>
      </c>
      <c r="BC274" s="125">
        <v>-0.4</v>
      </c>
    </row>
    <row r="275" spans="12:55">
      <c r="L275" s="188"/>
      <c r="M275" s="184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AN275" s="186"/>
      <c r="AO275" s="186"/>
      <c r="AP275" s="186"/>
      <c r="AQ275" s="124">
        <v>43524</v>
      </c>
      <c r="AR275" s="125">
        <v>-0.1</v>
      </c>
      <c r="AS275" s="125">
        <v>1.8</v>
      </c>
      <c r="AT275" s="125">
        <v>-1.5</v>
      </c>
      <c r="AU275" s="125">
        <v>0.3</v>
      </c>
      <c r="AV275" s="125">
        <v>-0.1</v>
      </c>
      <c r="AW275" s="125">
        <v>1.5</v>
      </c>
      <c r="AX275" s="125">
        <v>-1.5</v>
      </c>
      <c r="AY275" s="125">
        <v>0.3</v>
      </c>
      <c r="AZ275" s="125">
        <v>0</v>
      </c>
      <c r="BA275" s="125">
        <v>1.1000000000000001</v>
      </c>
      <c r="BB275" s="125">
        <v>0.1</v>
      </c>
      <c r="BC275" s="125">
        <v>-0.2</v>
      </c>
    </row>
    <row r="276" spans="12:55">
      <c r="L276" s="188"/>
      <c r="M276" s="184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AN276" s="186"/>
      <c r="AO276" s="186"/>
      <c r="AP276" s="186"/>
      <c r="AQ276" s="124">
        <v>43555</v>
      </c>
      <c r="AR276" s="125">
        <v>0.3</v>
      </c>
      <c r="AS276" s="125">
        <v>4.2</v>
      </c>
      <c r="AT276" s="125">
        <v>-0.6</v>
      </c>
      <c r="AU276" s="125">
        <v>0.4</v>
      </c>
      <c r="AV276" s="125">
        <v>0</v>
      </c>
      <c r="AW276" s="125">
        <v>2.4</v>
      </c>
      <c r="AX276" s="125">
        <v>-1.2</v>
      </c>
      <c r="AY276" s="125">
        <v>0.3</v>
      </c>
      <c r="AZ276" s="125">
        <v>0.2</v>
      </c>
      <c r="BA276" s="125">
        <v>1.7</v>
      </c>
      <c r="BB276" s="125">
        <v>0.3</v>
      </c>
      <c r="BC276" s="125">
        <v>0</v>
      </c>
    </row>
    <row r="277" spans="12:55">
      <c r="L277" s="188"/>
      <c r="M277" s="184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AN277" s="186"/>
      <c r="AO277" s="186"/>
      <c r="AP277" s="186"/>
      <c r="AQ277" s="124">
        <v>43585</v>
      </c>
      <c r="AR277" s="125">
        <v>0.9</v>
      </c>
      <c r="AS277" s="125">
        <v>5.3</v>
      </c>
      <c r="AT277" s="125">
        <v>0</v>
      </c>
      <c r="AU277" s="125">
        <v>0.9</v>
      </c>
      <c r="AV277" s="125">
        <v>0.3</v>
      </c>
      <c r="AW277" s="125">
        <v>3.1</v>
      </c>
      <c r="AX277" s="125">
        <v>-0.9</v>
      </c>
      <c r="AY277" s="125">
        <v>0.5</v>
      </c>
      <c r="AZ277" s="125">
        <v>0.4</v>
      </c>
      <c r="BA277" s="125">
        <v>0.8</v>
      </c>
      <c r="BB277" s="125">
        <v>0.5</v>
      </c>
      <c r="BC277" s="125">
        <v>0.3</v>
      </c>
    </row>
    <row r="278" spans="12:55">
      <c r="L278" s="188"/>
      <c r="M278" s="184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AN278" s="186"/>
      <c r="AO278" s="186"/>
      <c r="AP278" s="186"/>
      <c r="AQ278" s="124">
        <v>43616</v>
      </c>
      <c r="AR278" s="125">
        <v>0.6</v>
      </c>
      <c r="AS278" s="125">
        <v>6.1</v>
      </c>
      <c r="AT278" s="125">
        <v>-0.6</v>
      </c>
      <c r="AU278" s="125">
        <v>0.5</v>
      </c>
      <c r="AV278" s="125">
        <v>0.3</v>
      </c>
      <c r="AW278" s="125">
        <v>3.7</v>
      </c>
      <c r="AX278" s="125">
        <v>-0.9</v>
      </c>
      <c r="AY278" s="125">
        <v>0.5</v>
      </c>
      <c r="AZ278" s="125">
        <v>0.2</v>
      </c>
      <c r="BA278" s="125">
        <v>1.9</v>
      </c>
      <c r="BB278" s="125">
        <v>0.2</v>
      </c>
      <c r="BC278" s="125">
        <v>0</v>
      </c>
    </row>
    <row r="279" spans="12:55">
      <c r="L279" s="188"/>
      <c r="M279" s="184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AN279" s="186"/>
      <c r="AO279" s="186"/>
      <c r="AP279" s="186"/>
      <c r="AQ279" s="124">
        <v>43646</v>
      </c>
      <c r="AR279" s="125">
        <v>-0.3</v>
      </c>
      <c r="AS279" s="125">
        <v>4.5</v>
      </c>
      <c r="AT279" s="125">
        <v>-2.1</v>
      </c>
      <c r="AU279" s="125">
        <v>0</v>
      </c>
      <c r="AV279" s="125">
        <v>0.2</v>
      </c>
      <c r="AW279" s="125">
        <v>3.8</v>
      </c>
      <c r="AX279" s="125">
        <v>-1.1000000000000001</v>
      </c>
      <c r="AY279" s="125">
        <v>0.4</v>
      </c>
      <c r="AZ279" s="125">
        <v>-0.4</v>
      </c>
      <c r="BA279" s="125">
        <v>-0.1</v>
      </c>
      <c r="BB279" s="125">
        <v>-1</v>
      </c>
      <c r="BC279" s="125">
        <v>-0.2</v>
      </c>
    </row>
    <row r="280" spans="12:55">
      <c r="L280" s="188"/>
      <c r="M280" s="184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AN280" s="186"/>
      <c r="AO280" s="186"/>
      <c r="AP280" s="186"/>
      <c r="AQ280" s="124">
        <v>43677</v>
      </c>
      <c r="AR280" s="125">
        <v>-0.7</v>
      </c>
      <c r="AS280" s="125">
        <v>3.2</v>
      </c>
      <c r="AT280" s="125">
        <v>-2.9</v>
      </c>
      <c r="AU280" s="125">
        <v>-0.2</v>
      </c>
      <c r="AV280" s="125">
        <v>0.1</v>
      </c>
      <c r="AW280" s="125">
        <v>3.8</v>
      </c>
      <c r="AX280" s="125">
        <v>-1.3</v>
      </c>
      <c r="AY280" s="125">
        <v>0.3</v>
      </c>
      <c r="AZ280" s="125">
        <v>-0.3</v>
      </c>
      <c r="BA280" s="125">
        <v>-0.7</v>
      </c>
      <c r="BB280" s="125">
        <v>-0.8</v>
      </c>
      <c r="BC280" s="125">
        <v>-0.1</v>
      </c>
    </row>
    <row r="281" spans="12:55">
      <c r="L281" s="188"/>
      <c r="M281" s="184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AN281" s="186"/>
      <c r="AO281" s="186"/>
      <c r="AP281" s="186"/>
      <c r="AQ281" s="124">
        <v>43708</v>
      </c>
      <c r="AR281" s="125">
        <v>-1.3</v>
      </c>
      <c r="AS281" s="125">
        <v>2.8</v>
      </c>
      <c r="AT281" s="125">
        <v>-3.5</v>
      </c>
      <c r="AU281" s="125">
        <v>-0.8</v>
      </c>
      <c r="AV281" s="125">
        <v>-0.1</v>
      </c>
      <c r="AW281" s="125">
        <v>3.6</v>
      </c>
      <c r="AX281" s="125">
        <v>-1.6</v>
      </c>
      <c r="AY281" s="125">
        <v>0.2</v>
      </c>
      <c r="AZ281" s="125">
        <v>-0.2</v>
      </c>
      <c r="BA281" s="125">
        <v>0.2</v>
      </c>
      <c r="BB281" s="125">
        <v>0</v>
      </c>
      <c r="BC281" s="125">
        <v>-0.3</v>
      </c>
    </row>
    <row r="282" spans="12:55">
      <c r="L282" s="188"/>
      <c r="M282" s="184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AN282" s="186"/>
      <c r="AO282" s="186"/>
      <c r="AP282" s="186"/>
      <c r="AQ282" s="124">
        <v>43738</v>
      </c>
      <c r="AR282" s="125">
        <v>-2</v>
      </c>
      <c r="AS282" s="125">
        <v>0.6</v>
      </c>
      <c r="AT282" s="125">
        <v>-4.8</v>
      </c>
      <c r="AU282" s="125">
        <v>-1.2</v>
      </c>
      <c r="AV282" s="125">
        <v>-0.3</v>
      </c>
      <c r="AW282" s="125">
        <v>3.3</v>
      </c>
      <c r="AX282" s="125">
        <v>-2</v>
      </c>
      <c r="AY282" s="125">
        <v>0</v>
      </c>
      <c r="AZ282" s="125">
        <v>0</v>
      </c>
      <c r="BA282" s="125">
        <v>-0.5</v>
      </c>
      <c r="BB282" s="125">
        <v>0</v>
      </c>
      <c r="BC282" s="125">
        <v>0</v>
      </c>
    </row>
    <row r="283" spans="12:55">
      <c r="L283" s="188"/>
      <c r="M283" s="184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AN283" s="186"/>
      <c r="AO283" s="186"/>
      <c r="AP283" s="186"/>
      <c r="AQ283" s="124">
        <v>43769</v>
      </c>
      <c r="AR283" s="125">
        <v>-2.6</v>
      </c>
      <c r="AS283" s="125">
        <v>-1.9</v>
      </c>
      <c r="AT283" s="125">
        <v>-5.6</v>
      </c>
      <c r="AU283" s="125">
        <v>-1.5</v>
      </c>
      <c r="AV283" s="125">
        <v>-0.5</v>
      </c>
      <c r="AW283" s="125">
        <v>2.7</v>
      </c>
      <c r="AX283" s="125">
        <v>-2.2999999999999998</v>
      </c>
      <c r="AY283" s="125">
        <v>-0.1</v>
      </c>
      <c r="AZ283" s="125">
        <v>0</v>
      </c>
      <c r="BA283" s="125">
        <v>0.2</v>
      </c>
      <c r="BB283" s="125">
        <v>0</v>
      </c>
      <c r="BC283" s="125">
        <v>-0.1</v>
      </c>
    </row>
    <row r="284" spans="12:55">
      <c r="L284" s="188"/>
      <c r="M284" s="184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AN284" s="186"/>
      <c r="AO284" s="186"/>
      <c r="AP284" s="186"/>
      <c r="AQ284" s="124">
        <v>43799</v>
      </c>
      <c r="AR284" s="125">
        <v>-2.5</v>
      </c>
      <c r="AS284" s="125">
        <v>-1.4</v>
      </c>
      <c r="AT284" s="125">
        <v>-5</v>
      </c>
      <c r="AU284" s="125">
        <v>-1.6</v>
      </c>
      <c r="AV284" s="125">
        <v>-0.7</v>
      </c>
      <c r="AW284" s="125">
        <v>2.2999999999999998</v>
      </c>
      <c r="AX284" s="125">
        <v>-2.6</v>
      </c>
      <c r="AY284" s="125">
        <v>-0.3</v>
      </c>
      <c r="AZ284" s="125">
        <v>-0.2</v>
      </c>
      <c r="BA284" s="125">
        <v>-0.8</v>
      </c>
      <c r="BB284" s="125">
        <v>-0.4</v>
      </c>
      <c r="BC284" s="125">
        <v>-0.1</v>
      </c>
    </row>
    <row r="285" spans="12:55">
      <c r="L285" s="188"/>
      <c r="M285" s="184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AN285" s="186"/>
      <c r="AO285" s="186"/>
      <c r="AP285" s="186"/>
      <c r="AQ285" s="124">
        <v>43830</v>
      </c>
      <c r="AR285" s="125">
        <v>-1.2</v>
      </c>
      <c r="AS285" s="125">
        <v>2.6</v>
      </c>
      <c r="AT285" s="125">
        <v>-2.6</v>
      </c>
      <c r="AU285" s="125">
        <v>-0.9</v>
      </c>
      <c r="AV285" s="125">
        <v>-0.8</v>
      </c>
      <c r="AW285" s="125">
        <v>2.4</v>
      </c>
      <c r="AX285" s="125">
        <v>-2.6</v>
      </c>
      <c r="AY285" s="125">
        <v>-0.3</v>
      </c>
      <c r="AZ285" s="125">
        <v>0</v>
      </c>
      <c r="BA285" s="125">
        <v>0.1</v>
      </c>
      <c r="BB285" s="125">
        <v>0</v>
      </c>
      <c r="BC285" s="125">
        <v>0.1</v>
      </c>
    </row>
    <row r="286" spans="12:55">
      <c r="L286" s="188"/>
      <c r="M286" s="184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AN286" s="186"/>
      <c r="AO286" s="186"/>
      <c r="AP286" s="186"/>
      <c r="AQ286" s="124">
        <v>43861</v>
      </c>
      <c r="AR286" s="125">
        <v>-0.4</v>
      </c>
      <c r="AS286" s="125">
        <v>4.7</v>
      </c>
      <c r="AT286" s="125">
        <v>-0.8</v>
      </c>
      <c r="AU286" s="125">
        <v>-0.6</v>
      </c>
      <c r="AV286" s="125">
        <v>-0.4</v>
      </c>
      <c r="AW286" s="125">
        <v>4.7</v>
      </c>
      <c r="AX286" s="125">
        <v>-0.8</v>
      </c>
      <c r="AY286" s="125">
        <v>-0.6</v>
      </c>
      <c r="AZ286" s="125">
        <v>0</v>
      </c>
      <c r="BA286" s="125">
        <v>0.8</v>
      </c>
      <c r="BB286" s="125">
        <v>0.3</v>
      </c>
      <c r="BC286" s="125">
        <v>-0.1</v>
      </c>
    </row>
    <row r="287" spans="12:55">
      <c r="L287" s="188"/>
      <c r="M287" s="184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AN287" s="186"/>
      <c r="AO287" s="186"/>
      <c r="AP287" s="186"/>
      <c r="AQ287" s="124">
        <v>43890</v>
      </c>
      <c r="AR287" s="125">
        <v>-1</v>
      </c>
      <c r="AS287" s="125">
        <v>1.1000000000000001</v>
      </c>
      <c r="AT287" s="125">
        <v>-2.2000000000000002</v>
      </c>
      <c r="AU287" s="125">
        <v>-0.7</v>
      </c>
      <c r="AV287" s="125">
        <v>-0.7</v>
      </c>
      <c r="AW287" s="125">
        <v>2.9</v>
      </c>
      <c r="AX287" s="125">
        <v>-1.5</v>
      </c>
      <c r="AY287" s="125">
        <v>-0.7</v>
      </c>
      <c r="AZ287" s="125">
        <v>-0.7</v>
      </c>
      <c r="BA287" s="125">
        <v>-2.2999999999999998</v>
      </c>
      <c r="BB287" s="125">
        <v>-1.3</v>
      </c>
      <c r="BC287" s="125">
        <v>-0.3</v>
      </c>
    </row>
    <row r="288" spans="12:55">
      <c r="L288" s="188"/>
      <c r="M288" s="184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AN288" s="186"/>
      <c r="AO288" s="186"/>
      <c r="AP288" s="186"/>
      <c r="AQ288" s="124">
        <v>43921</v>
      </c>
      <c r="AR288" s="125">
        <v>-2.4</v>
      </c>
      <c r="AS288" s="125">
        <v>-4</v>
      </c>
      <c r="AT288" s="125">
        <v>-5.2</v>
      </c>
      <c r="AU288" s="125">
        <v>-1.2</v>
      </c>
      <c r="AV288" s="125">
        <v>-1.3</v>
      </c>
      <c r="AW288" s="125">
        <v>0.6</v>
      </c>
      <c r="AX288" s="125">
        <v>-2.7</v>
      </c>
      <c r="AY288" s="125">
        <v>-0.9</v>
      </c>
      <c r="AZ288" s="125">
        <v>-1.2</v>
      </c>
      <c r="BA288" s="125">
        <v>-3.5</v>
      </c>
      <c r="BB288" s="125">
        <v>-2.7</v>
      </c>
      <c r="BC288" s="125">
        <v>-0.5</v>
      </c>
    </row>
    <row r="289" spans="12:55">
      <c r="L289" s="188"/>
      <c r="M289" s="184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AN289" s="186"/>
      <c r="AO289" s="186"/>
      <c r="AP289" s="186"/>
      <c r="AQ289" s="124">
        <v>43951</v>
      </c>
      <c r="AR289" s="125">
        <v>-4.5</v>
      </c>
      <c r="AS289" s="125">
        <v>-11.6</v>
      </c>
      <c r="AT289" s="125">
        <v>-8.8000000000000007</v>
      </c>
      <c r="AU289" s="125">
        <v>-2.2000000000000002</v>
      </c>
      <c r="AV289" s="125">
        <v>-2.1</v>
      </c>
      <c r="AW289" s="125">
        <v>-2.5</v>
      </c>
      <c r="AX289" s="125">
        <v>-4.3</v>
      </c>
      <c r="AY289" s="125">
        <v>-1.2</v>
      </c>
      <c r="AZ289" s="125">
        <v>-1.8</v>
      </c>
      <c r="BA289" s="125">
        <v>-7.2</v>
      </c>
      <c r="BB289" s="125">
        <v>-3.3</v>
      </c>
      <c r="BC289" s="125">
        <v>-0.7</v>
      </c>
    </row>
    <row r="290" spans="12:55">
      <c r="L290" s="188"/>
      <c r="M290" s="184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AN290" s="186"/>
      <c r="AO290" s="186"/>
      <c r="AP290" s="186"/>
      <c r="AQ290" s="124">
        <v>43982</v>
      </c>
      <c r="AR290" s="125">
        <v>-5.0999999999999996</v>
      </c>
      <c r="AS290" s="125">
        <v>-14.8</v>
      </c>
      <c r="AT290" s="125">
        <v>-9.9</v>
      </c>
      <c r="AU290" s="125">
        <v>-2.4</v>
      </c>
      <c r="AV290" s="125">
        <v>-2.7</v>
      </c>
      <c r="AW290" s="125">
        <v>-5</v>
      </c>
      <c r="AX290" s="125">
        <v>-5.4</v>
      </c>
      <c r="AY290" s="125">
        <v>-1.5</v>
      </c>
      <c r="AZ290" s="125">
        <v>-0.5</v>
      </c>
      <c r="BA290" s="125">
        <v>-1.7</v>
      </c>
      <c r="BB290" s="125">
        <v>-1.1000000000000001</v>
      </c>
      <c r="BC290" s="125">
        <v>-0.2</v>
      </c>
    </row>
    <row r="291" spans="12:55">
      <c r="L291" s="188"/>
      <c r="M291" s="184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AN291" s="186"/>
      <c r="AO291" s="186"/>
      <c r="AP291" s="186"/>
      <c r="AQ291" s="124">
        <v>44012</v>
      </c>
      <c r="AR291" s="125">
        <v>-4.2</v>
      </c>
      <c r="AS291" s="125">
        <v>-10.5</v>
      </c>
      <c r="AT291" s="125">
        <v>-8.5</v>
      </c>
      <c r="AU291" s="125">
        <v>-2</v>
      </c>
      <c r="AV291" s="125">
        <v>-3</v>
      </c>
      <c r="AW291" s="125">
        <v>-6</v>
      </c>
      <c r="AX291" s="125">
        <v>-5.9</v>
      </c>
      <c r="AY291" s="125">
        <v>-1.5</v>
      </c>
      <c r="AZ291" s="125">
        <v>0.5</v>
      </c>
      <c r="BA291" s="125">
        <v>4.9000000000000004</v>
      </c>
      <c r="BB291" s="125">
        <v>0.7</v>
      </c>
      <c r="BC291" s="125">
        <v>0.2</v>
      </c>
    </row>
    <row r="292" spans="12:55">
      <c r="L292" s="188"/>
      <c r="M292" s="184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AN292" s="186"/>
      <c r="AO292" s="186"/>
      <c r="AP292" s="186"/>
      <c r="AQ292" s="124">
        <v>44043</v>
      </c>
      <c r="AR292" s="125">
        <v>-3.5</v>
      </c>
      <c r="AS292" s="125">
        <v>-7.1</v>
      </c>
      <c r="AT292" s="125">
        <v>-6.9</v>
      </c>
      <c r="AU292" s="125">
        <v>-1.8</v>
      </c>
      <c r="AV292" s="125">
        <v>-3</v>
      </c>
      <c r="AW292" s="125">
        <v>-6.1</v>
      </c>
      <c r="AX292" s="125">
        <v>-6.1</v>
      </c>
      <c r="AY292" s="125">
        <v>-1.6</v>
      </c>
      <c r="AZ292" s="125">
        <v>0.5</v>
      </c>
      <c r="BA292" s="125">
        <v>3.1</v>
      </c>
      <c r="BB292" s="125">
        <v>0.9</v>
      </c>
      <c r="BC292" s="125">
        <v>0.1</v>
      </c>
    </row>
    <row r="293" spans="12:55">
      <c r="L293" s="188"/>
      <c r="M293" s="184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AN293" s="186"/>
      <c r="AO293" s="186"/>
      <c r="AP293" s="186"/>
      <c r="AQ293" s="124">
        <v>44074</v>
      </c>
      <c r="AR293" s="125">
        <v>-3</v>
      </c>
      <c r="AS293" s="125">
        <v>-5.8</v>
      </c>
      <c r="AT293" s="125">
        <v>-6.4</v>
      </c>
      <c r="AU293" s="125">
        <v>-1.4</v>
      </c>
      <c r="AV293" s="125">
        <v>-3</v>
      </c>
      <c r="AW293" s="125">
        <v>-6.1</v>
      </c>
      <c r="AX293" s="125">
        <v>-6.1</v>
      </c>
      <c r="AY293" s="125">
        <v>-1.6</v>
      </c>
      <c r="AZ293" s="125">
        <v>0.4</v>
      </c>
      <c r="BA293" s="125">
        <v>1.6</v>
      </c>
      <c r="BB293" s="125">
        <v>0.5</v>
      </c>
      <c r="BC293" s="125">
        <v>0.2</v>
      </c>
    </row>
    <row r="294" spans="12:55">
      <c r="L294" s="188"/>
      <c r="M294" s="184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AN294" s="186"/>
      <c r="AO294" s="186"/>
      <c r="AP294" s="186"/>
      <c r="AQ294" s="124">
        <v>44104</v>
      </c>
      <c r="AR294" s="125">
        <v>-2.8</v>
      </c>
      <c r="AS294" s="125">
        <v>-4.8</v>
      </c>
      <c r="AT294" s="125">
        <v>-6.2</v>
      </c>
      <c r="AU294" s="125">
        <v>-1.3</v>
      </c>
      <c r="AV294" s="125">
        <v>-3</v>
      </c>
      <c r="AW294" s="125">
        <v>-6</v>
      </c>
      <c r="AX294" s="125">
        <v>-6.1</v>
      </c>
      <c r="AY294" s="125">
        <v>-1.5</v>
      </c>
      <c r="AZ294" s="125">
        <v>0.2</v>
      </c>
      <c r="BA294" s="125">
        <v>0.6</v>
      </c>
      <c r="BB294" s="125">
        <v>0.3</v>
      </c>
      <c r="BC294" s="125">
        <v>0.1</v>
      </c>
    </row>
    <row r="295" spans="12:55">
      <c r="L295" s="188"/>
      <c r="M295" s="184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AN295" s="186"/>
      <c r="AO295" s="186"/>
      <c r="AP295" s="186"/>
      <c r="AQ295" s="124">
        <v>44135</v>
      </c>
      <c r="AR295" s="125">
        <v>-2.7</v>
      </c>
      <c r="AS295" s="125">
        <v>-5.0999999999999996</v>
      </c>
      <c r="AT295" s="125">
        <v>-6</v>
      </c>
      <c r="AU295" s="125">
        <v>-1.2</v>
      </c>
      <c r="AV295" s="125">
        <v>-3</v>
      </c>
      <c r="AW295" s="125">
        <v>-5.9</v>
      </c>
      <c r="AX295" s="125">
        <v>-6.1</v>
      </c>
      <c r="AY295" s="125">
        <v>-1.5</v>
      </c>
      <c r="AZ295" s="125">
        <v>0.1</v>
      </c>
      <c r="BA295" s="125">
        <v>-0.1</v>
      </c>
      <c r="BB295" s="125">
        <v>0.2</v>
      </c>
      <c r="BC295" s="125">
        <v>0</v>
      </c>
    </row>
    <row r="296" spans="12:55">
      <c r="L296" s="188"/>
      <c r="M296" s="184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AN296" s="186"/>
      <c r="AO296" s="186"/>
      <c r="AP296" s="186"/>
      <c r="AQ296" s="124">
        <v>44165</v>
      </c>
      <c r="AR296" s="125">
        <v>-1.8</v>
      </c>
      <c r="AS296" s="125">
        <v>-3.6</v>
      </c>
      <c r="AT296" s="125">
        <v>-4.2</v>
      </c>
      <c r="AU296" s="125">
        <v>-0.8</v>
      </c>
      <c r="AV296" s="125">
        <v>-2.9</v>
      </c>
      <c r="AW296" s="125">
        <v>-5.7</v>
      </c>
      <c r="AX296" s="125">
        <v>-5.9</v>
      </c>
      <c r="AY296" s="125">
        <v>-1.4</v>
      </c>
      <c r="AZ296" s="125">
        <v>0.7</v>
      </c>
      <c r="BA296" s="125">
        <v>0.8</v>
      </c>
      <c r="BB296" s="125">
        <v>1.5</v>
      </c>
      <c r="BC296" s="125">
        <v>0.4</v>
      </c>
    </row>
    <row r="297" spans="12:55">
      <c r="L297" s="188"/>
      <c r="M297" s="184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AN297" s="186"/>
      <c r="AO297" s="186"/>
      <c r="AP297" s="186"/>
      <c r="AQ297" s="124">
        <v>44196</v>
      </c>
      <c r="AR297" s="125">
        <v>-0.5</v>
      </c>
      <c r="AS297" s="125">
        <v>-0.4</v>
      </c>
      <c r="AT297" s="125">
        <v>-1.6</v>
      </c>
      <c r="AU297" s="125">
        <v>0</v>
      </c>
      <c r="AV297" s="125">
        <v>-2.7</v>
      </c>
      <c r="AW297" s="125">
        <v>-5.2</v>
      </c>
      <c r="AX297" s="125">
        <v>-5.6</v>
      </c>
      <c r="AY297" s="125">
        <v>-1.3</v>
      </c>
      <c r="AZ297" s="125">
        <v>1.4</v>
      </c>
      <c r="BA297" s="125">
        <v>3.3</v>
      </c>
      <c r="BB297" s="125">
        <v>2.6</v>
      </c>
      <c r="BC297" s="125">
        <v>0.8</v>
      </c>
    </row>
    <row r="298" spans="12:55">
      <c r="L298" s="188"/>
      <c r="M298" s="184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AN298" s="186"/>
      <c r="AO298" s="186"/>
      <c r="AP298" s="186"/>
      <c r="AQ298" s="124">
        <v>44227</v>
      </c>
      <c r="AR298" s="125">
        <v>0.5</v>
      </c>
      <c r="AS298" s="125">
        <v>1</v>
      </c>
      <c r="AT298" s="125">
        <v>-0.8</v>
      </c>
      <c r="AU298" s="125">
        <v>1</v>
      </c>
      <c r="AV298" s="125">
        <v>0.5</v>
      </c>
      <c r="AW298" s="125">
        <v>1</v>
      </c>
      <c r="AX298" s="125">
        <v>-0.8</v>
      </c>
      <c r="AY298" s="125">
        <v>1</v>
      </c>
      <c r="AZ298" s="125">
        <v>1.2</v>
      </c>
      <c r="BA298" s="125">
        <v>5.5</v>
      </c>
      <c r="BB298" s="125">
        <v>1.8</v>
      </c>
      <c r="BC298" s="125">
        <v>0.7</v>
      </c>
    </row>
    <row r="299" spans="12:55">
      <c r="L299" s="188"/>
      <c r="M299" s="184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AN299" s="186"/>
      <c r="AO299" s="186"/>
      <c r="AP299" s="186"/>
      <c r="AQ299" s="124">
        <v>44255</v>
      </c>
      <c r="AR299" s="125">
        <v>2.2999999999999998</v>
      </c>
      <c r="AS299" s="125">
        <v>6.8</v>
      </c>
      <c r="AT299" s="125">
        <v>2.9</v>
      </c>
      <c r="AU299" s="125">
        <v>1.7</v>
      </c>
      <c r="AV299" s="125">
        <v>1.4</v>
      </c>
      <c r="AW299" s="125">
        <v>3.9</v>
      </c>
      <c r="AX299" s="125">
        <v>1</v>
      </c>
      <c r="AY299" s="125">
        <v>1.3</v>
      </c>
      <c r="AZ299" s="125">
        <v>1.1000000000000001</v>
      </c>
      <c r="BA299" s="125">
        <v>2.8</v>
      </c>
      <c r="BB299" s="125">
        <v>2.1</v>
      </c>
      <c r="BC299" s="125">
        <v>0.4</v>
      </c>
    </row>
    <row r="300" spans="12:55">
      <c r="L300" s="188"/>
      <c r="M300" s="184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AN300" s="186"/>
      <c r="AO300" s="186"/>
      <c r="AP300" s="186"/>
      <c r="AQ300" s="124">
        <v>44286</v>
      </c>
      <c r="AR300" s="125">
        <v>5.8</v>
      </c>
      <c r="AS300" s="125">
        <v>12.3</v>
      </c>
      <c r="AT300" s="125">
        <v>10.1</v>
      </c>
      <c r="AU300" s="125">
        <v>3.4</v>
      </c>
      <c r="AV300" s="125">
        <v>2.8</v>
      </c>
      <c r="AW300" s="125">
        <v>6.6</v>
      </c>
      <c r="AX300" s="125">
        <v>4</v>
      </c>
      <c r="AY300" s="125">
        <v>2</v>
      </c>
      <c r="AZ300" s="125">
        <v>2</v>
      </c>
      <c r="BA300" s="125">
        <v>1</v>
      </c>
      <c r="BB300" s="125">
        <v>3.9</v>
      </c>
      <c r="BC300" s="125">
        <v>1.3</v>
      </c>
    </row>
    <row r="301" spans="12:55">
      <c r="L301" s="188"/>
      <c r="M301" s="184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AN301" s="186"/>
      <c r="AO301" s="186"/>
      <c r="AP301" s="186"/>
      <c r="AQ301" s="124">
        <v>44316</v>
      </c>
      <c r="AR301" s="125">
        <v>9.1</v>
      </c>
      <c r="AS301" s="125">
        <v>24.9</v>
      </c>
      <c r="AT301" s="125">
        <v>15.2</v>
      </c>
      <c r="AU301" s="125">
        <v>5.4</v>
      </c>
      <c r="AV301" s="125">
        <v>4.4000000000000004</v>
      </c>
      <c r="AW301" s="125">
        <v>10.7</v>
      </c>
      <c r="AX301" s="125">
        <v>6.7</v>
      </c>
      <c r="AY301" s="125">
        <v>2.8</v>
      </c>
      <c r="AZ301" s="125">
        <v>1.2</v>
      </c>
      <c r="BA301" s="125">
        <v>1.8</v>
      </c>
      <c r="BB301" s="125">
        <v>0.8</v>
      </c>
      <c r="BC301" s="125">
        <v>1.3</v>
      </c>
    </row>
    <row r="302" spans="12:55">
      <c r="L302" s="188"/>
      <c r="M302" s="184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AN302" s="186"/>
      <c r="AO302" s="186"/>
      <c r="AP302" s="186"/>
      <c r="AQ302" s="124">
        <v>44347</v>
      </c>
      <c r="AR302" s="125">
        <v>12</v>
      </c>
      <c r="AS302" s="125">
        <v>36.4</v>
      </c>
      <c r="AT302" s="125">
        <v>18.8</v>
      </c>
      <c r="AU302" s="125">
        <v>7.4</v>
      </c>
      <c r="AV302" s="125">
        <v>5.8</v>
      </c>
      <c r="AW302" s="125">
        <v>15.4</v>
      </c>
      <c r="AX302" s="125">
        <v>9</v>
      </c>
      <c r="AY302" s="125">
        <v>3.7</v>
      </c>
      <c r="AZ302" s="125">
        <v>2.1</v>
      </c>
      <c r="BA302" s="125">
        <v>6.5</v>
      </c>
      <c r="BB302" s="125">
        <v>2.1</v>
      </c>
      <c r="BC302" s="125">
        <v>1.7</v>
      </c>
    </row>
    <row r="303" spans="12:55">
      <c r="L303" s="188"/>
      <c r="M303" s="184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AN303" s="186"/>
      <c r="AO303" s="186"/>
      <c r="AP303" s="186"/>
      <c r="AQ303" s="124">
        <v>44377</v>
      </c>
      <c r="AR303" s="125">
        <v>11.8</v>
      </c>
      <c r="AS303" s="125">
        <v>35.1</v>
      </c>
      <c r="AT303" s="125">
        <v>18</v>
      </c>
      <c r="AU303" s="125">
        <v>7.4</v>
      </c>
      <c r="AV303" s="125">
        <v>6.8</v>
      </c>
      <c r="AW303" s="125">
        <v>18.5</v>
      </c>
      <c r="AX303" s="125">
        <v>10.4</v>
      </c>
      <c r="AY303" s="125">
        <v>4.3</v>
      </c>
      <c r="AZ303" s="125">
        <v>0.5</v>
      </c>
      <c r="BA303" s="125">
        <v>3.9</v>
      </c>
      <c r="BB303" s="125">
        <v>0.2</v>
      </c>
      <c r="BC303" s="125">
        <v>0.3</v>
      </c>
    </row>
    <row r="304" spans="12:55">
      <c r="L304" s="188"/>
      <c r="M304" s="184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AN304" s="186"/>
      <c r="AO304" s="186"/>
      <c r="AP304" s="186"/>
      <c r="AQ304" s="124">
        <v>44408</v>
      </c>
      <c r="AR304" s="125">
        <v>12</v>
      </c>
      <c r="AS304" s="125">
        <v>38.700000000000003</v>
      </c>
      <c r="AT304" s="125">
        <v>17.899999999999999</v>
      </c>
      <c r="AU304" s="125">
        <v>7.5</v>
      </c>
      <c r="AV304" s="125">
        <v>7.6</v>
      </c>
      <c r="AW304" s="125">
        <v>21.4</v>
      </c>
      <c r="AX304" s="125">
        <v>11.5</v>
      </c>
      <c r="AY304" s="125">
        <v>4.8</v>
      </c>
      <c r="AZ304" s="125">
        <v>0.6</v>
      </c>
      <c r="BA304" s="125">
        <v>5.2</v>
      </c>
      <c r="BB304" s="125">
        <v>0.8</v>
      </c>
      <c r="BC304" s="125">
        <v>0.1</v>
      </c>
    </row>
    <row r="305" spans="12:55">
      <c r="L305" s="188"/>
      <c r="M305" s="184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AN305" s="186"/>
      <c r="AO305" s="186"/>
      <c r="AP305" s="186"/>
      <c r="AQ305" s="124">
        <v>44439</v>
      </c>
      <c r="AR305" s="125">
        <v>12.7</v>
      </c>
      <c r="AS305" s="125">
        <v>41.8</v>
      </c>
      <c r="AT305" s="125">
        <v>18.3</v>
      </c>
      <c r="AU305" s="125">
        <v>8</v>
      </c>
      <c r="AV305" s="125">
        <v>8.1999999999999993</v>
      </c>
      <c r="AW305" s="125">
        <v>23.9</v>
      </c>
      <c r="AX305" s="125">
        <v>12.3</v>
      </c>
      <c r="AY305" s="125">
        <v>5.2</v>
      </c>
      <c r="AZ305" s="125">
        <v>0.9</v>
      </c>
      <c r="BA305" s="125">
        <v>3</v>
      </c>
      <c r="BB305" s="125">
        <v>0.9</v>
      </c>
      <c r="BC305" s="125">
        <v>0.7</v>
      </c>
    </row>
    <row r="306" spans="12:55">
      <c r="L306" s="188"/>
      <c r="M306" s="184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AN306" s="186"/>
      <c r="AO306" s="186"/>
      <c r="AP306" s="186"/>
      <c r="AQ306" s="124">
        <v>44469</v>
      </c>
      <c r="AR306" s="125">
        <v>14.2</v>
      </c>
      <c r="AS306" s="125">
        <v>49.4</v>
      </c>
      <c r="AT306" s="125">
        <v>20.399999999999999</v>
      </c>
      <c r="AU306" s="125">
        <v>8.9</v>
      </c>
      <c r="AV306" s="125">
        <v>8.9</v>
      </c>
      <c r="AW306" s="125">
        <v>26.7</v>
      </c>
      <c r="AX306" s="125">
        <v>13.2</v>
      </c>
      <c r="AY306" s="125">
        <v>5.6</v>
      </c>
      <c r="AZ306" s="125">
        <v>1.5</v>
      </c>
      <c r="BA306" s="125">
        <v>5.5</v>
      </c>
      <c r="BB306" s="125">
        <v>1.9</v>
      </c>
      <c r="BC306" s="125">
        <v>0.9</v>
      </c>
    </row>
    <row r="307" spans="12:55">
      <c r="L307" s="188"/>
      <c r="M307" s="184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AN307" s="186"/>
      <c r="AO307" s="186"/>
      <c r="AP307" s="186"/>
      <c r="AQ307" s="124">
        <v>44500</v>
      </c>
      <c r="AR307" s="125">
        <v>17.899999999999999</v>
      </c>
      <c r="AS307" s="125">
        <v>66.5</v>
      </c>
      <c r="AT307" s="125">
        <v>25.7</v>
      </c>
      <c r="AU307" s="125">
        <v>10.8</v>
      </c>
      <c r="AV307" s="125">
        <v>9.8000000000000007</v>
      </c>
      <c r="AW307" s="125">
        <v>30.7</v>
      </c>
      <c r="AX307" s="125">
        <v>14.5</v>
      </c>
      <c r="AY307" s="125">
        <v>6.1</v>
      </c>
      <c r="AZ307" s="125">
        <v>3.3</v>
      </c>
      <c r="BA307" s="125">
        <v>12.1</v>
      </c>
      <c r="BB307" s="125">
        <v>4.4000000000000004</v>
      </c>
      <c r="BC307" s="125">
        <v>1.8</v>
      </c>
    </row>
    <row r="308" spans="12:55">
      <c r="L308" s="188"/>
      <c r="M308" s="184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AN308" s="186"/>
      <c r="AO308" s="186"/>
      <c r="AP308" s="186"/>
      <c r="AQ308" s="124">
        <v>44530</v>
      </c>
      <c r="AR308" s="125">
        <v>17</v>
      </c>
      <c r="AS308" s="125">
        <v>60.5</v>
      </c>
      <c r="AT308" s="125">
        <v>25</v>
      </c>
      <c r="AU308" s="125">
        <v>10.1</v>
      </c>
      <c r="AV308" s="125">
        <v>10.4</v>
      </c>
      <c r="AW308" s="125">
        <v>33.5</v>
      </c>
      <c r="AX308" s="125">
        <v>15.4</v>
      </c>
      <c r="AY308" s="125">
        <v>6.5</v>
      </c>
      <c r="AZ308" s="125">
        <v>-0.1</v>
      </c>
      <c r="BA308" s="125">
        <v>-2.1</v>
      </c>
      <c r="BB308" s="125">
        <v>0.9</v>
      </c>
      <c r="BC308" s="125">
        <v>-0.3</v>
      </c>
    </row>
    <row r="309" spans="12:55">
      <c r="L309" s="188"/>
      <c r="M309" s="184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AN309" s="186"/>
      <c r="AO309" s="186"/>
      <c r="AP309" s="186"/>
      <c r="AQ309" s="124">
        <v>44561</v>
      </c>
      <c r="AR309" s="125">
        <v>13.4</v>
      </c>
      <c r="AS309" s="125">
        <v>44.2</v>
      </c>
      <c r="AT309" s="125">
        <v>19.7</v>
      </c>
      <c r="AU309" s="125">
        <v>8.1999999999999993</v>
      </c>
      <c r="AV309" s="125">
        <v>10.7</v>
      </c>
      <c r="AW309" s="125">
        <v>34.4</v>
      </c>
      <c r="AX309" s="125">
        <v>15.8</v>
      </c>
      <c r="AY309" s="125">
        <v>6.6</v>
      </c>
      <c r="AZ309" s="125">
        <v>-1.6</v>
      </c>
      <c r="BA309" s="125">
        <v>-6.8</v>
      </c>
      <c r="BB309" s="125">
        <v>-1.7</v>
      </c>
      <c r="BC309" s="125">
        <v>-0.9</v>
      </c>
    </row>
    <row r="310" spans="12:55">
      <c r="L310" s="188"/>
      <c r="M310" s="184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AN310" s="186"/>
      <c r="AO310" s="186"/>
      <c r="AP310" s="186"/>
      <c r="AQ310" s="124">
        <v>44592</v>
      </c>
      <c r="AR310" s="125">
        <v>11.8</v>
      </c>
      <c r="AS310" s="125">
        <v>35</v>
      </c>
      <c r="AT310" s="125">
        <v>18.2</v>
      </c>
      <c r="AU310" s="125">
        <v>7</v>
      </c>
      <c r="AV310" s="125">
        <v>11.8</v>
      </c>
      <c r="AW310" s="125">
        <v>35</v>
      </c>
      <c r="AX310" s="125">
        <v>18.2</v>
      </c>
      <c r="AY310" s="125">
        <v>7</v>
      </c>
      <c r="AZ310" s="125">
        <v>-0.2</v>
      </c>
      <c r="BA310" s="125">
        <v>-1.3</v>
      </c>
      <c r="BB310" s="125">
        <v>0.6</v>
      </c>
      <c r="BC310" s="125">
        <v>-0.5</v>
      </c>
    </row>
    <row r="311" spans="12:55">
      <c r="L311" s="188"/>
      <c r="M311" s="184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AN311" s="186"/>
      <c r="AO311" s="186"/>
      <c r="AP311" s="186"/>
      <c r="AQ311" s="124">
        <v>44620</v>
      </c>
      <c r="AR311" s="125">
        <v>11.4</v>
      </c>
      <c r="AS311" s="125">
        <v>33</v>
      </c>
      <c r="AT311" s="125">
        <v>17.899999999999999</v>
      </c>
      <c r="AU311" s="125">
        <v>6.6</v>
      </c>
      <c r="AV311" s="125">
        <v>11.6</v>
      </c>
      <c r="AW311" s="125">
        <v>34</v>
      </c>
      <c r="AX311" s="125">
        <v>18.100000000000001</v>
      </c>
      <c r="AY311" s="125">
        <v>6.8</v>
      </c>
      <c r="AZ311" s="125">
        <v>0.7</v>
      </c>
      <c r="BA311" s="125">
        <v>1.3</v>
      </c>
      <c r="BB311" s="125">
        <v>1.9</v>
      </c>
      <c r="BC311" s="125">
        <v>0.1</v>
      </c>
    </row>
    <row r="312" spans="12:55">
      <c r="L312" s="188"/>
      <c r="M312" s="184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AN312" s="186"/>
      <c r="AO312" s="186"/>
      <c r="AP312" s="186"/>
      <c r="AQ312" s="124">
        <v>44651</v>
      </c>
      <c r="AR312" s="125">
        <v>10.7</v>
      </c>
      <c r="AS312" s="125">
        <v>38</v>
      </c>
      <c r="AT312" s="125">
        <v>16.7</v>
      </c>
      <c r="AU312" s="125">
        <v>5.7</v>
      </c>
      <c r="AV312" s="125">
        <v>11.3</v>
      </c>
      <c r="AW312" s="125">
        <v>35.299999999999997</v>
      </c>
      <c r="AX312" s="125">
        <v>17.600000000000001</v>
      </c>
      <c r="AY312" s="125">
        <v>6.4</v>
      </c>
      <c r="AZ312" s="125">
        <v>1.4</v>
      </c>
      <c r="BA312" s="125">
        <v>4.8</v>
      </c>
      <c r="BB312" s="125">
        <v>2.9</v>
      </c>
      <c r="BC312" s="125">
        <v>0.4</v>
      </c>
    </row>
    <row r="313" spans="12:55">
      <c r="L313" s="188"/>
      <c r="M313" s="184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AN313" s="186"/>
      <c r="AO313" s="186"/>
      <c r="AP313" s="186"/>
      <c r="AQ313" s="124">
        <v>44681</v>
      </c>
      <c r="AR313" s="125">
        <v>10.3</v>
      </c>
      <c r="AS313" s="125">
        <v>38.299999999999997</v>
      </c>
      <c r="AT313" s="125">
        <v>17.399999999999999</v>
      </c>
      <c r="AU313" s="125">
        <v>4.8</v>
      </c>
      <c r="AV313" s="125">
        <v>11</v>
      </c>
      <c r="AW313" s="125">
        <v>36.1</v>
      </c>
      <c r="AX313" s="125">
        <v>17.600000000000001</v>
      </c>
      <c r="AY313" s="125">
        <v>6</v>
      </c>
      <c r="AZ313" s="125">
        <v>0.8</v>
      </c>
      <c r="BA313" s="125">
        <v>2</v>
      </c>
      <c r="BB313" s="125">
        <v>1.4</v>
      </c>
      <c r="BC313" s="125">
        <v>0.4</v>
      </c>
    </row>
    <row r="314" spans="12:55">
      <c r="L314" s="188"/>
      <c r="M314" s="184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AN314" s="186"/>
      <c r="AO314" s="186"/>
      <c r="AP314" s="186"/>
      <c r="AQ314" s="124">
        <v>44712</v>
      </c>
      <c r="AR314" s="125">
        <v>8.1</v>
      </c>
      <c r="AS314" s="125">
        <v>29.7</v>
      </c>
      <c r="AT314" s="125">
        <v>15.1</v>
      </c>
      <c r="AU314" s="125">
        <v>3.2</v>
      </c>
      <c r="AV314" s="125">
        <v>10.4</v>
      </c>
      <c r="AW314" s="125">
        <v>34.700000000000003</v>
      </c>
      <c r="AX314" s="125">
        <v>17</v>
      </c>
      <c r="AY314" s="125">
        <v>5.4</v>
      </c>
      <c r="AZ314" s="125">
        <v>0.1</v>
      </c>
      <c r="BA314" s="125">
        <v>-0.1</v>
      </c>
      <c r="BB314" s="125">
        <v>0.1</v>
      </c>
      <c r="BC314" s="125">
        <v>0.1</v>
      </c>
    </row>
    <row r="315" spans="12:55">
      <c r="L315" s="188"/>
      <c r="M315" s="184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AN315" s="186"/>
      <c r="AO315" s="186"/>
      <c r="AP315" s="186"/>
      <c r="AQ315" s="124">
        <v>44742</v>
      </c>
      <c r="AR315" s="125">
        <v>7.5</v>
      </c>
      <c r="AS315" s="125">
        <v>27.3</v>
      </c>
      <c r="AT315" s="125">
        <v>15.2</v>
      </c>
      <c r="AU315" s="125">
        <v>2.4</v>
      </c>
      <c r="AV315" s="125">
        <v>9.9</v>
      </c>
      <c r="AW315" s="125">
        <v>33.4</v>
      </c>
      <c r="AX315" s="125">
        <v>16.7</v>
      </c>
      <c r="AY315" s="125">
        <v>4.9000000000000004</v>
      </c>
      <c r="AZ315" s="125">
        <v>-0.1</v>
      </c>
      <c r="BA315" s="125">
        <v>1.9</v>
      </c>
      <c r="BB315" s="125">
        <v>0.3</v>
      </c>
      <c r="BC315" s="125">
        <v>-0.4</v>
      </c>
    </row>
    <row r="316" spans="12:55">
      <c r="L316" s="188"/>
      <c r="M316" s="184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AN316" s="186"/>
      <c r="AO316" s="186"/>
      <c r="AP316" s="186"/>
      <c r="AQ316" s="124">
        <v>44773</v>
      </c>
      <c r="AR316" s="125">
        <v>5</v>
      </c>
      <c r="AS316" s="125">
        <v>18.8</v>
      </c>
      <c r="AT316" s="125">
        <v>11.4</v>
      </c>
      <c r="AU316" s="125">
        <v>0.9</v>
      </c>
      <c r="AV316" s="125">
        <v>9.1999999999999993</v>
      </c>
      <c r="AW316" s="125">
        <v>31</v>
      </c>
      <c r="AX316" s="125">
        <v>15.9</v>
      </c>
      <c r="AY316" s="125">
        <v>4.3</v>
      </c>
      <c r="AZ316" s="125">
        <v>-1.7</v>
      </c>
      <c r="BA316" s="125">
        <v>-1.9</v>
      </c>
      <c r="BB316" s="125">
        <v>-2.5</v>
      </c>
      <c r="BC316" s="125">
        <v>-1.3</v>
      </c>
    </row>
    <row r="317" spans="12:55">
      <c r="L317" s="188"/>
      <c r="M317" s="184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AN317" s="186"/>
      <c r="AO317" s="186"/>
      <c r="AP317" s="186"/>
      <c r="AQ317" s="124">
        <v>44804</v>
      </c>
      <c r="AR317" s="125">
        <v>2.4</v>
      </c>
      <c r="AS317" s="125">
        <v>10.1</v>
      </c>
      <c r="AT317" s="125">
        <v>7.8</v>
      </c>
      <c r="AU317" s="125">
        <v>-0.7</v>
      </c>
      <c r="AV317" s="125">
        <v>8.3000000000000007</v>
      </c>
      <c r="AW317" s="125">
        <v>28.1</v>
      </c>
      <c r="AX317" s="125">
        <v>14.9</v>
      </c>
      <c r="AY317" s="125">
        <v>3.7</v>
      </c>
      <c r="AZ317" s="125">
        <v>-1.6</v>
      </c>
      <c r="BA317" s="125">
        <v>-4.5</v>
      </c>
      <c r="BB317" s="125">
        <v>-2.4</v>
      </c>
      <c r="BC317" s="125">
        <v>-0.9</v>
      </c>
    </row>
    <row r="318" spans="12:55">
      <c r="L318" s="188"/>
      <c r="M318" s="184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AN318" s="186"/>
      <c r="AO318" s="186"/>
      <c r="AP318" s="186"/>
      <c r="AQ318" s="124">
        <v>44834</v>
      </c>
      <c r="AR318" s="125">
        <v>0.6</v>
      </c>
      <c r="AS318" s="125">
        <v>3.5</v>
      </c>
      <c r="AT318" s="125">
        <v>5.8</v>
      </c>
      <c r="AU318" s="125">
        <v>-1.9</v>
      </c>
      <c r="AV318" s="125">
        <v>7.4</v>
      </c>
      <c r="AW318" s="125">
        <v>24.9</v>
      </c>
      <c r="AX318" s="125">
        <v>13.8</v>
      </c>
      <c r="AY318" s="125">
        <v>3.1</v>
      </c>
      <c r="AZ318" s="125">
        <v>-0.2</v>
      </c>
      <c r="BA318" s="125">
        <v>-0.8</v>
      </c>
      <c r="BB318" s="125">
        <v>0.1</v>
      </c>
      <c r="BC318" s="125">
        <v>-0.3</v>
      </c>
    </row>
    <row r="319" spans="12:55">
      <c r="L319" s="188"/>
      <c r="M319" s="184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AN319" s="186"/>
      <c r="AO319" s="186"/>
      <c r="AP319" s="186"/>
      <c r="AQ319" s="124">
        <v>44865</v>
      </c>
      <c r="AR319" s="125">
        <v>-2.5</v>
      </c>
      <c r="AS319" s="125">
        <v>-6.7</v>
      </c>
      <c r="AT319" s="125">
        <v>1.2</v>
      </c>
      <c r="AU319" s="125">
        <v>-3.5</v>
      </c>
      <c r="AV319" s="125">
        <v>6.4</v>
      </c>
      <c r="AW319" s="125">
        <v>20.8</v>
      </c>
      <c r="AX319" s="125">
        <v>12.4</v>
      </c>
      <c r="AY319" s="125">
        <v>2.4</v>
      </c>
      <c r="AZ319" s="125">
        <v>0.1</v>
      </c>
      <c r="BA319" s="125">
        <v>1</v>
      </c>
      <c r="BB319" s="125">
        <v>-0.1</v>
      </c>
      <c r="BC319" s="125">
        <v>0.1</v>
      </c>
    </row>
    <row r="320" spans="12:55">
      <c r="L320" s="188"/>
      <c r="M320" s="184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AN320" s="186"/>
      <c r="AO320" s="186"/>
      <c r="AP320" s="186"/>
      <c r="AQ320" s="124">
        <v>44895</v>
      </c>
      <c r="AR320" s="125">
        <v>-2.2999999999999998</v>
      </c>
      <c r="AS320" s="125">
        <v>-3.9</v>
      </c>
      <c r="AT320" s="125">
        <v>0.3</v>
      </c>
      <c r="AU320" s="125">
        <v>-3.2</v>
      </c>
      <c r="AV320" s="125">
        <v>5.5</v>
      </c>
      <c r="AW320" s="125">
        <v>18.100000000000001</v>
      </c>
      <c r="AX320" s="125">
        <v>11.2</v>
      </c>
      <c r="AY320" s="125">
        <v>1.8</v>
      </c>
      <c r="AZ320" s="125">
        <v>0</v>
      </c>
      <c r="BA320" s="125">
        <v>0.9</v>
      </c>
      <c r="BB320" s="125">
        <v>-0.1</v>
      </c>
      <c r="BC320" s="125">
        <v>0</v>
      </c>
    </row>
    <row r="321" spans="12:55">
      <c r="L321" s="188"/>
      <c r="M321" s="184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AN321" s="186"/>
      <c r="AO321" s="186"/>
      <c r="AP321" s="186"/>
      <c r="AQ321" s="124">
        <v>44926</v>
      </c>
      <c r="AR321" s="125">
        <v>-1.4</v>
      </c>
      <c r="AS321" s="125">
        <v>1.7</v>
      </c>
      <c r="AT321" s="125">
        <v>1.2</v>
      </c>
      <c r="AU321" s="125">
        <v>-2.7</v>
      </c>
      <c r="AV321" s="125">
        <v>4.9000000000000004</v>
      </c>
      <c r="AW321" s="125">
        <v>16.5</v>
      </c>
      <c r="AX321" s="125">
        <v>10.3</v>
      </c>
      <c r="AY321" s="125">
        <v>1.5</v>
      </c>
      <c r="AZ321" s="125">
        <v>-0.6</v>
      </c>
      <c r="BA321" s="125">
        <v>-1.4</v>
      </c>
      <c r="BB321" s="125">
        <v>-0.8</v>
      </c>
      <c r="BC321" s="125">
        <v>-0.3</v>
      </c>
    </row>
    <row r="322" spans="12:55">
      <c r="L322" s="188"/>
      <c r="M322" s="184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AN322" s="186"/>
      <c r="AO322" s="186"/>
      <c r="AP322" s="186"/>
      <c r="AQ322" s="124">
        <v>44957</v>
      </c>
      <c r="AR322" s="132">
        <v>-1.4</v>
      </c>
      <c r="AS322" s="132">
        <v>2</v>
      </c>
      <c r="AT322" s="132">
        <v>-0.1</v>
      </c>
      <c r="AU322" s="132">
        <v>-2.2999999999999998</v>
      </c>
      <c r="AV322" s="132">
        <v>-1.4</v>
      </c>
      <c r="AW322" s="132">
        <v>2</v>
      </c>
      <c r="AX322" s="132">
        <v>-0.1</v>
      </c>
      <c r="AY322" s="132">
        <v>-2.2999999999999998</v>
      </c>
      <c r="AZ322" s="132">
        <v>-0.5</v>
      </c>
      <c r="BA322" s="132">
        <v>-1</v>
      </c>
      <c r="BB322" s="132">
        <v>-0.7</v>
      </c>
      <c r="BC322" s="132">
        <v>-0.4</v>
      </c>
    </row>
    <row r="323" spans="12:55">
      <c r="L323" s="188"/>
      <c r="M323" s="184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AN323" s="186"/>
      <c r="AO323" s="186"/>
      <c r="AP323" s="186"/>
      <c r="AQ323" s="124">
        <v>44985</v>
      </c>
      <c r="AR323" s="132">
        <v>-2</v>
      </c>
      <c r="AS323" s="132">
        <v>0.3</v>
      </c>
      <c r="AT323" s="132">
        <v>-1.3</v>
      </c>
      <c r="AU323" s="132">
        <v>-2.6</v>
      </c>
      <c r="AV323" s="132">
        <v>-1.7</v>
      </c>
      <c r="AW323" s="132">
        <v>1.1000000000000001</v>
      </c>
      <c r="AX323" s="132">
        <v>-0.7</v>
      </c>
      <c r="AY323" s="132">
        <v>-2.4</v>
      </c>
      <c r="AZ323" s="132">
        <v>0.1</v>
      </c>
      <c r="BA323" s="132">
        <v>-0.3</v>
      </c>
      <c r="BB323" s="132">
        <v>0.7</v>
      </c>
      <c r="BC323" s="132">
        <v>-0.1</v>
      </c>
    </row>
    <row r="324" spans="12:55">
      <c r="L324" s="188"/>
      <c r="M324" s="184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AN324" s="186"/>
      <c r="AO324" s="186"/>
      <c r="AP324" s="186"/>
      <c r="AQ324" s="124">
        <v>45016</v>
      </c>
      <c r="AR324" s="132">
        <v>-3.4</v>
      </c>
      <c r="AS324" s="132">
        <v>-4.7</v>
      </c>
      <c r="AT324" s="132">
        <v>-4.2</v>
      </c>
      <c r="AU324" s="132">
        <v>-2.8</v>
      </c>
      <c r="AV324" s="132">
        <v>-2.2999999999999998</v>
      </c>
      <c r="AW324" s="132">
        <v>-0.9</v>
      </c>
      <c r="AX324" s="132">
        <v>-1.9</v>
      </c>
      <c r="AY324" s="132">
        <v>-2.6</v>
      </c>
      <c r="AZ324" s="132">
        <v>0</v>
      </c>
      <c r="BA324" s="132">
        <v>-0.5</v>
      </c>
      <c r="BB324" s="132">
        <v>-0.2</v>
      </c>
      <c r="BC324" s="132">
        <v>0.1</v>
      </c>
    </row>
    <row r="325" spans="12:55">
      <c r="L325" s="188"/>
      <c r="M325" s="184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AN325" s="186"/>
      <c r="AO325" s="186"/>
      <c r="AP325" s="186"/>
      <c r="AQ325" s="133">
        <v>45046</v>
      </c>
      <c r="AR325" s="132">
        <v>-4.7</v>
      </c>
      <c r="AS325" s="132">
        <v>-8.5</v>
      </c>
      <c r="AT325" s="132">
        <v>-6.3</v>
      </c>
      <c r="AU325" s="132">
        <v>-3.6</v>
      </c>
      <c r="AV325" s="132">
        <v>-2.9</v>
      </c>
      <c r="AW325" s="132">
        <v>-2.9</v>
      </c>
      <c r="AX325" s="132">
        <v>-3</v>
      </c>
      <c r="AY325" s="132">
        <v>-2.8</v>
      </c>
      <c r="AZ325" s="132">
        <v>-0.6</v>
      </c>
      <c r="BA325" s="132">
        <v>-2</v>
      </c>
      <c r="BB325" s="132">
        <v>-0.8</v>
      </c>
      <c r="BC325" s="132">
        <v>-0.4</v>
      </c>
    </row>
    <row r="326" spans="12:55">
      <c r="L326" s="188"/>
      <c r="M326" s="184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AN326" s="186"/>
      <c r="AO326" s="186"/>
      <c r="AP326" s="186"/>
      <c r="AQ326" s="133">
        <v>45077</v>
      </c>
      <c r="AR326" s="132">
        <v>-5.9</v>
      </c>
      <c r="AS326" s="132">
        <v>-11.5</v>
      </c>
      <c r="AT326" s="132">
        <v>-7.7</v>
      </c>
      <c r="AU326" s="132">
        <v>-4.5999999999999996</v>
      </c>
      <c r="AV326" s="132">
        <v>-3.5</v>
      </c>
      <c r="AW326" s="132">
        <v>-4.5999999999999996</v>
      </c>
      <c r="AX326" s="132">
        <v>-4</v>
      </c>
      <c r="AY326" s="132">
        <v>-3.2</v>
      </c>
      <c r="AZ326" s="132">
        <v>-1.2</v>
      </c>
      <c r="BA326" s="132">
        <v>-3.4</v>
      </c>
      <c r="BB326" s="132">
        <v>-1.5</v>
      </c>
      <c r="BC326" s="132">
        <v>-0.9</v>
      </c>
    </row>
    <row r="327" spans="12:55">
      <c r="L327" s="188"/>
      <c r="M327" s="184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AN327" s="186"/>
      <c r="AO327" s="186"/>
      <c r="AP327" s="186"/>
      <c r="AQ327" s="133">
        <v>45107</v>
      </c>
      <c r="AR327" s="132">
        <v>-6.8</v>
      </c>
      <c r="AS327" s="132">
        <v>-16.2</v>
      </c>
      <c r="AT327" s="132">
        <v>-9.5</v>
      </c>
      <c r="AU327" s="132">
        <v>-4.7</v>
      </c>
      <c r="AV327" s="132">
        <v>-4.0999999999999996</v>
      </c>
      <c r="AW327" s="132">
        <v>-6.6</v>
      </c>
      <c r="AX327" s="132">
        <v>-5</v>
      </c>
      <c r="AY327" s="132">
        <v>-3.4</v>
      </c>
      <c r="AZ327" s="132">
        <v>-1.1000000000000001</v>
      </c>
      <c r="BA327" s="132">
        <v>-3.5</v>
      </c>
      <c r="BB327" s="132">
        <v>-1.6</v>
      </c>
      <c r="BC327" s="132">
        <v>-0.6</v>
      </c>
    </row>
    <row r="328" spans="12:55">
      <c r="L328" s="188"/>
      <c r="M328" s="184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AN328" s="186"/>
      <c r="AO328" s="186"/>
      <c r="AP328" s="186"/>
      <c r="AQ328" s="133">
        <v>45138</v>
      </c>
      <c r="AR328" s="132">
        <v>-5.5</v>
      </c>
      <c r="AS328" s="132">
        <v>-14.7</v>
      </c>
      <c r="AT328" s="132">
        <v>-7.6</v>
      </c>
      <c r="AU328" s="132">
        <v>-3.8</v>
      </c>
      <c r="AV328" s="132">
        <v>-4.3</v>
      </c>
      <c r="AW328" s="132">
        <v>-7.8</v>
      </c>
      <c r="AX328" s="132">
        <v>-5.3</v>
      </c>
      <c r="AY328" s="132">
        <v>-3.5</v>
      </c>
      <c r="AZ328" s="132">
        <v>-0.4</v>
      </c>
      <c r="BA328" s="132">
        <v>-0.1</v>
      </c>
      <c r="BB328" s="132">
        <v>-0.4</v>
      </c>
      <c r="BC328" s="132">
        <v>-0.4</v>
      </c>
    </row>
    <row r="329" spans="12:55">
      <c r="L329" s="188"/>
      <c r="M329" s="184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AN329" s="186"/>
      <c r="AO329" s="186"/>
      <c r="AP329" s="186"/>
      <c r="AQ329" s="133">
        <v>45169</v>
      </c>
      <c r="AR329" s="132">
        <v>-3.7</v>
      </c>
      <c r="AS329" s="132">
        <v>-9.9</v>
      </c>
      <c r="AT329" s="132">
        <v>-4</v>
      </c>
      <c r="AU329" s="132">
        <v>-3.1</v>
      </c>
      <c r="AV329" s="132">
        <v>-4.2</v>
      </c>
      <c r="AW329" s="132">
        <v>-8.1</v>
      </c>
      <c r="AX329" s="132">
        <v>-5.2</v>
      </c>
      <c r="AY329" s="132">
        <v>-3.4</v>
      </c>
      <c r="AZ329" s="132">
        <v>0.3</v>
      </c>
      <c r="BA329" s="132">
        <v>0.9</v>
      </c>
      <c r="BB329" s="132">
        <v>1.4</v>
      </c>
      <c r="BC329" s="132">
        <v>-0.2</v>
      </c>
    </row>
    <row r="330" spans="12:55">
      <c r="L330" s="188"/>
      <c r="M330" s="184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AN330" s="186"/>
      <c r="AO330" s="186"/>
      <c r="AP330" s="186"/>
      <c r="AQ330" s="133">
        <v>45199</v>
      </c>
      <c r="AR330" s="132">
        <v>-3</v>
      </c>
      <c r="AS330" s="132">
        <v>-7.4</v>
      </c>
      <c r="AT330" s="132">
        <v>-2.8</v>
      </c>
      <c r="AU330" s="132">
        <v>-2.8</v>
      </c>
      <c r="AV330" s="132">
        <v>-4.0999999999999996</v>
      </c>
      <c r="AW330" s="132">
        <v>-8</v>
      </c>
      <c r="AX330" s="132">
        <v>-4.9000000000000004</v>
      </c>
      <c r="AY330" s="132">
        <v>-3.4</v>
      </c>
      <c r="AZ330" s="132">
        <v>0.5</v>
      </c>
      <c r="BA330" s="132">
        <v>1.8</v>
      </c>
      <c r="BB330" s="132">
        <v>1.3</v>
      </c>
      <c r="BC330" s="132">
        <v>0.1</v>
      </c>
    </row>
    <row r="331" spans="12:55">
      <c r="L331" s="188"/>
      <c r="M331" s="184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AN331" s="186"/>
      <c r="AO331" s="186"/>
      <c r="AP331" s="186"/>
      <c r="AQ331" s="133">
        <v>45230</v>
      </c>
      <c r="AR331" s="132">
        <v>-3</v>
      </c>
      <c r="AS331" s="132">
        <v>-6.2</v>
      </c>
      <c r="AT331" s="132">
        <v>-2.2999999999999998</v>
      </c>
      <c r="AU331" s="132">
        <v>-3</v>
      </c>
      <c r="AV331" s="132">
        <v>-4</v>
      </c>
      <c r="AW331" s="132">
        <v>-7.8</v>
      </c>
      <c r="AX331" s="132">
        <v>-4.7</v>
      </c>
      <c r="AY331" s="132">
        <v>-3.3</v>
      </c>
      <c r="AZ331" s="132">
        <v>0.1</v>
      </c>
      <c r="BA331" s="132">
        <v>2.4</v>
      </c>
      <c r="BB331" s="132">
        <v>0.4</v>
      </c>
      <c r="BC331" s="132">
        <v>-0.2</v>
      </c>
    </row>
    <row r="332" spans="12:55">
      <c r="L332" s="188"/>
      <c r="M332" s="184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AN332" s="186"/>
      <c r="AO332" s="186"/>
      <c r="AP332" s="186"/>
      <c r="AQ332" s="133">
        <v>45260</v>
      </c>
      <c r="AR332" s="132">
        <v>-3.4</v>
      </c>
      <c r="AS332" s="132">
        <v>-7.3</v>
      </c>
      <c r="AT332" s="132">
        <v>-3.2</v>
      </c>
      <c r="AU332" s="132">
        <v>-3.1</v>
      </c>
      <c r="AV332" s="132">
        <v>-3.9</v>
      </c>
      <c r="AW332" s="132">
        <v>-7.8</v>
      </c>
      <c r="AX332" s="132">
        <v>-4.5</v>
      </c>
      <c r="AY332" s="132">
        <v>-3.3</v>
      </c>
      <c r="AZ332" s="132">
        <v>-0.3</v>
      </c>
      <c r="BA332" s="132">
        <v>-0.3</v>
      </c>
      <c r="BB332" s="132">
        <v>-0.9</v>
      </c>
      <c r="BC332" s="132">
        <v>-0.1</v>
      </c>
    </row>
    <row r="333" spans="12:55">
      <c r="L333" s="188"/>
      <c r="M333" s="184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AN333" s="186"/>
      <c r="AO333" s="186"/>
      <c r="AP333" s="186"/>
      <c r="AQ333" s="133">
        <v>45291</v>
      </c>
      <c r="AR333" s="132">
        <v>-3.3</v>
      </c>
      <c r="AS333" s="132">
        <v>-7</v>
      </c>
      <c r="AT333" s="132">
        <v>-2.8</v>
      </c>
      <c r="AU333" s="132">
        <v>-3.2</v>
      </c>
      <c r="AV333" s="132">
        <v>-3.9</v>
      </c>
      <c r="AW333" s="132">
        <v>-7.7</v>
      </c>
      <c r="AX333" s="132">
        <v>-4.4000000000000004</v>
      </c>
      <c r="AY333" s="132">
        <v>-3.3</v>
      </c>
      <c r="AZ333" s="132">
        <v>-0.3</v>
      </c>
      <c r="BA333" s="132">
        <v>-1.1000000000000001</v>
      </c>
      <c r="BB333" s="132">
        <v>-0.5</v>
      </c>
      <c r="BC333" s="132">
        <v>-0.2</v>
      </c>
    </row>
    <row r="334" spans="12:55">
      <c r="L334" s="188"/>
      <c r="M334" s="184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AN334" s="186"/>
      <c r="AO334" s="186"/>
      <c r="AP334" s="186"/>
      <c r="AQ334" s="133">
        <v>45322</v>
      </c>
      <c r="AR334" s="132">
        <v>-3</v>
      </c>
      <c r="AS334" s="132">
        <v>-6</v>
      </c>
      <c r="AT334" s="132">
        <v>-2.2999999999999998</v>
      </c>
      <c r="AU334" s="132">
        <v>-3.1</v>
      </c>
      <c r="AV334" s="132">
        <v>-3</v>
      </c>
      <c r="AW334" s="132">
        <v>-6</v>
      </c>
      <c r="AX334" s="132">
        <v>-2.2999999999999998</v>
      </c>
      <c r="AY334" s="132">
        <v>-3.1</v>
      </c>
      <c r="AZ334" s="132">
        <v>-0.2</v>
      </c>
      <c r="BA334" s="132">
        <v>0.2</v>
      </c>
      <c r="BB334" s="132">
        <v>-0.2</v>
      </c>
      <c r="BC334" s="132">
        <v>-0.3</v>
      </c>
    </row>
    <row r="335" spans="12:55">
      <c r="L335" s="188"/>
      <c r="M335" s="184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AN335" s="186"/>
      <c r="AO335" s="186"/>
      <c r="AP335" s="186"/>
      <c r="AQ335" s="133">
        <v>45351</v>
      </c>
      <c r="AR335" s="132">
        <v>-3.4</v>
      </c>
      <c r="AS335" s="132">
        <v>-5.5</v>
      </c>
      <c r="AT335" s="132">
        <v>-3.4</v>
      </c>
      <c r="AU335" s="132">
        <v>-3.2</v>
      </c>
      <c r="AV335" s="132">
        <v>-3.2</v>
      </c>
      <c r="AW335" s="132">
        <v>-5.7</v>
      </c>
      <c r="AX335" s="132">
        <v>-2.9</v>
      </c>
      <c r="AY335" s="132">
        <v>-3.1</v>
      </c>
      <c r="AZ335" s="132">
        <v>-0.3</v>
      </c>
      <c r="BA335" s="132">
        <v>0.2</v>
      </c>
      <c r="BB335" s="132">
        <v>-0.4</v>
      </c>
      <c r="BC335" s="132">
        <v>-0.3</v>
      </c>
    </row>
    <row r="336" spans="12:55">
      <c r="L336" s="188"/>
      <c r="M336" s="184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AQ336" s="133">
        <v>45382</v>
      </c>
      <c r="AR336" s="132">
        <v>-3.5</v>
      </c>
      <c r="AS336" s="132">
        <v>-5.8</v>
      </c>
      <c r="AT336" s="132">
        <v>-2.9</v>
      </c>
      <c r="AU336" s="132">
        <v>-3.6</v>
      </c>
      <c r="AV336" s="132">
        <v>-3.3</v>
      </c>
      <c r="AW336" s="132">
        <v>-5.7</v>
      </c>
      <c r="AX336" s="132">
        <v>-2.9</v>
      </c>
      <c r="AY336" s="132">
        <v>-3.3</v>
      </c>
      <c r="AZ336" s="132">
        <v>-0.1</v>
      </c>
      <c r="BA336" s="132">
        <v>-0.8</v>
      </c>
      <c r="BB336" s="132">
        <v>0.3</v>
      </c>
      <c r="BC336" s="132">
        <v>-0.2</v>
      </c>
    </row>
    <row r="337" spans="12:55">
      <c r="L337" s="188"/>
      <c r="M337" s="184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AQ337" s="133">
        <v>45412</v>
      </c>
      <c r="AR337" s="132">
        <v>-3.1</v>
      </c>
      <c r="AS337" s="132">
        <v>-4.8</v>
      </c>
      <c r="AT337" s="132">
        <v>-1.9</v>
      </c>
      <c r="AU337" s="132">
        <v>-3.6</v>
      </c>
      <c r="AV337" s="132">
        <v>-3.3</v>
      </c>
      <c r="AW337" s="132">
        <v>-5.5</v>
      </c>
      <c r="AX337" s="132">
        <v>-2.6</v>
      </c>
      <c r="AY337" s="132">
        <v>-3.4</v>
      </c>
      <c r="AZ337" s="132">
        <v>-0.2</v>
      </c>
      <c r="BA337" s="132">
        <v>-1</v>
      </c>
      <c r="BB337" s="132">
        <v>0.3</v>
      </c>
      <c r="BC337" s="132">
        <v>-0.4</v>
      </c>
    </row>
    <row r="338" spans="12:55">
      <c r="L338" s="188"/>
      <c r="M338" s="184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AQ338" s="133">
        <v>45443</v>
      </c>
      <c r="AR338" s="132">
        <v>-1.6</v>
      </c>
      <c r="AS338" s="132">
        <v>-1.2</v>
      </c>
      <c r="AT338" s="132">
        <v>0.5</v>
      </c>
      <c r="AU338" s="132">
        <v>-2.6</v>
      </c>
      <c r="AV338" s="132">
        <v>-2.9</v>
      </c>
      <c r="AW338" s="132">
        <v>-4.7</v>
      </c>
      <c r="AX338" s="132">
        <v>-2</v>
      </c>
      <c r="AY338" s="132">
        <v>-3.2</v>
      </c>
      <c r="AZ338" s="132">
        <v>0.4</v>
      </c>
      <c r="BA338" s="132">
        <v>0.2</v>
      </c>
      <c r="BB338" s="132">
        <v>0.9</v>
      </c>
      <c r="BC338" s="132">
        <v>0.1</v>
      </c>
    </row>
    <row r="339" spans="12:55">
      <c r="L339" s="188"/>
      <c r="M339" s="184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AQ339" s="133">
        <v>45473</v>
      </c>
      <c r="AR339" s="132">
        <v>-0.8</v>
      </c>
      <c r="AS339" s="132">
        <v>2.7</v>
      </c>
      <c r="AT339" s="132">
        <v>1.6</v>
      </c>
      <c r="AU339" s="132">
        <v>-2</v>
      </c>
      <c r="AV339" s="132">
        <v>-2.6</v>
      </c>
      <c r="AW339" s="132">
        <v>-3.6</v>
      </c>
      <c r="AX339" s="132">
        <v>-1.4</v>
      </c>
      <c r="AY339" s="132">
        <v>-3</v>
      </c>
      <c r="AZ339" s="132">
        <v>-0.2</v>
      </c>
      <c r="BA339" s="132">
        <v>0.3</v>
      </c>
      <c r="BB339" s="132">
        <v>-0.5</v>
      </c>
      <c r="BC339" s="132">
        <v>-0.1</v>
      </c>
    </row>
    <row r="340" spans="12:55">
      <c r="L340" s="188"/>
      <c r="M340" s="184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AQ340" s="133">
        <v>45504</v>
      </c>
      <c r="AR340" s="132">
        <v>-0.7</v>
      </c>
      <c r="AS340" s="132">
        <v>3.5</v>
      </c>
      <c r="AT340" s="132">
        <v>1.8</v>
      </c>
      <c r="AU340" s="132">
        <v>-2.1</v>
      </c>
      <c r="AV340" s="132">
        <v>-2.2999999999999998</v>
      </c>
      <c r="AW340" s="132">
        <v>-2.6</v>
      </c>
      <c r="AX340" s="132">
        <v>-1</v>
      </c>
      <c r="AY340" s="132">
        <v>-2.9</v>
      </c>
      <c r="AZ340" s="132">
        <v>-0.3</v>
      </c>
      <c r="BA340" s="132">
        <v>0.7</v>
      </c>
      <c r="BB340" s="132">
        <v>-0.2</v>
      </c>
      <c r="BC340" s="132">
        <v>-0.4</v>
      </c>
    </row>
    <row r="341" spans="12:55">
      <c r="L341" s="188"/>
      <c r="M341" s="184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AQ341" s="133">
        <v>45535</v>
      </c>
      <c r="AR341" s="132">
        <v>-2</v>
      </c>
      <c r="AS341" s="132">
        <v>0.9</v>
      </c>
      <c r="AT341" s="132">
        <v>-0.8</v>
      </c>
      <c r="AU341" s="132">
        <v>-2.7</v>
      </c>
      <c r="AV341" s="132">
        <v>-2.2999999999999998</v>
      </c>
      <c r="AW341" s="132">
        <v>-2.2000000000000002</v>
      </c>
      <c r="AX341" s="132">
        <v>-0.9</v>
      </c>
      <c r="AY341" s="132">
        <v>-2.8</v>
      </c>
      <c r="AZ341" s="132">
        <v>-1</v>
      </c>
      <c r="BA341" s="132">
        <v>-1.6</v>
      </c>
      <c r="BB341" s="132">
        <v>-1.2</v>
      </c>
      <c r="BC341" s="132">
        <v>-0.9</v>
      </c>
    </row>
    <row r="342" spans="12:55">
      <c r="L342" s="188"/>
      <c r="M342" s="184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AQ342" s="133">
        <v>45565</v>
      </c>
      <c r="AR342" s="132">
        <v>-3.3</v>
      </c>
      <c r="AS342" s="132">
        <v>-2.5</v>
      </c>
      <c r="AT342" s="132">
        <v>-3.2</v>
      </c>
      <c r="AU342" s="132">
        <v>-3.3</v>
      </c>
      <c r="AV342" s="132">
        <v>-2.4</v>
      </c>
      <c r="AW342" s="132">
        <v>-2.2000000000000002</v>
      </c>
      <c r="AX342" s="132">
        <v>-1.2</v>
      </c>
      <c r="AY342" s="132">
        <v>-2.9</v>
      </c>
      <c r="AZ342" s="132">
        <v>-0.8</v>
      </c>
      <c r="BA342" s="132">
        <v>-1.6</v>
      </c>
      <c r="BB342" s="132">
        <v>-1.2</v>
      </c>
      <c r="BC342" s="132">
        <v>-0.6</v>
      </c>
    </row>
    <row r="343" spans="12:55">
      <c r="L343" s="188"/>
      <c r="M343" s="184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AQ343" s="133">
        <v>45596</v>
      </c>
      <c r="AR343" s="132">
        <v>-3.3</v>
      </c>
      <c r="AS343" s="132">
        <v>-5.0999999999999996</v>
      </c>
      <c r="AT343" s="132">
        <v>-4</v>
      </c>
      <c r="AU343" s="132">
        <v>-2.9</v>
      </c>
      <c r="AV343" s="132">
        <v>-2.5</v>
      </c>
      <c r="AW343" s="132">
        <v>-2.5</v>
      </c>
      <c r="AX343" s="132">
        <v>-1.5</v>
      </c>
      <c r="AY343" s="132">
        <v>-2.9</v>
      </c>
      <c r="AZ343" s="132">
        <v>0.1</v>
      </c>
      <c r="BA343" s="132">
        <v>-0.3</v>
      </c>
      <c r="BB343" s="132">
        <v>-0.4</v>
      </c>
      <c r="BC343" s="132">
        <v>0.3</v>
      </c>
    </row>
    <row r="344" spans="12:55">
      <c r="L344" s="188"/>
      <c r="M344" s="184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AQ344" s="133">
        <v>45626</v>
      </c>
      <c r="AR344" s="132">
        <v>-2.9</v>
      </c>
      <c r="AS344" s="132">
        <v>-4.9000000000000004</v>
      </c>
      <c r="AT344" s="132">
        <v>-2.9</v>
      </c>
      <c r="AU344" s="132">
        <v>-2.7</v>
      </c>
      <c r="AV344" s="132">
        <v>-2.5</v>
      </c>
      <c r="AW344" s="132">
        <v>-2.7</v>
      </c>
      <c r="AX344" s="132">
        <v>-1.6</v>
      </c>
      <c r="AY344" s="132">
        <v>-2.9</v>
      </c>
      <c r="AZ344" s="132">
        <v>0.1</v>
      </c>
      <c r="BA344" s="132">
        <v>-0.1</v>
      </c>
      <c r="BB344" s="132">
        <v>0.2</v>
      </c>
      <c r="BC344" s="132">
        <v>0.1</v>
      </c>
    </row>
    <row r="345" spans="12:55">
      <c r="L345" s="188"/>
      <c r="M345" s="184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AQ345" s="133">
        <v>45657</v>
      </c>
      <c r="AR345" s="132">
        <v>-2.6</v>
      </c>
      <c r="AS345" s="132">
        <v>-4.5999999999999996</v>
      </c>
      <c r="AT345" s="132">
        <v>-2.2000000000000002</v>
      </c>
      <c r="AU345" s="132">
        <v>-2.7</v>
      </c>
      <c r="AV345" s="132">
        <v>-2.5</v>
      </c>
      <c r="AW345" s="132">
        <v>-2.9</v>
      </c>
      <c r="AX345" s="132">
        <v>-1.7</v>
      </c>
      <c r="AY345" s="132">
        <v>-2.9</v>
      </c>
      <c r="AZ345" s="132">
        <v>0</v>
      </c>
      <c r="BA345" s="132">
        <v>-0.8</v>
      </c>
      <c r="BB345" s="132">
        <v>0.3</v>
      </c>
      <c r="BC345" s="132">
        <v>-0.1</v>
      </c>
    </row>
    <row r="346" spans="12:55">
      <c r="L346" s="188"/>
      <c r="M346" s="184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AQ346" s="133">
        <v>45688</v>
      </c>
      <c r="AR346" s="132">
        <v>-2.6</v>
      </c>
      <c r="AS346" s="132">
        <v>-4.9000000000000004</v>
      </c>
      <c r="AT346" s="132">
        <v>-1.9</v>
      </c>
      <c r="AU346" s="132">
        <v>-2.7</v>
      </c>
      <c r="AV346" s="132">
        <v>-2.6</v>
      </c>
      <c r="AW346" s="132">
        <v>-4.9000000000000004</v>
      </c>
      <c r="AX346" s="132">
        <v>-1.9</v>
      </c>
      <c r="AY346" s="132">
        <v>-2.7</v>
      </c>
      <c r="AZ346" s="132">
        <v>-0.2</v>
      </c>
      <c r="BA346" s="132">
        <v>-0.2</v>
      </c>
      <c r="BB346" s="132">
        <v>0</v>
      </c>
      <c r="BC346" s="132">
        <v>-0.3</v>
      </c>
    </row>
    <row r="347" spans="12:55">
      <c r="L347" s="188"/>
      <c r="M347" s="184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AQ347" s="133">
        <v>45716</v>
      </c>
      <c r="AR347" s="132">
        <v>-2.5</v>
      </c>
      <c r="AS347" s="132">
        <v>-6.3</v>
      </c>
      <c r="AT347" s="132">
        <v>-1.5</v>
      </c>
      <c r="AU347" s="132">
        <v>-2.7</v>
      </c>
      <c r="AV347" s="132">
        <v>-2.6</v>
      </c>
      <c r="AW347" s="132">
        <v>-5.6</v>
      </c>
      <c r="AX347" s="132">
        <v>-1.7</v>
      </c>
      <c r="AY347" s="132">
        <v>-2.7</v>
      </c>
      <c r="AZ347" s="132">
        <v>-0.2</v>
      </c>
      <c r="BA347" s="132">
        <v>-1.3</v>
      </c>
      <c r="BB347" s="132">
        <v>0.1</v>
      </c>
      <c r="BC347" s="132">
        <v>-0.2</v>
      </c>
    </row>
    <row r="348" spans="12:55">
      <c r="L348" s="188"/>
      <c r="M348" s="184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AQ348" s="133">
        <v>45747</v>
      </c>
      <c r="AR348" s="132">
        <v>-2.8</v>
      </c>
      <c r="AS348" s="132">
        <v>-8.3000000000000007</v>
      </c>
      <c r="AT348" s="132">
        <v>-2.4</v>
      </c>
      <c r="AU348" s="132">
        <v>-2.6</v>
      </c>
      <c r="AV348" s="132">
        <v>-2.6</v>
      </c>
      <c r="AW348" s="132">
        <v>-6.5</v>
      </c>
      <c r="AX348" s="132">
        <v>-1.9</v>
      </c>
      <c r="AY348" s="132">
        <v>-2.6</v>
      </c>
      <c r="AZ348" s="132">
        <v>-0.4</v>
      </c>
      <c r="BA348" s="132">
        <v>-2.9</v>
      </c>
      <c r="BB348" s="132">
        <v>-0.6</v>
      </c>
      <c r="BC348" s="132">
        <v>-0.1</v>
      </c>
    </row>
    <row r="349" spans="12:55">
      <c r="L349" s="188"/>
      <c r="M349" s="184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AQ349" s="133">
        <v>45777</v>
      </c>
      <c r="AR349" s="132">
        <v>-3.1</v>
      </c>
      <c r="AS349" s="132">
        <v>-9.4</v>
      </c>
      <c r="AT349" s="132">
        <v>-3.6</v>
      </c>
      <c r="AU349" s="132">
        <v>-2.2999999999999998</v>
      </c>
      <c r="AV349" s="132">
        <v>-2.7</v>
      </c>
      <c r="AW349" s="132">
        <v>-7.2</v>
      </c>
      <c r="AX349" s="132">
        <v>-2.2999999999999998</v>
      </c>
      <c r="AY349" s="132">
        <v>-2.6</v>
      </c>
      <c r="AZ349" s="132">
        <v>-0.5</v>
      </c>
      <c r="BA349" s="132">
        <v>-2.1</v>
      </c>
      <c r="BB349" s="132">
        <v>-1</v>
      </c>
      <c r="BC349" s="132">
        <v>-0.2</v>
      </c>
    </row>
    <row r="350" spans="12:55">
      <c r="L350" s="188"/>
      <c r="M350" s="184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AQ350" s="133">
        <v>45808</v>
      </c>
      <c r="AR350" s="132">
        <v>-4</v>
      </c>
      <c r="AS350" s="132">
        <v>-11.9</v>
      </c>
      <c r="AT350" s="132">
        <v>-5.4</v>
      </c>
      <c r="AU350" s="132">
        <v>-2.8</v>
      </c>
      <c r="AV350" s="132">
        <v>-3</v>
      </c>
      <c r="AW350" s="132">
        <v>-8.1999999999999993</v>
      </c>
      <c r="AX350" s="132">
        <v>-3</v>
      </c>
      <c r="AY350" s="132">
        <v>-2.6</v>
      </c>
      <c r="AZ350" s="132">
        <v>-0.6</v>
      </c>
      <c r="BA350" s="132">
        <v>-2.5</v>
      </c>
      <c r="BB350" s="132">
        <v>-0.9</v>
      </c>
      <c r="BC350" s="132">
        <v>-0.3</v>
      </c>
    </row>
    <row r="351" spans="12:55">
      <c r="L351" s="188"/>
      <c r="M351" s="184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AQ351" s="133">
        <v>45838</v>
      </c>
      <c r="AR351" s="132">
        <v>-4.4000000000000004</v>
      </c>
      <c r="AS351" s="132">
        <v>-13.2</v>
      </c>
      <c r="AT351" s="132">
        <v>-5.5</v>
      </c>
      <c r="AU351" s="132">
        <v>-3.2</v>
      </c>
      <c r="AV351" s="132">
        <v>-3.2</v>
      </c>
      <c r="AW351" s="132">
        <v>-9</v>
      </c>
      <c r="AX351" s="132">
        <v>-3.4</v>
      </c>
      <c r="AY351" s="132">
        <v>-2.7</v>
      </c>
      <c r="AZ351" s="132">
        <v>-0.6</v>
      </c>
      <c r="BA351" s="132">
        <v>-1.2</v>
      </c>
      <c r="BB351" s="132">
        <v>-0.7</v>
      </c>
      <c r="BC351" s="132">
        <v>-0.5</v>
      </c>
    </row>
    <row r="352" spans="12:55">
      <c r="L352" s="188"/>
      <c r="M352" s="184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AQ352" s="133">
        <v>45869</v>
      </c>
      <c r="AR352" s="132">
        <v>-4.3</v>
      </c>
      <c r="AS352" s="132">
        <v>-14</v>
      </c>
      <c r="AT352" s="132">
        <v>-5.4</v>
      </c>
      <c r="AU352" s="132">
        <v>-3.1</v>
      </c>
      <c r="AV352" s="132">
        <v>-3.4</v>
      </c>
      <c r="AW352" s="132">
        <v>-9.6999999999999993</v>
      </c>
      <c r="AX352" s="132">
        <v>-3.7</v>
      </c>
      <c r="AY352" s="132">
        <v>-2.8</v>
      </c>
      <c r="AZ352" s="132">
        <v>-0.2</v>
      </c>
      <c r="BA352" s="132">
        <v>-0.2</v>
      </c>
      <c r="BB352" s="132">
        <v>-0.1</v>
      </c>
      <c r="BC352" s="132">
        <v>-0.3</v>
      </c>
    </row>
    <row r="353" spans="12:55">
      <c r="L353" s="188"/>
      <c r="M353" s="184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AQ353" s="133">
        <v>45900</v>
      </c>
      <c r="AR353" s="132">
        <v>-3.2</v>
      </c>
      <c r="AS353" s="132">
        <v>-11.5</v>
      </c>
      <c r="AT353" s="132">
        <v>-4.0999999999999996</v>
      </c>
      <c r="AU353" s="132">
        <v>-2.2000000000000002</v>
      </c>
      <c r="AV353" s="132">
        <v>-3.4</v>
      </c>
      <c r="AW353" s="132">
        <v>-9.9</v>
      </c>
      <c r="AX353" s="132">
        <v>-3.7</v>
      </c>
      <c r="AY353" s="132">
        <v>-2.7</v>
      </c>
      <c r="AZ353" s="132">
        <v>0.1</v>
      </c>
      <c r="BA353" s="132">
        <v>1.3</v>
      </c>
      <c r="BB353" s="132">
        <v>0.2</v>
      </c>
      <c r="BC353" s="132">
        <v>0</v>
      </c>
    </row>
    <row r="354" spans="12:55">
      <c r="L354" s="188"/>
      <c r="M354" s="184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AQ354" s="133">
        <v>45930</v>
      </c>
      <c r="AR354" s="132">
        <v>-2.4</v>
      </c>
      <c r="AS354" s="132">
        <v>-9</v>
      </c>
      <c r="AT354" s="132">
        <v>-2.9</v>
      </c>
      <c r="AU354" s="132">
        <v>-1.7</v>
      </c>
      <c r="AV354" s="132">
        <v>-3.3</v>
      </c>
      <c r="AW354" s="132">
        <v>-9.9</v>
      </c>
      <c r="AX354" s="132">
        <v>-3.6</v>
      </c>
      <c r="AY354" s="132">
        <v>-2.6</v>
      </c>
      <c r="AZ354" s="132">
        <v>0</v>
      </c>
      <c r="BA354" s="132">
        <v>1.2</v>
      </c>
      <c r="BB354" s="132">
        <v>0</v>
      </c>
      <c r="BC354" s="132">
        <v>-0.1</v>
      </c>
    </row>
    <row r="355" spans="12:55">
      <c r="L355" s="188"/>
      <c r="M355" s="184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AQ355" s="133">
        <v>45961</v>
      </c>
      <c r="AR355" s="132">
        <v>-2.4</v>
      </c>
      <c r="AS355" s="132">
        <v>-7.8</v>
      </c>
      <c r="AT355" s="132">
        <v>-2.5</v>
      </c>
      <c r="AU355" s="132">
        <v>-1.9</v>
      </c>
      <c r="AV355" s="132">
        <v>-3.2</v>
      </c>
      <c r="AW355" s="132">
        <v>-9.6999999999999993</v>
      </c>
      <c r="AX355" s="132">
        <v>-3.5</v>
      </c>
      <c r="AY355" s="132">
        <v>-2.5</v>
      </c>
      <c r="AZ355" s="132">
        <v>0.1</v>
      </c>
      <c r="BA355" s="132">
        <v>1</v>
      </c>
      <c r="BB355" s="132">
        <v>0</v>
      </c>
      <c r="BC355" s="132">
        <v>0.1</v>
      </c>
    </row>
    <row r="356" spans="12:55">
      <c r="L356" s="188"/>
      <c r="M356" s="184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AQ356" s="133">
        <v>45991</v>
      </c>
      <c r="AR356" s="132">
        <v>-2.4</v>
      </c>
      <c r="AS356" s="132">
        <v>-6.1</v>
      </c>
      <c r="AT356" s="132">
        <v>-2.9</v>
      </c>
      <c r="AU356" s="132">
        <v>-1.9</v>
      </c>
      <c r="AV356" s="132">
        <v>-3.1</v>
      </c>
      <c r="AW356" s="132">
        <v>-9.3000000000000007</v>
      </c>
      <c r="AX356" s="132">
        <v>-3.5</v>
      </c>
      <c r="AY356" s="132">
        <v>-2.5</v>
      </c>
      <c r="AZ356" s="132">
        <v>0.1</v>
      </c>
      <c r="BA356" s="132">
        <v>1.7</v>
      </c>
      <c r="BB356" s="132">
        <v>-0.2</v>
      </c>
      <c r="BC356" s="132">
        <v>0.1</v>
      </c>
    </row>
    <row r="357" spans="12:55">
      <c r="L357" s="188"/>
      <c r="M357" s="184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AQ357" s="133">
        <v>46022</v>
      </c>
      <c r="AR357" s="132">
        <v>-2.1</v>
      </c>
      <c r="AS357" s="132">
        <v>-4.7</v>
      </c>
      <c r="AT357" s="132">
        <v>-2.6</v>
      </c>
      <c r="AU357" s="132">
        <v>-1.6</v>
      </c>
      <c r="AV357" s="132">
        <v>-3</v>
      </c>
      <c r="AW357" s="132">
        <v>-9</v>
      </c>
      <c r="AX357" s="132">
        <v>-3.4</v>
      </c>
      <c r="AY357" s="132">
        <v>-2.4</v>
      </c>
      <c r="AZ357" s="132">
        <v>0.3</v>
      </c>
      <c r="BA357" s="132">
        <v>0.8</v>
      </c>
      <c r="BB357" s="132">
        <v>0.6</v>
      </c>
      <c r="BC357" s="132">
        <v>0.2</v>
      </c>
    </row>
    <row r="358" spans="12:55">
      <c r="L358" s="188"/>
      <c r="M358" s="184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AQ358" s="133">
        <v>46053</v>
      </c>
      <c r="AR358" s="132">
        <v>-1.3</v>
      </c>
      <c r="AS358" s="132">
        <v>-8.1</v>
      </c>
      <c r="AT358" s="132">
        <v>-2</v>
      </c>
      <c r="AU358" s="132">
        <v>-0.4</v>
      </c>
      <c r="AV358" s="132">
        <v>-1.3</v>
      </c>
      <c r="AW358" s="132">
        <v>-8.1</v>
      </c>
      <c r="AX358" s="132">
        <v>-2</v>
      </c>
      <c r="AY358" s="132">
        <v>-0.4</v>
      </c>
      <c r="AZ358" s="132">
        <v>0.5</v>
      </c>
      <c r="BA358" s="132">
        <v>-1.7</v>
      </c>
      <c r="BB358" s="132">
        <v>0.7</v>
      </c>
      <c r="BC358" s="132">
        <v>0.5</v>
      </c>
    </row>
    <row r="359" spans="12:55">
      <c r="L359" s="188"/>
      <c r="M359" s="184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AQ359" s="133">
        <v>46081</v>
      </c>
      <c r="AR359" s="132">
        <v>-0.7</v>
      </c>
      <c r="AS359" s="132">
        <v>-5.3</v>
      </c>
      <c r="AT359" s="132">
        <v>-1.9</v>
      </c>
      <c r="AU359" s="132">
        <v>0.3</v>
      </c>
      <c r="AV359" s="132">
        <v>-1</v>
      </c>
      <c r="AW359" s="132">
        <v>-6.7</v>
      </c>
      <c r="AX359" s="132">
        <v>-2</v>
      </c>
      <c r="AY359" s="132">
        <v>0</v>
      </c>
      <c r="AZ359" s="132">
        <v>0.5</v>
      </c>
      <c r="BA359" s="132">
        <v>1.2</v>
      </c>
      <c r="BB359" s="132">
        <v>0.2</v>
      </c>
      <c r="BC359" s="132">
        <v>0.6</v>
      </c>
    </row>
    <row r="360" spans="12:55">
      <c r="L360" s="188"/>
      <c r="M360" s="184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AQ360" s="133">
        <v>46112</v>
      </c>
      <c r="AR360" s="132">
        <v>1</v>
      </c>
      <c r="AS360" s="132">
        <v>2</v>
      </c>
      <c r="AT360" s="132">
        <v>1.1000000000000001</v>
      </c>
      <c r="AU360" s="132">
        <v>0.9</v>
      </c>
      <c r="AV360" s="132">
        <v>-0.3</v>
      </c>
      <c r="AW360" s="132">
        <v>-3.9</v>
      </c>
      <c r="AX360" s="132">
        <v>-0.9</v>
      </c>
      <c r="AY360" s="132">
        <v>0.3</v>
      </c>
      <c r="AZ360" s="132">
        <v>1.3</v>
      </c>
      <c r="BA360" s="132">
        <v>3.9</v>
      </c>
      <c r="BB360" s="132">
        <v>2.4</v>
      </c>
      <c r="BC360" s="132">
        <v>0.5</v>
      </c>
    </row>
    <row r="361" spans="12:55">
      <c r="L361" s="188"/>
      <c r="M361" s="184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AQ361" s="133">
        <v>46142</v>
      </c>
      <c r="AR361" s="132">
        <v>3.8</v>
      </c>
      <c r="AS361" s="132">
        <v>10.6</v>
      </c>
      <c r="AT361" s="132">
        <v>7.1</v>
      </c>
      <c r="AU361" s="132">
        <v>1.5</v>
      </c>
      <c r="AV361" s="132">
        <v>0.7</v>
      </c>
      <c r="AW361" s="132">
        <v>-0.4</v>
      </c>
      <c r="AX361" s="132">
        <v>1.1000000000000001</v>
      </c>
      <c r="AY361" s="132">
        <v>0.6</v>
      </c>
      <c r="AZ361" s="132">
        <v>2.1</v>
      </c>
      <c r="BA361" s="132">
        <v>5.7</v>
      </c>
      <c r="BB361" s="132">
        <v>4.9000000000000004</v>
      </c>
      <c r="BC361" s="132">
        <v>0.4</v>
      </c>
    </row>
    <row r="362" spans="12:55">
      <c r="L362" s="188"/>
      <c r="M362" s="184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AQ362" s="133">
        <v>46173</v>
      </c>
      <c r="AR362" s="132">
        <v>5.2</v>
      </c>
      <c r="AS362" s="132">
        <v>15.8</v>
      </c>
      <c r="AT362" s="132">
        <v>9.1999999999999993</v>
      </c>
      <c r="AU362" s="132">
        <v>2.2999999999999998</v>
      </c>
      <c r="AV362" s="132">
        <v>1.6</v>
      </c>
      <c r="AW362" s="132">
        <v>2.6</v>
      </c>
      <c r="AX362" s="132">
        <v>2.7</v>
      </c>
      <c r="AY362" s="132">
        <v>0.9</v>
      </c>
      <c r="AZ362" s="132">
        <v>0.7</v>
      </c>
      <c r="BA362" s="132">
        <v>1.5</v>
      </c>
      <c r="BB362" s="132">
        <v>0.9</v>
      </c>
      <c r="BC362" s="132">
        <v>0.5</v>
      </c>
    </row>
    <row r="363" spans="12:55">
      <c r="L363" s="188"/>
      <c r="M363" s="184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</row>
    <row r="364" spans="12:55">
      <c r="L364" s="188"/>
      <c r="M364" s="184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</row>
    <row r="365" spans="12:55">
      <c r="L365" s="188"/>
      <c r="M365" s="184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</row>
    <row r="366" spans="12:55">
      <c r="L366" s="188"/>
      <c r="M366" s="184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</row>
    <row r="367" spans="12:55">
      <c r="L367" s="188"/>
      <c r="M367" s="184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</row>
    <row r="368" spans="12:55">
      <c r="L368" s="188"/>
      <c r="M368" s="184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</row>
    <row r="369" spans="12:25">
      <c r="L369" s="188"/>
      <c r="M369" s="184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</row>
    <row r="370" spans="12:25">
      <c r="L370" s="188"/>
      <c r="M370" s="184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</row>
    <row r="371" spans="12:25">
      <c r="L371" s="188"/>
      <c r="M371" s="184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</row>
    <row r="372" spans="12:25">
      <c r="L372" s="188"/>
      <c r="M372" s="184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</row>
    <row r="373" spans="12:25">
      <c r="L373" s="188"/>
      <c r="M373" s="184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</row>
    <row r="374" spans="12:25">
      <c r="L374" s="188"/>
      <c r="M374" s="184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</row>
    <row r="375" spans="12:25">
      <c r="L375" s="188"/>
      <c r="M375" s="184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</row>
    <row r="376" spans="12:25">
      <c r="L376" s="188"/>
      <c r="M376" s="184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</row>
    <row r="377" spans="12:25">
      <c r="L377" s="188"/>
      <c r="M377" s="184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</row>
    <row r="378" spans="12:25">
      <c r="L378" s="188"/>
      <c r="M378" s="184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</row>
    <row r="379" spans="12:25">
      <c r="L379" s="188"/>
      <c r="M379" s="184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</row>
    <row r="380" spans="12:25">
      <c r="L380" s="188"/>
      <c r="M380" s="184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</row>
    <row r="381" spans="12:25">
      <c r="L381" s="188"/>
      <c r="M381" s="184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</row>
    <row r="382" spans="12:25">
      <c r="L382" s="188"/>
      <c r="M382" s="184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</row>
    <row r="383" spans="12:25">
      <c r="L383" s="188"/>
      <c r="M383" s="184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</row>
    <row r="384" spans="12:25">
      <c r="L384" s="188"/>
      <c r="M384" s="184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</row>
    <row r="385" spans="12:25">
      <c r="L385" s="188"/>
      <c r="M385" s="184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</row>
    <row r="386" spans="12:25">
      <c r="L386" s="188"/>
      <c r="M386" s="184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</row>
    <row r="387" spans="12:25">
      <c r="L387" s="188"/>
      <c r="M387" s="184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</row>
    <row r="388" spans="12:25">
      <c r="L388" s="188"/>
      <c r="M388" s="184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</row>
    <row r="389" spans="12:25">
      <c r="L389" s="188"/>
      <c r="M389" s="184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</row>
    <row r="390" spans="12:25">
      <c r="L390" s="188"/>
      <c r="M390" s="184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</row>
    <row r="391" spans="12:25">
      <c r="L391" s="188"/>
      <c r="M391" s="184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</row>
    <row r="392" spans="12:25">
      <c r="L392" s="188"/>
      <c r="M392" s="184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</row>
    <row r="393" spans="12:25">
      <c r="L393" s="188"/>
      <c r="M393" s="184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</row>
    <row r="394" spans="12:25">
      <c r="L394" s="188"/>
      <c r="M394" s="184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</row>
    <row r="395" spans="12:25">
      <c r="L395" s="188"/>
      <c r="M395" s="184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</row>
    <row r="396" spans="12:25">
      <c r="L396" s="188"/>
      <c r="M396" s="184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</row>
    <row r="397" spans="12:25">
      <c r="L397" s="188"/>
      <c r="M397" s="184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</row>
    <row r="398" spans="12:25">
      <c r="L398" s="188"/>
      <c r="M398" s="184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</row>
    <row r="399" spans="12:25">
      <c r="L399" s="188"/>
      <c r="M399" s="184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</row>
    <row r="400" spans="12:25">
      <c r="L400" s="188"/>
      <c r="M400" s="184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</row>
    <row r="401" spans="12:25">
      <c r="L401" s="188"/>
      <c r="M401" s="184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</row>
    <row r="402" spans="12:25">
      <c r="L402" s="188"/>
      <c r="M402" s="184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</row>
    <row r="403" spans="12:25">
      <c r="L403" s="188"/>
      <c r="M403" s="184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</row>
    <row r="404" spans="12:25">
      <c r="L404" s="188"/>
      <c r="M404" s="184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</row>
    <row r="405" spans="12:25">
      <c r="L405" s="188"/>
      <c r="M405" s="184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</row>
    <row r="406" spans="12:25">
      <c r="L406" s="188"/>
      <c r="M406" s="184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</row>
    <row r="407" spans="12:25">
      <c r="L407" s="188"/>
      <c r="M407" s="184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</row>
    <row r="408" spans="12:25">
      <c r="L408" s="188"/>
      <c r="M408" s="184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</row>
    <row r="409" spans="12:25">
      <c r="L409" s="188"/>
      <c r="M409" s="184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</row>
    <row r="410" spans="12:25">
      <c r="L410" s="188"/>
      <c r="M410" s="184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</row>
    <row r="411" spans="12:25">
      <c r="L411" s="188"/>
      <c r="M411" s="184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</row>
    <row r="412" spans="12:25">
      <c r="L412" s="188"/>
      <c r="M412" s="184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</row>
    <row r="413" spans="12:25">
      <c r="L413" s="188"/>
      <c r="M413" s="184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</row>
    <row r="414" spans="12:25">
      <c r="L414" s="188"/>
      <c r="M414" s="184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</row>
    <row r="415" spans="12:25">
      <c r="L415" s="188"/>
      <c r="M415" s="184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</row>
    <row r="416" spans="12:25">
      <c r="L416" s="188"/>
      <c r="M416" s="184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</row>
    <row r="417" spans="12:25">
      <c r="L417" s="188"/>
      <c r="M417" s="184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</row>
    <row r="418" spans="12:25">
      <c r="L418" s="188"/>
      <c r="M418" s="184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</row>
    <row r="419" spans="12:25">
      <c r="L419" s="188"/>
      <c r="M419" s="184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</row>
    <row r="420" spans="12:25">
      <c r="L420" s="188"/>
      <c r="M420" s="184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</row>
    <row r="421" spans="12:25">
      <c r="L421" s="188"/>
      <c r="M421" s="184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</row>
    <row r="422" spans="12:25">
      <c r="L422" s="188"/>
      <c r="M422" s="184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</row>
    <row r="423" spans="12:25">
      <c r="L423" s="188"/>
      <c r="M423" s="184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</row>
    <row r="424" spans="12:25">
      <c r="L424" s="188"/>
      <c r="M424" s="184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</row>
    <row r="425" spans="12:25">
      <c r="L425" s="188"/>
      <c r="M425" s="184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</row>
    <row r="426" spans="12:25">
      <c r="L426" s="188"/>
      <c r="M426" s="184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</row>
  </sheetData>
  <mergeCells count="25">
    <mergeCell ref="B84:J84"/>
    <mergeCell ref="B99:J99"/>
    <mergeCell ref="B114:J114"/>
    <mergeCell ref="B8:J8"/>
    <mergeCell ref="B24:J24"/>
    <mergeCell ref="B40:J40"/>
    <mergeCell ref="B55:J55"/>
    <mergeCell ref="B56:J56"/>
    <mergeCell ref="B70:J70"/>
    <mergeCell ref="D4:H5"/>
    <mergeCell ref="N2:Q2"/>
    <mergeCell ref="R2:U2"/>
    <mergeCell ref="V2:Y2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honeticPr fontId="3" type="noConversion"/>
  <conditionalFormatting sqref="N5:Y6">
    <cfRule type="cellIs" dxfId="3" priority="1" stopIfTrue="1" operator="greaterThan">
      <formula>0</formula>
    </cfRule>
    <cfRule type="cellIs" dxfId="2" priority="2" stopIfTrue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5A98-D4D9-4B5A-8AC8-124C5F1E6976}">
  <dimension ref="A1:BJ426"/>
  <sheetViews>
    <sheetView zoomScaleNormal="100" workbookViewId="0">
      <selection activeCell="O35" sqref="O35"/>
    </sheetView>
  </sheetViews>
  <sheetFormatPr defaultColWidth="8.5" defaultRowHeight="14"/>
  <cols>
    <col min="1" max="1" width="1" style="204" customWidth="1"/>
    <col min="2" max="3" width="7.33203125" style="21" customWidth="1"/>
    <col min="4" max="4" width="9.33203125" style="21" customWidth="1"/>
    <col min="5" max="9" width="7.33203125" style="21" customWidth="1"/>
    <col min="10" max="10" width="5" style="21" customWidth="1"/>
    <col min="11" max="11" width="1.33203125" style="126" customWidth="1"/>
    <col min="12" max="12" width="9" style="278" customWidth="1"/>
    <col min="13" max="13" width="1.33203125" style="135" customWidth="1"/>
    <col min="14" max="18" width="9.5" style="136" customWidth="1"/>
    <col min="19" max="19" width="1.58203125" style="190" customWidth="1"/>
    <col min="20" max="20" width="4.5" style="105" customWidth="1"/>
    <col min="21" max="32" width="5.5" style="105" customWidth="1"/>
    <col min="33" max="35" width="8.5" style="105" customWidth="1"/>
    <col min="36" max="40" width="8.5" style="106" customWidth="1"/>
    <col min="41" max="41" width="8.5" style="105" customWidth="1"/>
    <col min="42" max="42" width="8.5" style="105"/>
    <col min="43" max="43" width="9" style="105" bestFit="1" customWidth="1"/>
    <col min="44" max="52" width="8.58203125" style="105" bestFit="1" customWidth="1"/>
    <col min="53" max="62" width="8.5" style="105"/>
    <col min="63" max="16384" width="8.5" style="137"/>
  </cols>
  <sheetData>
    <row r="1" spans="1:52" ht="15.5">
      <c r="A1" s="196"/>
      <c r="B1" s="100"/>
      <c r="C1" s="100"/>
      <c r="D1" s="100"/>
      <c r="E1" s="100"/>
      <c r="F1" s="100"/>
      <c r="G1" s="100"/>
      <c r="H1" s="100"/>
      <c r="I1" s="100"/>
      <c r="J1" s="100"/>
      <c r="K1" s="1"/>
      <c r="L1" s="102"/>
      <c r="M1" s="102"/>
      <c r="N1" s="103"/>
      <c r="O1" s="103"/>
      <c r="P1" s="103"/>
      <c r="Q1" s="103"/>
      <c r="R1" s="103"/>
      <c r="S1" s="103"/>
      <c r="U1" s="265">
        <f>0.5/1.4</f>
        <v>0.35714285714285715</v>
      </c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06" t="s">
        <v>132</v>
      </c>
      <c r="AK1" s="15"/>
      <c r="AL1" s="107"/>
      <c r="AM1" s="107"/>
      <c r="AN1" s="107"/>
      <c r="AQ1" s="266" t="s">
        <v>132</v>
      </c>
      <c r="AR1" s="267" t="s">
        <v>309</v>
      </c>
      <c r="AS1" s="267"/>
      <c r="AT1" s="332" t="s">
        <v>310</v>
      </c>
      <c r="AU1" s="332"/>
      <c r="AV1" s="267"/>
      <c r="AW1" s="333" t="s">
        <v>311</v>
      </c>
      <c r="AX1" s="333"/>
      <c r="AY1" s="333" t="s">
        <v>312</v>
      </c>
      <c r="AZ1" s="333"/>
    </row>
    <row r="2" spans="1:52" ht="36">
      <c r="K2" s="22"/>
      <c r="L2" s="268"/>
      <c r="M2" s="110"/>
      <c r="N2" s="310" t="s">
        <v>313</v>
      </c>
      <c r="O2" s="310"/>
      <c r="P2" s="310"/>
      <c r="Q2" s="310"/>
      <c r="R2" s="310"/>
      <c r="S2" s="103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285" t="s">
        <v>4</v>
      </c>
      <c r="AK2" s="285" t="s">
        <v>314</v>
      </c>
      <c r="AL2" s="285" t="s">
        <v>315</v>
      </c>
      <c r="AM2" s="285" t="s">
        <v>316</v>
      </c>
      <c r="AN2" s="285" t="s">
        <v>317</v>
      </c>
      <c r="AQ2" s="267" t="s">
        <v>4</v>
      </c>
      <c r="AR2" s="267" t="s">
        <v>318</v>
      </c>
      <c r="AS2" s="267" t="s">
        <v>319</v>
      </c>
      <c r="AT2" s="267" t="s">
        <v>320</v>
      </c>
      <c r="AU2" s="267" t="s">
        <v>321</v>
      </c>
      <c r="AV2" s="267"/>
      <c r="AW2" s="269" t="s">
        <v>322</v>
      </c>
      <c r="AX2" s="269" t="s">
        <v>323</v>
      </c>
      <c r="AY2" s="269" t="s">
        <v>322</v>
      </c>
      <c r="AZ2" s="269" t="s">
        <v>323</v>
      </c>
    </row>
    <row r="3" spans="1:52" ht="14.25" customHeight="1">
      <c r="K3" s="22"/>
      <c r="L3" s="270"/>
      <c r="M3" s="113"/>
      <c r="N3" s="324" t="s">
        <v>1</v>
      </c>
      <c r="O3" s="313" t="s">
        <v>2</v>
      </c>
      <c r="P3" s="313" t="s">
        <v>3</v>
      </c>
      <c r="Q3" s="313" t="s">
        <v>324</v>
      </c>
      <c r="R3" s="313" t="s">
        <v>325</v>
      </c>
      <c r="S3" s="103"/>
      <c r="U3" s="170" t="s">
        <v>308</v>
      </c>
      <c r="V3" s="170">
        <v>2013</v>
      </c>
      <c r="W3" s="170">
        <v>2014</v>
      </c>
      <c r="X3" s="170">
        <v>2015</v>
      </c>
      <c r="Y3" s="170">
        <v>2016</v>
      </c>
      <c r="Z3" s="170">
        <v>2017</v>
      </c>
      <c r="AA3" s="170">
        <v>2018</v>
      </c>
      <c r="AB3" s="170">
        <v>2019</v>
      </c>
      <c r="AC3" s="170">
        <v>2020</v>
      </c>
      <c r="AD3" s="170">
        <v>2021</v>
      </c>
      <c r="AE3" s="170">
        <v>2022</v>
      </c>
      <c r="AF3" s="170">
        <v>2023</v>
      </c>
      <c r="AG3" s="170">
        <v>2024</v>
      </c>
      <c r="AH3" s="170">
        <v>2025</v>
      </c>
      <c r="AI3" s="170">
        <v>2026</v>
      </c>
      <c r="AJ3" s="286" t="s">
        <v>17</v>
      </c>
      <c r="AK3" s="286" t="s">
        <v>18</v>
      </c>
      <c r="AL3" s="286" t="s">
        <v>18</v>
      </c>
      <c r="AM3" s="286" t="s">
        <v>18</v>
      </c>
      <c r="AN3" s="286" t="s">
        <v>18</v>
      </c>
      <c r="AQ3" s="267" t="s">
        <v>17</v>
      </c>
      <c r="AR3" s="267" t="s">
        <v>18</v>
      </c>
      <c r="AS3" s="267" t="s">
        <v>18</v>
      </c>
      <c r="AT3" s="267" t="s">
        <v>18</v>
      </c>
      <c r="AU3" s="267" t="s">
        <v>18</v>
      </c>
      <c r="AV3" s="267"/>
      <c r="AW3" s="269"/>
      <c r="AX3" s="269"/>
      <c r="AY3" s="269"/>
      <c r="AZ3" s="269"/>
    </row>
    <row r="4" spans="1:52" ht="19.5" customHeight="1" thickBot="1">
      <c r="A4" s="210"/>
      <c r="B4" s="34"/>
      <c r="C4" s="34"/>
      <c r="D4" s="303" t="s">
        <v>326</v>
      </c>
      <c r="E4" s="303"/>
      <c r="F4" s="303"/>
      <c r="G4" s="303"/>
      <c r="H4" s="303"/>
      <c r="I4" s="271"/>
      <c r="J4" s="34"/>
      <c r="K4" s="35"/>
      <c r="L4" s="272"/>
      <c r="M4" s="118"/>
      <c r="N4" s="325"/>
      <c r="O4" s="314"/>
      <c r="P4" s="314"/>
      <c r="Q4" s="314"/>
      <c r="R4" s="314"/>
      <c r="S4" s="103"/>
      <c r="U4" s="170">
        <v>1</v>
      </c>
      <c r="V4" s="180">
        <v>0.24</v>
      </c>
      <c r="W4" s="180">
        <v>-0.05</v>
      </c>
      <c r="X4" s="180">
        <v>-1.0909</v>
      </c>
      <c r="Y4" s="180">
        <v>-0.5</v>
      </c>
      <c r="Z4" s="180">
        <v>0.8</v>
      </c>
      <c r="AA4" s="180">
        <v>0.3</v>
      </c>
      <c r="AB4" s="180">
        <v>-0.6</v>
      </c>
      <c r="AC4" s="180">
        <v>0</v>
      </c>
      <c r="AD4" s="180">
        <v>1</v>
      </c>
      <c r="AE4" s="180">
        <v>-0.2</v>
      </c>
      <c r="AF4" s="180">
        <v>-0.4</v>
      </c>
      <c r="AG4" s="180">
        <f t="shared" ref="AG4:AI15" si="0">VLOOKUP(AG18,$AJ:$AN,4,FALSE)</f>
        <v>-0.2</v>
      </c>
      <c r="AH4" s="180">
        <f t="shared" si="0"/>
        <v>-0.2</v>
      </c>
      <c r="AI4" s="180">
        <f t="shared" si="0"/>
        <v>0.4</v>
      </c>
      <c r="AJ4" s="286" t="s">
        <v>20</v>
      </c>
      <c r="AK4" s="286" t="s">
        <v>21</v>
      </c>
      <c r="AL4" s="286" t="s">
        <v>21</v>
      </c>
      <c r="AM4" s="286" t="s">
        <v>21</v>
      </c>
      <c r="AN4" s="286" t="s">
        <v>21</v>
      </c>
      <c r="AQ4" s="267" t="s">
        <v>20</v>
      </c>
      <c r="AR4" s="267" t="s">
        <v>21</v>
      </c>
      <c r="AS4" s="267" t="s">
        <v>21</v>
      </c>
      <c r="AT4" s="267" t="s">
        <v>21</v>
      </c>
      <c r="AU4" s="267" t="s">
        <v>21</v>
      </c>
      <c r="AV4" s="267"/>
      <c r="AW4" s="269"/>
      <c r="AX4" s="269"/>
      <c r="AY4" s="269"/>
      <c r="AZ4" s="269"/>
    </row>
    <row r="5" spans="1:52" ht="23">
      <c r="A5" s="210"/>
      <c r="B5" s="34"/>
      <c r="C5" s="34"/>
      <c r="D5" s="303"/>
      <c r="E5" s="303"/>
      <c r="F5" s="303"/>
      <c r="G5" s="303"/>
      <c r="H5" s="303"/>
      <c r="I5" s="271"/>
      <c r="J5" s="34"/>
      <c r="K5" s="35"/>
      <c r="L5" s="177" t="s">
        <v>22</v>
      </c>
      <c r="M5" s="118"/>
      <c r="N5" s="178">
        <f ca="1">OFFSET(N7,1,0)</f>
        <v>3.9</v>
      </c>
      <c r="O5" s="40">
        <f ca="1">OFFSET(O7,1,0)</f>
        <v>1</v>
      </c>
      <c r="P5" s="40">
        <f t="shared" ref="P5:R5" ca="1" si="1">OFFSET(P7,1,0)</f>
        <v>0.5</v>
      </c>
      <c r="Q5" s="40" t="e">
        <f t="shared" ca="1" si="1"/>
        <v>#N/A</v>
      </c>
      <c r="R5" s="40" t="e">
        <f t="shared" ca="1" si="1"/>
        <v>#N/A</v>
      </c>
      <c r="S5" s="103"/>
      <c r="U5" s="170">
        <v>2</v>
      </c>
      <c r="V5" s="180">
        <v>0.15</v>
      </c>
      <c r="W5" s="180">
        <v>-0.2</v>
      </c>
      <c r="X5" s="180">
        <v>-0.73060000000000003</v>
      </c>
      <c r="Y5" s="180">
        <v>-0.3</v>
      </c>
      <c r="Z5" s="180">
        <v>0.6</v>
      </c>
      <c r="AA5" s="180">
        <v>-0.1</v>
      </c>
      <c r="AB5" s="180">
        <v>-0.1</v>
      </c>
      <c r="AC5" s="180">
        <v>-0.5</v>
      </c>
      <c r="AD5" s="180">
        <v>0.8</v>
      </c>
      <c r="AE5" s="180">
        <v>0.5</v>
      </c>
      <c r="AF5" s="180">
        <v>0</v>
      </c>
      <c r="AG5" s="180">
        <f t="shared" si="0"/>
        <v>-0.2</v>
      </c>
      <c r="AH5" s="180">
        <f t="shared" si="0"/>
        <v>-0.1</v>
      </c>
      <c r="AI5" s="180">
        <f t="shared" si="0"/>
        <v>0.4</v>
      </c>
      <c r="AJ5" s="286" t="s">
        <v>23</v>
      </c>
      <c r="AK5" s="286" t="s">
        <v>24</v>
      </c>
      <c r="AL5" s="286" t="s">
        <v>24</v>
      </c>
      <c r="AM5" s="286" t="s">
        <v>24</v>
      </c>
      <c r="AN5" s="286" t="s">
        <v>24</v>
      </c>
      <c r="AQ5" s="267" t="s">
        <v>134</v>
      </c>
      <c r="AR5" s="267" t="s">
        <v>327</v>
      </c>
      <c r="AS5" s="267" t="s">
        <v>328</v>
      </c>
      <c r="AT5" s="267" t="s">
        <v>329</v>
      </c>
      <c r="AU5" s="267" t="s">
        <v>330</v>
      </c>
      <c r="AV5" s="267"/>
      <c r="AW5" s="269"/>
      <c r="AX5" s="269"/>
      <c r="AY5" s="269"/>
      <c r="AZ5" s="269"/>
    </row>
    <row r="6" spans="1:52" ht="15.5">
      <c r="A6" s="210"/>
      <c r="B6" s="30" t="s">
        <v>25</v>
      </c>
      <c r="C6" s="34"/>
      <c r="D6" s="34"/>
      <c r="E6" s="34"/>
      <c r="F6" s="34"/>
      <c r="G6" s="34"/>
      <c r="H6" s="34"/>
      <c r="I6" s="34"/>
      <c r="J6" s="34"/>
      <c r="K6" s="35"/>
      <c r="L6" s="117" t="s">
        <v>26</v>
      </c>
      <c r="M6" s="118"/>
      <c r="N6" s="178">
        <f ca="1">OFFSET(N7,2,0)</f>
        <v>2.8</v>
      </c>
      <c r="O6" s="181">
        <f ca="1">OFFSET(O7,2,0)</f>
        <v>0.2</v>
      </c>
      <c r="P6" s="181">
        <f t="shared" ref="P6:R6" ca="1" si="2">OFFSET(P7,2,0)</f>
        <v>1.7</v>
      </c>
      <c r="Q6" s="181" t="e">
        <f t="shared" ca="1" si="2"/>
        <v>#N/A</v>
      </c>
      <c r="R6" s="181" t="e">
        <f t="shared" ca="1" si="2"/>
        <v>#N/A</v>
      </c>
      <c r="S6" s="103"/>
      <c r="U6" s="170">
        <v>3</v>
      </c>
      <c r="V6" s="180">
        <v>-0.03</v>
      </c>
      <c r="W6" s="180">
        <v>-0.3</v>
      </c>
      <c r="X6" s="180">
        <v>-7.1800000000000003E-2</v>
      </c>
      <c r="Y6" s="180">
        <v>0.5</v>
      </c>
      <c r="Z6" s="180">
        <v>0.3</v>
      </c>
      <c r="AA6" s="180">
        <v>-0.2</v>
      </c>
      <c r="AB6" s="180">
        <v>0.1</v>
      </c>
      <c r="AC6" s="180">
        <v>-1</v>
      </c>
      <c r="AD6" s="180">
        <v>1.6</v>
      </c>
      <c r="AE6" s="180">
        <v>1.1000000000000001</v>
      </c>
      <c r="AF6" s="180">
        <v>0</v>
      </c>
      <c r="AG6" s="180">
        <f t="shared" si="0"/>
        <v>-0.1</v>
      </c>
      <c r="AH6" s="180">
        <f t="shared" si="0"/>
        <v>-0.4</v>
      </c>
      <c r="AI6" s="180">
        <f t="shared" si="0"/>
        <v>1</v>
      </c>
      <c r="AJ6" s="286" t="s">
        <v>27</v>
      </c>
      <c r="AK6" s="287" t="s">
        <v>334</v>
      </c>
      <c r="AL6" s="287" t="s">
        <v>334</v>
      </c>
      <c r="AM6" s="287" t="s">
        <v>334</v>
      </c>
      <c r="AN6" s="287" t="s">
        <v>331</v>
      </c>
      <c r="AQ6" s="273">
        <v>44227</v>
      </c>
      <c r="AR6" s="269">
        <v>1</v>
      </c>
      <c r="AS6" s="269">
        <v>0.3</v>
      </c>
      <c r="AT6" s="269">
        <v>-0.7</v>
      </c>
      <c r="AU6" s="269">
        <v>1</v>
      </c>
      <c r="AV6" s="267">
        <f>1+AR6/100</f>
        <v>1.01</v>
      </c>
      <c r="AW6" s="269"/>
      <c r="AX6" s="269"/>
      <c r="AY6" s="269"/>
      <c r="AZ6" s="269"/>
    </row>
    <row r="7" spans="1:52" ht="15.5">
      <c r="A7" s="196"/>
      <c r="B7" s="121"/>
      <c r="C7" s="121"/>
      <c r="D7" s="121"/>
      <c r="E7" s="121"/>
      <c r="F7" s="121"/>
      <c r="G7" s="121"/>
      <c r="H7" s="121"/>
      <c r="I7" s="121"/>
      <c r="J7" s="121"/>
      <c r="K7" s="1"/>
      <c r="L7" s="122"/>
      <c r="M7" s="122"/>
      <c r="N7" s="123"/>
      <c r="O7" s="123"/>
      <c r="P7" s="123"/>
      <c r="Q7" s="123"/>
      <c r="R7" s="123"/>
      <c r="S7" s="103"/>
      <c r="U7" s="170">
        <v>4</v>
      </c>
      <c r="V7" s="180">
        <v>-0.55000000000000004</v>
      </c>
      <c r="W7" s="180">
        <v>-0.24740000000000001</v>
      </c>
      <c r="X7" s="180">
        <v>-0.26019999999999999</v>
      </c>
      <c r="Y7" s="180">
        <v>0.7</v>
      </c>
      <c r="Z7" s="180">
        <v>-0.4</v>
      </c>
      <c r="AA7" s="180">
        <v>-0.2</v>
      </c>
      <c r="AB7" s="180">
        <v>0.3</v>
      </c>
      <c r="AC7" s="180">
        <v>-1.3</v>
      </c>
      <c r="AD7" s="180">
        <v>0.9</v>
      </c>
      <c r="AE7" s="180">
        <v>0.6</v>
      </c>
      <c r="AF7" s="180">
        <v>-0.5</v>
      </c>
      <c r="AG7" s="180">
        <f t="shared" si="0"/>
        <v>-0.2</v>
      </c>
      <c r="AH7" s="180">
        <f t="shared" si="0"/>
        <v>-0.4</v>
      </c>
      <c r="AI7" s="180">
        <f t="shared" si="0"/>
        <v>1.7</v>
      </c>
      <c r="AJ7" s="124">
        <v>35369</v>
      </c>
      <c r="AK7" s="125">
        <v>0.34</v>
      </c>
      <c r="AL7" s="125">
        <v>0</v>
      </c>
      <c r="AM7" s="125">
        <v>0</v>
      </c>
      <c r="AN7" s="125">
        <v>0</v>
      </c>
      <c r="AQ7" s="273">
        <v>44255</v>
      </c>
      <c r="AR7" s="269">
        <v>0.8</v>
      </c>
      <c r="AS7" s="269">
        <v>1.7</v>
      </c>
      <c r="AT7" s="269">
        <v>-0.1</v>
      </c>
      <c r="AU7" s="269">
        <v>1.8</v>
      </c>
      <c r="AV7" s="267">
        <f t="shared" ref="AV7:AV65" si="3">1+AR7/100</f>
        <v>1.008</v>
      </c>
      <c r="AW7" s="269"/>
      <c r="AX7" s="269"/>
      <c r="AY7" s="269"/>
      <c r="AZ7" s="269"/>
    </row>
    <row r="8" spans="1:52" ht="15.5">
      <c r="B8" s="305" t="s">
        <v>332</v>
      </c>
      <c r="C8" s="305"/>
      <c r="D8" s="305"/>
      <c r="E8" s="305"/>
      <c r="F8" s="305"/>
      <c r="G8" s="305"/>
      <c r="H8" s="305"/>
      <c r="I8" s="305"/>
      <c r="J8" s="305"/>
      <c r="L8" s="127">
        <v>46173</v>
      </c>
      <c r="M8" s="128"/>
      <c r="N8" s="61">
        <f t="shared" ref="N8:N71" si="4">VLOOKUP(L8,AJ:AN,2,FALSE)</f>
        <v>3.9</v>
      </c>
      <c r="O8" s="61">
        <f>VLOOKUP(L8,AJ:AN,3,FALSE)</f>
        <v>1</v>
      </c>
      <c r="P8" s="61">
        <f>VLOOKUP(L8,AJ:AN,4,FALSE)</f>
        <v>0.5</v>
      </c>
      <c r="Q8" s="61" t="e">
        <f>VLOOKUP(L8,AQ:AX,8,FALSE)</f>
        <v>#N/A</v>
      </c>
      <c r="R8" s="61" t="e">
        <f>VLOOKUP(L8,AQ:AX,7,FALSE)</f>
        <v>#N/A</v>
      </c>
      <c r="S8" s="103"/>
      <c r="T8" s="274"/>
      <c r="U8" s="170">
        <v>5</v>
      </c>
      <c r="V8" s="180">
        <v>-0.62</v>
      </c>
      <c r="W8" s="180">
        <v>-5.5100000000000003E-2</v>
      </c>
      <c r="X8" s="180">
        <v>-9.1200000000000003E-2</v>
      </c>
      <c r="Y8" s="180">
        <v>0.5</v>
      </c>
      <c r="Z8" s="180">
        <v>-0.3</v>
      </c>
      <c r="AA8" s="180">
        <v>0.4</v>
      </c>
      <c r="AB8" s="180">
        <v>0.2</v>
      </c>
      <c r="AC8" s="180">
        <v>-0.4</v>
      </c>
      <c r="AD8" s="180">
        <v>1.6</v>
      </c>
      <c r="AE8" s="180">
        <v>0.1</v>
      </c>
      <c r="AF8" s="180">
        <v>-0.9</v>
      </c>
      <c r="AG8" s="180">
        <f t="shared" si="0"/>
        <v>0.2</v>
      </c>
      <c r="AH8" s="180">
        <f t="shared" si="0"/>
        <v>-0.4</v>
      </c>
      <c r="AI8" s="180">
        <f t="shared" si="0"/>
        <v>0.5</v>
      </c>
      <c r="AJ8" s="124">
        <v>35399</v>
      </c>
      <c r="AK8" s="125">
        <v>0.04</v>
      </c>
      <c r="AL8" s="125">
        <v>0</v>
      </c>
      <c r="AM8" s="125">
        <v>0</v>
      </c>
      <c r="AN8" s="125">
        <v>0</v>
      </c>
      <c r="AQ8" s="273">
        <v>44286</v>
      </c>
      <c r="AR8" s="269">
        <v>1.6</v>
      </c>
      <c r="AS8" s="269">
        <v>4.4000000000000004</v>
      </c>
      <c r="AT8" s="269">
        <v>1</v>
      </c>
      <c r="AU8" s="269">
        <v>3.4</v>
      </c>
      <c r="AV8" s="267">
        <f t="shared" si="3"/>
        <v>1.016</v>
      </c>
      <c r="AW8" s="269"/>
      <c r="AX8" s="269"/>
      <c r="AY8" s="269"/>
      <c r="AZ8" s="269"/>
    </row>
    <row r="9" spans="1:52" ht="15.5">
      <c r="B9" s="69"/>
      <c r="C9" s="69"/>
      <c r="D9" s="69"/>
      <c r="E9" s="69"/>
      <c r="F9" s="69"/>
      <c r="G9" s="69"/>
      <c r="H9" s="69"/>
      <c r="I9" s="69"/>
      <c r="J9" s="69"/>
      <c r="L9" s="127">
        <v>46142</v>
      </c>
      <c r="M9" s="128"/>
      <c r="N9" s="61">
        <f t="shared" si="4"/>
        <v>2.8</v>
      </c>
      <c r="O9" s="61">
        <f t="shared" ref="O9:O72" si="5">VLOOKUP(L9,AJ:AN,3,FALSE)</f>
        <v>0.2</v>
      </c>
      <c r="P9" s="61">
        <f t="shared" ref="P9:P72" si="6">VLOOKUP(L9,AJ:AN,4,FALSE)</f>
        <v>1.7</v>
      </c>
      <c r="Q9" s="61" t="e">
        <f t="shared" ref="Q9:Q11" si="7">VLOOKUP(L9,AQ:AX,8,FALSE)</f>
        <v>#N/A</v>
      </c>
      <c r="R9" s="61" t="e">
        <f t="shared" ref="R9:R16" si="8">VLOOKUP(L9,AQ:AX,7,FALSE)</f>
        <v>#N/A</v>
      </c>
      <c r="S9" s="103"/>
      <c r="T9" s="274"/>
      <c r="U9" s="170">
        <v>6</v>
      </c>
      <c r="V9" s="180">
        <v>-0.55000000000000004</v>
      </c>
      <c r="W9" s="180">
        <v>-0.21379999999999999</v>
      </c>
      <c r="X9" s="180">
        <v>-0.42909999999999998</v>
      </c>
      <c r="Y9" s="180">
        <v>-0.2</v>
      </c>
      <c r="Z9" s="180">
        <v>-0.2</v>
      </c>
      <c r="AA9" s="180">
        <v>0.3</v>
      </c>
      <c r="AB9" s="180">
        <v>-0.3</v>
      </c>
      <c r="AC9" s="180">
        <v>0.4</v>
      </c>
      <c r="AD9" s="180">
        <v>0.3</v>
      </c>
      <c r="AE9" s="180">
        <v>0</v>
      </c>
      <c r="AF9" s="180">
        <v>-0.8</v>
      </c>
      <c r="AG9" s="180">
        <f t="shared" si="0"/>
        <v>-0.2</v>
      </c>
      <c r="AH9" s="180">
        <f t="shared" si="0"/>
        <v>-0.4</v>
      </c>
      <c r="AI9" s="180" t="e">
        <f t="shared" si="0"/>
        <v>#N/A</v>
      </c>
      <c r="AJ9" s="124">
        <v>35430</v>
      </c>
      <c r="AK9" s="125">
        <v>0.43</v>
      </c>
      <c r="AL9" s="125">
        <v>0</v>
      </c>
      <c r="AM9" s="125">
        <v>0</v>
      </c>
      <c r="AN9" s="125">
        <v>0</v>
      </c>
      <c r="AQ9" s="273">
        <v>44316</v>
      </c>
      <c r="AR9" s="269">
        <v>0.9</v>
      </c>
      <c r="AS9" s="269">
        <v>6.8</v>
      </c>
      <c r="AT9" s="269">
        <v>2.5</v>
      </c>
      <c r="AU9" s="269">
        <v>4.3</v>
      </c>
      <c r="AV9" s="267">
        <f t="shared" si="3"/>
        <v>1.0089999999999999</v>
      </c>
      <c r="AW9" s="269"/>
      <c r="AX9" s="269"/>
      <c r="AY9" s="269"/>
      <c r="AZ9" s="269"/>
    </row>
    <row r="10" spans="1:52" ht="15.5">
      <c r="L10" s="127">
        <v>46112</v>
      </c>
      <c r="M10" s="128"/>
      <c r="N10" s="61">
        <f t="shared" si="4"/>
        <v>0.5</v>
      </c>
      <c r="O10" s="61">
        <f t="shared" si="5"/>
        <v>-0.6</v>
      </c>
      <c r="P10" s="61">
        <f t="shared" si="6"/>
        <v>1</v>
      </c>
      <c r="Q10" s="61" t="e">
        <f t="shared" si="7"/>
        <v>#N/A</v>
      </c>
      <c r="R10" s="61" t="e">
        <f t="shared" si="8"/>
        <v>#N/A</v>
      </c>
      <c r="S10" s="103"/>
      <c r="U10" s="170">
        <v>7</v>
      </c>
      <c r="V10" s="180">
        <v>-0.33</v>
      </c>
      <c r="W10" s="180">
        <v>-9.2600000000000002E-2</v>
      </c>
      <c r="X10" s="180">
        <v>-0.67589999999999995</v>
      </c>
      <c r="Y10" s="180">
        <v>0.2</v>
      </c>
      <c r="Z10" s="180">
        <v>0.2</v>
      </c>
      <c r="AA10" s="180">
        <v>0.1</v>
      </c>
      <c r="AB10" s="180">
        <v>-0.2</v>
      </c>
      <c r="AC10" s="180">
        <v>0.4</v>
      </c>
      <c r="AD10" s="180">
        <v>0.5</v>
      </c>
      <c r="AE10" s="180">
        <v>-1.3</v>
      </c>
      <c r="AF10" s="180">
        <v>-0.2</v>
      </c>
      <c r="AG10" s="180">
        <f t="shared" si="0"/>
        <v>-0.2</v>
      </c>
      <c r="AH10" s="180">
        <f t="shared" si="0"/>
        <v>-0.2</v>
      </c>
      <c r="AI10" s="180" t="e">
        <f t="shared" si="0"/>
        <v>#N/A</v>
      </c>
      <c r="AJ10" s="124">
        <v>35461</v>
      </c>
      <c r="AK10" s="125">
        <v>0.12</v>
      </c>
      <c r="AL10" s="125">
        <v>0</v>
      </c>
      <c r="AM10" s="125">
        <v>0</v>
      </c>
      <c r="AN10" s="125">
        <v>0</v>
      </c>
      <c r="AQ10" s="273">
        <v>44347</v>
      </c>
      <c r="AR10" s="269">
        <v>1.6</v>
      </c>
      <c r="AS10" s="269">
        <v>9</v>
      </c>
      <c r="AT10" s="269">
        <v>3</v>
      </c>
      <c r="AU10" s="269">
        <v>6</v>
      </c>
      <c r="AV10" s="267">
        <f t="shared" si="3"/>
        <v>1.016</v>
      </c>
      <c r="AW10" s="269"/>
      <c r="AX10" s="269"/>
      <c r="AY10" s="269"/>
      <c r="AZ10" s="269"/>
    </row>
    <row r="11" spans="1:52" ht="15.5">
      <c r="L11" s="127">
        <v>46081</v>
      </c>
      <c r="M11" s="128"/>
      <c r="N11" s="61">
        <f t="shared" si="4"/>
        <v>-0.9</v>
      </c>
      <c r="O11" s="61">
        <f t="shared" si="5"/>
        <v>-1.2</v>
      </c>
      <c r="P11" s="61">
        <f t="shared" si="6"/>
        <v>0.4</v>
      </c>
      <c r="Q11" s="61" t="e">
        <f t="shared" si="7"/>
        <v>#N/A</v>
      </c>
      <c r="R11" s="61" t="e">
        <f t="shared" si="8"/>
        <v>#N/A</v>
      </c>
      <c r="S11" s="103"/>
      <c r="U11" s="170">
        <v>8</v>
      </c>
      <c r="V11" s="180">
        <v>0.14000000000000001</v>
      </c>
      <c r="W11" s="180">
        <v>-0.1978</v>
      </c>
      <c r="X11" s="180">
        <v>-0.78159999999999996</v>
      </c>
      <c r="Y11" s="180">
        <v>0.2</v>
      </c>
      <c r="Z11" s="180">
        <v>0.9</v>
      </c>
      <c r="AA11" s="180">
        <v>0.4</v>
      </c>
      <c r="AB11" s="180">
        <v>-0.1</v>
      </c>
      <c r="AC11" s="180">
        <v>0.3</v>
      </c>
      <c r="AD11" s="180">
        <v>0.7</v>
      </c>
      <c r="AE11" s="180">
        <v>-1.2</v>
      </c>
      <c r="AF11" s="180">
        <v>0.2</v>
      </c>
      <c r="AG11" s="180">
        <f t="shared" si="0"/>
        <v>-0.7</v>
      </c>
      <c r="AH11" s="180">
        <f t="shared" si="0"/>
        <v>0</v>
      </c>
      <c r="AI11" s="180" t="e">
        <f t="shared" si="0"/>
        <v>#N/A</v>
      </c>
      <c r="AJ11" s="124">
        <v>35489</v>
      </c>
      <c r="AK11" s="125">
        <v>0.44</v>
      </c>
      <c r="AL11" s="125">
        <v>0</v>
      </c>
      <c r="AM11" s="125">
        <v>0</v>
      </c>
      <c r="AN11" s="125">
        <v>0</v>
      </c>
      <c r="AQ11" s="273">
        <v>44377</v>
      </c>
      <c r="AR11" s="269">
        <v>0.3</v>
      </c>
      <c r="AS11" s="269">
        <v>8.8000000000000007</v>
      </c>
      <c r="AT11" s="269">
        <v>2.4</v>
      </c>
      <c r="AU11" s="269">
        <v>6.4</v>
      </c>
      <c r="AV11" s="267">
        <f t="shared" si="3"/>
        <v>1.0029999999999999</v>
      </c>
      <c r="AW11" s="269"/>
      <c r="AX11" s="269"/>
      <c r="AY11" s="269"/>
      <c r="AZ11" s="269"/>
    </row>
    <row r="12" spans="1:52" ht="15.5">
      <c r="L12" s="127">
        <v>46053</v>
      </c>
      <c r="M12" s="128"/>
      <c r="N12" s="61">
        <f t="shared" si="4"/>
        <v>-1.4</v>
      </c>
      <c r="O12" s="61">
        <f t="shared" si="5"/>
        <v>-1.4</v>
      </c>
      <c r="P12" s="61">
        <f t="shared" si="6"/>
        <v>0.4</v>
      </c>
      <c r="Q12" s="61" t="e">
        <f>VLOOKUP(L12,AQ:AX,8,FALSE)</f>
        <v>#N/A</v>
      </c>
      <c r="R12" s="61" t="e">
        <f t="shared" si="8"/>
        <v>#N/A</v>
      </c>
      <c r="S12" s="103"/>
      <c r="U12" s="170">
        <v>9</v>
      </c>
      <c r="V12" s="180">
        <v>0.23</v>
      </c>
      <c r="W12" s="180">
        <v>-0.4</v>
      </c>
      <c r="X12" s="180">
        <v>-0.40150000000000002</v>
      </c>
      <c r="Y12" s="180">
        <v>0.5</v>
      </c>
      <c r="Z12" s="180">
        <v>1</v>
      </c>
      <c r="AA12" s="180">
        <v>0.6</v>
      </c>
      <c r="AB12" s="180">
        <v>0.1</v>
      </c>
      <c r="AC12" s="180">
        <v>0.1</v>
      </c>
      <c r="AD12" s="180">
        <v>1.2</v>
      </c>
      <c r="AE12" s="180">
        <v>-0.1</v>
      </c>
      <c r="AF12" s="180">
        <v>0.4</v>
      </c>
      <c r="AG12" s="180">
        <f t="shared" si="0"/>
        <v>-0.6</v>
      </c>
      <c r="AH12" s="180">
        <f t="shared" si="0"/>
        <v>0</v>
      </c>
      <c r="AI12" s="180" t="e">
        <f t="shared" si="0"/>
        <v>#N/A</v>
      </c>
      <c r="AJ12" s="124">
        <v>35520</v>
      </c>
      <c r="AK12" s="125">
        <v>0.47</v>
      </c>
      <c r="AL12" s="125">
        <v>0</v>
      </c>
      <c r="AM12" s="125">
        <v>0</v>
      </c>
      <c r="AN12" s="125">
        <v>0</v>
      </c>
      <c r="AQ12" s="273">
        <v>44408</v>
      </c>
      <c r="AR12" s="269">
        <v>0.5</v>
      </c>
      <c r="AS12" s="269">
        <v>9</v>
      </c>
      <c r="AT12" s="269">
        <v>2.1</v>
      </c>
      <c r="AU12" s="269">
        <v>6.9</v>
      </c>
      <c r="AV12" s="267">
        <f t="shared" si="3"/>
        <v>1.0049999999999999</v>
      </c>
      <c r="AW12" s="269"/>
      <c r="AX12" s="269"/>
      <c r="AY12" s="269"/>
      <c r="AZ12" s="269"/>
    </row>
    <row r="13" spans="1:52" ht="15.5">
      <c r="L13" s="127">
        <v>46022</v>
      </c>
      <c r="M13" s="128"/>
      <c r="N13" s="61">
        <f t="shared" si="4"/>
        <v>-1.9</v>
      </c>
      <c r="O13" s="61">
        <f t="shared" si="5"/>
        <v>-2.6</v>
      </c>
      <c r="P13" s="61">
        <f t="shared" si="6"/>
        <v>0.2</v>
      </c>
      <c r="Q13" s="61" t="e">
        <f t="shared" ref="Q13" si="9">VLOOKUP(L13,AQ:AX,8,FALSE)</f>
        <v>#N/A</v>
      </c>
      <c r="R13" s="61" t="e">
        <f t="shared" si="8"/>
        <v>#N/A</v>
      </c>
      <c r="S13" s="103"/>
      <c r="U13" s="170">
        <v>10</v>
      </c>
      <c r="V13" s="180">
        <v>0</v>
      </c>
      <c r="W13" s="180">
        <v>-0.4</v>
      </c>
      <c r="X13" s="180">
        <v>-0.4</v>
      </c>
      <c r="Y13" s="180">
        <v>0.7</v>
      </c>
      <c r="Z13" s="180">
        <v>0.7</v>
      </c>
      <c r="AA13" s="180">
        <v>0.4</v>
      </c>
      <c r="AB13" s="180">
        <v>0.1</v>
      </c>
      <c r="AC13" s="180">
        <v>0</v>
      </c>
      <c r="AD13" s="180">
        <v>2.5</v>
      </c>
      <c r="AE13" s="180">
        <v>0.2</v>
      </c>
      <c r="AF13" s="180">
        <v>0</v>
      </c>
      <c r="AG13" s="180">
        <f t="shared" si="0"/>
        <v>-0.1</v>
      </c>
      <c r="AH13" s="180">
        <f t="shared" si="0"/>
        <v>0.1</v>
      </c>
      <c r="AI13" s="180" t="e">
        <f t="shared" si="0"/>
        <v>#N/A</v>
      </c>
      <c r="AJ13" s="124">
        <v>35550</v>
      </c>
      <c r="AK13" s="125">
        <v>0.06</v>
      </c>
      <c r="AL13" s="125">
        <v>0</v>
      </c>
      <c r="AM13" s="125">
        <v>0</v>
      </c>
      <c r="AN13" s="125">
        <v>0</v>
      </c>
      <c r="AQ13" s="273">
        <v>44439</v>
      </c>
      <c r="AR13" s="269">
        <v>0.7</v>
      </c>
      <c r="AS13" s="269">
        <v>9.5</v>
      </c>
      <c r="AT13" s="269">
        <v>1.8</v>
      </c>
      <c r="AU13" s="269">
        <v>7.7</v>
      </c>
      <c r="AV13" s="267">
        <f t="shared" si="3"/>
        <v>1.0069999999999999</v>
      </c>
      <c r="AW13" s="269"/>
      <c r="AX13" s="269"/>
      <c r="AY13" s="269"/>
      <c r="AZ13" s="269"/>
    </row>
    <row r="14" spans="1:52" ht="15.5">
      <c r="L14" s="127">
        <v>45991</v>
      </c>
      <c r="M14" s="128"/>
      <c r="N14" s="61">
        <f t="shared" si="4"/>
        <v>-2.2000000000000002</v>
      </c>
      <c r="O14" s="61">
        <f t="shared" si="5"/>
        <v>-2.7</v>
      </c>
      <c r="P14" s="61">
        <f t="shared" si="6"/>
        <v>0.1</v>
      </c>
      <c r="Q14" s="61">
        <f>VLOOKUP(L14,AQ:AX,8,FALSE)</f>
        <v>-2.1021021021020991</v>
      </c>
      <c r="R14" s="61">
        <f t="shared" si="8"/>
        <v>-0.10000000000000009</v>
      </c>
      <c r="S14" s="103"/>
      <c r="U14" s="170">
        <v>11</v>
      </c>
      <c r="V14" s="180">
        <v>-0.03</v>
      </c>
      <c r="W14" s="180">
        <v>-0.49259999999999998</v>
      </c>
      <c r="X14" s="180">
        <v>-0.5</v>
      </c>
      <c r="Y14" s="180">
        <v>1.5</v>
      </c>
      <c r="Z14" s="180">
        <v>0.5</v>
      </c>
      <c r="AA14" s="180">
        <v>-0.2</v>
      </c>
      <c r="AB14" s="180">
        <v>-0.1</v>
      </c>
      <c r="AC14" s="180">
        <v>0.5</v>
      </c>
      <c r="AD14" s="180">
        <v>0</v>
      </c>
      <c r="AE14" s="180">
        <v>0.1</v>
      </c>
      <c r="AF14" s="180">
        <v>-0.3</v>
      </c>
      <c r="AG14" s="180">
        <f t="shared" si="0"/>
        <v>0.1</v>
      </c>
      <c r="AH14" s="180">
        <f t="shared" si="0"/>
        <v>0.1</v>
      </c>
      <c r="AI14" s="180" t="e">
        <f t="shared" si="0"/>
        <v>#N/A</v>
      </c>
      <c r="AJ14" s="124">
        <v>35581</v>
      </c>
      <c r="AK14" s="125">
        <v>7.0000000000000007E-2</v>
      </c>
      <c r="AL14" s="125">
        <v>0</v>
      </c>
      <c r="AM14" s="125">
        <v>0</v>
      </c>
      <c r="AN14" s="125">
        <v>0</v>
      </c>
      <c r="AQ14" s="273">
        <v>44469</v>
      </c>
      <c r="AR14" s="269">
        <v>1.2</v>
      </c>
      <c r="AS14" s="269">
        <v>10.7</v>
      </c>
      <c r="AT14" s="269">
        <v>1.8</v>
      </c>
      <c r="AU14" s="269">
        <v>8.9</v>
      </c>
      <c r="AV14" s="267">
        <f t="shared" si="3"/>
        <v>1.012</v>
      </c>
      <c r="AW14" s="269"/>
      <c r="AX14" s="269"/>
      <c r="AY14" s="269"/>
      <c r="AZ14" s="269"/>
    </row>
    <row r="15" spans="1:52" ht="15.5">
      <c r="L15" s="127">
        <v>45961</v>
      </c>
      <c r="M15" s="128"/>
      <c r="N15" s="61">
        <f t="shared" si="4"/>
        <v>-2.1</v>
      </c>
      <c r="O15" s="61">
        <f t="shared" si="5"/>
        <v>-2.7</v>
      </c>
      <c r="P15" s="61">
        <f t="shared" si="6"/>
        <v>0.1</v>
      </c>
      <c r="Q15" s="61">
        <f>VLOOKUP(L15,AQ:AX,8,FALSE)</f>
        <v>-2.0999020999020845</v>
      </c>
      <c r="R15" s="61">
        <f t="shared" si="8"/>
        <v>-1.000000000139778E-4</v>
      </c>
      <c r="S15" s="103"/>
      <c r="U15" s="170">
        <v>12</v>
      </c>
      <c r="V15" s="180">
        <v>0.01</v>
      </c>
      <c r="W15" s="180">
        <v>-0.62970000000000004</v>
      </c>
      <c r="X15" s="180">
        <v>-0.6</v>
      </c>
      <c r="Y15" s="180">
        <v>1.6</v>
      </c>
      <c r="Z15" s="180">
        <v>0.8</v>
      </c>
      <c r="AA15" s="180">
        <v>-1</v>
      </c>
      <c r="AB15" s="180">
        <v>0</v>
      </c>
      <c r="AC15" s="180">
        <v>1.1000000000000001</v>
      </c>
      <c r="AD15" s="180">
        <v>-1.2</v>
      </c>
      <c r="AE15" s="180">
        <v>-0.5</v>
      </c>
      <c r="AF15" s="180">
        <v>-0.3</v>
      </c>
      <c r="AG15" s="180">
        <f t="shared" si="0"/>
        <v>-0.1</v>
      </c>
      <c r="AH15" s="180">
        <f t="shared" si="0"/>
        <v>0.2</v>
      </c>
      <c r="AI15" s="180" t="e">
        <f t="shared" si="0"/>
        <v>#N/A</v>
      </c>
      <c r="AJ15" s="124">
        <v>35611</v>
      </c>
      <c r="AK15" s="125">
        <v>-0.37</v>
      </c>
      <c r="AL15" s="125">
        <v>0</v>
      </c>
      <c r="AM15" s="125">
        <v>0</v>
      </c>
      <c r="AN15" s="125">
        <v>0</v>
      </c>
      <c r="AQ15" s="273">
        <v>44500</v>
      </c>
      <c r="AR15" s="269">
        <v>2.5</v>
      </c>
      <c r="AS15" s="269">
        <v>13.5</v>
      </c>
      <c r="AT15" s="269">
        <v>1.8</v>
      </c>
      <c r="AU15" s="269">
        <v>11.7</v>
      </c>
      <c r="AV15" s="267">
        <f t="shared" si="3"/>
        <v>1.0249999999999999</v>
      </c>
      <c r="AW15" s="269"/>
      <c r="AX15" s="269"/>
      <c r="AY15" s="269"/>
      <c r="AZ15" s="269"/>
    </row>
    <row r="16" spans="1:52" ht="15.5">
      <c r="L16" s="127">
        <v>45930</v>
      </c>
      <c r="M16" s="128"/>
      <c r="N16" s="61">
        <f t="shared" si="4"/>
        <v>-2.2999999999999998</v>
      </c>
      <c r="O16" s="61">
        <f t="shared" si="5"/>
        <v>-2.8</v>
      </c>
      <c r="P16" s="61">
        <f t="shared" si="6"/>
        <v>0</v>
      </c>
      <c r="Q16" s="61">
        <f>VLOOKUP(L16,AQ:AX,8,FALSE)</f>
        <v>-2.2021044043065929</v>
      </c>
      <c r="R16" s="61">
        <f t="shared" si="8"/>
        <v>-0.10009990000001689</v>
      </c>
      <c r="S16" s="103"/>
      <c r="U16" s="170"/>
      <c r="V16" s="180"/>
      <c r="W16" s="180"/>
      <c r="X16" s="200"/>
      <c r="Y16" s="180"/>
      <c r="Z16" s="180"/>
      <c r="AA16" s="180"/>
      <c r="AB16" s="180"/>
      <c r="AC16" s="180"/>
      <c r="AD16" s="180"/>
      <c r="AE16" s="180"/>
      <c r="AG16" s="170"/>
      <c r="AH16" s="170"/>
      <c r="AI16" s="170"/>
      <c r="AJ16" s="124">
        <v>35642</v>
      </c>
      <c r="AK16" s="125">
        <v>-0.65</v>
      </c>
      <c r="AL16" s="125">
        <v>0</v>
      </c>
      <c r="AM16" s="125">
        <v>0</v>
      </c>
      <c r="AN16" s="125">
        <v>0</v>
      </c>
      <c r="AQ16" s="273">
        <v>44530</v>
      </c>
      <c r="AR16" s="269">
        <v>0</v>
      </c>
      <c r="AS16" s="269">
        <v>12.9</v>
      </c>
      <c r="AT16" s="269">
        <v>1.2</v>
      </c>
      <c r="AU16" s="269">
        <v>11.7</v>
      </c>
      <c r="AV16" s="267">
        <f t="shared" si="3"/>
        <v>1</v>
      </c>
      <c r="AW16" s="269"/>
      <c r="AX16" s="269"/>
      <c r="AY16" s="269"/>
      <c r="AZ16" s="269"/>
    </row>
    <row r="17" spans="2:52" ht="15.5">
      <c r="L17" s="127">
        <v>45900</v>
      </c>
      <c r="M17" s="128"/>
      <c r="N17" s="61">
        <f t="shared" si="4"/>
        <v>-2.9</v>
      </c>
      <c r="O17" s="61">
        <f t="shared" si="5"/>
        <v>-2.9</v>
      </c>
      <c r="P17" s="61">
        <f t="shared" si="6"/>
        <v>0</v>
      </c>
      <c r="Q17" s="61">
        <f t="shared" ref="Q17:Q80" si="10">IF(MONTH(L17)=12,"/",VLOOKUP(L17,AJ:AN,5,FALSE))</f>
        <v>0</v>
      </c>
      <c r="R17" s="61">
        <f t="shared" ref="R17:R80" si="11">IF(MONTH(L17)=12,"/",N17-Q17)</f>
        <v>-2.9</v>
      </c>
      <c r="S17" s="103"/>
      <c r="V17" s="185"/>
      <c r="AJ17" s="124">
        <v>35673</v>
      </c>
      <c r="AK17" s="125">
        <v>-0.89</v>
      </c>
      <c r="AL17" s="125">
        <v>0</v>
      </c>
      <c r="AM17" s="125">
        <v>0</v>
      </c>
      <c r="AN17" s="125">
        <v>0</v>
      </c>
      <c r="AQ17" s="273">
        <v>44561</v>
      </c>
      <c r="AR17" s="269">
        <v>-1.2</v>
      </c>
      <c r="AS17" s="269">
        <v>10.3</v>
      </c>
      <c r="AT17" s="269">
        <v>0</v>
      </c>
      <c r="AU17" s="269">
        <v>10.3</v>
      </c>
      <c r="AV17" s="267">
        <f t="shared" si="3"/>
        <v>0.98799999999999999</v>
      </c>
      <c r="AW17" s="269" t="e">
        <v>#N/A</v>
      </c>
      <c r="AX17" s="269" t="e">
        <v>#N/A</v>
      </c>
      <c r="AY17" s="269" t="e">
        <f>AW17-AT17</f>
        <v>#N/A</v>
      </c>
      <c r="AZ17" s="269" t="e">
        <f>AX17-AU17</f>
        <v>#N/A</v>
      </c>
    </row>
    <row r="18" spans="2:52" ht="15.5">
      <c r="L18" s="127">
        <v>45869</v>
      </c>
      <c r="M18" s="128"/>
      <c r="N18" s="61">
        <f t="shared" si="4"/>
        <v>-3.6</v>
      </c>
      <c r="O18" s="61">
        <f t="shared" si="5"/>
        <v>-2.9</v>
      </c>
      <c r="P18" s="61">
        <f t="shared" si="6"/>
        <v>-0.2</v>
      </c>
      <c r="Q18" s="61">
        <f t="shared" si="10"/>
        <v>0</v>
      </c>
      <c r="R18" s="61">
        <f t="shared" si="11"/>
        <v>-3.6</v>
      </c>
      <c r="S18" s="103"/>
      <c r="X18" s="187">
        <v>42035</v>
      </c>
      <c r="Y18" s="187">
        <v>42400</v>
      </c>
      <c r="Z18" s="187">
        <v>42766</v>
      </c>
      <c r="AA18" s="187">
        <v>43131</v>
      </c>
      <c r="AB18" s="187">
        <v>43496</v>
      </c>
      <c r="AC18" s="187">
        <v>43861</v>
      </c>
      <c r="AD18" s="187">
        <v>44227</v>
      </c>
      <c r="AE18" s="187">
        <v>44592</v>
      </c>
      <c r="AF18" s="187">
        <v>44957</v>
      </c>
      <c r="AG18" s="187">
        <v>45322</v>
      </c>
      <c r="AH18" s="187">
        <v>45688</v>
      </c>
      <c r="AI18" s="187">
        <v>46053</v>
      </c>
      <c r="AJ18" s="124">
        <v>35703</v>
      </c>
      <c r="AK18" s="125">
        <v>-0.95</v>
      </c>
      <c r="AL18" s="125">
        <v>0</v>
      </c>
      <c r="AM18" s="125">
        <v>0</v>
      </c>
      <c r="AN18" s="125">
        <v>0</v>
      </c>
      <c r="AQ18" s="273">
        <v>44592</v>
      </c>
      <c r="AR18" s="269">
        <v>-0.2</v>
      </c>
      <c r="AS18" s="269">
        <v>9.1</v>
      </c>
      <c r="AT18" s="269">
        <v>9.3000000000000007</v>
      </c>
      <c r="AU18" s="269">
        <v>-0.2</v>
      </c>
      <c r="AV18" s="267">
        <f t="shared" si="3"/>
        <v>0.998</v>
      </c>
      <c r="AW18" s="269">
        <f>100*(PRODUCT(AV7:AV$17)-1)</f>
        <v>9.2186746283604784</v>
      </c>
      <c r="AX18" s="269">
        <f t="shared" ref="AX18:AX28" si="12">100*((1+AS18/100)/(1+AW18/100)-1)</f>
        <v>-0.10865781768941707</v>
      </c>
      <c r="AY18" s="269">
        <f t="shared" ref="AY18:AZ33" si="13">AW18-AT18</f>
        <v>-8.1325371639522359E-2</v>
      </c>
      <c r="AZ18" s="269">
        <f t="shared" si="13"/>
        <v>9.1342182310582942E-2</v>
      </c>
    </row>
    <row r="19" spans="2:52" ht="15.5">
      <c r="L19" s="127">
        <v>45838</v>
      </c>
      <c r="M19" s="128"/>
      <c r="N19" s="61">
        <f t="shared" si="4"/>
        <v>-3.6</v>
      </c>
      <c r="O19" s="61">
        <f t="shared" si="5"/>
        <v>-2.8</v>
      </c>
      <c r="P19" s="61">
        <f t="shared" si="6"/>
        <v>-0.4</v>
      </c>
      <c r="Q19" s="61">
        <f t="shared" si="10"/>
        <v>0</v>
      </c>
      <c r="R19" s="61">
        <f t="shared" si="11"/>
        <v>-3.6</v>
      </c>
      <c r="S19" s="103"/>
      <c r="X19" s="187">
        <v>42063</v>
      </c>
      <c r="Y19" s="187">
        <v>42429</v>
      </c>
      <c r="Z19" s="187">
        <v>42794</v>
      </c>
      <c r="AA19" s="187">
        <v>43159</v>
      </c>
      <c r="AB19" s="187">
        <v>43524</v>
      </c>
      <c r="AC19" s="187">
        <v>43890</v>
      </c>
      <c r="AD19" s="187">
        <v>44255</v>
      </c>
      <c r="AE19" s="187">
        <v>44620</v>
      </c>
      <c r="AF19" s="187">
        <v>44985</v>
      </c>
      <c r="AG19" s="187">
        <v>45351</v>
      </c>
      <c r="AH19" s="187">
        <v>45716</v>
      </c>
      <c r="AI19" s="187">
        <v>46081</v>
      </c>
      <c r="AJ19" s="124">
        <v>35734</v>
      </c>
      <c r="AK19" s="125">
        <v>-0.92</v>
      </c>
      <c r="AL19" s="125">
        <v>0</v>
      </c>
      <c r="AM19" s="125">
        <v>0</v>
      </c>
      <c r="AN19" s="125">
        <v>0</v>
      </c>
      <c r="AQ19" s="273">
        <v>44620</v>
      </c>
      <c r="AR19" s="269">
        <v>0.5</v>
      </c>
      <c r="AS19" s="269">
        <v>8.8000000000000007</v>
      </c>
      <c r="AT19" s="269">
        <v>8.4</v>
      </c>
      <c r="AU19" s="269">
        <v>0.4</v>
      </c>
      <c r="AV19" s="267">
        <f t="shared" si="3"/>
        <v>1.0049999999999999</v>
      </c>
      <c r="AW19" s="269">
        <f>100*(PRODUCT(AV8:AV$17)-1)</f>
        <v>8.351859750357594</v>
      </c>
      <c r="AX19" s="269">
        <f t="shared" si="12"/>
        <v>0.41359719221703006</v>
      </c>
      <c r="AY19" s="269">
        <f t="shared" si="13"/>
        <v>-4.8140249642406374E-2</v>
      </c>
      <c r="AZ19" s="269">
        <f t="shared" si="13"/>
        <v>1.3597192217030041E-2</v>
      </c>
    </row>
    <row r="20" spans="2:52" ht="15.5">
      <c r="L20" s="127">
        <v>45808</v>
      </c>
      <c r="M20" s="128"/>
      <c r="N20" s="61">
        <f t="shared" si="4"/>
        <v>-3.3</v>
      </c>
      <c r="O20" s="61">
        <f t="shared" si="5"/>
        <v>-2.6</v>
      </c>
      <c r="P20" s="61">
        <f t="shared" si="6"/>
        <v>-0.4</v>
      </c>
      <c r="Q20" s="61">
        <f t="shared" si="10"/>
        <v>0</v>
      </c>
      <c r="R20" s="61">
        <f t="shared" si="11"/>
        <v>-3.3</v>
      </c>
      <c r="S20" s="103"/>
      <c r="X20" s="187">
        <v>42094</v>
      </c>
      <c r="Y20" s="187">
        <v>42460</v>
      </c>
      <c r="Z20" s="187">
        <v>42825</v>
      </c>
      <c r="AA20" s="187">
        <v>43190</v>
      </c>
      <c r="AB20" s="187">
        <v>43555</v>
      </c>
      <c r="AC20" s="187">
        <v>43921</v>
      </c>
      <c r="AD20" s="187">
        <v>44286</v>
      </c>
      <c r="AE20" s="187">
        <v>44651</v>
      </c>
      <c r="AF20" s="187">
        <v>45016</v>
      </c>
      <c r="AG20" s="187">
        <v>45382</v>
      </c>
      <c r="AH20" s="187">
        <v>45747</v>
      </c>
      <c r="AI20" s="187">
        <v>46112</v>
      </c>
      <c r="AJ20" s="124">
        <v>35764</v>
      </c>
      <c r="AK20" s="125">
        <v>-0.61</v>
      </c>
      <c r="AL20" s="125">
        <v>0</v>
      </c>
      <c r="AM20" s="125">
        <v>0</v>
      </c>
      <c r="AN20" s="125">
        <v>0</v>
      </c>
      <c r="AQ20" s="273">
        <v>44651</v>
      </c>
      <c r="AR20" s="269">
        <v>1.1000000000000001</v>
      </c>
      <c r="AS20" s="269">
        <v>8.3000000000000007</v>
      </c>
      <c r="AT20" s="269">
        <v>6.8</v>
      </c>
      <c r="AU20" s="269">
        <v>1.5</v>
      </c>
      <c r="AV20" s="267">
        <f t="shared" si="3"/>
        <v>1.0109999999999999</v>
      </c>
      <c r="AW20" s="269">
        <f>100*(PRODUCT(AV9:AV$17)-1)</f>
        <v>6.6455312503519881</v>
      </c>
      <c r="AX20" s="269">
        <f t="shared" si="12"/>
        <v>1.5513718486376282</v>
      </c>
      <c r="AY20" s="269">
        <f t="shared" si="13"/>
        <v>-0.15446874964801172</v>
      </c>
      <c r="AZ20" s="269">
        <f t="shared" si="13"/>
        <v>5.1371848637628226E-2</v>
      </c>
    </row>
    <row r="21" spans="2:52" ht="15.5">
      <c r="L21" s="127">
        <v>45777</v>
      </c>
      <c r="M21" s="128"/>
      <c r="N21" s="61">
        <f t="shared" si="4"/>
        <v>-2.7</v>
      </c>
      <c r="O21" s="61">
        <f t="shared" si="5"/>
        <v>-2.4</v>
      </c>
      <c r="P21" s="61">
        <f t="shared" si="6"/>
        <v>-0.4</v>
      </c>
      <c r="Q21" s="61">
        <f t="shared" si="10"/>
        <v>0</v>
      </c>
      <c r="R21" s="61">
        <f t="shared" si="11"/>
        <v>-2.7</v>
      </c>
      <c r="S21" s="103"/>
      <c r="X21" s="187">
        <v>42124</v>
      </c>
      <c r="Y21" s="187">
        <v>42490</v>
      </c>
      <c r="Z21" s="187">
        <v>42855</v>
      </c>
      <c r="AA21" s="187">
        <v>43220</v>
      </c>
      <c r="AB21" s="187">
        <v>43585</v>
      </c>
      <c r="AC21" s="187">
        <v>43951</v>
      </c>
      <c r="AD21" s="187">
        <v>44316</v>
      </c>
      <c r="AE21" s="187">
        <v>44681</v>
      </c>
      <c r="AF21" s="187">
        <v>45046</v>
      </c>
      <c r="AG21" s="187">
        <v>45412</v>
      </c>
      <c r="AH21" s="187">
        <v>45777</v>
      </c>
      <c r="AI21" s="187">
        <v>46142</v>
      </c>
      <c r="AJ21" s="124">
        <v>35795</v>
      </c>
      <c r="AK21" s="125">
        <v>-0.92</v>
      </c>
      <c r="AL21" s="125">
        <v>0</v>
      </c>
      <c r="AM21" s="125">
        <v>0</v>
      </c>
      <c r="AN21" s="125">
        <v>0</v>
      </c>
      <c r="AQ21" s="273">
        <v>44681</v>
      </c>
      <c r="AR21" s="269">
        <v>0.6</v>
      </c>
      <c r="AS21" s="269">
        <v>8</v>
      </c>
      <c r="AT21" s="269">
        <v>5.9</v>
      </c>
      <c r="AU21" s="269">
        <v>2.1</v>
      </c>
      <c r="AV21" s="267">
        <f t="shared" si="3"/>
        <v>1.006</v>
      </c>
      <c r="AW21" s="269">
        <f>100*(PRODUCT(AV10:AV$17)-1)</f>
        <v>5.6942827059980106</v>
      </c>
      <c r="AX21" s="269">
        <f t="shared" si="12"/>
        <v>2.1814967044297306</v>
      </c>
      <c r="AY21" s="269">
        <f t="shared" si="13"/>
        <v>-0.20571729400198979</v>
      </c>
      <c r="AZ21" s="269">
        <f t="shared" si="13"/>
        <v>8.149670442973056E-2</v>
      </c>
    </row>
    <row r="22" spans="2:52" ht="15.5">
      <c r="L22" s="127">
        <v>45747</v>
      </c>
      <c r="M22" s="128"/>
      <c r="N22" s="61">
        <f t="shared" si="4"/>
        <v>-2.5</v>
      </c>
      <c r="O22" s="61">
        <f t="shared" si="5"/>
        <v>-2.2999999999999998</v>
      </c>
      <c r="P22" s="61">
        <f t="shared" si="6"/>
        <v>-0.4</v>
      </c>
      <c r="Q22" s="61">
        <f t="shared" si="10"/>
        <v>0</v>
      </c>
      <c r="R22" s="61">
        <f t="shared" si="11"/>
        <v>-2.5</v>
      </c>
      <c r="S22" s="103"/>
      <c r="X22" s="187">
        <v>42155</v>
      </c>
      <c r="Y22" s="187">
        <v>42521</v>
      </c>
      <c r="Z22" s="187">
        <v>42886</v>
      </c>
      <c r="AA22" s="187">
        <v>43251</v>
      </c>
      <c r="AB22" s="187">
        <v>43616</v>
      </c>
      <c r="AC22" s="187">
        <v>43982</v>
      </c>
      <c r="AD22" s="187">
        <v>44347</v>
      </c>
      <c r="AE22" s="187">
        <v>44712</v>
      </c>
      <c r="AF22" s="187">
        <v>45077</v>
      </c>
      <c r="AG22" s="187">
        <v>45443</v>
      </c>
      <c r="AH22" s="187">
        <v>45808</v>
      </c>
      <c r="AI22" s="187">
        <v>46173</v>
      </c>
      <c r="AJ22" s="124">
        <v>35826</v>
      </c>
      <c r="AK22" s="125">
        <v>-1.32</v>
      </c>
      <c r="AL22" s="125">
        <v>0</v>
      </c>
      <c r="AM22" s="125">
        <v>0</v>
      </c>
      <c r="AN22" s="125">
        <v>0</v>
      </c>
      <c r="AQ22" s="273">
        <v>44712</v>
      </c>
      <c r="AR22" s="269">
        <v>0.1</v>
      </c>
      <c r="AS22" s="269">
        <v>6.4</v>
      </c>
      <c r="AT22" s="269">
        <v>4.0999999999999996</v>
      </c>
      <c r="AU22" s="269">
        <v>2.2999999999999998</v>
      </c>
      <c r="AV22" s="267">
        <f t="shared" si="3"/>
        <v>1.0009999999999999</v>
      </c>
      <c r="AW22" s="269">
        <f>100*(PRODUCT(AV11:AV$17)-1)</f>
        <v>4.0298058129901726</v>
      </c>
      <c r="AX22" s="269">
        <f t="shared" si="12"/>
        <v>2.2783799013050388</v>
      </c>
      <c r="AY22" s="269">
        <f t="shared" si="13"/>
        <v>-7.0194187009827047E-2</v>
      </c>
      <c r="AZ22" s="269">
        <f t="shared" si="13"/>
        <v>-2.1620098694961065E-2</v>
      </c>
    </row>
    <row r="23" spans="2:52" ht="15.5">
      <c r="L23" s="127">
        <v>45716</v>
      </c>
      <c r="M23" s="128"/>
      <c r="N23" s="61">
        <f t="shared" si="4"/>
        <v>-2.2000000000000002</v>
      </c>
      <c r="O23" s="61">
        <f t="shared" si="5"/>
        <v>-2.2000000000000002</v>
      </c>
      <c r="P23" s="61">
        <f t="shared" si="6"/>
        <v>-0.1</v>
      </c>
      <c r="Q23" s="61">
        <f t="shared" si="10"/>
        <v>0</v>
      </c>
      <c r="R23" s="61">
        <f t="shared" si="11"/>
        <v>-2.2000000000000002</v>
      </c>
      <c r="S23" s="103"/>
      <c r="X23" s="187">
        <v>42185</v>
      </c>
      <c r="Y23" s="187">
        <v>42551</v>
      </c>
      <c r="Z23" s="187">
        <v>42916</v>
      </c>
      <c r="AA23" s="187">
        <v>43281</v>
      </c>
      <c r="AB23" s="187">
        <v>43646</v>
      </c>
      <c r="AC23" s="187">
        <v>44012</v>
      </c>
      <c r="AD23" s="187">
        <v>44377</v>
      </c>
      <c r="AE23" s="187">
        <v>44742</v>
      </c>
      <c r="AF23" s="187">
        <v>45107</v>
      </c>
      <c r="AG23" s="187">
        <v>45473</v>
      </c>
      <c r="AH23" s="187">
        <v>45838</v>
      </c>
      <c r="AI23" s="187">
        <v>46203</v>
      </c>
      <c r="AJ23" s="124">
        <v>35854</v>
      </c>
      <c r="AK23" s="125">
        <v>-2.65</v>
      </c>
      <c r="AL23" s="125">
        <v>0</v>
      </c>
      <c r="AM23" s="125">
        <v>0</v>
      </c>
      <c r="AN23" s="125">
        <v>0</v>
      </c>
      <c r="AQ23" s="273">
        <v>44742</v>
      </c>
      <c r="AR23" s="269">
        <v>0</v>
      </c>
      <c r="AS23" s="269">
        <v>6.1</v>
      </c>
      <c r="AT23" s="269">
        <v>3.8</v>
      </c>
      <c r="AU23" s="269">
        <v>2.2999999999999998</v>
      </c>
      <c r="AV23" s="267">
        <f t="shared" si="3"/>
        <v>1</v>
      </c>
      <c r="AW23" s="269">
        <f>100*(PRODUCT(AV12:AV$17)-1)</f>
        <v>3.7186498633999809</v>
      </c>
      <c r="AX23" s="269">
        <f t="shared" si="12"/>
        <v>2.2959710136376765</v>
      </c>
      <c r="AY23" s="269">
        <f t="shared" si="13"/>
        <v>-8.1350136600018885E-2</v>
      </c>
      <c r="AZ23" s="269">
        <f t="shared" si="13"/>
        <v>-4.0289863623232947E-3</v>
      </c>
    </row>
    <row r="24" spans="2:52" ht="15.5">
      <c r="B24" s="329" t="s">
        <v>333</v>
      </c>
      <c r="C24" s="329"/>
      <c r="D24" s="329"/>
      <c r="E24" s="329"/>
      <c r="F24" s="329"/>
      <c r="G24" s="329"/>
      <c r="H24" s="329"/>
      <c r="I24" s="329"/>
      <c r="J24" s="329"/>
      <c r="L24" s="127">
        <v>45688</v>
      </c>
      <c r="M24" s="128"/>
      <c r="N24" s="61">
        <f t="shared" si="4"/>
        <v>-2.2999999999999998</v>
      </c>
      <c r="O24" s="61">
        <f t="shared" si="5"/>
        <v>-2.2999999999999998</v>
      </c>
      <c r="P24" s="61">
        <f t="shared" si="6"/>
        <v>-0.2</v>
      </c>
      <c r="Q24" s="61">
        <f t="shared" si="10"/>
        <v>-0.2</v>
      </c>
      <c r="R24" s="61">
        <f t="shared" si="11"/>
        <v>-2.0999999999999996</v>
      </c>
      <c r="S24" s="103"/>
      <c r="X24" s="187">
        <v>42216</v>
      </c>
      <c r="Y24" s="187">
        <v>42582</v>
      </c>
      <c r="Z24" s="187">
        <v>42947</v>
      </c>
      <c r="AA24" s="187">
        <v>43312</v>
      </c>
      <c r="AB24" s="187">
        <v>43677</v>
      </c>
      <c r="AC24" s="187">
        <v>44043</v>
      </c>
      <c r="AD24" s="187">
        <v>44408</v>
      </c>
      <c r="AE24" s="187">
        <v>44773</v>
      </c>
      <c r="AF24" s="187">
        <v>45138</v>
      </c>
      <c r="AG24" s="187">
        <v>45504</v>
      </c>
      <c r="AH24" s="187">
        <v>45869</v>
      </c>
      <c r="AI24" s="187">
        <v>46234</v>
      </c>
      <c r="AJ24" s="124">
        <v>35885</v>
      </c>
      <c r="AK24" s="125">
        <v>-3.2</v>
      </c>
      <c r="AL24" s="125">
        <v>0</v>
      </c>
      <c r="AM24" s="125">
        <v>0</v>
      </c>
      <c r="AN24" s="125">
        <v>0</v>
      </c>
      <c r="AQ24" s="273">
        <v>44773</v>
      </c>
      <c r="AR24" s="269">
        <v>-1.3</v>
      </c>
      <c r="AS24" s="269">
        <v>4.2</v>
      </c>
      <c r="AT24" s="269">
        <v>3.2</v>
      </c>
      <c r="AU24" s="269">
        <v>1</v>
      </c>
      <c r="AV24" s="267">
        <f t="shared" si="3"/>
        <v>0.98699999999999999</v>
      </c>
      <c r="AW24" s="269">
        <f>100*(PRODUCT(AV13:AV$17)-1)</f>
        <v>3.2026366799999595</v>
      </c>
      <c r="AX24" s="269">
        <f t="shared" si="12"/>
        <v>0.96641263448777881</v>
      </c>
      <c r="AY24" s="269">
        <f t="shared" si="13"/>
        <v>2.6366799999593127E-3</v>
      </c>
      <c r="AZ24" s="269">
        <f t="shared" si="13"/>
        <v>-3.358736551222119E-2</v>
      </c>
    </row>
    <row r="25" spans="2:52" ht="15.5">
      <c r="B25" s="68"/>
      <c r="C25" s="69"/>
      <c r="D25" s="69"/>
      <c r="E25" s="69"/>
      <c r="F25" s="69"/>
      <c r="G25" s="69"/>
      <c r="H25" s="69"/>
      <c r="I25" s="69"/>
      <c r="J25" s="69"/>
      <c r="L25" s="127">
        <v>45657</v>
      </c>
      <c r="M25" s="128"/>
      <c r="N25" s="61">
        <f t="shared" si="4"/>
        <v>-2.2999999999999998</v>
      </c>
      <c r="O25" s="61">
        <f t="shared" si="5"/>
        <v>-2.2000000000000002</v>
      </c>
      <c r="P25" s="61">
        <f t="shared" si="6"/>
        <v>-0.1</v>
      </c>
      <c r="Q25" s="61" t="str">
        <f t="shared" si="10"/>
        <v>/</v>
      </c>
      <c r="R25" s="61" t="str">
        <f t="shared" si="11"/>
        <v>/</v>
      </c>
      <c r="S25" s="103"/>
      <c r="X25" s="187">
        <v>42247</v>
      </c>
      <c r="Y25" s="187">
        <v>42613</v>
      </c>
      <c r="Z25" s="187">
        <v>42978</v>
      </c>
      <c r="AA25" s="187">
        <v>43343</v>
      </c>
      <c r="AB25" s="187">
        <v>43708</v>
      </c>
      <c r="AC25" s="187">
        <v>44074</v>
      </c>
      <c r="AD25" s="187">
        <v>44439</v>
      </c>
      <c r="AE25" s="187">
        <v>44804</v>
      </c>
      <c r="AF25" s="187">
        <v>45169</v>
      </c>
      <c r="AG25" s="187">
        <v>45535</v>
      </c>
      <c r="AH25" s="187">
        <v>45900</v>
      </c>
      <c r="AI25" s="187">
        <v>46265</v>
      </c>
      <c r="AJ25" s="124">
        <v>35915</v>
      </c>
      <c r="AK25" s="125">
        <v>-3.69</v>
      </c>
      <c r="AL25" s="125">
        <v>0</v>
      </c>
      <c r="AM25" s="125">
        <v>0</v>
      </c>
      <c r="AN25" s="125">
        <v>0</v>
      </c>
      <c r="AQ25" s="273">
        <v>44804</v>
      </c>
      <c r="AR25" s="269">
        <v>-1.2</v>
      </c>
      <c r="AS25" s="269">
        <v>2.2999999999999998</v>
      </c>
      <c r="AT25" s="269">
        <v>2.5</v>
      </c>
      <c r="AU25" s="269">
        <v>-0.2</v>
      </c>
      <c r="AV25" s="267">
        <f t="shared" si="3"/>
        <v>0.98799999999999999</v>
      </c>
      <c r="AW25" s="269">
        <f>100*(PRODUCT(AV14:AV$17)-1)</f>
        <v>2.4852399999999886</v>
      </c>
      <c r="AX25" s="269">
        <f t="shared" si="12"/>
        <v>-0.18074797892847494</v>
      </c>
      <c r="AY25" s="269">
        <f t="shared" si="13"/>
        <v>-1.4760000000011431E-2</v>
      </c>
      <c r="AZ25" s="269">
        <f t="shared" si="13"/>
        <v>1.9252021071525072E-2</v>
      </c>
    </row>
    <row r="26" spans="2:52" ht="15.5">
      <c r="L26" s="127">
        <v>45626</v>
      </c>
      <c r="M26" s="128"/>
      <c r="N26" s="61">
        <f t="shared" si="4"/>
        <v>-2.5</v>
      </c>
      <c r="O26" s="61">
        <f t="shared" si="5"/>
        <v>-2.1</v>
      </c>
      <c r="P26" s="61">
        <f t="shared" si="6"/>
        <v>0.1</v>
      </c>
      <c r="Q26" s="61">
        <f t="shared" si="10"/>
        <v>-2.2000000000000002</v>
      </c>
      <c r="R26" s="61">
        <f t="shared" si="11"/>
        <v>-0.29999999999999982</v>
      </c>
      <c r="S26" s="103"/>
      <c r="X26" s="187">
        <v>42277</v>
      </c>
      <c r="Y26" s="187">
        <v>42643</v>
      </c>
      <c r="Z26" s="187">
        <v>43008</v>
      </c>
      <c r="AA26" s="187">
        <v>43373</v>
      </c>
      <c r="AB26" s="187">
        <v>43738</v>
      </c>
      <c r="AC26" s="187">
        <v>44104</v>
      </c>
      <c r="AD26" s="187">
        <v>44469</v>
      </c>
      <c r="AE26" s="187">
        <v>44834</v>
      </c>
      <c r="AF26" s="187">
        <v>45199</v>
      </c>
      <c r="AG26" s="187">
        <v>45565</v>
      </c>
      <c r="AH26" s="187">
        <v>45930</v>
      </c>
      <c r="AI26" s="187">
        <v>46295</v>
      </c>
      <c r="AJ26" s="124">
        <v>35946</v>
      </c>
      <c r="AK26" s="125">
        <v>-4.47</v>
      </c>
      <c r="AL26" s="125">
        <v>0</v>
      </c>
      <c r="AM26" s="125">
        <v>0</v>
      </c>
      <c r="AN26" s="125">
        <v>0</v>
      </c>
      <c r="AQ26" s="273">
        <v>44834</v>
      </c>
      <c r="AR26" s="269">
        <v>-0.1459</v>
      </c>
      <c r="AS26" s="269">
        <v>0.94799999999999995</v>
      </c>
      <c r="AT26" s="269">
        <v>1.3</v>
      </c>
      <c r="AU26" s="269">
        <v>-0.4</v>
      </c>
      <c r="AV26" s="267">
        <f t="shared" si="3"/>
        <v>0.99854100000000001</v>
      </c>
      <c r="AW26" s="269">
        <f>100*(PRODUCT(AV15:AV$17)-1)</f>
        <v>1.2699999999999934</v>
      </c>
      <c r="AX26" s="269">
        <f t="shared" si="12"/>
        <v>-0.31796188407228199</v>
      </c>
      <c r="AY26" s="269">
        <f t="shared" si="13"/>
        <v>-3.0000000000006688E-2</v>
      </c>
      <c r="AZ26" s="269">
        <f t="shared" si="13"/>
        <v>8.2038115927718036E-2</v>
      </c>
    </row>
    <row r="27" spans="2:52" ht="15.5">
      <c r="L27" s="127">
        <v>45596</v>
      </c>
      <c r="M27" s="128"/>
      <c r="N27" s="61">
        <f t="shared" si="4"/>
        <v>-2.9</v>
      </c>
      <c r="O27" s="61">
        <f t="shared" si="5"/>
        <v>-2.1</v>
      </c>
      <c r="P27" s="61">
        <f t="shared" si="6"/>
        <v>-0.1</v>
      </c>
      <c r="Q27" s="61">
        <f t="shared" si="10"/>
        <v>-2.4</v>
      </c>
      <c r="R27" s="61">
        <f t="shared" si="11"/>
        <v>-0.5</v>
      </c>
      <c r="S27" s="103"/>
      <c r="X27" s="187">
        <v>42308</v>
      </c>
      <c r="Y27" s="187">
        <v>42674</v>
      </c>
      <c r="Z27" s="187">
        <v>43039</v>
      </c>
      <c r="AA27" s="187">
        <v>43404</v>
      </c>
      <c r="AB27" s="187">
        <v>43769</v>
      </c>
      <c r="AC27" s="187">
        <v>44135</v>
      </c>
      <c r="AD27" s="187">
        <v>44500</v>
      </c>
      <c r="AE27" s="187">
        <v>44865</v>
      </c>
      <c r="AF27" s="187">
        <v>45230</v>
      </c>
      <c r="AG27" s="187">
        <v>45596</v>
      </c>
      <c r="AH27" s="187">
        <v>45961</v>
      </c>
      <c r="AI27" s="187">
        <v>46326</v>
      </c>
      <c r="AJ27" s="124">
        <v>35976</v>
      </c>
      <c r="AK27" s="125">
        <v>-4.88</v>
      </c>
      <c r="AL27" s="125">
        <v>0</v>
      </c>
      <c r="AM27" s="125">
        <v>0</v>
      </c>
      <c r="AN27" s="125">
        <v>0</v>
      </c>
      <c r="AQ27" s="273">
        <v>44865</v>
      </c>
      <c r="AR27" s="269">
        <v>0.2</v>
      </c>
      <c r="AS27" s="269">
        <v>-1.3</v>
      </c>
      <c r="AT27" s="269">
        <v>-1.2</v>
      </c>
      <c r="AU27" s="269">
        <v>-0.1</v>
      </c>
      <c r="AV27" s="267">
        <f t="shared" si="3"/>
        <v>1.002</v>
      </c>
      <c r="AW27" s="269">
        <f>100*(PRODUCT(AV16:AV$17)-1)</f>
        <v>-1.2000000000000011</v>
      </c>
      <c r="AX27" s="269">
        <f t="shared" si="12"/>
        <v>-0.10121457489878916</v>
      </c>
      <c r="AY27" s="269">
        <f t="shared" si="13"/>
        <v>0</v>
      </c>
      <c r="AZ27" s="269">
        <f t="shared" si="13"/>
        <v>-1.2145748987891503E-3</v>
      </c>
    </row>
    <row r="28" spans="2:52" ht="15.5">
      <c r="L28" s="127">
        <v>45565</v>
      </c>
      <c r="M28" s="128"/>
      <c r="N28" s="61">
        <f t="shared" si="4"/>
        <v>-2.8</v>
      </c>
      <c r="O28" s="61">
        <f t="shared" si="5"/>
        <v>-2</v>
      </c>
      <c r="P28" s="61">
        <f t="shared" si="6"/>
        <v>-0.6</v>
      </c>
      <c r="Q28" s="61">
        <f t="shared" si="10"/>
        <v>-2.2999999999999998</v>
      </c>
      <c r="R28" s="61">
        <f t="shared" si="11"/>
        <v>-0.5</v>
      </c>
      <c r="S28" s="103"/>
      <c r="X28" s="187">
        <v>42338</v>
      </c>
      <c r="Y28" s="187">
        <v>42704</v>
      </c>
      <c r="Z28" s="187">
        <v>43069</v>
      </c>
      <c r="AA28" s="187">
        <v>43434</v>
      </c>
      <c r="AB28" s="187">
        <v>43799</v>
      </c>
      <c r="AC28" s="187">
        <v>44165</v>
      </c>
      <c r="AD28" s="187">
        <v>44530</v>
      </c>
      <c r="AE28" s="187">
        <v>44895</v>
      </c>
      <c r="AF28" s="187">
        <v>45260</v>
      </c>
      <c r="AG28" s="187">
        <v>45626</v>
      </c>
      <c r="AH28" s="187">
        <v>45991</v>
      </c>
      <c r="AI28" s="187">
        <v>46356</v>
      </c>
      <c r="AJ28" s="124">
        <v>36007</v>
      </c>
      <c r="AK28" s="125">
        <v>-4.96</v>
      </c>
      <c r="AL28" s="125">
        <v>0</v>
      </c>
      <c r="AM28" s="125">
        <v>0</v>
      </c>
      <c r="AN28" s="125">
        <v>0</v>
      </c>
      <c r="AQ28" s="273">
        <v>44895</v>
      </c>
      <c r="AR28" s="269">
        <v>0.1</v>
      </c>
      <c r="AS28" s="269">
        <v>-1.3</v>
      </c>
      <c r="AT28" s="269">
        <v>-1.2</v>
      </c>
      <c r="AU28" s="269">
        <v>-0.1</v>
      </c>
      <c r="AV28" s="267">
        <f t="shared" si="3"/>
        <v>1.0009999999999999</v>
      </c>
      <c r="AW28" s="269">
        <f>100*(PRODUCT(AV17:AV$17)-1)</f>
        <v>-1.2000000000000011</v>
      </c>
      <c r="AX28" s="269">
        <f t="shared" si="12"/>
        <v>-0.10121457489878916</v>
      </c>
      <c r="AY28" s="269">
        <f t="shared" si="13"/>
        <v>0</v>
      </c>
      <c r="AZ28" s="269">
        <f t="shared" si="13"/>
        <v>-1.2145748987891503E-3</v>
      </c>
    </row>
    <row r="29" spans="2:52" ht="15.5">
      <c r="L29" s="127">
        <v>45535</v>
      </c>
      <c r="M29" s="128"/>
      <c r="N29" s="61">
        <f t="shared" si="4"/>
        <v>-1.8</v>
      </c>
      <c r="O29" s="61">
        <f t="shared" si="5"/>
        <v>-1.9</v>
      </c>
      <c r="P29" s="61">
        <f t="shared" si="6"/>
        <v>-0.7</v>
      </c>
      <c r="Q29" s="61">
        <f t="shared" si="10"/>
        <v>-1.7</v>
      </c>
      <c r="R29" s="61">
        <f t="shared" si="11"/>
        <v>-0.10000000000000009</v>
      </c>
      <c r="S29" s="103"/>
      <c r="X29" s="187">
        <v>42369</v>
      </c>
      <c r="Y29" s="187">
        <v>42735</v>
      </c>
      <c r="Z29" s="187">
        <v>43100</v>
      </c>
      <c r="AA29" s="187">
        <v>43465</v>
      </c>
      <c r="AB29" s="187">
        <v>43830</v>
      </c>
      <c r="AC29" s="187">
        <v>44196</v>
      </c>
      <c r="AD29" s="187">
        <v>44561</v>
      </c>
      <c r="AE29" s="187">
        <v>44926</v>
      </c>
      <c r="AF29" s="187">
        <v>45291</v>
      </c>
      <c r="AG29" s="187">
        <v>45657</v>
      </c>
      <c r="AH29" s="187">
        <v>46022</v>
      </c>
      <c r="AI29" s="187">
        <v>46387</v>
      </c>
      <c r="AJ29" s="124">
        <v>36038</v>
      </c>
      <c r="AK29" s="125">
        <v>-5.54</v>
      </c>
      <c r="AL29" s="125">
        <v>0</v>
      </c>
      <c r="AM29" s="125">
        <v>0</v>
      </c>
      <c r="AN29" s="125">
        <v>0</v>
      </c>
      <c r="AQ29" s="273">
        <v>44926</v>
      </c>
      <c r="AR29" s="269">
        <v>-0.5</v>
      </c>
      <c r="AS29" s="269">
        <v>-0.7</v>
      </c>
      <c r="AT29" s="269">
        <v>0</v>
      </c>
      <c r="AU29" s="269">
        <v>-0.7</v>
      </c>
      <c r="AV29" s="267">
        <f t="shared" si="3"/>
        <v>0.995</v>
      </c>
      <c r="AW29" s="269" t="e">
        <v>#N/A</v>
      </c>
      <c r="AX29" s="269" t="e">
        <v>#N/A</v>
      </c>
      <c r="AY29" s="269" t="e">
        <f t="shared" si="13"/>
        <v>#N/A</v>
      </c>
      <c r="AZ29" s="269" t="e">
        <f t="shared" si="13"/>
        <v>#N/A</v>
      </c>
    </row>
    <row r="30" spans="2:52" ht="15.5">
      <c r="L30" s="127">
        <v>45504</v>
      </c>
      <c r="M30" s="128"/>
      <c r="N30" s="61">
        <f t="shared" si="4"/>
        <v>-0.8</v>
      </c>
      <c r="O30" s="61">
        <f t="shared" si="5"/>
        <v>-2</v>
      </c>
      <c r="P30" s="61">
        <f t="shared" si="6"/>
        <v>-0.2</v>
      </c>
      <c r="Q30" s="61">
        <f t="shared" si="10"/>
        <v>-0.9</v>
      </c>
      <c r="R30" s="61">
        <f t="shared" si="11"/>
        <v>9.9999999999999978E-2</v>
      </c>
      <c r="S30" s="103"/>
      <c r="AJ30" s="124">
        <v>36068</v>
      </c>
      <c r="AK30" s="125">
        <v>-4.1900000000000004</v>
      </c>
      <c r="AL30" s="125">
        <v>0</v>
      </c>
      <c r="AM30" s="125">
        <v>0</v>
      </c>
      <c r="AN30" s="125">
        <v>0</v>
      </c>
      <c r="AQ30" s="273">
        <v>44957</v>
      </c>
      <c r="AR30" s="269">
        <v>-0.4</v>
      </c>
      <c r="AS30" s="269">
        <v>-0.8</v>
      </c>
      <c r="AT30" s="269">
        <v>-0.4</v>
      </c>
      <c r="AU30" s="269">
        <v>-0.4</v>
      </c>
      <c r="AV30" s="267">
        <f t="shared" si="3"/>
        <v>0.996</v>
      </c>
      <c r="AW30" s="269">
        <f>100*(PRODUCT(AV19:AV$29)-1)</f>
        <v>-0.570752128577523</v>
      </c>
      <c r="AX30" s="269">
        <f t="shared" ref="AX30:AX40" si="14">100*((1+AS30/100)/(1+AW30/100)-1)</f>
        <v>-0.23056381932903269</v>
      </c>
      <c r="AY30" s="269">
        <f t="shared" si="13"/>
        <v>-0.17075212857752298</v>
      </c>
      <c r="AZ30" s="269">
        <f t="shared" si="13"/>
        <v>0.16943618067096733</v>
      </c>
    </row>
    <row r="31" spans="2:52" ht="15.5">
      <c r="L31" s="127">
        <v>45473</v>
      </c>
      <c r="M31" s="128"/>
      <c r="N31" s="61">
        <f t="shared" si="4"/>
        <v>-0.8</v>
      </c>
      <c r="O31" s="61">
        <f t="shared" si="5"/>
        <v>-2.1</v>
      </c>
      <c r="P31" s="61">
        <f t="shared" si="6"/>
        <v>-0.2</v>
      </c>
      <c r="Q31" s="61">
        <f t="shared" si="10"/>
        <v>-0.7</v>
      </c>
      <c r="R31" s="61">
        <f t="shared" si="11"/>
        <v>-0.10000000000000009</v>
      </c>
      <c r="S31" s="103"/>
      <c r="AJ31" s="124">
        <v>36099</v>
      </c>
      <c r="AK31" s="125">
        <v>-5.38</v>
      </c>
      <c r="AL31" s="125">
        <v>0</v>
      </c>
      <c r="AM31" s="125">
        <v>0</v>
      </c>
      <c r="AN31" s="125">
        <v>0</v>
      </c>
      <c r="AQ31" s="273">
        <v>44985</v>
      </c>
      <c r="AR31" s="269">
        <v>0</v>
      </c>
      <c r="AS31" s="269">
        <v>-1.4</v>
      </c>
      <c r="AT31" s="269">
        <v>-0.9</v>
      </c>
      <c r="AU31" s="269">
        <v>-0.5</v>
      </c>
      <c r="AV31" s="267">
        <f t="shared" si="3"/>
        <v>1</v>
      </c>
      <c r="AW31" s="269">
        <f>100*(PRODUCT(AV20:AV$29)-1)</f>
        <v>-1.0654250035597279</v>
      </c>
      <c r="AX31" s="269">
        <f t="shared" si="14"/>
        <v>-0.33817802972551103</v>
      </c>
      <c r="AY31" s="269">
        <f t="shared" si="13"/>
        <v>-0.16542500355972789</v>
      </c>
      <c r="AZ31" s="269">
        <f t="shared" si="13"/>
        <v>0.16182197027448897</v>
      </c>
    </row>
    <row r="32" spans="2:52" ht="15.5">
      <c r="L32" s="127">
        <v>45443</v>
      </c>
      <c r="M32" s="128"/>
      <c r="N32" s="61">
        <f t="shared" si="4"/>
        <v>-1.4</v>
      </c>
      <c r="O32" s="61">
        <f t="shared" si="5"/>
        <v>-2.4</v>
      </c>
      <c r="P32" s="61">
        <f t="shared" si="6"/>
        <v>0.2</v>
      </c>
      <c r="Q32" s="61">
        <f t="shared" si="10"/>
        <v>-0.5</v>
      </c>
      <c r="R32" s="61">
        <f t="shared" si="11"/>
        <v>-0.89999999999999991</v>
      </c>
      <c r="S32" s="103"/>
      <c r="AJ32" s="124">
        <v>36129</v>
      </c>
      <c r="AK32" s="125">
        <v>-5.68</v>
      </c>
      <c r="AL32" s="125">
        <v>0</v>
      </c>
      <c r="AM32" s="125">
        <v>0</v>
      </c>
      <c r="AN32" s="125">
        <v>0</v>
      </c>
      <c r="AQ32" s="273">
        <v>45016</v>
      </c>
      <c r="AR32" s="269">
        <v>0</v>
      </c>
      <c r="AS32" s="269">
        <v>-2.5</v>
      </c>
      <c r="AT32" s="269">
        <v>-2</v>
      </c>
      <c r="AU32" s="269">
        <v>-0.5</v>
      </c>
      <c r="AV32" s="267">
        <f t="shared" si="3"/>
        <v>1</v>
      </c>
      <c r="AW32" s="269">
        <f>100*(PRODUCT(AV21:AV$29)-1)</f>
        <v>-2.1418644941243459</v>
      </c>
      <c r="AX32" s="269">
        <f t="shared" si="14"/>
        <v>-0.36597417682677769</v>
      </c>
      <c r="AY32" s="269">
        <f t="shared" si="13"/>
        <v>-0.14186449412434587</v>
      </c>
      <c r="AZ32" s="269">
        <f t="shared" si="13"/>
        <v>0.13402582317322231</v>
      </c>
    </row>
    <row r="33" spans="1:52" ht="15.5">
      <c r="L33" s="127">
        <v>45412</v>
      </c>
      <c r="M33" s="128"/>
      <c r="N33" s="61">
        <f t="shared" si="4"/>
        <v>-2.5</v>
      </c>
      <c r="O33" s="61">
        <f t="shared" si="5"/>
        <v>-2.7</v>
      </c>
      <c r="P33" s="61">
        <f t="shared" si="6"/>
        <v>-0.2</v>
      </c>
      <c r="Q33" s="61">
        <f t="shared" si="10"/>
        <v>-0.7</v>
      </c>
      <c r="R33" s="61">
        <f t="shared" si="11"/>
        <v>-1.8</v>
      </c>
      <c r="S33" s="103"/>
      <c r="AJ33" s="124">
        <v>36160</v>
      </c>
      <c r="AK33" s="125">
        <v>-5.38</v>
      </c>
      <c r="AL33" s="125">
        <v>0</v>
      </c>
      <c r="AM33" s="125">
        <v>0</v>
      </c>
      <c r="AN33" s="125">
        <v>0</v>
      </c>
      <c r="AQ33" s="273">
        <v>45046</v>
      </c>
      <c r="AR33" s="269">
        <v>-0.5</v>
      </c>
      <c r="AS33" s="269">
        <v>-3.6</v>
      </c>
      <c r="AT33" s="269">
        <v>-2.6</v>
      </c>
      <c r="AU33" s="269">
        <v>-1</v>
      </c>
      <c r="AV33" s="267">
        <f t="shared" si="3"/>
        <v>0.995</v>
      </c>
      <c r="AW33" s="269">
        <f>100*(PRODUCT(AV22:AV$29)-1)</f>
        <v>-2.7255114255709367</v>
      </c>
      <c r="AX33" s="269">
        <f t="shared" si="14"/>
        <v>-0.89899066779463022</v>
      </c>
      <c r="AY33" s="269">
        <f t="shared" si="13"/>
        <v>-0.12551142557093664</v>
      </c>
      <c r="AZ33" s="269">
        <f t="shared" si="13"/>
        <v>0.10100933220536978</v>
      </c>
    </row>
    <row r="34" spans="1:52" ht="15.5">
      <c r="L34" s="127">
        <v>45382</v>
      </c>
      <c r="M34" s="128"/>
      <c r="N34" s="61">
        <f t="shared" si="4"/>
        <v>-2.8</v>
      </c>
      <c r="O34" s="61">
        <f t="shared" si="5"/>
        <v>-2.7</v>
      </c>
      <c r="P34" s="61">
        <f t="shared" si="6"/>
        <v>-0.1</v>
      </c>
      <c r="Q34" s="61">
        <f t="shared" si="10"/>
        <v>-0.5</v>
      </c>
      <c r="R34" s="61">
        <f t="shared" si="11"/>
        <v>-2.2999999999999998</v>
      </c>
      <c r="S34" s="103"/>
      <c r="AJ34" s="124">
        <v>36191</v>
      </c>
      <c r="AK34" s="125">
        <v>-4.92</v>
      </c>
      <c r="AL34" s="125">
        <v>0</v>
      </c>
      <c r="AM34" s="125">
        <v>0</v>
      </c>
      <c r="AN34" s="125">
        <v>0</v>
      </c>
      <c r="AQ34" s="273">
        <v>45077</v>
      </c>
      <c r="AR34" s="269">
        <v>-0.9</v>
      </c>
      <c r="AS34" s="269">
        <v>-4.5999999999999996</v>
      </c>
      <c r="AT34" s="269">
        <v>-2.8</v>
      </c>
      <c r="AU34" s="269">
        <v>-1.8</v>
      </c>
      <c r="AV34" s="267">
        <f t="shared" si="3"/>
        <v>0.99099999999999999</v>
      </c>
      <c r="AW34" s="269">
        <f>100*(PRODUCT(AV23:AV$29)-1)</f>
        <v>-2.8226887368340781</v>
      </c>
      <c r="AX34" s="269">
        <f t="shared" si="14"/>
        <v>-1.8289364462377278</v>
      </c>
      <c r="AY34" s="269">
        <f t="shared" ref="AY34:AZ65" si="15">AW34-AT34</f>
        <v>-2.2688736834078238E-2</v>
      </c>
      <c r="AZ34" s="269">
        <f t="shared" si="15"/>
        <v>-2.8936446237727731E-2</v>
      </c>
    </row>
    <row r="35" spans="1:52" ht="15.5">
      <c r="L35" s="127">
        <v>45351</v>
      </c>
      <c r="M35" s="128"/>
      <c r="N35" s="61">
        <f t="shared" si="4"/>
        <v>-2.7</v>
      </c>
      <c r="O35" s="61">
        <f t="shared" si="5"/>
        <v>-2.6</v>
      </c>
      <c r="P35" s="61">
        <f t="shared" si="6"/>
        <v>-0.2</v>
      </c>
      <c r="Q35" s="61">
        <f t="shared" si="10"/>
        <v>-0.4</v>
      </c>
      <c r="R35" s="61">
        <f t="shared" si="11"/>
        <v>-2.3000000000000003</v>
      </c>
      <c r="S35" s="103"/>
      <c r="AJ35" s="124">
        <v>36219</v>
      </c>
      <c r="AK35" s="125">
        <v>-4.8899999999999997</v>
      </c>
      <c r="AL35" s="125">
        <v>0</v>
      </c>
      <c r="AM35" s="125">
        <v>0</v>
      </c>
      <c r="AN35" s="125">
        <v>0</v>
      </c>
      <c r="AQ35" s="273">
        <v>45107</v>
      </c>
      <c r="AR35" s="269">
        <v>-0.8</v>
      </c>
      <c r="AS35" s="269">
        <v>-5.4</v>
      </c>
      <c r="AT35" s="269">
        <v>-2.8</v>
      </c>
      <c r="AU35" s="269">
        <v>-2.6</v>
      </c>
      <c r="AV35" s="267">
        <f t="shared" si="3"/>
        <v>0.99199999999999999</v>
      </c>
      <c r="AW35" s="269">
        <f>100*(PRODUCT(AV24:AV$29)-1)</f>
        <v>-2.8226887368340781</v>
      </c>
      <c r="AX35" s="269">
        <f t="shared" si="14"/>
        <v>-2.6521738764579639</v>
      </c>
      <c r="AY35" s="269">
        <f t="shared" si="15"/>
        <v>-2.2688736834078238E-2</v>
      </c>
      <c r="AZ35" s="269">
        <f t="shared" si="15"/>
        <v>-5.2173876457963786E-2</v>
      </c>
    </row>
    <row r="36" spans="1:52" ht="15.5">
      <c r="L36" s="127">
        <v>45322</v>
      </c>
      <c r="M36" s="128"/>
      <c r="N36" s="61">
        <f t="shared" si="4"/>
        <v>-2.5</v>
      </c>
      <c r="O36" s="61">
        <f t="shared" si="5"/>
        <v>-2.5</v>
      </c>
      <c r="P36" s="61">
        <f t="shared" si="6"/>
        <v>-0.2</v>
      </c>
      <c r="Q36" s="61">
        <f t="shared" si="10"/>
        <v>-0.2</v>
      </c>
      <c r="R36" s="61">
        <f t="shared" si="11"/>
        <v>-2.2999999999999998</v>
      </c>
      <c r="S36" s="103"/>
      <c r="AJ36" s="124">
        <v>36250</v>
      </c>
      <c r="AK36" s="125">
        <v>-4.62</v>
      </c>
      <c r="AL36" s="125">
        <v>0</v>
      </c>
      <c r="AM36" s="125">
        <v>0</v>
      </c>
      <c r="AN36" s="125">
        <v>0</v>
      </c>
      <c r="AQ36" s="273">
        <v>45138</v>
      </c>
      <c r="AR36" s="269">
        <v>-0.2</v>
      </c>
      <c r="AS36" s="269">
        <v>-4.4000000000000004</v>
      </c>
      <c r="AT36" s="269">
        <v>-1.6</v>
      </c>
      <c r="AU36" s="269">
        <v>-2.8</v>
      </c>
      <c r="AV36" s="267">
        <f t="shared" si="3"/>
        <v>0.998</v>
      </c>
      <c r="AW36" s="269">
        <f>100*(PRODUCT(AV25:AV$29)-1)</f>
        <v>-1.5427444142189217</v>
      </c>
      <c r="AX36" s="269">
        <f t="shared" si="14"/>
        <v>-2.9020264365298032</v>
      </c>
      <c r="AY36" s="269">
        <f t="shared" si="15"/>
        <v>5.7255585781078366E-2</v>
      </c>
      <c r="AZ36" s="269">
        <f t="shared" si="15"/>
        <v>-0.10202643652980337</v>
      </c>
    </row>
    <row r="37" spans="1:52" ht="15.5">
      <c r="L37" s="127">
        <v>45291</v>
      </c>
      <c r="M37" s="128"/>
      <c r="N37" s="61">
        <f t="shared" si="4"/>
        <v>-2.7</v>
      </c>
      <c r="O37" s="61">
        <f t="shared" si="5"/>
        <v>-3</v>
      </c>
      <c r="P37" s="61">
        <f t="shared" si="6"/>
        <v>-0.3</v>
      </c>
      <c r="Q37" s="61" t="str">
        <f t="shared" si="10"/>
        <v>/</v>
      </c>
      <c r="R37" s="61" t="str">
        <f t="shared" si="11"/>
        <v>/</v>
      </c>
      <c r="S37" s="103"/>
      <c r="AJ37" s="124">
        <v>36280</v>
      </c>
      <c r="AK37" s="125">
        <v>-3.86</v>
      </c>
      <c r="AL37" s="125">
        <v>0</v>
      </c>
      <c r="AM37" s="125">
        <v>0</v>
      </c>
      <c r="AN37" s="125">
        <v>0</v>
      </c>
      <c r="AQ37" s="273">
        <v>45169</v>
      </c>
      <c r="AR37" s="269">
        <v>0.2</v>
      </c>
      <c r="AS37" s="269">
        <v>-3</v>
      </c>
      <c r="AT37" s="269">
        <v>-0.3</v>
      </c>
      <c r="AU37" s="269">
        <v>-2.7</v>
      </c>
      <c r="AV37" s="267">
        <f t="shared" si="3"/>
        <v>1.002</v>
      </c>
      <c r="AW37" s="269">
        <f>100*(PRODUCT(AV26:AV$29)-1)</f>
        <v>-0.34690730184100405</v>
      </c>
      <c r="AX37" s="269">
        <f t="shared" si="14"/>
        <v>-2.6623285101597394</v>
      </c>
      <c r="AY37" s="269">
        <f t="shared" si="15"/>
        <v>-4.6907301841004057E-2</v>
      </c>
      <c r="AZ37" s="269">
        <f t="shared" si="15"/>
        <v>3.7671489840260808E-2</v>
      </c>
    </row>
    <row r="38" spans="1:52" ht="15.5">
      <c r="L38" s="127">
        <v>45260</v>
      </c>
      <c r="M38" s="128"/>
      <c r="N38" s="61">
        <f t="shared" si="4"/>
        <v>-3</v>
      </c>
      <c r="O38" s="61">
        <f t="shared" si="5"/>
        <v>-3.1</v>
      </c>
      <c r="P38" s="61">
        <f t="shared" si="6"/>
        <v>-0.3</v>
      </c>
      <c r="Q38" s="61">
        <f t="shared" si="10"/>
        <v>-2.5</v>
      </c>
      <c r="R38" s="61">
        <f t="shared" si="11"/>
        <v>-0.5</v>
      </c>
      <c r="S38" s="103"/>
      <c r="AJ38" s="124">
        <v>36311</v>
      </c>
      <c r="AK38" s="125">
        <v>-3.42</v>
      </c>
      <c r="AL38" s="125">
        <v>0</v>
      </c>
      <c r="AM38" s="125">
        <v>0</v>
      </c>
      <c r="AN38" s="125">
        <v>0</v>
      </c>
      <c r="AQ38" s="273">
        <v>45199</v>
      </c>
      <c r="AR38" s="269">
        <v>0.4</v>
      </c>
      <c r="AS38" s="269">
        <v>-2.5</v>
      </c>
      <c r="AT38" s="269">
        <v>-0.2</v>
      </c>
      <c r="AU38" s="269">
        <v>-2.2999999999999998</v>
      </c>
      <c r="AV38" s="267">
        <f t="shared" si="3"/>
        <v>1.004</v>
      </c>
      <c r="AW38" s="269">
        <f>100*(PRODUCT(AV27:AV$29)-1)</f>
        <v>-0.20130100000000928</v>
      </c>
      <c r="AX38" s="269">
        <f t="shared" si="14"/>
        <v>-2.3033356376719882</v>
      </c>
      <c r="AY38" s="269">
        <f t="shared" si="15"/>
        <v>-1.301000000009267E-3</v>
      </c>
      <c r="AZ38" s="269">
        <f t="shared" si="15"/>
        <v>-3.3356376719884118E-3</v>
      </c>
    </row>
    <row r="39" spans="1:52" ht="15.5">
      <c r="K39" s="108"/>
      <c r="L39" s="127">
        <v>45230</v>
      </c>
      <c r="M39" s="128"/>
      <c r="N39" s="61">
        <f t="shared" si="4"/>
        <v>-2.6</v>
      </c>
      <c r="O39" s="61">
        <f t="shared" si="5"/>
        <v>-3.1</v>
      </c>
      <c r="P39" s="61">
        <f t="shared" si="6"/>
        <v>0</v>
      </c>
      <c r="Q39" s="61">
        <f t="shared" si="10"/>
        <v>-2.2000000000000002</v>
      </c>
      <c r="R39" s="61">
        <f t="shared" si="11"/>
        <v>-0.39999999999999991</v>
      </c>
      <c r="S39" s="103"/>
      <c r="AJ39" s="124">
        <v>36341</v>
      </c>
      <c r="AK39" s="125">
        <v>-3.6</v>
      </c>
      <c r="AL39" s="125">
        <v>0</v>
      </c>
      <c r="AM39" s="125">
        <v>0</v>
      </c>
      <c r="AN39" s="125">
        <v>0</v>
      </c>
      <c r="AQ39" s="273">
        <v>45230</v>
      </c>
      <c r="AR39" s="269">
        <v>0</v>
      </c>
      <c r="AS39" s="269">
        <v>-2.6</v>
      </c>
      <c r="AT39" s="269">
        <v>-0.4</v>
      </c>
      <c r="AU39" s="269">
        <v>-2.2000000000000002</v>
      </c>
      <c r="AV39" s="267">
        <f t="shared" si="3"/>
        <v>1</v>
      </c>
      <c r="AW39" s="269">
        <f>100*(PRODUCT(AV28:AV$29)-1)</f>
        <v>-0.40050000000001473</v>
      </c>
      <c r="AX39" s="269">
        <f t="shared" si="14"/>
        <v>-2.2083444193996882</v>
      </c>
      <c r="AY39" s="269">
        <f t="shared" si="15"/>
        <v>-5.000000000147109E-4</v>
      </c>
      <c r="AZ39" s="269">
        <f t="shared" si="15"/>
        <v>-8.3444193996879967E-3</v>
      </c>
    </row>
    <row r="40" spans="1:52" ht="15.5">
      <c r="B40" s="329"/>
      <c r="C40" s="329"/>
      <c r="D40" s="329"/>
      <c r="E40" s="329"/>
      <c r="F40" s="329"/>
      <c r="G40" s="329"/>
      <c r="H40" s="329"/>
      <c r="I40" s="329"/>
      <c r="J40" s="329"/>
      <c r="L40" s="127">
        <v>45199</v>
      </c>
      <c r="M40" s="128"/>
      <c r="N40" s="61">
        <f t="shared" si="4"/>
        <v>-2.5</v>
      </c>
      <c r="O40" s="61">
        <f t="shared" si="5"/>
        <v>-3.1</v>
      </c>
      <c r="P40" s="61">
        <f t="shared" si="6"/>
        <v>0.4</v>
      </c>
      <c r="Q40" s="61">
        <f t="shared" si="10"/>
        <v>-2.2999999999999998</v>
      </c>
      <c r="R40" s="61">
        <f t="shared" si="11"/>
        <v>-0.20000000000000018</v>
      </c>
      <c r="S40" s="103"/>
      <c r="AJ40" s="124">
        <v>36372</v>
      </c>
      <c r="AK40" s="125">
        <v>-2.5099999999999998</v>
      </c>
      <c r="AL40" s="125">
        <v>0</v>
      </c>
      <c r="AM40" s="125">
        <v>0</v>
      </c>
      <c r="AN40" s="125">
        <v>0</v>
      </c>
      <c r="AQ40" s="273">
        <v>45260</v>
      </c>
      <c r="AR40" s="269">
        <v>-0.3</v>
      </c>
      <c r="AS40" s="269">
        <v>-3</v>
      </c>
      <c r="AT40" s="269">
        <v>-0.5</v>
      </c>
      <c r="AU40" s="269">
        <v>-2.5</v>
      </c>
      <c r="AV40" s="267">
        <f t="shared" si="3"/>
        <v>0.997</v>
      </c>
      <c r="AW40" s="269">
        <f>100*(PRODUCT(AV29:AV$29)-1)</f>
        <v>-0.50000000000000044</v>
      </c>
      <c r="AX40" s="269">
        <f t="shared" si="14"/>
        <v>-2.5125628140703515</v>
      </c>
      <c r="AY40" s="269">
        <f t="shared" si="15"/>
        <v>0</v>
      </c>
      <c r="AZ40" s="269">
        <f t="shared" si="15"/>
        <v>-1.2562814070351536E-2</v>
      </c>
    </row>
    <row r="41" spans="1:52" ht="15.5">
      <c r="B41" s="334"/>
      <c r="C41" s="334"/>
      <c r="D41" s="334"/>
      <c r="E41" s="334"/>
      <c r="F41" s="334"/>
      <c r="G41" s="334"/>
      <c r="H41" s="334"/>
      <c r="I41" s="334"/>
      <c r="J41" s="334"/>
      <c r="L41" s="127">
        <v>45169</v>
      </c>
      <c r="M41" s="128"/>
      <c r="N41" s="61">
        <f t="shared" si="4"/>
        <v>-3</v>
      </c>
      <c r="O41" s="61">
        <f t="shared" si="5"/>
        <v>-3.2</v>
      </c>
      <c r="P41" s="61">
        <f t="shared" si="6"/>
        <v>0.2</v>
      </c>
      <c r="Q41" s="61">
        <f t="shared" si="10"/>
        <v>-2.7</v>
      </c>
      <c r="R41" s="61">
        <f t="shared" si="11"/>
        <v>-0.29999999999999982</v>
      </c>
      <c r="S41" s="103"/>
      <c r="AJ41" s="124">
        <v>36403</v>
      </c>
      <c r="AK41" s="125">
        <v>-2.2999999999999998</v>
      </c>
      <c r="AL41" s="125">
        <v>0</v>
      </c>
      <c r="AM41" s="125">
        <v>0</v>
      </c>
      <c r="AN41" s="125">
        <v>0</v>
      </c>
      <c r="AQ41" s="273">
        <v>45291</v>
      </c>
      <c r="AR41" s="269">
        <v>-0.3</v>
      </c>
      <c r="AS41" s="269">
        <v>-2.7</v>
      </c>
      <c r="AT41" s="269">
        <v>0</v>
      </c>
      <c r="AU41" s="269">
        <v>-2.7</v>
      </c>
      <c r="AV41" s="267">
        <f t="shared" si="3"/>
        <v>0.997</v>
      </c>
      <c r="AW41" s="269" t="e">
        <v>#N/A</v>
      </c>
      <c r="AX41" s="269" t="e">
        <v>#N/A</v>
      </c>
      <c r="AY41" s="269" t="e">
        <f t="shared" si="15"/>
        <v>#N/A</v>
      </c>
      <c r="AZ41" s="269" t="e">
        <f t="shared" si="15"/>
        <v>#N/A</v>
      </c>
    </row>
    <row r="42" spans="1:52" ht="15.5">
      <c r="A42" s="230"/>
      <c r="B42" s="331"/>
      <c r="C42" s="318"/>
      <c r="D42" s="318"/>
      <c r="E42" s="318"/>
      <c r="F42" s="318"/>
      <c r="G42" s="318"/>
      <c r="H42" s="318"/>
      <c r="I42" s="318"/>
      <c r="J42" s="318"/>
      <c r="K42" s="108"/>
      <c r="L42" s="127">
        <v>45138</v>
      </c>
      <c r="M42" s="128"/>
      <c r="N42" s="61">
        <f t="shared" si="4"/>
        <v>-4.4000000000000004</v>
      </c>
      <c r="O42" s="61">
        <f t="shared" si="5"/>
        <v>-3.2</v>
      </c>
      <c r="P42" s="61">
        <f t="shared" si="6"/>
        <v>-0.2</v>
      </c>
      <c r="Q42" s="61">
        <f t="shared" si="10"/>
        <v>-2.8</v>
      </c>
      <c r="R42" s="61">
        <f t="shared" si="11"/>
        <v>-1.6000000000000005</v>
      </c>
      <c r="S42" s="103"/>
      <c r="AJ42" s="124">
        <v>36433</v>
      </c>
      <c r="AK42" s="125">
        <v>-2.1</v>
      </c>
      <c r="AL42" s="125">
        <v>0</v>
      </c>
      <c r="AM42" s="125">
        <v>0</v>
      </c>
      <c r="AN42" s="125">
        <v>0</v>
      </c>
      <c r="AQ42" s="273">
        <v>45322</v>
      </c>
      <c r="AR42" s="269">
        <v>-0.2</v>
      </c>
      <c r="AS42" s="269">
        <v>-2.5</v>
      </c>
      <c r="AT42" s="269">
        <v>-2.2999999999999998</v>
      </c>
      <c r="AU42" s="269">
        <v>-0.2</v>
      </c>
      <c r="AV42" s="267">
        <f t="shared" si="3"/>
        <v>0.998</v>
      </c>
      <c r="AW42" s="269">
        <f>100*(PRODUCT(AV31:AV$41)-1)</f>
        <v>-2.3818215158719291</v>
      </c>
      <c r="AX42" s="269">
        <f t="shared" ref="AX42:AX44" si="16">100*((1+AS42/100)/(1+AW42/100)-1)</f>
        <v>-0.12106196403499636</v>
      </c>
      <c r="AY42" s="269">
        <f t="shared" si="15"/>
        <v>-8.1821515871929318E-2</v>
      </c>
      <c r="AZ42" s="269">
        <f t="shared" si="15"/>
        <v>7.893803596500365E-2</v>
      </c>
    </row>
    <row r="43" spans="1:52" ht="15.5">
      <c r="L43" s="127">
        <v>45107</v>
      </c>
      <c r="M43" s="128"/>
      <c r="N43" s="61">
        <f t="shared" si="4"/>
        <v>-5.4</v>
      </c>
      <c r="O43" s="61">
        <f t="shared" si="5"/>
        <v>-3.1</v>
      </c>
      <c r="P43" s="61">
        <f t="shared" si="6"/>
        <v>-0.8</v>
      </c>
      <c r="Q43" s="61">
        <f t="shared" si="10"/>
        <v>-2.6</v>
      </c>
      <c r="R43" s="61">
        <f t="shared" si="11"/>
        <v>-2.8000000000000003</v>
      </c>
      <c r="S43" s="103"/>
      <c r="AJ43" s="124">
        <v>36464</v>
      </c>
      <c r="AK43" s="125">
        <v>-0.74</v>
      </c>
      <c r="AL43" s="125">
        <v>0</v>
      </c>
      <c r="AM43" s="125">
        <v>0</v>
      </c>
      <c r="AN43" s="125">
        <v>0</v>
      </c>
      <c r="AQ43" s="273">
        <v>45351</v>
      </c>
      <c r="AR43" s="269">
        <v>-0.2</v>
      </c>
      <c r="AS43" s="269">
        <v>-2.7</v>
      </c>
      <c r="AT43" s="269">
        <v>-2.2999999999999998</v>
      </c>
      <c r="AU43" s="269">
        <v>-0.4</v>
      </c>
      <c r="AV43" s="267">
        <f>1+AR43/100</f>
        <v>0.998</v>
      </c>
      <c r="AW43" s="269">
        <f>100*(PRODUCT(AV32:AV$41)-1)</f>
        <v>-2.3818215158719291</v>
      </c>
      <c r="AX43" s="269">
        <f t="shared" si="16"/>
        <v>-0.3259418369292777</v>
      </c>
      <c r="AY43" s="269">
        <f t="shared" si="15"/>
        <v>-8.1821515871929318E-2</v>
      </c>
      <c r="AZ43" s="269">
        <f t="shared" si="15"/>
        <v>7.4058163070722327E-2</v>
      </c>
    </row>
    <row r="44" spans="1:52" ht="15.5">
      <c r="L44" s="127">
        <v>45077</v>
      </c>
      <c r="M44" s="128"/>
      <c r="N44" s="61">
        <f t="shared" si="4"/>
        <v>-4.5999999999999996</v>
      </c>
      <c r="O44" s="61">
        <f t="shared" si="5"/>
        <v>-2.6</v>
      </c>
      <c r="P44" s="61">
        <f t="shared" si="6"/>
        <v>-0.9</v>
      </c>
      <c r="Q44" s="61">
        <f t="shared" si="10"/>
        <v>-1.8</v>
      </c>
      <c r="R44" s="61">
        <f t="shared" si="11"/>
        <v>-2.8</v>
      </c>
      <c r="S44" s="103"/>
      <c r="AJ44" s="124">
        <v>36494</v>
      </c>
      <c r="AK44" s="125">
        <v>-1.04</v>
      </c>
      <c r="AL44" s="125">
        <v>0</v>
      </c>
      <c r="AM44" s="125">
        <v>0</v>
      </c>
      <c r="AN44" s="125">
        <v>0</v>
      </c>
      <c r="AQ44" s="273">
        <v>45382</v>
      </c>
      <c r="AR44" s="269">
        <v>-0.1</v>
      </c>
      <c r="AS44" s="269">
        <v>-2.8</v>
      </c>
      <c r="AT44" s="269">
        <v>-2.2999999999999998</v>
      </c>
      <c r="AU44" s="269">
        <v>-0.5</v>
      </c>
      <c r="AV44" s="267">
        <f t="shared" si="3"/>
        <v>0.999</v>
      </c>
      <c r="AW44" s="269">
        <f>100*(PRODUCT(AV33:AV$41)-1)</f>
        <v>-2.3818215158719291</v>
      </c>
      <c r="AX44" s="269">
        <f t="shared" si="16"/>
        <v>-0.42838177337642946</v>
      </c>
      <c r="AY44" s="269">
        <f t="shared" si="15"/>
        <v>-8.1821515871929318E-2</v>
      </c>
      <c r="AZ44" s="269">
        <f t="shared" si="15"/>
        <v>7.1618226623570536E-2</v>
      </c>
    </row>
    <row r="45" spans="1:52" ht="15.5">
      <c r="L45" s="127">
        <v>45046</v>
      </c>
      <c r="M45" s="128"/>
      <c r="N45" s="61">
        <f t="shared" si="4"/>
        <v>-3.6</v>
      </c>
      <c r="O45" s="61">
        <f t="shared" si="5"/>
        <v>-2.1</v>
      </c>
      <c r="P45" s="61">
        <f t="shared" si="6"/>
        <v>-0.5</v>
      </c>
      <c r="Q45" s="61">
        <f t="shared" si="10"/>
        <v>-1</v>
      </c>
      <c r="R45" s="61">
        <f t="shared" si="11"/>
        <v>-2.6</v>
      </c>
      <c r="S45" s="103"/>
      <c r="AJ45" s="124">
        <v>36525</v>
      </c>
      <c r="AK45" s="125">
        <v>-0.83</v>
      </c>
      <c r="AL45" s="125">
        <v>0</v>
      </c>
      <c r="AM45" s="125">
        <v>0</v>
      </c>
      <c r="AN45" s="125">
        <v>0</v>
      </c>
      <c r="AQ45" s="273">
        <v>45412</v>
      </c>
      <c r="AR45" s="269">
        <v>-0.2</v>
      </c>
      <c r="AS45" s="269">
        <v>-2.5</v>
      </c>
      <c r="AT45" s="269">
        <v>-1.8</v>
      </c>
      <c r="AU45" s="269">
        <v>-0.7</v>
      </c>
      <c r="AV45" s="267">
        <f t="shared" si="3"/>
        <v>0.998</v>
      </c>
      <c r="AW45" s="269">
        <f>100*(PRODUCT(AV34:AV$41)-1)</f>
        <v>-1.8912779053989248</v>
      </c>
      <c r="AX45" s="269">
        <f>100*((1+AS45/100)/(1+AW45/100)-1)</f>
        <v>-0.62045665421481822</v>
      </c>
      <c r="AY45" s="269">
        <f t="shared" si="15"/>
        <v>-9.1277905398924775E-2</v>
      </c>
      <c r="AZ45" s="269">
        <f t="shared" si="15"/>
        <v>7.954334578518174E-2</v>
      </c>
    </row>
    <row r="46" spans="1:52" ht="15.5">
      <c r="L46" s="127">
        <v>45016</v>
      </c>
      <c r="M46" s="128"/>
      <c r="N46" s="61">
        <f t="shared" si="4"/>
        <v>-2.5</v>
      </c>
      <c r="O46" s="61">
        <f t="shared" si="5"/>
        <v>-1.6</v>
      </c>
      <c r="P46" s="61">
        <f t="shared" si="6"/>
        <v>0</v>
      </c>
      <c r="Q46" s="61">
        <f t="shared" si="10"/>
        <v>-0.5</v>
      </c>
      <c r="R46" s="61">
        <f t="shared" si="11"/>
        <v>-2</v>
      </c>
      <c r="S46" s="103"/>
      <c r="AJ46" s="124">
        <v>36556</v>
      </c>
      <c r="AK46" s="125">
        <v>0.03</v>
      </c>
      <c r="AL46" s="125">
        <v>0</v>
      </c>
      <c r="AM46" s="125">
        <v>0</v>
      </c>
      <c r="AN46" s="125">
        <v>0</v>
      </c>
      <c r="AQ46" s="273">
        <v>45443</v>
      </c>
      <c r="AR46" s="269">
        <v>0.2</v>
      </c>
      <c r="AS46" s="269">
        <v>-1.4</v>
      </c>
      <c r="AT46" s="269">
        <v>-0.9</v>
      </c>
      <c r="AU46" s="269">
        <v>-0.5</v>
      </c>
      <c r="AV46" s="267">
        <f t="shared" si="3"/>
        <v>1.002</v>
      </c>
      <c r="AW46" s="269">
        <f>100*(PRODUCT(AV35:AV$41)-1)</f>
        <v>-1.0002804292622902</v>
      </c>
      <c r="AX46" s="269">
        <f t="shared" ref="AX46:AX52" si="17">100*((1+AS46/100)/(1+AW46/100)-1)</f>
        <v>-0.40375828585261786</v>
      </c>
      <c r="AY46" s="269">
        <f t="shared" si="15"/>
        <v>-0.10028042926229019</v>
      </c>
      <c r="AZ46" s="269">
        <f t="shared" si="15"/>
        <v>9.624171414738214E-2</v>
      </c>
    </row>
    <row r="47" spans="1:52" ht="15.5">
      <c r="L47" s="127">
        <v>44985</v>
      </c>
      <c r="M47" s="128"/>
      <c r="N47" s="61">
        <f t="shared" si="4"/>
        <v>-1.4</v>
      </c>
      <c r="O47" s="61">
        <f t="shared" si="5"/>
        <v>-1.1000000000000001</v>
      </c>
      <c r="P47" s="61">
        <f t="shared" si="6"/>
        <v>0</v>
      </c>
      <c r="Q47" s="61">
        <f t="shared" si="10"/>
        <v>-0.5</v>
      </c>
      <c r="R47" s="61">
        <f t="shared" si="11"/>
        <v>-0.89999999999999991</v>
      </c>
      <c r="S47" s="103"/>
      <c r="AJ47" s="124">
        <v>36585</v>
      </c>
      <c r="AK47" s="125">
        <v>1.2</v>
      </c>
      <c r="AL47" s="125">
        <v>0</v>
      </c>
      <c r="AM47" s="125">
        <v>0</v>
      </c>
      <c r="AN47" s="125">
        <v>0</v>
      </c>
      <c r="AQ47" s="273">
        <v>45473</v>
      </c>
      <c r="AR47" s="269">
        <v>-0.2</v>
      </c>
      <c r="AS47" s="269">
        <v>-0.8</v>
      </c>
      <c r="AT47" s="269">
        <v>-0.1</v>
      </c>
      <c r="AU47" s="269">
        <v>-0.7</v>
      </c>
      <c r="AV47" s="267">
        <f t="shared" si="3"/>
        <v>0.998</v>
      </c>
      <c r="AW47" s="269">
        <f>100*(PRODUCT(AV36:AV$41)-1)</f>
        <v>-0.20189559401442292</v>
      </c>
      <c r="AX47" s="269">
        <f t="shared" si="17"/>
        <v>-0.59931439534407493</v>
      </c>
      <c r="AY47" s="269">
        <f t="shared" si="15"/>
        <v>-0.10189559401442291</v>
      </c>
      <c r="AZ47" s="269">
        <f t="shared" si="15"/>
        <v>0.10068560465592502</v>
      </c>
    </row>
    <row r="48" spans="1:52" ht="15.5">
      <c r="L48" s="127">
        <v>44957</v>
      </c>
      <c r="M48" s="128"/>
      <c r="N48" s="61">
        <f t="shared" si="4"/>
        <v>-0.8</v>
      </c>
      <c r="O48" s="61">
        <f t="shared" si="5"/>
        <v>-0.8</v>
      </c>
      <c r="P48" s="61">
        <f t="shared" si="6"/>
        <v>-0.4</v>
      </c>
      <c r="Q48" s="61">
        <f t="shared" si="10"/>
        <v>-0.4</v>
      </c>
      <c r="R48" s="61">
        <f t="shared" si="11"/>
        <v>-0.4</v>
      </c>
      <c r="S48" s="103"/>
      <c r="AJ48" s="124">
        <v>36616</v>
      </c>
      <c r="AK48" s="125">
        <v>1.87</v>
      </c>
      <c r="AL48" s="125">
        <v>0</v>
      </c>
      <c r="AM48" s="125">
        <v>0</v>
      </c>
      <c r="AN48" s="125">
        <v>0</v>
      </c>
      <c r="AQ48" s="273">
        <v>45504</v>
      </c>
      <c r="AR48" s="269">
        <v>-0.2</v>
      </c>
      <c r="AS48" s="269">
        <v>-0.8</v>
      </c>
      <c r="AT48" s="269">
        <v>0.1</v>
      </c>
      <c r="AU48" s="269">
        <v>-0.9</v>
      </c>
      <c r="AV48" s="267">
        <f t="shared" si="3"/>
        <v>0.998</v>
      </c>
      <c r="AW48" s="269">
        <f>100*(PRODUCT(AV37:AV$41)-1)</f>
        <v>-1.8993927999977345E-3</v>
      </c>
      <c r="AX48" s="269">
        <f t="shared" si="17"/>
        <v>-0.79811576655340888</v>
      </c>
      <c r="AY48" s="269">
        <f t="shared" si="15"/>
        <v>-0.10189939279999774</v>
      </c>
      <c r="AZ48" s="269">
        <f t="shared" si="15"/>
        <v>0.10188423344659114</v>
      </c>
    </row>
    <row r="49" spans="2:52" ht="15.5">
      <c r="L49" s="127">
        <v>44926</v>
      </c>
      <c r="M49" s="128"/>
      <c r="N49" s="61">
        <f t="shared" si="4"/>
        <v>-0.7</v>
      </c>
      <c r="O49" s="61">
        <f t="shared" si="5"/>
        <v>4.0999999999999996</v>
      </c>
      <c r="P49" s="61">
        <f t="shared" si="6"/>
        <v>-0.5</v>
      </c>
      <c r="Q49" s="61" t="str">
        <f t="shared" si="10"/>
        <v>/</v>
      </c>
      <c r="R49" s="61" t="str">
        <f t="shared" si="11"/>
        <v>/</v>
      </c>
      <c r="S49" s="103"/>
      <c r="AJ49" s="124">
        <v>36646</v>
      </c>
      <c r="AK49" s="125">
        <v>2.59</v>
      </c>
      <c r="AL49" s="125">
        <v>0</v>
      </c>
      <c r="AM49" s="125">
        <v>0</v>
      </c>
      <c r="AN49" s="125">
        <v>0</v>
      </c>
      <c r="AQ49" s="273">
        <v>45535</v>
      </c>
      <c r="AR49" s="269">
        <v>-0.7</v>
      </c>
      <c r="AS49" s="269">
        <v>-1.8</v>
      </c>
      <c r="AT49" s="269">
        <v>-0.1</v>
      </c>
      <c r="AU49" s="269">
        <v>-1.7</v>
      </c>
      <c r="AV49" s="267">
        <f t="shared" si="3"/>
        <v>0.99299999999999999</v>
      </c>
      <c r="AW49" s="269">
        <f>100*(PRODUCT(AV38:AV$41)-1)</f>
        <v>-0.2014964000000008</v>
      </c>
      <c r="AX49" s="269">
        <f t="shared" si="17"/>
        <v>-1.6017310303638621</v>
      </c>
      <c r="AY49" s="269">
        <f t="shared" si="15"/>
        <v>-0.10149640000000079</v>
      </c>
      <c r="AZ49" s="269">
        <f t="shared" si="15"/>
        <v>9.8268969636137848E-2</v>
      </c>
    </row>
    <row r="50" spans="2:52" ht="15.5">
      <c r="L50" s="127">
        <v>44895</v>
      </c>
      <c r="M50" s="128"/>
      <c r="N50" s="61">
        <f t="shared" si="4"/>
        <v>-1.3</v>
      </c>
      <c r="O50" s="61">
        <f t="shared" si="5"/>
        <v>4.5999999999999996</v>
      </c>
      <c r="P50" s="61">
        <f t="shared" si="6"/>
        <v>0.1</v>
      </c>
      <c r="Q50" s="61">
        <f t="shared" si="10"/>
        <v>-0.1</v>
      </c>
      <c r="R50" s="61">
        <f t="shared" si="11"/>
        <v>-1.2</v>
      </c>
      <c r="S50" s="103"/>
      <c r="AJ50" s="124">
        <v>36677</v>
      </c>
      <c r="AK50" s="125">
        <v>0.67</v>
      </c>
      <c r="AL50" s="125">
        <v>0</v>
      </c>
      <c r="AM50" s="125">
        <v>0</v>
      </c>
      <c r="AN50" s="125">
        <v>0</v>
      </c>
      <c r="AQ50" s="273">
        <v>45565</v>
      </c>
      <c r="AR50" s="269">
        <v>-0.6</v>
      </c>
      <c r="AS50" s="269">
        <v>-2.8</v>
      </c>
      <c r="AT50" s="269">
        <v>-0.5</v>
      </c>
      <c r="AU50" s="269">
        <v>-2.2999999999999998</v>
      </c>
      <c r="AV50" s="267">
        <f t="shared" si="3"/>
        <v>0.99399999999999999</v>
      </c>
      <c r="AW50" s="269">
        <f>100*(PRODUCT(AV39:AV$41)-1)</f>
        <v>-0.59909999999999686</v>
      </c>
      <c r="AX50" s="269">
        <f t="shared" si="17"/>
        <v>-2.214165062891793</v>
      </c>
      <c r="AY50" s="269">
        <f t="shared" si="15"/>
        <v>-9.9099999999996857E-2</v>
      </c>
      <c r="AZ50" s="269">
        <f t="shared" si="15"/>
        <v>8.5834937108206777E-2</v>
      </c>
    </row>
    <row r="51" spans="2:52" ht="15.5">
      <c r="L51" s="127">
        <v>44865</v>
      </c>
      <c r="M51" s="128"/>
      <c r="N51" s="61">
        <f t="shared" si="4"/>
        <v>-1.3</v>
      </c>
      <c r="O51" s="61">
        <f t="shared" si="5"/>
        <v>5.2</v>
      </c>
      <c r="P51" s="61">
        <f t="shared" si="6"/>
        <v>0.2</v>
      </c>
      <c r="Q51" s="61">
        <f t="shared" si="10"/>
        <v>-0.1</v>
      </c>
      <c r="R51" s="61">
        <f t="shared" si="11"/>
        <v>-1.2</v>
      </c>
      <c r="S51" s="103"/>
      <c r="AJ51" s="124">
        <v>36707</v>
      </c>
      <c r="AK51" s="125">
        <v>2.95</v>
      </c>
      <c r="AL51" s="125">
        <v>0</v>
      </c>
      <c r="AM51" s="125">
        <v>0</v>
      </c>
      <c r="AN51" s="125">
        <v>0</v>
      </c>
      <c r="AQ51" s="273">
        <v>45596</v>
      </c>
      <c r="AR51" s="269">
        <v>-0.1</v>
      </c>
      <c r="AS51" s="269">
        <v>-2.9</v>
      </c>
      <c r="AT51" s="269">
        <v>-0.5</v>
      </c>
      <c r="AU51" s="269">
        <v>-2.4</v>
      </c>
      <c r="AV51" s="267">
        <f t="shared" si="3"/>
        <v>0.999</v>
      </c>
      <c r="AW51" s="269">
        <f>100*(PRODUCT(AV40:AV$41)-1)</f>
        <v>-0.59909999999999686</v>
      </c>
      <c r="AX51" s="269">
        <f t="shared" si="17"/>
        <v>-2.3147677737324401</v>
      </c>
      <c r="AY51" s="269">
        <f t="shared" si="15"/>
        <v>-9.9099999999996857E-2</v>
      </c>
      <c r="AZ51" s="269">
        <f t="shared" si="15"/>
        <v>8.5232226267559774E-2</v>
      </c>
    </row>
    <row r="52" spans="2:52" ht="15.5">
      <c r="L52" s="127">
        <v>44834</v>
      </c>
      <c r="M52" s="128"/>
      <c r="N52" s="61">
        <f t="shared" si="4"/>
        <v>0.9</v>
      </c>
      <c r="O52" s="61">
        <f t="shared" si="5"/>
        <v>5.9</v>
      </c>
      <c r="P52" s="61">
        <f t="shared" si="6"/>
        <v>-0.1</v>
      </c>
      <c r="Q52" s="61">
        <f t="shared" si="10"/>
        <v>-0.4</v>
      </c>
      <c r="R52" s="61">
        <f t="shared" si="11"/>
        <v>1.3</v>
      </c>
      <c r="S52" s="103"/>
      <c r="AJ52" s="124">
        <v>36738</v>
      </c>
      <c r="AK52" s="125">
        <v>4.5</v>
      </c>
      <c r="AL52" s="125">
        <v>0</v>
      </c>
      <c r="AM52" s="125">
        <v>0</v>
      </c>
      <c r="AN52" s="125">
        <v>0</v>
      </c>
      <c r="AQ52" s="273">
        <v>45626</v>
      </c>
      <c r="AR52" s="269">
        <v>0.1</v>
      </c>
      <c r="AS52" s="269">
        <v>-2.5</v>
      </c>
      <c r="AT52" s="269">
        <v>-0.3</v>
      </c>
      <c r="AU52" s="269">
        <v>-2.2000000000000002</v>
      </c>
      <c r="AV52" s="267">
        <f t="shared" si="3"/>
        <v>1.0009999999999999</v>
      </c>
      <c r="AW52" s="269">
        <f>100*(PRODUCT(AV41:AV$41)-1)</f>
        <v>-0.30000000000000027</v>
      </c>
      <c r="AX52" s="269">
        <f t="shared" si="17"/>
        <v>-2.2066198595787401</v>
      </c>
      <c r="AY52" s="269">
        <f>AW52-AT52</f>
        <v>0</v>
      </c>
      <c r="AZ52" s="269">
        <f t="shared" si="15"/>
        <v>-6.6198595787398951E-3</v>
      </c>
    </row>
    <row r="53" spans="2:52" ht="15.5">
      <c r="L53" s="127">
        <v>44804</v>
      </c>
      <c r="M53" s="128"/>
      <c r="N53" s="61">
        <f t="shared" si="4"/>
        <v>2.2999999999999998</v>
      </c>
      <c r="O53" s="61">
        <f t="shared" si="5"/>
        <v>6.6</v>
      </c>
      <c r="P53" s="61">
        <f t="shared" si="6"/>
        <v>-1.2</v>
      </c>
      <c r="Q53" s="61">
        <f t="shared" si="10"/>
        <v>-0.2</v>
      </c>
      <c r="R53" s="61">
        <f t="shared" si="11"/>
        <v>2.5</v>
      </c>
      <c r="S53" s="103"/>
      <c r="AJ53" s="124">
        <v>36769</v>
      </c>
      <c r="AK53" s="125">
        <v>3.92</v>
      </c>
      <c r="AL53" s="125">
        <v>0</v>
      </c>
      <c r="AM53" s="125">
        <v>0</v>
      </c>
      <c r="AN53" s="125">
        <v>0</v>
      </c>
      <c r="AQ53" s="273">
        <v>45657</v>
      </c>
      <c r="AR53" s="269">
        <v>-0.1</v>
      </c>
      <c r="AS53" s="269">
        <v>-2.2999999999999998</v>
      </c>
      <c r="AT53" s="269">
        <v>0</v>
      </c>
      <c r="AU53" s="269">
        <v>-2.2999999999999998</v>
      </c>
      <c r="AV53" s="267">
        <f t="shared" si="3"/>
        <v>0.999</v>
      </c>
      <c r="AW53" s="269" t="e">
        <v>#N/A</v>
      </c>
      <c r="AX53" s="269" t="e">
        <v>#N/A</v>
      </c>
      <c r="AY53" s="269" t="e">
        <f t="shared" si="15"/>
        <v>#N/A</v>
      </c>
      <c r="AZ53" s="269" t="e">
        <f t="shared" si="15"/>
        <v>#N/A</v>
      </c>
    </row>
    <row r="54" spans="2:52" ht="15.5">
      <c r="K54" s="108"/>
      <c r="L54" s="127">
        <v>44773</v>
      </c>
      <c r="M54" s="128"/>
      <c r="N54" s="61">
        <f t="shared" si="4"/>
        <v>4.2</v>
      </c>
      <c r="O54" s="61">
        <f t="shared" si="5"/>
        <v>7.2</v>
      </c>
      <c r="P54" s="61">
        <f t="shared" si="6"/>
        <v>-1.3</v>
      </c>
      <c r="Q54" s="61">
        <f t="shared" si="10"/>
        <v>1</v>
      </c>
      <c r="R54" s="61">
        <f t="shared" si="11"/>
        <v>3.2</v>
      </c>
      <c r="S54" s="103"/>
      <c r="AJ54" s="124">
        <v>36799</v>
      </c>
      <c r="AK54" s="125">
        <v>3.7</v>
      </c>
      <c r="AL54" s="125">
        <v>0</v>
      </c>
      <c r="AM54" s="125">
        <v>0</v>
      </c>
      <c r="AN54" s="125">
        <v>0</v>
      </c>
      <c r="AQ54" s="273">
        <v>45688</v>
      </c>
      <c r="AR54" s="269">
        <v>-0.2</v>
      </c>
      <c r="AS54" s="269">
        <v>-2.2999999999999998</v>
      </c>
      <c r="AT54" s="269">
        <v>-2.1</v>
      </c>
      <c r="AU54" s="269">
        <v>-0.2</v>
      </c>
      <c r="AV54" s="267">
        <f t="shared" si="3"/>
        <v>0.998</v>
      </c>
      <c r="AW54" s="275">
        <f>100*(PRODUCT(AV43:AV$53)-1)</f>
        <v>-2.0834593277563207</v>
      </c>
      <c r="AX54" s="275">
        <f t="shared" ref="AX54:AX64" si="18">100*((1+AS54/100)/(1+AW54/100)-1)</f>
        <v>-0.22114820515208855</v>
      </c>
      <c r="AY54" s="269">
        <f t="shared" si="15"/>
        <v>1.6540672243679388E-2</v>
      </c>
      <c r="AZ54" s="269">
        <f t="shared" si="15"/>
        <v>-2.1148205152088539E-2</v>
      </c>
    </row>
    <row r="55" spans="2:52" ht="15.5">
      <c r="L55" s="127">
        <v>44742</v>
      </c>
      <c r="M55" s="128"/>
      <c r="N55" s="61">
        <f t="shared" si="4"/>
        <v>6.1</v>
      </c>
      <c r="O55" s="61">
        <f t="shared" si="5"/>
        <v>7.7</v>
      </c>
      <c r="P55" s="61">
        <f t="shared" si="6"/>
        <v>0</v>
      </c>
      <c r="Q55" s="61">
        <f t="shared" si="10"/>
        <v>2.2999999999999998</v>
      </c>
      <c r="R55" s="61">
        <f t="shared" si="11"/>
        <v>3.8</v>
      </c>
      <c r="S55" s="103"/>
      <c r="AJ55" s="124">
        <v>36830</v>
      </c>
      <c r="AK55" s="125">
        <v>3.6</v>
      </c>
      <c r="AL55" s="125">
        <v>0</v>
      </c>
      <c r="AM55" s="125">
        <v>0</v>
      </c>
      <c r="AN55" s="125">
        <v>0</v>
      </c>
      <c r="AQ55" s="273">
        <v>45716</v>
      </c>
      <c r="AR55" s="269">
        <v>-0.1</v>
      </c>
      <c r="AS55" s="269">
        <v>-2.2000000000000002</v>
      </c>
      <c r="AT55" s="269">
        <v>-1.887233795</v>
      </c>
      <c r="AU55" s="269" t="e">
        <v>#N/A</v>
      </c>
      <c r="AV55" s="267">
        <f t="shared" si="3"/>
        <v>0.999</v>
      </c>
      <c r="AW55" s="275">
        <f>100*(PRODUCT(AV44:AV$53)-1)</f>
        <v>-1.8872337953469986</v>
      </c>
      <c r="AX55" s="275">
        <f t="shared" si="18"/>
        <v>-0.31878237333621273</v>
      </c>
      <c r="AY55" s="269">
        <f>AW55-AT55</f>
        <v>-3.469986520343582E-10</v>
      </c>
      <c r="AZ55" s="269" t="e">
        <f t="shared" si="15"/>
        <v>#N/A</v>
      </c>
    </row>
    <row r="56" spans="2:52" ht="15.5">
      <c r="L56" s="127">
        <v>44712</v>
      </c>
      <c r="M56" s="128"/>
      <c r="N56" s="61">
        <f t="shared" si="4"/>
        <v>6.4</v>
      </c>
      <c r="O56" s="61">
        <f t="shared" si="5"/>
        <v>8.1</v>
      </c>
      <c r="P56" s="61">
        <f t="shared" si="6"/>
        <v>0.1</v>
      </c>
      <c r="Q56" s="61">
        <f t="shared" si="10"/>
        <v>2.2999999999999998</v>
      </c>
      <c r="R56" s="61">
        <f t="shared" si="11"/>
        <v>4.1000000000000005</v>
      </c>
      <c r="S56" s="103"/>
      <c r="AJ56" s="124">
        <v>36860</v>
      </c>
      <c r="AK56" s="125">
        <v>3.5</v>
      </c>
      <c r="AL56" s="125">
        <v>0</v>
      </c>
      <c r="AM56" s="125">
        <v>0</v>
      </c>
      <c r="AN56" s="125">
        <v>0</v>
      </c>
      <c r="AQ56" s="273">
        <v>45747</v>
      </c>
      <c r="AR56" s="269">
        <v>-0.4</v>
      </c>
      <c r="AS56" s="269">
        <v>-2.5</v>
      </c>
      <c r="AT56" s="269">
        <v>-1.7890228180000001</v>
      </c>
      <c r="AU56" s="269" t="e">
        <v>#N/A</v>
      </c>
      <c r="AV56" s="267">
        <f t="shared" si="3"/>
        <v>0.996</v>
      </c>
      <c r="AW56" s="275">
        <f>100*(PRODUCT(AV45:AV$53)-1)</f>
        <v>-1.7890228181651646</v>
      </c>
      <c r="AX56" s="275">
        <f t="shared" si="18"/>
        <v>-0.72392842657341694</v>
      </c>
      <c r="AY56" s="269">
        <f t="shared" si="15"/>
        <v>-1.6516454870441066E-10</v>
      </c>
      <c r="AZ56" s="269" t="e">
        <f t="shared" si="15"/>
        <v>#N/A</v>
      </c>
    </row>
    <row r="57" spans="2:52" ht="15.5">
      <c r="B57" s="318"/>
      <c r="C57" s="318"/>
      <c r="D57" s="318"/>
      <c r="E57" s="318"/>
      <c r="F57" s="318"/>
      <c r="G57" s="318"/>
      <c r="H57" s="318"/>
      <c r="I57" s="318"/>
      <c r="J57" s="318"/>
      <c r="L57" s="127">
        <v>44681</v>
      </c>
      <c r="M57" s="128"/>
      <c r="N57" s="61">
        <f t="shared" si="4"/>
        <v>8</v>
      </c>
      <c r="O57" s="61">
        <f t="shared" si="5"/>
        <v>8.5</v>
      </c>
      <c r="P57" s="61">
        <f t="shared" si="6"/>
        <v>0.6</v>
      </c>
      <c r="Q57" s="61">
        <f t="shared" si="10"/>
        <v>2.1</v>
      </c>
      <c r="R57" s="61">
        <f t="shared" si="11"/>
        <v>5.9</v>
      </c>
      <c r="S57" s="103"/>
      <c r="AJ57" s="124">
        <v>36891</v>
      </c>
      <c r="AK57" s="125">
        <v>2.8</v>
      </c>
      <c r="AL57" s="125">
        <v>0</v>
      </c>
      <c r="AM57" s="125">
        <v>0</v>
      </c>
      <c r="AN57" s="125">
        <v>0</v>
      </c>
      <c r="AQ57" s="273">
        <v>45777</v>
      </c>
      <c r="AR57" s="269">
        <v>-0.4</v>
      </c>
      <c r="AS57" s="269">
        <v>-2.7</v>
      </c>
      <c r="AT57" s="269">
        <v>-1.5922072330000001</v>
      </c>
      <c r="AU57" s="269" t="e">
        <v>#N/A</v>
      </c>
      <c r="AV57" s="267">
        <f t="shared" si="3"/>
        <v>0.996</v>
      </c>
      <c r="AW57" s="275">
        <f>100*(PRODUCT(AV46:AV$53)-1)</f>
        <v>-1.5922072326304271</v>
      </c>
      <c r="AX57" s="269">
        <f t="shared" si="18"/>
        <v>-1.1257165070131525</v>
      </c>
      <c r="AY57" s="269">
        <f t="shared" si="15"/>
        <v>3.6957303883866643E-10</v>
      </c>
      <c r="AZ57" s="269" t="e">
        <f t="shared" si="15"/>
        <v>#N/A</v>
      </c>
    </row>
    <row r="58" spans="2:52" ht="15.5">
      <c r="L58" s="127">
        <v>44651</v>
      </c>
      <c r="M58" s="128"/>
      <c r="N58" s="61">
        <f t="shared" si="4"/>
        <v>8.3000000000000007</v>
      </c>
      <c r="O58" s="61">
        <f t="shared" si="5"/>
        <v>8.6999999999999993</v>
      </c>
      <c r="P58" s="61">
        <f t="shared" si="6"/>
        <v>1.1000000000000001</v>
      </c>
      <c r="Q58" s="61">
        <f t="shared" si="10"/>
        <v>1.5</v>
      </c>
      <c r="R58" s="61">
        <f t="shared" si="11"/>
        <v>6.8000000000000007</v>
      </c>
      <c r="S58" s="103"/>
      <c r="AJ58" s="124">
        <v>36922</v>
      </c>
      <c r="AK58" s="125">
        <v>1.43</v>
      </c>
      <c r="AL58" s="125">
        <v>0</v>
      </c>
      <c r="AM58" s="125">
        <v>0</v>
      </c>
      <c r="AN58" s="125">
        <v>0</v>
      </c>
      <c r="AQ58" s="273">
        <v>45808</v>
      </c>
      <c r="AR58" s="269">
        <v>-0.4</v>
      </c>
      <c r="AS58" s="269">
        <v>-3.3</v>
      </c>
      <c r="AT58" s="269">
        <v>-1.7886299729999999</v>
      </c>
      <c r="AU58" s="269" t="e">
        <v>#N/A</v>
      </c>
      <c r="AV58" s="267">
        <f t="shared" si="3"/>
        <v>0.996</v>
      </c>
      <c r="AW58" s="275">
        <f>100*(PRODUCT(AV47:AV$53)-1)</f>
        <v>-1.7886299726850519</v>
      </c>
      <c r="AX58" s="269">
        <f t="shared" si="18"/>
        <v>-1.5388951675295859</v>
      </c>
      <c r="AY58" s="269">
        <f t="shared" si="15"/>
        <v>3.1494806762566441E-10</v>
      </c>
      <c r="AZ58" s="269" t="e">
        <f t="shared" si="15"/>
        <v>#N/A</v>
      </c>
    </row>
    <row r="59" spans="2:52" ht="15.5">
      <c r="L59" s="127">
        <v>44620</v>
      </c>
      <c r="M59" s="128"/>
      <c r="N59" s="61">
        <f t="shared" si="4"/>
        <v>8.8000000000000007</v>
      </c>
      <c r="O59" s="61">
        <f t="shared" si="5"/>
        <v>8.9</v>
      </c>
      <c r="P59" s="61">
        <f t="shared" si="6"/>
        <v>0.5</v>
      </c>
      <c r="Q59" s="61">
        <f t="shared" si="10"/>
        <v>0.4</v>
      </c>
      <c r="R59" s="61">
        <f t="shared" si="11"/>
        <v>8.4</v>
      </c>
      <c r="S59" s="103"/>
      <c r="AJ59" s="124">
        <v>36950</v>
      </c>
      <c r="AK59" s="125">
        <v>0.9</v>
      </c>
      <c r="AL59" s="125">
        <v>0</v>
      </c>
      <c r="AM59" s="125">
        <v>0</v>
      </c>
      <c r="AN59" s="125">
        <v>0</v>
      </c>
      <c r="AQ59" s="273">
        <v>45838</v>
      </c>
      <c r="AR59" s="269">
        <v>-0.4</v>
      </c>
      <c r="AS59" s="269">
        <v>-3.6</v>
      </c>
      <c r="AT59" s="269">
        <v>-1.5918136000000001</v>
      </c>
      <c r="AU59" s="269" t="e">
        <v>#N/A</v>
      </c>
      <c r="AV59" s="267">
        <f t="shared" si="3"/>
        <v>0.996</v>
      </c>
      <c r="AW59" s="275">
        <f>100*(PRODUCT(AV48:AV$53)-1)</f>
        <v>-1.591813599884806</v>
      </c>
      <c r="AX59" s="269">
        <f t="shared" si="18"/>
        <v>-2.0406700637182418</v>
      </c>
      <c r="AY59" s="269">
        <f t="shared" si="15"/>
        <v>1.1519407649984714E-10</v>
      </c>
      <c r="AZ59" s="269" t="e">
        <f t="shared" si="15"/>
        <v>#N/A</v>
      </c>
    </row>
    <row r="60" spans="2:52" ht="15.5">
      <c r="L60" s="127">
        <v>44592</v>
      </c>
      <c r="M60" s="128"/>
      <c r="N60" s="61">
        <f t="shared" si="4"/>
        <v>9.1</v>
      </c>
      <c r="O60" s="61">
        <f t="shared" si="5"/>
        <v>9.1</v>
      </c>
      <c r="P60" s="61">
        <f t="shared" si="6"/>
        <v>-0.2</v>
      </c>
      <c r="Q60" s="61">
        <f t="shared" si="10"/>
        <v>-0.2</v>
      </c>
      <c r="R60" s="61">
        <f t="shared" si="11"/>
        <v>9.2999999999999989</v>
      </c>
      <c r="S60" s="103"/>
      <c r="AJ60" s="124">
        <v>36981</v>
      </c>
      <c r="AK60" s="125">
        <v>0.2</v>
      </c>
      <c r="AL60" s="125">
        <v>0</v>
      </c>
      <c r="AM60" s="125">
        <v>0</v>
      </c>
      <c r="AN60" s="125">
        <v>0</v>
      </c>
      <c r="AQ60" s="273">
        <v>45869</v>
      </c>
      <c r="AR60" s="269">
        <v>-0.2</v>
      </c>
      <c r="AS60" s="269">
        <v>-3.6</v>
      </c>
      <c r="AT60" s="269">
        <v>-1.3946028049999999</v>
      </c>
      <c r="AU60" s="269" t="e">
        <v>#N/A</v>
      </c>
      <c r="AV60" s="267">
        <f t="shared" si="3"/>
        <v>0.998</v>
      </c>
      <c r="AW60" s="275">
        <f>100*(PRODUCT(AV49:AV$53)-1)</f>
        <v>-1.3946028054958148</v>
      </c>
      <c r="AX60" s="269">
        <f t="shared" si="18"/>
        <v>-2.2365887235907933</v>
      </c>
      <c r="AY60" s="269">
        <f t="shared" si="15"/>
        <v>-4.9581494465655851E-10</v>
      </c>
      <c r="AZ60" s="269" t="e">
        <f t="shared" si="15"/>
        <v>#N/A</v>
      </c>
    </row>
    <row r="61" spans="2:52" ht="15.5">
      <c r="L61" s="127">
        <v>44561</v>
      </c>
      <c r="M61" s="128"/>
      <c r="N61" s="61">
        <f t="shared" si="4"/>
        <v>10.3</v>
      </c>
      <c r="O61" s="61">
        <f t="shared" si="5"/>
        <v>8.1</v>
      </c>
      <c r="P61" s="61">
        <f t="shared" si="6"/>
        <v>-1.2</v>
      </c>
      <c r="Q61" s="61" t="str">
        <f t="shared" si="10"/>
        <v>/</v>
      </c>
      <c r="R61" s="61" t="str">
        <f t="shared" si="11"/>
        <v>/</v>
      </c>
      <c r="S61" s="103"/>
      <c r="AJ61" s="124">
        <v>37011</v>
      </c>
      <c r="AK61" s="125">
        <v>-0.1</v>
      </c>
      <c r="AL61" s="125">
        <v>0</v>
      </c>
      <c r="AM61" s="125">
        <v>0</v>
      </c>
      <c r="AN61" s="125">
        <v>0</v>
      </c>
      <c r="AQ61" s="273">
        <v>45900</v>
      </c>
      <c r="AR61" s="269">
        <v>0</v>
      </c>
      <c r="AS61" s="269">
        <v>-2.9</v>
      </c>
      <c r="AT61" s="269">
        <v>-0.69949930100000002</v>
      </c>
      <c r="AU61" s="269" t="e">
        <v>#N/A</v>
      </c>
      <c r="AV61" s="267">
        <f>1+AR61/100</f>
        <v>1</v>
      </c>
      <c r="AW61" s="275">
        <f>100*(PRODUCT(AV50:AV$53)-1)</f>
        <v>-0.69949930060001497</v>
      </c>
      <c r="AX61" s="269">
        <f>100*((1+AS61/100)/(1+AW61/100)-1)</f>
        <v>-2.216001615199592</v>
      </c>
      <c r="AY61" s="269">
        <f>AW61-AT61</f>
        <v>3.9998504508531596E-10</v>
      </c>
      <c r="AZ61" s="269" t="e">
        <f t="shared" si="15"/>
        <v>#N/A</v>
      </c>
    </row>
    <row r="62" spans="2:52" ht="15.5">
      <c r="L62" s="127">
        <v>44530</v>
      </c>
      <c r="M62" s="128"/>
      <c r="N62" s="61">
        <f t="shared" si="4"/>
        <v>12.9</v>
      </c>
      <c r="O62" s="61">
        <f t="shared" si="5"/>
        <v>7.9</v>
      </c>
      <c r="P62" s="61">
        <f t="shared" si="6"/>
        <v>0</v>
      </c>
      <c r="Q62" s="61">
        <f t="shared" si="10"/>
        <v>11.7</v>
      </c>
      <c r="R62" s="61">
        <f t="shared" si="11"/>
        <v>1.2000000000000011</v>
      </c>
      <c r="S62" s="103"/>
      <c r="AJ62" s="124">
        <v>37042</v>
      </c>
      <c r="AK62" s="125">
        <v>-0.2</v>
      </c>
      <c r="AL62" s="125">
        <v>0</v>
      </c>
      <c r="AM62" s="125">
        <v>0</v>
      </c>
      <c r="AN62" s="125">
        <v>0</v>
      </c>
      <c r="AQ62" s="273">
        <v>45930</v>
      </c>
      <c r="AR62" s="269">
        <v>0</v>
      </c>
      <c r="AS62" s="269">
        <v>-2.2999999999999998</v>
      </c>
      <c r="AT62" s="269">
        <v>-0.10009990000000001</v>
      </c>
      <c r="AU62" s="269" t="e">
        <v>#N/A</v>
      </c>
      <c r="AV62" s="267">
        <f t="shared" si="3"/>
        <v>1</v>
      </c>
      <c r="AW62" s="275">
        <f>100*(PRODUCT(AV51:AV$53)-1)</f>
        <v>-0.10009990000001689</v>
      </c>
      <c r="AX62" s="269">
        <f>100*((1+AS62/100)/(1+AW62/100)-1)</f>
        <v>-2.2021044043065929</v>
      </c>
      <c r="AY62" s="269">
        <f t="shared" si="15"/>
        <v>-1.6889267762110194E-14</v>
      </c>
      <c r="AZ62" s="269" t="e">
        <f t="shared" si="15"/>
        <v>#N/A</v>
      </c>
    </row>
    <row r="63" spans="2:52" ht="15.5">
      <c r="L63" s="127">
        <v>44500</v>
      </c>
      <c r="M63" s="128"/>
      <c r="N63" s="61">
        <f t="shared" si="4"/>
        <v>13.5</v>
      </c>
      <c r="O63" s="61">
        <f t="shared" si="5"/>
        <v>7.3</v>
      </c>
      <c r="P63" s="61">
        <f t="shared" si="6"/>
        <v>2.5</v>
      </c>
      <c r="Q63" s="61">
        <f t="shared" si="10"/>
        <v>11.7</v>
      </c>
      <c r="R63" s="61">
        <f t="shared" si="11"/>
        <v>1.8000000000000007</v>
      </c>
      <c r="S63" s="103"/>
      <c r="AJ63" s="124">
        <v>37072</v>
      </c>
      <c r="AK63" s="125">
        <v>-0.6</v>
      </c>
      <c r="AL63" s="125">
        <v>0</v>
      </c>
      <c r="AM63" s="125">
        <v>0</v>
      </c>
      <c r="AN63" s="125">
        <v>0</v>
      </c>
      <c r="AQ63" s="273">
        <v>45961</v>
      </c>
      <c r="AR63" s="269">
        <v>0.1</v>
      </c>
      <c r="AS63" s="269">
        <v>-2.1</v>
      </c>
      <c r="AT63" s="269">
        <v>-1E-4</v>
      </c>
      <c r="AU63" s="269" t="e">
        <v>#N/A</v>
      </c>
      <c r="AV63" s="267">
        <f t="shared" si="3"/>
        <v>1.0009999999999999</v>
      </c>
      <c r="AW63" s="275">
        <f>100*(PRODUCT(AV52:AV$53)-1)</f>
        <v>-1.000000000139778E-4</v>
      </c>
      <c r="AX63" s="269">
        <f t="shared" si="18"/>
        <v>-2.0999020999020845</v>
      </c>
      <c r="AY63" s="269">
        <f t="shared" si="15"/>
        <v>-1.3977791905699088E-14</v>
      </c>
      <c r="AZ63" s="269" t="e">
        <f t="shared" si="15"/>
        <v>#N/A</v>
      </c>
    </row>
    <row r="64" spans="2:52" ht="15.5">
      <c r="L64" s="127">
        <v>44469</v>
      </c>
      <c r="M64" s="128"/>
      <c r="N64" s="61">
        <f t="shared" si="4"/>
        <v>10.7</v>
      </c>
      <c r="O64" s="61">
        <f t="shared" si="5"/>
        <v>6.7</v>
      </c>
      <c r="P64" s="61">
        <f t="shared" si="6"/>
        <v>1.2</v>
      </c>
      <c r="Q64" s="61">
        <f t="shared" si="10"/>
        <v>8.9</v>
      </c>
      <c r="R64" s="61">
        <f t="shared" si="11"/>
        <v>1.7999999999999989</v>
      </c>
      <c r="S64" s="103"/>
      <c r="AJ64" s="124">
        <v>37103</v>
      </c>
      <c r="AK64" s="125">
        <v>-1.3</v>
      </c>
      <c r="AL64" s="125">
        <v>0</v>
      </c>
      <c r="AM64" s="125">
        <v>0</v>
      </c>
      <c r="AN64" s="125">
        <v>0</v>
      </c>
      <c r="AQ64" s="273">
        <v>45991</v>
      </c>
      <c r="AR64" s="269">
        <v>0.1</v>
      </c>
      <c r="AS64" s="269">
        <v>-2.2000000000000002</v>
      </c>
      <c r="AT64" s="269">
        <v>-0.1</v>
      </c>
      <c r="AU64" s="269" t="e">
        <v>#N/A</v>
      </c>
      <c r="AV64" s="267">
        <f t="shared" si="3"/>
        <v>1.0009999999999999</v>
      </c>
      <c r="AW64" s="275">
        <f>100*(PRODUCT(AV53:AV$53)-1)</f>
        <v>-0.10000000000000009</v>
      </c>
      <c r="AX64" s="269">
        <f t="shared" si="18"/>
        <v>-2.1021021021020991</v>
      </c>
      <c r="AY64" s="269">
        <f t="shared" si="15"/>
        <v>0</v>
      </c>
      <c r="AZ64" s="269" t="e">
        <f t="shared" si="15"/>
        <v>#N/A</v>
      </c>
    </row>
    <row r="65" spans="2:52" ht="15.5">
      <c r="L65" s="127">
        <v>44439</v>
      </c>
      <c r="M65" s="128"/>
      <c r="N65" s="61">
        <f t="shared" si="4"/>
        <v>9.5</v>
      </c>
      <c r="O65" s="61">
        <f t="shared" si="5"/>
        <v>6.2</v>
      </c>
      <c r="P65" s="61">
        <f t="shared" si="6"/>
        <v>0.7</v>
      </c>
      <c r="Q65" s="61">
        <f t="shared" si="10"/>
        <v>7.7</v>
      </c>
      <c r="R65" s="61">
        <f t="shared" si="11"/>
        <v>1.7999999999999998</v>
      </c>
      <c r="S65" s="103"/>
      <c r="AJ65" s="124">
        <v>37134</v>
      </c>
      <c r="AK65" s="125">
        <v>-2</v>
      </c>
      <c r="AL65" s="125">
        <v>0</v>
      </c>
      <c r="AM65" s="125">
        <v>0</v>
      </c>
      <c r="AN65" s="125">
        <v>0</v>
      </c>
      <c r="AQ65" s="273">
        <v>46022</v>
      </c>
      <c r="AR65" s="269" t="e">
        <v>#N/A</v>
      </c>
      <c r="AS65" s="269" t="e">
        <v>#N/A</v>
      </c>
      <c r="AT65" s="269">
        <v>0</v>
      </c>
      <c r="AU65" s="269" t="e">
        <v>#N/A</v>
      </c>
      <c r="AV65" s="267" t="e">
        <f t="shared" si="3"/>
        <v>#N/A</v>
      </c>
      <c r="AW65" s="269" t="e">
        <v>#N/A</v>
      </c>
      <c r="AX65" s="269" t="e">
        <v>#N/A</v>
      </c>
      <c r="AY65" s="269" t="e">
        <f t="shared" si="15"/>
        <v>#N/A</v>
      </c>
      <c r="AZ65" s="269" t="e">
        <f t="shared" si="15"/>
        <v>#N/A</v>
      </c>
    </row>
    <row r="66" spans="2:52" ht="15.5">
      <c r="L66" s="127">
        <v>44408</v>
      </c>
      <c r="M66" s="128"/>
      <c r="N66" s="61">
        <f t="shared" si="4"/>
        <v>9</v>
      </c>
      <c r="O66" s="61">
        <f t="shared" si="5"/>
        <v>5.7</v>
      </c>
      <c r="P66" s="61">
        <f t="shared" si="6"/>
        <v>0.5</v>
      </c>
      <c r="Q66" s="61">
        <f t="shared" si="10"/>
        <v>6.9</v>
      </c>
      <c r="R66" s="61">
        <f t="shared" si="11"/>
        <v>2.0999999999999996</v>
      </c>
      <c r="S66" s="103"/>
      <c r="AJ66" s="124">
        <v>37164</v>
      </c>
      <c r="AK66" s="125">
        <v>-2.9</v>
      </c>
      <c r="AL66" s="125">
        <v>0</v>
      </c>
      <c r="AM66" s="125">
        <v>0</v>
      </c>
      <c r="AN66" s="125">
        <v>0</v>
      </c>
    </row>
    <row r="67" spans="2:52" ht="15.5">
      <c r="L67" s="127">
        <v>44377</v>
      </c>
      <c r="M67" s="128"/>
      <c r="N67" s="61">
        <f t="shared" si="4"/>
        <v>8.8000000000000007</v>
      </c>
      <c r="O67" s="61">
        <f t="shared" si="5"/>
        <v>5.0999999999999996</v>
      </c>
      <c r="P67" s="61">
        <f t="shared" si="6"/>
        <v>0.3</v>
      </c>
      <c r="Q67" s="61">
        <f t="shared" si="10"/>
        <v>6.4</v>
      </c>
      <c r="R67" s="61">
        <f t="shared" si="11"/>
        <v>2.4000000000000004</v>
      </c>
      <c r="S67" s="103"/>
      <c r="AJ67" s="124">
        <v>37195</v>
      </c>
      <c r="AK67" s="125">
        <v>-3.1</v>
      </c>
      <c r="AL67" s="125">
        <v>0</v>
      </c>
      <c r="AM67" s="125">
        <v>0</v>
      </c>
      <c r="AN67" s="125">
        <v>0</v>
      </c>
    </row>
    <row r="68" spans="2:52" ht="15.5">
      <c r="L68" s="127">
        <v>44347</v>
      </c>
      <c r="M68" s="128"/>
      <c r="N68" s="61">
        <f t="shared" si="4"/>
        <v>9</v>
      </c>
      <c r="O68" s="61">
        <f t="shared" si="5"/>
        <v>4.4000000000000004</v>
      </c>
      <c r="P68" s="61">
        <f t="shared" si="6"/>
        <v>1.6</v>
      </c>
      <c r="Q68" s="61">
        <f t="shared" si="10"/>
        <v>6</v>
      </c>
      <c r="R68" s="61">
        <f t="shared" si="11"/>
        <v>3</v>
      </c>
      <c r="S68" s="103"/>
      <c r="AJ68" s="124">
        <v>37225</v>
      </c>
      <c r="AK68" s="125">
        <v>-3.7</v>
      </c>
      <c r="AL68" s="125">
        <v>0</v>
      </c>
      <c r="AM68" s="125">
        <v>0</v>
      </c>
      <c r="AN68" s="125">
        <v>0</v>
      </c>
    </row>
    <row r="69" spans="2:52" ht="15.5">
      <c r="K69" s="108"/>
      <c r="L69" s="127">
        <v>44316</v>
      </c>
      <c r="M69" s="128"/>
      <c r="N69" s="61">
        <f t="shared" si="4"/>
        <v>6.8</v>
      </c>
      <c r="O69" s="61">
        <f t="shared" si="5"/>
        <v>3.3</v>
      </c>
      <c r="P69" s="61">
        <f t="shared" si="6"/>
        <v>0.9</v>
      </c>
      <c r="Q69" s="61">
        <f t="shared" si="10"/>
        <v>4.3</v>
      </c>
      <c r="R69" s="61">
        <f t="shared" si="11"/>
        <v>2.5</v>
      </c>
      <c r="S69" s="103"/>
      <c r="AJ69" s="124">
        <v>37256</v>
      </c>
      <c r="AK69" s="125">
        <v>-4</v>
      </c>
      <c r="AL69" s="125">
        <v>0</v>
      </c>
      <c r="AM69" s="125">
        <v>0</v>
      </c>
      <c r="AN69" s="125">
        <v>0</v>
      </c>
    </row>
    <row r="70" spans="2:52" ht="15.5">
      <c r="L70" s="127">
        <v>44286</v>
      </c>
      <c r="M70" s="128"/>
      <c r="N70" s="61">
        <f t="shared" si="4"/>
        <v>4.4000000000000004</v>
      </c>
      <c r="O70" s="61">
        <f t="shared" si="5"/>
        <v>2.1</v>
      </c>
      <c r="P70" s="61">
        <f t="shared" si="6"/>
        <v>1.6</v>
      </c>
      <c r="Q70" s="61">
        <f t="shared" si="10"/>
        <v>3.4</v>
      </c>
      <c r="R70" s="61">
        <f t="shared" si="11"/>
        <v>1.0000000000000004</v>
      </c>
      <c r="S70" s="103"/>
      <c r="AJ70" s="124">
        <v>37287</v>
      </c>
      <c r="AK70" s="125">
        <v>-4.2</v>
      </c>
      <c r="AL70" s="125">
        <v>0</v>
      </c>
      <c r="AM70" s="125">
        <v>-1.1000000000000001</v>
      </c>
      <c r="AN70" s="125">
        <v>0</v>
      </c>
    </row>
    <row r="71" spans="2:52" ht="15.5">
      <c r="L71" s="127">
        <v>44255</v>
      </c>
      <c r="M71" s="128"/>
      <c r="N71" s="61">
        <f t="shared" si="4"/>
        <v>1.7</v>
      </c>
      <c r="O71" s="61">
        <f t="shared" si="5"/>
        <v>1</v>
      </c>
      <c r="P71" s="61">
        <f t="shared" si="6"/>
        <v>0.8</v>
      </c>
      <c r="Q71" s="61">
        <f t="shared" si="10"/>
        <v>1.8</v>
      </c>
      <c r="R71" s="61">
        <f t="shared" si="11"/>
        <v>-0.10000000000000009</v>
      </c>
      <c r="S71" s="103"/>
      <c r="AJ71" s="124">
        <v>37315</v>
      </c>
      <c r="AK71" s="125">
        <v>-4.2</v>
      </c>
      <c r="AL71" s="125">
        <v>0</v>
      </c>
      <c r="AM71" s="125">
        <v>-0.4</v>
      </c>
      <c r="AN71" s="125">
        <v>0</v>
      </c>
    </row>
    <row r="72" spans="2:52" ht="15.5">
      <c r="B72" s="318"/>
      <c r="C72" s="318"/>
      <c r="D72" s="318"/>
      <c r="E72" s="318"/>
      <c r="F72" s="318"/>
      <c r="G72" s="318"/>
      <c r="H72" s="318"/>
      <c r="I72" s="318"/>
      <c r="J72" s="318"/>
      <c r="L72" s="127">
        <v>44227</v>
      </c>
      <c r="M72" s="128"/>
      <c r="N72" s="61">
        <f t="shared" ref="N72:N105" si="19">VLOOKUP(L72,AJ:AN,2,FALSE)</f>
        <v>0.3</v>
      </c>
      <c r="O72" s="61">
        <f t="shared" si="5"/>
        <v>0.3</v>
      </c>
      <c r="P72" s="61">
        <f t="shared" si="6"/>
        <v>1</v>
      </c>
      <c r="Q72" s="61">
        <f t="shared" si="10"/>
        <v>1</v>
      </c>
      <c r="R72" s="61">
        <f t="shared" si="11"/>
        <v>-0.7</v>
      </c>
      <c r="S72" s="103"/>
      <c r="AJ72" s="124">
        <v>37346</v>
      </c>
      <c r="AK72" s="125">
        <v>-4</v>
      </c>
      <c r="AL72" s="125">
        <v>0</v>
      </c>
      <c r="AM72" s="125">
        <v>-0.7</v>
      </c>
      <c r="AN72" s="125">
        <v>0</v>
      </c>
    </row>
    <row r="73" spans="2:52" ht="15.5">
      <c r="L73" s="127">
        <v>44196</v>
      </c>
      <c r="M73" s="128"/>
      <c r="N73" s="61">
        <f t="shared" si="19"/>
        <v>-0.4</v>
      </c>
      <c r="O73" s="61">
        <f t="shared" ref="O73:O105" si="20">VLOOKUP(L73,AJ:AN,3,FALSE)</f>
        <v>-1.8</v>
      </c>
      <c r="P73" s="61">
        <f t="shared" ref="P73:P105" si="21">VLOOKUP(L73,AJ:AN,4,FALSE)</f>
        <v>1.1000000000000001</v>
      </c>
      <c r="Q73" s="61" t="str">
        <f t="shared" si="10"/>
        <v>/</v>
      </c>
      <c r="R73" s="61" t="str">
        <f t="shared" si="11"/>
        <v>/</v>
      </c>
      <c r="S73" s="103"/>
      <c r="AJ73" s="124">
        <v>37376</v>
      </c>
      <c r="AK73" s="125">
        <v>-3.06</v>
      </c>
      <c r="AL73" s="125">
        <v>0</v>
      </c>
      <c r="AM73" s="125">
        <v>0.5</v>
      </c>
      <c r="AN73" s="125">
        <v>0</v>
      </c>
    </row>
    <row r="74" spans="2:52" ht="15.5">
      <c r="L74" s="127">
        <v>44165</v>
      </c>
      <c r="M74" s="128"/>
      <c r="N74" s="61">
        <f t="shared" si="19"/>
        <v>-1.5</v>
      </c>
      <c r="O74" s="61">
        <f t="shared" si="20"/>
        <v>-2</v>
      </c>
      <c r="P74" s="61">
        <f t="shared" si="21"/>
        <v>0.5</v>
      </c>
      <c r="Q74" s="61">
        <f t="shared" si="10"/>
        <v>-1.5</v>
      </c>
      <c r="R74" s="61">
        <f t="shared" si="11"/>
        <v>0</v>
      </c>
      <c r="S74" s="103"/>
      <c r="AJ74" s="124">
        <v>37407</v>
      </c>
      <c r="AK74" s="125">
        <v>-2.63</v>
      </c>
      <c r="AL74" s="125">
        <v>0</v>
      </c>
      <c r="AM74" s="125">
        <v>1.4</v>
      </c>
      <c r="AN74" s="125">
        <v>0</v>
      </c>
    </row>
    <row r="75" spans="2:52" ht="15.5">
      <c r="L75" s="127">
        <v>44135</v>
      </c>
      <c r="M75" s="128"/>
      <c r="N75" s="61">
        <f t="shared" si="19"/>
        <v>-2.1</v>
      </c>
      <c r="O75" s="61">
        <f t="shared" si="20"/>
        <v>-2</v>
      </c>
      <c r="P75" s="61">
        <f t="shared" si="21"/>
        <v>0</v>
      </c>
      <c r="Q75" s="61">
        <f t="shared" si="10"/>
        <v>-2</v>
      </c>
      <c r="R75" s="61">
        <f t="shared" si="11"/>
        <v>-0.10000000000000009</v>
      </c>
      <c r="S75" s="103"/>
      <c r="AJ75" s="124">
        <v>37437</v>
      </c>
      <c r="AK75" s="125">
        <v>-2.5</v>
      </c>
      <c r="AL75" s="125">
        <v>0</v>
      </c>
      <c r="AM75" s="125">
        <v>0.4</v>
      </c>
      <c r="AN75" s="125">
        <v>0</v>
      </c>
    </row>
    <row r="76" spans="2:52" ht="15.5">
      <c r="L76" s="127">
        <v>44104</v>
      </c>
      <c r="M76" s="128"/>
      <c r="N76" s="61">
        <f t="shared" si="19"/>
        <v>-2.1</v>
      </c>
      <c r="O76" s="61">
        <f t="shared" si="20"/>
        <v>-2</v>
      </c>
      <c r="P76" s="61">
        <f t="shared" si="21"/>
        <v>0.1</v>
      </c>
      <c r="Q76" s="61">
        <f t="shared" si="10"/>
        <v>-2.1</v>
      </c>
      <c r="R76" s="61">
        <f t="shared" si="11"/>
        <v>0</v>
      </c>
      <c r="S76" s="103"/>
      <c r="AJ76" s="124">
        <v>37468</v>
      </c>
      <c r="AK76" s="125">
        <v>-2.2999999999999998</v>
      </c>
      <c r="AL76" s="125">
        <v>0</v>
      </c>
      <c r="AM76" s="125">
        <v>0.1</v>
      </c>
      <c r="AN76" s="125">
        <v>0</v>
      </c>
    </row>
    <row r="77" spans="2:52" ht="15.5">
      <c r="L77" s="127">
        <v>44074</v>
      </c>
      <c r="M77" s="128"/>
      <c r="N77" s="61">
        <f t="shared" si="19"/>
        <v>-2</v>
      </c>
      <c r="O77" s="61">
        <f t="shared" si="20"/>
        <v>-2</v>
      </c>
      <c r="P77" s="61">
        <f t="shared" si="21"/>
        <v>0.3</v>
      </c>
      <c r="Q77" s="61">
        <f t="shared" si="10"/>
        <v>-2.1</v>
      </c>
      <c r="R77" s="61">
        <f t="shared" si="11"/>
        <v>0.10000000000000009</v>
      </c>
      <c r="S77" s="103"/>
      <c r="AJ77" s="124">
        <v>37499</v>
      </c>
      <c r="AK77" s="125">
        <v>-1.7</v>
      </c>
      <c r="AL77" s="125">
        <v>0</v>
      </c>
      <c r="AM77" s="125">
        <v>0.2</v>
      </c>
      <c r="AN77" s="125">
        <v>0</v>
      </c>
    </row>
    <row r="78" spans="2:52" ht="15.5">
      <c r="L78" s="127">
        <v>44043</v>
      </c>
      <c r="M78" s="128"/>
      <c r="N78" s="61">
        <f t="shared" si="19"/>
        <v>-2.4</v>
      </c>
      <c r="O78" s="61">
        <f t="shared" si="20"/>
        <v>-2</v>
      </c>
      <c r="P78" s="61">
        <f t="shared" si="21"/>
        <v>0.4</v>
      </c>
      <c r="Q78" s="61">
        <f t="shared" si="10"/>
        <v>-2.4</v>
      </c>
      <c r="R78" s="61">
        <f t="shared" si="11"/>
        <v>0</v>
      </c>
      <c r="S78" s="103"/>
      <c r="AJ78" s="124">
        <v>37529</v>
      </c>
      <c r="AK78" s="125">
        <v>-1.4</v>
      </c>
      <c r="AL78" s="125">
        <v>0</v>
      </c>
      <c r="AM78" s="125">
        <v>0.1</v>
      </c>
      <c r="AN78" s="125">
        <v>0</v>
      </c>
    </row>
    <row r="79" spans="2:52" ht="15.5">
      <c r="L79" s="127">
        <v>44012</v>
      </c>
      <c r="M79" s="128"/>
      <c r="N79" s="61">
        <f t="shared" si="19"/>
        <v>-3</v>
      </c>
      <c r="O79" s="61">
        <f t="shared" si="20"/>
        <v>-1.9</v>
      </c>
      <c r="P79" s="61">
        <f t="shared" si="21"/>
        <v>0.4</v>
      </c>
      <c r="Q79" s="61">
        <f t="shared" si="10"/>
        <v>-2.8</v>
      </c>
      <c r="R79" s="61">
        <f t="shared" si="11"/>
        <v>-0.20000000000000018</v>
      </c>
      <c r="S79" s="103"/>
      <c r="AJ79" s="124">
        <v>37560</v>
      </c>
      <c r="AK79" s="125">
        <v>-1</v>
      </c>
      <c r="AL79" s="125">
        <v>0</v>
      </c>
      <c r="AM79" s="125">
        <v>0.5</v>
      </c>
      <c r="AN79" s="125">
        <v>0</v>
      </c>
    </row>
    <row r="80" spans="2:52" ht="15.5">
      <c r="L80" s="127">
        <v>43982</v>
      </c>
      <c r="M80" s="128"/>
      <c r="N80" s="61">
        <f t="shared" si="19"/>
        <v>-3.7</v>
      </c>
      <c r="O80" s="61">
        <f t="shared" si="20"/>
        <v>-1.7</v>
      </c>
      <c r="P80" s="61">
        <f t="shared" si="21"/>
        <v>-0.4</v>
      </c>
      <c r="Q80" s="61">
        <f t="shared" si="10"/>
        <v>-3.2</v>
      </c>
      <c r="R80" s="61">
        <f t="shared" si="11"/>
        <v>-0.5</v>
      </c>
      <c r="S80" s="103"/>
      <c r="AJ80" s="124">
        <v>37590</v>
      </c>
      <c r="AK80" s="125">
        <v>-0.4</v>
      </c>
      <c r="AL80" s="125">
        <v>0</v>
      </c>
      <c r="AM80" s="125">
        <v>0.1</v>
      </c>
      <c r="AN80" s="125">
        <v>0</v>
      </c>
    </row>
    <row r="81" spans="2:40" ht="15.5">
      <c r="L81" s="127">
        <v>43951</v>
      </c>
      <c r="M81" s="128"/>
      <c r="N81" s="61">
        <f t="shared" si="19"/>
        <v>-3.1</v>
      </c>
      <c r="O81" s="61">
        <f t="shared" si="20"/>
        <v>-1.2</v>
      </c>
      <c r="P81" s="61">
        <f t="shared" si="21"/>
        <v>-1.3</v>
      </c>
      <c r="Q81" s="61">
        <f t="shared" ref="Q81:Q105" si="22">IF(MONTH(L81)=12,"/",VLOOKUP(L81,AJ:AN,5,FALSE))</f>
        <v>-2.8</v>
      </c>
      <c r="R81" s="61">
        <f t="shared" ref="R81:R105" si="23">IF(MONTH(L81)=12,"/",N81-Q81)</f>
        <v>-0.30000000000000027</v>
      </c>
      <c r="S81" s="103"/>
      <c r="AJ81" s="124">
        <v>37621</v>
      </c>
      <c r="AK81" s="125">
        <v>0.4</v>
      </c>
      <c r="AL81" s="125">
        <v>0</v>
      </c>
      <c r="AM81" s="125">
        <v>-0.5</v>
      </c>
      <c r="AN81" s="125">
        <v>0</v>
      </c>
    </row>
    <row r="82" spans="2:40" ht="15.5">
      <c r="L82" s="127">
        <v>43921</v>
      </c>
      <c r="M82" s="128"/>
      <c r="N82" s="61">
        <f t="shared" si="19"/>
        <v>-1.5</v>
      </c>
      <c r="O82" s="61">
        <f t="shared" si="20"/>
        <v>-0.6</v>
      </c>
      <c r="P82" s="61">
        <f t="shared" si="21"/>
        <v>-1</v>
      </c>
      <c r="Q82" s="61">
        <f t="shared" si="22"/>
        <v>-1.5</v>
      </c>
      <c r="R82" s="61">
        <f t="shared" si="23"/>
        <v>0</v>
      </c>
      <c r="S82" s="103"/>
      <c r="AJ82" s="124">
        <v>37652</v>
      </c>
      <c r="AK82" s="125">
        <v>2.4</v>
      </c>
      <c r="AL82" s="125">
        <v>2.4</v>
      </c>
      <c r="AM82" s="125">
        <v>0.9</v>
      </c>
      <c r="AN82" s="125">
        <v>0</v>
      </c>
    </row>
    <row r="83" spans="2:40" ht="15.5">
      <c r="K83" s="108"/>
      <c r="L83" s="127">
        <v>43890</v>
      </c>
      <c r="M83" s="128"/>
      <c r="N83" s="61">
        <f t="shared" si="19"/>
        <v>-0.4</v>
      </c>
      <c r="O83" s="61">
        <f t="shared" si="20"/>
        <v>-0.2</v>
      </c>
      <c r="P83" s="61">
        <f t="shared" si="21"/>
        <v>-0.5</v>
      </c>
      <c r="Q83" s="61">
        <f t="shared" si="22"/>
        <v>-0.5</v>
      </c>
      <c r="R83" s="61">
        <f t="shared" si="23"/>
        <v>9.9999999999999978E-2</v>
      </c>
      <c r="S83" s="103"/>
      <c r="AJ83" s="124">
        <v>37680</v>
      </c>
      <c r="AK83" s="125">
        <v>4</v>
      </c>
      <c r="AL83" s="125">
        <v>3.2</v>
      </c>
      <c r="AM83" s="125">
        <v>1.1000000000000001</v>
      </c>
      <c r="AN83" s="125">
        <v>0</v>
      </c>
    </row>
    <row r="84" spans="2:40" ht="15.5">
      <c r="L84" s="127">
        <v>43861</v>
      </c>
      <c r="M84" s="128"/>
      <c r="N84" s="61">
        <f t="shared" si="19"/>
        <v>0.1</v>
      </c>
      <c r="O84" s="61">
        <f t="shared" si="20"/>
        <v>0.1</v>
      </c>
      <c r="P84" s="61">
        <f t="shared" si="21"/>
        <v>0</v>
      </c>
      <c r="Q84" s="61">
        <f t="shared" si="22"/>
        <v>0</v>
      </c>
      <c r="R84" s="61">
        <f t="shared" si="23"/>
        <v>0.1</v>
      </c>
      <c r="S84" s="103"/>
      <c r="AJ84" s="124">
        <v>37711</v>
      </c>
      <c r="AK84" s="125">
        <v>4.5999999999999996</v>
      </c>
      <c r="AL84" s="125">
        <v>3.6</v>
      </c>
      <c r="AM84" s="125">
        <v>-0.1</v>
      </c>
      <c r="AN84" s="125">
        <v>0</v>
      </c>
    </row>
    <row r="85" spans="2:40" ht="15.5">
      <c r="L85" s="127">
        <v>43830</v>
      </c>
      <c r="M85" s="128"/>
      <c r="N85" s="61">
        <f t="shared" si="19"/>
        <v>-0.5</v>
      </c>
      <c r="O85" s="61">
        <f t="shared" si="20"/>
        <v>-0.3</v>
      </c>
      <c r="P85" s="61">
        <f t="shared" si="21"/>
        <v>0</v>
      </c>
      <c r="Q85" s="61" t="str">
        <f t="shared" si="22"/>
        <v>/</v>
      </c>
      <c r="R85" s="61" t="str">
        <f t="shared" si="23"/>
        <v>/</v>
      </c>
      <c r="S85" s="103"/>
      <c r="AJ85" s="124">
        <v>37741</v>
      </c>
      <c r="AK85" s="125">
        <v>3.6</v>
      </c>
      <c r="AL85" s="125">
        <v>3.6</v>
      </c>
      <c r="AM85" s="125">
        <v>-0.4</v>
      </c>
      <c r="AN85" s="125">
        <v>0</v>
      </c>
    </row>
    <row r="86" spans="2:40" ht="15.5">
      <c r="B86" s="318"/>
      <c r="C86" s="318"/>
      <c r="D86" s="318"/>
      <c r="E86" s="318"/>
      <c r="F86" s="318"/>
      <c r="G86" s="318"/>
      <c r="H86" s="318"/>
      <c r="I86" s="318"/>
      <c r="J86" s="318"/>
      <c r="L86" s="127">
        <v>43799</v>
      </c>
      <c r="M86" s="128"/>
      <c r="N86" s="61">
        <f t="shared" si="19"/>
        <v>-1.4</v>
      </c>
      <c r="O86" s="61">
        <f t="shared" si="20"/>
        <v>-0.3</v>
      </c>
      <c r="P86" s="61">
        <f t="shared" si="21"/>
        <v>-0.1</v>
      </c>
      <c r="Q86" s="61">
        <f t="shared" si="22"/>
        <v>-0.5</v>
      </c>
      <c r="R86" s="61">
        <f t="shared" si="23"/>
        <v>-0.89999999999999991</v>
      </c>
      <c r="S86" s="103"/>
      <c r="AJ86" s="124">
        <v>37772</v>
      </c>
      <c r="AK86" s="125">
        <v>2</v>
      </c>
      <c r="AL86" s="125">
        <v>3.3</v>
      </c>
      <c r="AM86" s="125">
        <v>-0.5</v>
      </c>
      <c r="AN86" s="125">
        <v>0</v>
      </c>
    </row>
    <row r="87" spans="2:40" ht="15.5">
      <c r="L87" s="127">
        <v>43769</v>
      </c>
      <c r="M87" s="128"/>
      <c r="N87" s="61">
        <f t="shared" si="19"/>
        <v>-1.6</v>
      </c>
      <c r="O87" s="61">
        <f t="shared" si="20"/>
        <v>-0.2</v>
      </c>
      <c r="P87" s="61">
        <f t="shared" si="21"/>
        <v>0.1</v>
      </c>
      <c r="Q87" s="61">
        <f t="shared" si="22"/>
        <v>-0.4</v>
      </c>
      <c r="R87" s="61">
        <f t="shared" si="23"/>
        <v>-1.2000000000000002</v>
      </c>
      <c r="S87" s="103"/>
      <c r="AJ87" s="124">
        <v>37802</v>
      </c>
      <c r="AK87" s="125">
        <v>1.3</v>
      </c>
      <c r="AL87" s="125">
        <v>3</v>
      </c>
      <c r="AM87" s="125">
        <v>-0.3</v>
      </c>
      <c r="AN87" s="125">
        <v>0</v>
      </c>
    </row>
    <row r="88" spans="2:40" ht="15.5">
      <c r="L88" s="127">
        <v>43738</v>
      </c>
      <c r="M88" s="128"/>
      <c r="N88" s="61">
        <f t="shared" si="19"/>
        <v>-1.2</v>
      </c>
      <c r="O88" s="61">
        <f t="shared" si="20"/>
        <v>0</v>
      </c>
      <c r="P88" s="61">
        <f t="shared" si="21"/>
        <v>0.1</v>
      </c>
      <c r="Q88" s="61">
        <f t="shared" si="22"/>
        <v>-0.5</v>
      </c>
      <c r="R88" s="61">
        <f t="shared" si="23"/>
        <v>-0.7</v>
      </c>
      <c r="S88" s="103"/>
      <c r="AJ88" s="124">
        <v>37833</v>
      </c>
      <c r="AK88" s="125">
        <v>1.4</v>
      </c>
      <c r="AL88" s="125">
        <v>2.8</v>
      </c>
      <c r="AM88" s="125">
        <v>0.2</v>
      </c>
      <c r="AN88" s="125">
        <v>0</v>
      </c>
    </row>
    <row r="89" spans="2:40" ht="15.5">
      <c r="L89" s="127">
        <v>43708</v>
      </c>
      <c r="M89" s="128"/>
      <c r="N89" s="61">
        <f t="shared" si="19"/>
        <v>-0.8</v>
      </c>
      <c r="O89" s="61">
        <f t="shared" si="20"/>
        <v>0.1</v>
      </c>
      <c r="P89" s="61">
        <f t="shared" si="21"/>
        <v>-0.1</v>
      </c>
      <c r="Q89" s="61">
        <f t="shared" si="22"/>
        <v>-0.6</v>
      </c>
      <c r="R89" s="61">
        <f t="shared" si="23"/>
        <v>-0.20000000000000007</v>
      </c>
      <c r="S89" s="103"/>
      <c r="AJ89" s="124">
        <v>37864</v>
      </c>
      <c r="AK89" s="125">
        <v>1.4</v>
      </c>
      <c r="AL89" s="125">
        <v>2.6</v>
      </c>
      <c r="AM89" s="125">
        <v>0.2</v>
      </c>
      <c r="AN89" s="125">
        <v>0</v>
      </c>
    </row>
    <row r="90" spans="2:40" ht="15.5">
      <c r="L90" s="127">
        <v>43677</v>
      </c>
      <c r="M90" s="128"/>
      <c r="N90" s="61">
        <f t="shared" si="19"/>
        <v>-0.3</v>
      </c>
      <c r="O90" s="61">
        <f t="shared" si="20"/>
        <v>0.2</v>
      </c>
      <c r="P90" s="61">
        <f t="shared" si="21"/>
        <v>-0.2</v>
      </c>
      <c r="Q90" s="61">
        <f t="shared" si="22"/>
        <v>-0.5</v>
      </c>
      <c r="R90" s="61">
        <f t="shared" si="23"/>
        <v>0.2</v>
      </c>
      <c r="S90" s="103"/>
      <c r="AJ90" s="124">
        <v>37894</v>
      </c>
      <c r="AK90" s="125">
        <v>1.4</v>
      </c>
      <c r="AL90" s="125">
        <v>2.4</v>
      </c>
      <c r="AM90" s="125">
        <v>0.1</v>
      </c>
      <c r="AN90" s="125">
        <v>0</v>
      </c>
    </row>
    <row r="91" spans="2:40" ht="15.5">
      <c r="L91" s="127">
        <v>43646</v>
      </c>
      <c r="M91" s="128"/>
      <c r="N91" s="61">
        <f t="shared" si="19"/>
        <v>0</v>
      </c>
      <c r="O91" s="61">
        <f t="shared" si="20"/>
        <v>0.3</v>
      </c>
      <c r="P91" s="61">
        <f t="shared" si="21"/>
        <v>-0.3</v>
      </c>
      <c r="Q91" s="61">
        <f t="shared" si="22"/>
        <v>-0.3</v>
      </c>
      <c r="R91" s="61">
        <f t="shared" si="23"/>
        <v>0.3</v>
      </c>
      <c r="S91" s="103"/>
      <c r="AJ91" s="124">
        <v>37925</v>
      </c>
      <c r="AK91" s="125">
        <v>1.2</v>
      </c>
      <c r="AL91" s="125">
        <v>2.2999999999999998</v>
      </c>
      <c r="AM91" s="125">
        <v>0.3</v>
      </c>
      <c r="AN91" s="125">
        <v>0</v>
      </c>
    </row>
    <row r="92" spans="2:40" ht="15.5">
      <c r="L92" s="127">
        <v>43616</v>
      </c>
      <c r="M92" s="128"/>
      <c r="N92" s="61">
        <f t="shared" si="19"/>
        <v>0.6</v>
      </c>
      <c r="O92" s="61">
        <f t="shared" si="20"/>
        <v>0.4</v>
      </c>
      <c r="P92" s="61">
        <f t="shared" si="21"/>
        <v>0.2</v>
      </c>
      <c r="Q92" s="61">
        <f t="shared" si="22"/>
        <v>0</v>
      </c>
      <c r="R92" s="61">
        <f t="shared" si="23"/>
        <v>0.6</v>
      </c>
      <c r="S92" s="103"/>
      <c r="AJ92" s="124">
        <v>37955</v>
      </c>
      <c r="AK92" s="125">
        <v>1.9</v>
      </c>
      <c r="AL92" s="125">
        <v>2.2999999999999998</v>
      </c>
      <c r="AM92" s="125">
        <v>0.8</v>
      </c>
      <c r="AN92" s="125">
        <v>0</v>
      </c>
    </row>
    <row r="93" spans="2:40" ht="15.5">
      <c r="L93" s="127">
        <v>43585</v>
      </c>
      <c r="M93" s="128"/>
      <c r="N93" s="61">
        <f t="shared" si="19"/>
        <v>0.9</v>
      </c>
      <c r="O93" s="61">
        <f t="shared" si="20"/>
        <v>0.3</v>
      </c>
      <c r="P93" s="61">
        <f t="shared" si="21"/>
        <v>0.3</v>
      </c>
      <c r="Q93" s="61">
        <f t="shared" si="22"/>
        <v>-0.2</v>
      </c>
      <c r="R93" s="61">
        <f t="shared" si="23"/>
        <v>1.1000000000000001</v>
      </c>
      <c r="S93" s="103"/>
      <c r="AJ93" s="124">
        <v>37986</v>
      </c>
      <c r="AK93" s="125">
        <v>3</v>
      </c>
      <c r="AL93" s="125">
        <v>2.2999999999999998</v>
      </c>
      <c r="AM93" s="125">
        <v>0.6</v>
      </c>
      <c r="AN93" s="125">
        <v>0</v>
      </c>
    </row>
    <row r="94" spans="2:40" ht="15.5">
      <c r="L94" s="127">
        <v>43555</v>
      </c>
      <c r="M94" s="128"/>
      <c r="N94" s="61">
        <f t="shared" si="19"/>
        <v>0.4</v>
      </c>
      <c r="O94" s="61">
        <f t="shared" si="20"/>
        <v>0.2</v>
      </c>
      <c r="P94" s="61">
        <f t="shared" si="21"/>
        <v>0.1</v>
      </c>
      <c r="Q94" s="61">
        <f t="shared" si="22"/>
        <v>-0.5</v>
      </c>
      <c r="R94" s="61">
        <f t="shared" si="23"/>
        <v>0.9</v>
      </c>
      <c r="S94" s="103"/>
      <c r="AJ94" s="124">
        <v>38017</v>
      </c>
      <c r="AK94" s="125">
        <v>3.5</v>
      </c>
      <c r="AL94" s="125">
        <v>3.5</v>
      </c>
      <c r="AM94" s="125">
        <v>1.3</v>
      </c>
      <c r="AN94" s="125">
        <v>0</v>
      </c>
    </row>
    <row r="95" spans="2:40" ht="15.5">
      <c r="L95" s="127">
        <v>43524</v>
      </c>
      <c r="M95" s="128"/>
      <c r="N95" s="61">
        <f t="shared" si="19"/>
        <v>0.1</v>
      </c>
      <c r="O95" s="61">
        <f t="shared" si="20"/>
        <v>0.1</v>
      </c>
      <c r="P95" s="61">
        <f t="shared" si="21"/>
        <v>-0.1</v>
      </c>
      <c r="Q95" s="61">
        <f t="shared" si="22"/>
        <v>-0.7</v>
      </c>
      <c r="R95" s="61">
        <f t="shared" si="23"/>
        <v>0.79999999999999993</v>
      </c>
      <c r="S95" s="103"/>
      <c r="AJ95" s="124">
        <v>38046</v>
      </c>
      <c r="AK95" s="125">
        <v>3.5</v>
      </c>
      <c r="AL95" s="125">
        <v>3.5</v>
      </c>
      <c r="AM95" s="125">
        <v>1.3</v>
      </c>
      <c r="AN95" s="125">
        <v>0</v>
      </c>
    </row>
    <row r="96" spans="2:40" ht="15.5">
      <c r="L96" s="127">
        <v>43496</v>
      </c>
      <c r="M96" s="128"/>
      <c r="N96" s="61">
        <f t="shared" si="19"/>
        <v>0.1</v>
      </c>
      <c r="O96" s="61">
        <f t="shared" si="20"/>
        <v>0.1</v>
      </c>
      <c r="P96" s="61">
        <f t="shared" si="21"/>
        <v>-0.6</v>
      </c>
      <c r="Q96" s="61">
        <f t="shared" si="22"/>
        <v>-0.6</v>
      </c>
      <c r="R96" s="61">
        <f t="shared" si="23"/>
        <v>0.7</v>
      </c>
      <c r="S96" s="103"/>
      <c r="AJ96" s="124">
        <v>38077</v>
      </c>
      <c r="AK96" s="125">
        <v>4</v>
      </c>
      <c r="AL96" s="125">
        <v>3.7</v>
      </c>
      <c r="AM96" s="125">
        <v>0.3</v>
      </c>
      <c r="AN96" s="125">
        <v>0</v>
      </c>
    </row>
    <row r="97" spans="1:40" ht="15.5">
      <c r="L97" s="127">
        <v>43465</v>
      </c>
      <c r="M97" s="128"/>
      <c r="N97" s="61">
        <f t="shared" si="19"/>
        <v>0.9</v>
      </c>
      <c r="O97" s="61">
        <f t="shared" si="20"/>
        <v>3.5</v>
      </c>
      <c r="P97" s="61">
        <f t="shared" si="21"/>
        <v>-1</v>
      </c>
      <c r="Q97" s="61" t="str">
        <f t="shared" si="22"/>
        <v>/</v>
      </c>
      <c r="R97" s="61" t="str">
        <f t="shared" si="23"/>
        <v>/</v>
      </c>
      <c r="S97" s="103"/>
      <c r="AJ97" s="124">
        <v>38107</v>
      </c>
      <c r="AK97" s="125">
        <v>5</v>
      </c>
      <c r="AL97" s="125">
        <v>4</v>
      </c>
      <c r="AM97" s="125">
        <v>0.6</v>
      </c>
      <c r="AN97" s="125">
        <v>0</v>
      </c>
    </row>
    <row r="98" spans="1:40" ht="15.5">
      <c r="K98" s="108"/>
      <c r="L98" s="127">
        <v>43434</v>
      </c>
      <c r="M98" s="128"/>
      <c r="N98" s="61">
        <f t="shared" si="19"/>
        <v>2.7</v>
      </c>
      <c r="O98" s="61">
        <f t="shared" si="20"/>
        <v>3.8</v>
      </c>
      <c r="P98" s="61">
        <f t="shared" si="21"/>
        <v>-0.2</v>
      </c>
      <c r="Q98" s="61">
        <f t="shared" si="22"/>
        <v>1.9</v>
      </c>
      <c r="R98" s="61">
        <f t="shared" si="23"/>
        <v>0.80000000000000027</v>
      </c>
      <c r="S98" s="103"/>
      <c r="AJ98" s="124">
        <v>38138</v>
      </c>
      <c r="AK98" s="125">
        <v>5.7</v>
      </c>
      <c r="AL98" s="125">
        <v>4.3</v>
      </c>
      <c r="AM98" s="125">
        <v>0.2</v>
      </c>
      <c r="AN98" s="125">
        <v>0</v>
      </c>
    </row>
    <row r="99" spans="1:40" ht="15.5">
      <c r="L99" s="127">
        <v>43404</v>
      </c>
      <c r="M99" s="128"/>
      <c r="N99" s="61">
        <f t="shared" si="19"/>
        <v>3.3</v>
      </c>
      <c r="O99" s="61">
        <f t="shared" si="20"/>
        <v>3.9</v>
      </c>
      <c r="P99" s="61">
        <f t="shared" si="21"/>
        <v>0.4</v>
      </c>
      <c r="Q99" s="61">
        <f t="shared" si="22"/>
        <v>2.1</v>
      </c>
      <c r="R99" s="61">
        <f t="shared" si="23"/>
        <v>1.1999999999999997</v>
      </c>
      <c r="S99" s="103"/>
      <c r="AJ99" s="124">
        <v>38168</v>
      </c>
      <c r="AK99" s="125">
        <v>6.4</v>
      </c>
      <c r="AL99" s="125">
        <v>4.7</v>
      </c>
      <c r="AM99" s="125">
        <v>0.4</v>
      </c>
      <c r="AN99" s="125">
        <v>0</v>
      </c>
    </row>
    <row r="100" spans="1:40" ht="15.5">
      <c r="L100" s="127">
        <v>43373</v>
      </c>
      <c r="M100" s="128"/>
      <c r="N100" s="61">
        <f t="shared" si="19"/>
        <v>3.6</v>
      </c>
      <c r="O100" s="61">
        <f t="shared" si="20"/>
        <v>4</v>
      </c>
      <c r="P100" s="61">
        <f t="shared" si="21"/>
        <v>0.6</v>
      </c>
      <c r="Q100" s="61">
        <f t="shared" si="22"/>
        <v>1.7</v>
      </c>
      <c r="R100" s="61">
        <f t="shared" si="23"/>
        <v>1.9000000000000001</v>
      </c>
      <c r="S100" s="103"/>
      <c r="AJ100" s="124">
        <v>38199</v>
      </c>
      <c r="AK100" s="125">
        <v>6.4</v>
      </c>
      <c r="AL100" s="125">
        <v>4.9000000000000004</v>
      </c>
      <c r="AM100" s="125">
        <v>0.4</v>
      </c>
      <c r="AN100" s="125">
        <v>0</v>
      </c>
    </row>
    <row r="101" spans="1:40" ht="15.5">
      <c r="B101" s="318"/>
      <c r="C101" s="318"/>
      <c r="D101" s="318"/>
      <c r="E101" s="318"/>
      <c r="F101" s="318"/>
      <c r="G101" s="318"/>
      <c r="H101" s="318"/>
      <c r="I101" s="318"/>
      <c r="J101" s="318"/>
      <c r="L101" s="127">
        <v>43343</v>
      </c>
      <c r="M101" s="128"/>
      <c r="N101" s="61">
        <f t="shared" si="19"/>
        <v>4.0999999999999996</v>
      </c>
      <c r="O101" s="61">
        <f t="shared" si="20"/>
        <v>4</v>
      </c>
      <c r="P101" s="61">
        <f t="shared" si="21"/>
        <v>0.4</v>
      </c>
      <c r="Q101" s="61">
        <f t="shared" si="22"/>
        <v>1.1000000000000001</v>
      </c>
      <c r="R101" s="61">
        <f t="shared" si="23"/>
        <v>2.9999999999999996</v>
      </c>
      <c r="S101" s="103"/>
      <c r="AJ101" s="124">
        <v>38230</v>
      </c>
      <c r="AK101" s="125">
        <v>6.8</v>
      </c>
      <c r="AL101" s="125">
        <v>5.2</v>
      </c>
      <c r="AM101" s="125">
        <v>0.6</v>
      </c>
      <c r="AN101" s="125">
        <v>0</v>
      </c>
    </row>
    <row r="102" spans="1:40" ht="15.5">
      <c r="L102" s="127">
        <v>43312</v>
      </c>
      <c r="M102" s="128"/>
      <c r="N102" s="61">
        <f t="shared" si="19"/>
        <v>4.5999999999999996</v>
      </c>
      <c r="O102" s="61">
        <f t="shared" si="20"/>
        <v>4</v>
      </c>
      <c r="P102" s="61">
        <f t="shared" si="21"/>
        <v>0.1</v>
      </c>
      <c r="Q102" s="61">
        <f t="shared" si="22"/>
        <v>0.7</v>
      </c>
      <c r="R102" s="61">
        <f t="shared" si="23"/>
        <v>3.8999999999999995</v>
      </c>
      <c r="S102" s="103"/>
      <c r="AJ102" s="124">
        <v>38260</v>
      </c>
      <c r="AK102" s="125">
        <v>7.9</v>
      </c>
      <c r="AL102" s="125">
        <v>5.5</v>
      </c>
      <c r="AM102" s="125">
        <v>1.1000000000000001</v>
      </c>
      <c r="AN102" s="125">
        <v>0</v>
      </c>
    </row>
    <row r="103" spans="1:40" ht="15.5">
      <c r="L103" s="127">
        <v>43281</v>
      </c>
      <c r="M103" s="128"/>
      <c r="N103" s="61">
        <f t="shared" si="19"/>
        <v>4.7</v>
      </c>
      <c r="O103" s="61">
        <f t="shared" si="20"/>
        <v>3.9</v>
      </c>
      <c r="P103" s="61">
        <f t="shared" si="21"/>
        <v>0.3</v>
      </c>
      <c r="Q103" s="61">
        <f t="shared" si="22"/>
        <v>0.6</v>
      </c>
      <c r="R103" s="61">
        <f t="shared" si="23"/>
        <v>4.1000000000000005</v>
      </c>
      <c r="S103" s="103"/>
      <c r="AJ103" s="124">
        <v>38291</v>
      </c>
      <c r="AK103" s="125">
        <v>8.4</v>
      </c>
      <c r="AL103" s="125">
        <v>5.8</v>
      </c>
      <c r="AM103" s="125">
        <v>0.8</v>
      </c>
      <c r="AN103" s="125">
        <v>0</v>
      </c>
    </row>
    <row r="104" spans="1:40" ht="15.5">
      <c r="L104" s="127">
        <v>43251</v>
      </c>
      <c r="M104" s="128"/>
      <c r="N104" s="61">
        <f t="shared" si="19"/>
        <v>4.0999999999999996</v>
      </c>
      <c r="O104" s="61">
        <f t="shared" si="20"/>
        <v>3.7</v>
      </c>
      <c r="P104" s="61">
        <f t="shared" si="21"/>
        <v>0.4</v>
      </c>
      <c r="Q104" s="61">
        <f t="shared" si="22"/>
        <v>0.2</v>
      </c>
      <c r="R104" s="61">
        <f t="shared" si="23"/>
        <v>3.8999999999999995</v>
      </c>
      <c r="S104" s="103"/>
      <c r="AJ104" s="124">
        <v>38321</v>
      </c>
      <c r="AK104" s="125">
        <v>8.1</v>
      </c>
      <c r="AL104" s="125">
        <v>6</v>
      </c>
      <c r="AM104" s="125">
        <v>0.5</v>
      </c>
      <c r="AN104" s="125">
        <v>0</v>
      </c>
    </row>
    <row r="105" spans="1:40" ht="15.5">
      <c r="L105" s="127">
        <v>43220</v>
      </c>
      <c r="M105" s="128"/>
      <c r="N105" s="61">
        <f t="shared" si="19"/>
        <v>3.4</v>
      </c>
      <c r="O105" s="61">
        <f t="shared" si="20"/>
        <v>3.6</v>
      </c>
      <c r="P105" s="61">
        <f t="shared" si="21"/>
        <v>-0.2</v>
      </c>
      <c r="Q105" s="61">
        <f t="shared" si="22"/>
        <v>-0.2</v>
      </c>
      <c r="R105" s="61">
        <f t="shared" si="23"/>
        <v>3.6</v>
      </c>
      <c r="S105" s="103"/>
      <c r="AJ105" s="124">
        <v>38352</v>
      </c>
      <c r="AK105" s="125">
        <v>7.1</v>
      </c>
      <c r="AL105" s="125">
        <v>6.1</v>
      </c>
      <c r="AM105" s="125">
        <v>-0.4</v>
      </c>
      <c r="AN105" s="125">
        <v>0</v>
      </c>
    </row>
    <row r="106" spans="1:40" ht="8.2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AJ106" s="124">
        <v>38383</v>
      </c>
      <c r="AK106" s="125">
        <v>5.8</v>
      </c>
      <c r="AL106" s="125">
        <v>5.8</v>
      </c>
      <c r="AM106" s="125">
        <v>0.1</v>
      </c>
      <c r="AN106" s="125">
        <v>0</v>
      </c>
    </row>
    <row r="107" spans="1:40" s="105" customFormat="1">
      <c r="A107" s="205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127"/>
      <c r="M107" s="130"/>
      <c r="N107" s="61"/>
      <c r="O107" s="61"/>
      <c r="P107" s="61"/>
      <c r="Q107" s="61"/>
      <c r="R107" s="61"/>
      <c r="S107" s="190"/>
      <c r="AJ107" s="124">
        <v>38411</v>
      </c>
      <c r="AK107" s="125">
        <v>5.38</v>
      </c>
      <c r="AL107" s="125">
        <v>5.6</v>
      </c>
      <c r="AM107" s="125">
        <v>0.7</v>
      </c>
      <c r="AN107" s="125">
        <v>0</v>
      </c>
    </row>
    <row r="108" spans="1:40" s="105" customFormat="1">
      <c r="A108" s="205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127"/>
      <c r="M108" s="130"/>
      <c r="N108" s="61"/>
      <c r="O108" s="61"/>
      <c r="P108" s="61"/>
      <c r="Q108" s="61"/>
      <c r="R108" s="61"/>
      <c r="S108" s="190"/>
      <c r="AJ108" s="124">
        <v>38442</v>
      </c>
      <c r="AK108" s="125">
        <v>5.6</v>
      </c>
      <c r="AL108" s="125">
        <v>5.6</v>
      </c>
      <c r="AM108" s="125">
        <v>0.5</v>
      </c>
      <c r="AN108" s="125">
        <v>0</v>
      </c>
    </row>
    <row r="109" spans="1:40" s="105" customFormat="1">
      <c r="A109" s="205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127"/>
      <c r="M109" s="130"/>
      <c r="N109" s="61"/>
      <c r="O109" s="61"/>
      <c r="P109" s="61"/>
      <c r="Q109" s="61"/>
      <c r="R109" s="61"/>
      <c r="S109" s="190"/>
      <c r="AJ109" s="124">
        <v>38472</v>
      </c>
      <c r="AK109" s="125">
        <v>5.78</v>
      </c>
      <c r="AL109" s="125">
        <v>5.7</v>
      </c>
      <c r="AM109" s="125">
        <v>1.1000000000000001</v>
      </c>
      <c r="AN109" s="125">
        <v>0</v>
      </c>
    </row>
    <row r="110" spans="1:40" s="105" customFormat="1">
      <c r="A110" s="205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127"/>
      <c r="M110" s="130"/>
      <c r="N110" s="61"/>
      <c r="O110" s="61"/>
      <c r="P110" s="61"/>
      <c r="Q110" s="61"/>
      <c r="R110" s="61"/>
      <c r="S110" s="190"/>
      <c r="AJ110" s="124">
        <v>38503</v>
      </c>
      <c r="AK110" s="125">
        <v>5.9</v>
      </c>
      <c r="AL110" s="125">
        <v>5.7</v>
      </c>
      <c r="AM110" s="125">
        <v>0.2</v>
      </c>
      <c r="AN110" s="125">
        <v>0</v>
      </c>
    </row>
    <row r="111" spans="1:40" s="105" customFormat="1">
      <c r="A111" s="20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127"/>
      <c r="M111" s="130"/>
      <c r="N111" s="61"/>
      <c r="O111" s="61"/>
      <c r="P111" s="61"/>
      <c r="Q111" s="61"/>
      <c r="R111" s="61"/>
      <c r="S111" s="190"/>
      <c r="AJ111" s="124">
        <v>38533</v>
      </c>
      <c r="AK111" s="125">
        <v>5.2</v>
      </c>
      <c r="AL111" s="125">
        <v>5.6</v>
      </c>
      <c r="AM111" s="125">
        <v>-0.4</v>
      </c>
      <c r="AN111" s="125">
        <v>0</v>
      </c>
    </row>
    <row r="112" spans="1:40" s="105" customFormat="1">
      <c r="A112" s="205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127"/>
      <c r="M112" s="130"/>
      <c r="N112" s="61"/>
      <c r="O112" s="61"/>
      <c r="P112" s="61"/>
      <c r="Q112" s="61"/>
      <c r="R112" s="61"/>
      <c r="S112" s="190"/>
      <c r="AJ112" s="124">
        <v>38564</v>
      </c>
      <c r="AK112" s="125">
        <v>5.2</v>
      </c>
      <c r="AL112" s="125">
        <v>5.6</v>
      </c>
      <c r="AM112" s="125">
        <v>0.2</v>
      </c>
      <c r="AN112" s="125">
        <v>0</v>
      </c>
    </row>
    <row r="113" spans="1:40" s="105" customFormat="1">
      <c r="A113" s="205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127"/>
      <c r="M113" s="130"/>
      <c r="N113" s="61"/>
      <c r="O113" s="61"/>
      <c r="P113" s="61"/>
      <c r="Q113" s="61"/>
      <c r="R113" s="61"/>
      <c r="S113" s="190"/>
      <c r="AJ113" s="124">
        <v>38595</v>
      </c>
      <c r="AK113" s="125">
        <v>5.3</v>
      </c>
      <c r="AL113" s="125">
        <v>5.5</v>
      </c>
      <c r="AM113" s="125">
        <v>0.7</v>
      </c>
      <c r="AN113" s="125">
        <v>0</v>
      </c>
    </row>
    <row r="114" spans="1:40" s="105" customFormat="1">
      <c r="A114" s="205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127"/>
      <c r="M114" s="130"/>
      <c r="N114" s="61"/>
      <c r="O114" s="61"/>
      <c r="P114" s="61"/>
      <c r="Q114" s="61"/>
      <c r="R114" s="61"/>
      <c r="S114" s="190"/>
      <c r="AJ114" s="124">
        <v>38625</v>
      </c>
      <c r="AK114" s="125">
        <v>4.5</v>
      </c>
      <c r="AL114" s="125">
        <v>5.4</v>
      </c>
      <c r="AM114" s="125">
        <v>0.3</v>
      </c>
      <c r="AN114" s="125">
        <v>0</v>
      </c>
    </row>
    <row r="115" spans="1:40" s="105" customFormat="1">
      <c r="A115" s="205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127"/>
      <c r="M115" s="130"/>
      <c r="N115" s="61"/>
      <c r="O115" s="61"/>
      <c r="P115" s="61"/>
      <c r="Q115" s="61"/>
      <c r="R115" s="61"/>
      <c r="S115" s="190"/>
      <c r="AJ115" s="124">
        <v>38656</v>
      </c>
      <c r="AK115" s="125">
        <v>4</v>
      </c>
      <c r="AL115" s="125">
        <v>5.3</v>
      </c>
      <c r="AM115" s="125">
        <v>0.3</v>
      </c>
      <c r="AN115" s="125">
        <v>0</v>
      </c>
    </row>
    <row r="116" spans="1:40" s="105" customFormat="1">
      <c r="A116" s="205"/>
      <c r="B116" s="318"/>
      <c r="C116" s="318"/>
      <c r="D116" s="318"/>
      <c r="E116" s="318"/>
      <c r="F116" s="318"/>
      <c r="G116" s="318"/>
      <c r="H116" s="318"/>
      <c r="I116" s="318"/>
      <c r="J116" s="318"/>
      <c r="K116" s="21"/>
      <c r="L116" s="127"/>
      <c r="M116" s="130"/>
      <c r="N116" s="61"/>
      <c r="O116" s="61"/>
      <c r="P116" s="61"/>
      <c r="Q116" s="61"/>
      <c r="R116" s="61"/>
      <c r="S116" s="190"/>
      <c r="AJ116" s="124">
        <v>38686</v>
      </c>
      <c r="AK116" s="125">
        <v>3.2</v>
      </c>
      <c r="AL116" s="125">
        <v>5.0999999999999996</v>
      </c>
      <c r="AM116" s="125">
        <v>-0.2</v>
      </c>
      <c r="AN116" s="125">
        <v>0</v>
      </c>
    </row>
    <row r="117" spans="1:40" s="105" customFormat="1">
      <c r="A117" s="205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127"/>
      <c r="M117" s="130"/>
      <c r="N117" s="61"/>
      <c r="O117" s="61"/>
      <c r="P117" s="61"/>
      <c r="Q117" s="61"/>
      <c r="R117" s="61"/>
      <c r="S117" s="190"/>
      <c r="AJ117" s="124">
        <v>38717</v>
      </c>
      <c r="AK117" s="125">
        <v>3.2</v>
      </c>
      <c r="AL117" s="125">
        <v>4.9000000000000004</v>
      </c>
      <c r="AM117" s="125">
        <v>-0.4</v>
      </c>
      <c r="AN117" s="125">
        <v>0</v>
      </c>
    </row>
    <row r="118" spans="1:40" s="105" customFormat="1">
      <c r="A118" s="205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127"/>
      <c r="M118" s="130"/>
      <c r="N118" s="61"/>
      <c r="O118" s="61"/>
      <c r="P118" s="61"/>
      <c r="Q118" s="61"/>
      <c r="R118" s="61"/>
      <c r="S118" s="190"/>
      <c r="AJ118" s="124">
        <v>38748</v>
      </c>
      <c r="AK118" s="125">
        <v>3.05</v>
      </c>
      <c r="AL118" s="125">
        <v>3.05</v>
      </c>
      <c r="AM118" s="125">
        <v>0</v>
      </c>
      <c r="AN118" s="125">
        <v>0</v>
      </c>
    </row>
    <row r="119" spans="1:40" s="105" customFormat="1">
      <c r="A119" s="205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127"/>
      <c r="M119" s="130"/>
      <c r="N119" s="61"/>
      <c r="O119" s="61"/>
      <c r="P119" s="61"/>
      <c r="Q119" s="61"/>
      <c r="R119" s="61"/>
      <c r="S119" s="190"/>
      <c r="AJ119" s="124">
        <v>38776</v>
      </c>
      <c r="AK119" s="125">
        <v>3.01</v>
      </c>
      <c r="AL119" s="125">
        <v>3</v>
      </c>
      <c r="AM119" s="125">
        <v>0.7</v>
      </c>
      <c r="AN119" s="125">
        <v>0</v>
      </c>
    </row>
    <row r="120" spans="1:40" s="105" customFormat="1">
      <c r="A120" s="205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127"/>
      <c r="M120" s="130"/>
      <c r="N120" s="61"/>
      <c r="O120" s="61"/>
      <c r="P120" s="61"/>
      <c r="Q120" s="61"/>
      <c r="R120" s="61"/>
      <c r="S120" s="190"/>
      <c r="AJ120" s="124">
        <v>38807</v>
      </c>
      <c r="AK120" s="125">
        <v>2.4900000000000002</v>
      </c>
      <c r="AL120" s="125">
        <v>2.9</v>
      </c>
      <c r="AM120" s="125">
        <v>0</v>
      </c>
      <c r="AN120" s="125">
        <v>0</v>
      </c>
    </row>
    <row r="121" spans="1:40" s="105" customFormat="1">
      <c r="A121" s="205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127"/>
      <c r="M121" s="130"/>
      <c r="N121" s="61"/>
      <c r="O121" s="61"/>
      <c r="P121" s="61"/>
      <c r="Q121" s="61"/>
      <c r="R121" s="61"/>
      <c r="S121" s="190"/>
      <c r="AJ121" s="124">
        <v>38837</v>
      </c>
      <c r="AK121" s="125">
        <v>1.87</v>
      </c>
      <c r="AL121" s="125">
        <v>2.6</v>
      </c>
      <c r="AM121" s="125">
        <v>0.5</v>
      </c>
      <c r="AN121" s="125">
        <v>0</v>
      </c>
    </row>
    <row r="122" spans="1:40" s="105" customFormat="1">
      <c r="A122" s="205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127"/>
      <c r="M122" s="130"/>
      <c r="N122" s="61"/>
      <c r="O122" s="61"/>
      <c r="P122" s="61"/>
      <c r="Q122" s="61"/>
      <c r="R122" s="61"/>
      <c r="S122" s="190"/>
      <c r="AJ122" s="124">
        <v>38868</v>
      </c>
      <c r="AK122" s="125">
        <v>2.4300000000000002</v>
      </c>
      <c r="AL122" s="125">
        <v>2.6</v>
      </c>
      <c r="AM122" s="125">
        <v>0.8</v>
      </c>
      <c r="AN122" s="125">
        <v>0</v>
      </c>
    </row>
    <row r="123" spans="1:40" s="105" customFormat="1">
      <c r="A123" s="20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127"/>
      <c r="M123" s="130"/>
      <c r="N123" s="61"/>
      <c r="O123" s="61"/>
      <c r="P123" s="61"/>
      <c r="Q123" s="61"/>
      <c r="R123" s="61"/>
      <c r="S123" s="190"/>
      <c r="AJ123" s="124">
        <v>38898</v>
      </c>
      <c r="AK123" s="125">
        <v>3.52</v>
      </c>
      <c r="AL123" s="125">
        <v>2.7</v>
      </c>
      <c r="AM123" s="125">
        <v>0.6</v>
      </c>
      <c r="AN123" s="125">
        <v>0</v>
      </c>
    </row>
    <row r="124" spans="1:40" s="105" customFormat="1">
      <c r="A124" s="205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127"/>
      <c r="M124" s="130"/>
      <c r="N124" s="61"/>
      <c r="O124" s="61"/>
      <c r="P124" s="61"/>
      <c r="Q124" s="61"/>
      <c r="R124" s="61"/>
      <c r="S124" s="190"/>
      <c r="AJ124" s="124">
        <v>38929</v>
      </c>
      <c r="AK124" s="125">
        <v>3.58</v>
      </c>
      <c r="AL124" s="125">
        <v>2.9</v>
      </c>
      <c r="AM124" s="125">
        <v>0.3</v>
      </c>
      <c r="AN124" s="125">
        <v>0</v>
      </c>
    </row>
    <row r="125" spans="1:40" s="105" customFormat="1">
      <c r="A125" s="20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127"/>
      <c r="M125" s="130"/>
      <c r="N125" s="61"/>
      <c r="O125" s="61"/>
      <c r="P125" s="61"/>
      <c r="Q125" s="61"/>
      <c r="R125" s="61"/>
      <c r="S125" s="190"/>
      <c r="AJ125" s="124">
        <v>38960</v>
      </c>
      <c r="AK125" s="125">
        <v>3.4</v>
      </c>
      <c r="AL125" s="125">
        <v>2.9</v>
      </c>
      <c r="AM125" s="125">
        <v>0.5</v>
      </c>
      <c r="AN125" s="125">
        <v>0</v>
      </c>
    </row>
    <row r="126" spans="1:40" s="105" customFormat="1">
      <c r="A126" s="205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127"/>
      <c r="M126" s="130"/>
      <c r="N126" s="61"/>
      <c r="O126" s="61"/>
      <c r="P126" s="61"/>
      <c r="Q126" s="61"/>
      <c r="R126" s="61"/>
      <c r="S126" s="190"/>
      <c r="AJ126" s="124">
        <v>38990</v>
      </c>
      <c r="AK126" s="125">
        <v>3.5</v>
      </c>
      <c r="AL126" s="125">
        <v>3</v>
      </c>
      <c r="AM126" s="125">
        <v>-0.1</v>
      </c>
      <c r="AN126" s="125">
        <v>0</v>
      </c>
    </row>
    <row r="127" spans="1:40" s="105" customFormat="1">
      <c r="A127" s="205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127"/>
      <c r="M127" s="130"/>
      <c r="N127" s="61"/>
      <c r="O127" s="61"/>
      <c r="P127" s="61"/>
      <c r="Q127" s="61"/>
      <c r="R127" s="61"/>
      <c r="S127" s="190"/>
      <c r="AJ127" s="124">
        <v>39021</v>
      </c>
      <c r="AK127" s="125">
        <v>2.9</v>
      </c>
      <c r="AL127" s="125">
        <v>3</v>
      </c>
      <c r="AM127" s="125">
        <v>0.2</v>
      </c>
      <c r="AN127" s="125">
        <v>0</v>
      </c>
    </row>
    <row r="128" spans="1:40" s="105" customFormat="1">
      <c r="A128" s="205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127"/>
      <c r="M128" s="130"/>
      <c r="N128" s="61"/>
      <c r="O128" s="61"/>
      <c r="P128" s="61"/>
      <c r="Q128" s="61"/>
      <c r="R128" s="61"/>
      <c r="S128" s="190"/>
      <c r="AJ128" s="124">
        <v>39051</v>
      </c>
      <c r="AK128" s="125">
        <v>2.78</v>
      </c>
      <c r="AL128" s="125">
        <v>3</v>
      </c>
      <c r="AM128" s="125">
        <v>-0.3</v>
      </c>
      <c r="AN128" s="125">
        <v>0</v>
      </c>
    </row>
    <row r="129" spans="1:40" s="105" customFormat="1">
      <c r="A129" s="205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127"/>
      <c r="M129" s="130"/>
      <c r="N129" s="61"/>
      <c r="O129" s="61"/>
      <c r="P129" s="61"/>
      <c r="Q129" s="61"/>
      <c r="R129" s="61"/>
      <c r="S129" s="190"/>
      <c r="AJ129" s="124">
        <v>39082</v>
      </c>
      <c r="AK129" s="125">
        <v>3.1</v>
      </c>
      <c r="AL129" s="125">
        <v>3</v>
      </c>
      <c r="AM129" s="125">
        <v>0</v>
      </c>
      <c r="AN129" s="125">
        <v>0</v>
      </c>
    </row>
    <row r="130" spans="1:40" s="105" customFormat="1">
      <c r="A130" s="205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127"/>
      <c r="M130" s="130"/>
      <c r="N130" s="61"/>
      <c r="O130" s="61"/>
      <c r="P130" s="61"/>
      <c r="Q130" s="61"/>
      <c r="R130" s="61"/>
      <c r="S130" s="190"/>
      <c r="AJ130" s="124">
        <v>39113</v>
      </c>
      <c r="AK130" s="125">
        <v>3.3</v>
      </c>
      <c r="AL130" s="125">
        <v>3.3</v>
      </c>
      <c r="AM130" s="125">
        <v>0.2</v>
      </c>
      <c r="AN130" s="125">
        <v>0</v>
      </c>
    </row>
    <row r="131" spans="1:40" s="105" customFormat="1">
      <c r="A131" s="205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127"/>
      <c r="M131" s="130"/>
      <c r="N131" s="61"/>
      <c r="O131" s="61"/>
      <c r="P131" s="61"/>
      <c r="Q131" s="61"/>
      <c r="R131" s="61"/>
      <c r="S131" s="190"/>
      <c r="AJ131" s="124">
        <v>39141</v>
      </c>
      <c r="AK131" s="125">
        <v>2.6</v>
      </c>
      <c r="AL131" s="125">
        <v>3</v>
      </c>
      <c r="AM131" s="125">
        <v>0</v>
      </c>
      <c r="AN131" s="125">
        <v>0</v>
      </c>
    </row>
    <row r="132" spans="1:40" s="105" customFormat="1">
      <c r="A132" s="205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127"/>
      <c r="M132" s="130"/>
      <c r="N132" s="61"/>
      <c r="O132" s="61"/>
      <c r="P132" s="61"/>
      <c r="Q132" s="61"/>
      <c r="R132" s="61"/>
      <c r="S132" s="190"/>
      <c r="AJ132" s="124">
        <v>39172</v>
      </c>
      <c r="AK132" s="125">
        <v>2.7</v>
      </c>
      <c r="AL132" s="125">
        <v>2.9</v>
      </c>
      <c r="AM132" s="125">
        <v>0.1</v>
      </c>
      <c r="AN132" s="125">
        <v>0</v>
      </c>
    </row>
    <row r="133" spans="1:40" s="105" customFormat="1">
      <c r="A133" s="205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127"/>
      <c r="M133" s="130"/>
      <c r="N133" s="61"/>
      <c r="O133" s="61"/>
      <c r="P133" s="61"/>
      <c r="Q133" s="61"/>
      <c r="R133" s="61"/>
      <c r="S133" s="190"/>
      <c r="AJ133" s="124">
        <v>39202</v>
      </c>
      <c r="AK133" s="125">
        <v>2.9</v>
      </c>
      <c r="AL133" s="125">
        <v>2.9</v>
      </c>
      <c r="AM133" s="125">
        <v>0.7</v>
      </c>
      <c r="AN133" s="125">
        <v>0</v>
      </c>
    </row>
    <row r="134" spans="1:40" s="105" customFormat="1">
      <c r="A134" s="205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127"/>
      <c r="M134" s="130"/>
      <c r="N134" s="61"/>
      <c r="O134" s="61"/>
      <c r="P134" s="61"/>
      <c r="Q134" s="61"/>
      <c r="R134" s="61"/>
      <c r="S134" s="190"/>
      <c r="AJ134" s="124">
        <v>39233</v>
      </c>
      <c r="AK134" s="125">
        <v>2.8</v>
      </c>
      <c r="AL134" s="125">
        <v>2.8</v>
      </c>
      <c r="AM134" s="125">
        <v>0.7</v>
      </c>
      <c r="AN134" s="125">
        <v>0</v>
      </c>
    </row>
    <row r="135" spans="1:40" s="105" customFormat="1">
      <c r="A135" s="20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127"/>
      <c r="M135" s="130"/>
      <c r="N135" s="61"/>
      <c r="O135" s="61"/>
      <c r="P135" s="61"/>
      <c r="Q135" s="61"/>
      <c r="R135" s="61"/>
      <c r="S135" s="190"/>
      <c r="AJ135" s="124">
        <v>39263</v>
      </c>
      <c r="AK135" s="125">
        <v>2.4900000000000002</v>
      </c>
      <c r="AL135" s="125">
        <v>2.8</v>
      </c>
      <c r="AM135" s="125">
        <v>0.3</v>
      </c>
      <c r="AN135" s="125">
        <v>0</v>
      </c>
    </row>
    <row r="136" spans="1:40" s="105" customFormat="1">
      <c r="A136" s="205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127"/>
      <c r="M136" s="130"/>
      <c r="N136" s="61"/>
      <c r="O136" s="61"/>
      <c r="P136" s="61"/>
      <c r="Q136" s="61"/>
      <c r="R136" s="61"/>
      <c r="S136" s="190"/>
      <c r="AJ136" s="124">
        <v>39294</v>
      </c>
      <c r="AK136" s="125">
        <v>2.4</v>
      </c>
      <c r="AL136" s="125">
        <v>2.7</v>
      </c>
      <c r="AM136" s="125">
        <v>0.2</v>
      </c>
      <c r="AN136" s="125">
        <v>0</v>
      </c>
    </row>
    <row r="137" spans="1:40" s="105" customFormat="1">
      <c r="A137" s="205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127"/>
      <c r="M137" s="130"/>
      <c r="N137" s="61"/>
      <c r="O137" s="61"/>
      <c r="P137" s="61"/>
      <c r="Q137" s="61"/>
      <c r="R137" s="61"/>
      <c r="S137" s="190"/>
      <c r="AJ137" s="124">
        <v>39325</v>
      </c>
      <c r="AK137" s="125">
        <v>2.6</v>
      </c>
      <c r="AL137" s="125">
        <v>2.7</v>
      </c>
      <c r="AM137" s="125">
        <v>0.7</v>
      </c>
      <c r="AN137" s="125">
        <v>0</v>
      </c>
    </row>
    <row r="138" spans="1:40" s="105" customFormat="1">
      <c r="A138" s="205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127"/>
      <c r="M138" s="130"/>
      <c r="N138" s="61"/>
      <c r="O138" s="61"/>
      <c r="P138" s="61"/>
      <c r="Q138" s="61"/>
      <c r="R138" s="61"/>
      <c r="S138" s="190"/>
      <c r="AJ138" s="124">
        <v>39355</v>
      </c>
      <c r="AK138" s="125">
        <v>2.7</v>
      </c>
      <c r="AL138" s="125">
        <v>2.7</v>
      </c>
      <c r="AM138" s="125">
        <v>0</v>
      </c>
      <c r="AN138" s="125">
        <v>0</v>
      </c>
    </row>
    <row r="139" spans="1:40" s="105" customFormat="1">
      <c r="A139" s="205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127"/>
      <c r="M139" s="130"/>
      <c r="N139" s="61"/>
      <c r="O139" s="61"/>
      <c r="P139" s="61"/>
      <c r="Q139" s="61"/>
      <c r="R139" s="61"/>
      <c r="S139" s="190"/>
      <c r="AJ139" s="124">
        <v>39386</v>
      </c>
      <c r="AK139" s="125">
        <v>3.2</v>
      </c>
      <c r="AL139" s="125">
        <v>2.8</v>
      </c>
      <c r="AM139" s="125">
        <v>0.7</v>
      </c>
      <c r="AN139" s="125">
        <v>0</v>
      </c>
    </row>
    <row r="140" spans="1:40" s="105" customFormat="1">
      <c r="A140" s="20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127"/>
      <c r="M140" s="130"/>
      <c r="N140" s="61"/>
      <c r="O140" s="61"/>
      <c r="P140" s="61"/>
      <c r="Q140" s="61"/>
      <c r="R140" s="61"/>
      <c r="S140" s="190"/>
      <c r="AJ140" s="124">
        <v>39416</v>
      </c>
      <c r="AK140" s="125">
        <v>4.55</v>
      </c>
      <c r="AL140" s="125">
        <v>2.9</v>
      </c>
      <c r="AM140" s="125">
        <v>1</v>
      </c>
      <c r="AN140" s="125">
        <v>0</v>
      </c>
    </row>
    <row r="141" spans="1:40" s="105" customFormat="1">
      <c r="A141" s="205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127"/>
      <c r="M141" s="130"/>
      <c r="N141" s="61"/>
      <c r="O141" s="61"/>
      <c r="P141" s="61"/>
      <c r="Q141" s="61"/>
      <c r="R141" s="61"/>
      <c r="S141" s="190"/>
      <c r="AJ141" s="124">
        <v>39447</v>
      </c>
      <c r="AK141" s="125">
        <v>5.43</v>
      </c>
      <c r="AL141" s="125">
        <v>3.1</v>
      </c>
      <c r="AM141" s="125">
        <v>0.8</v>
      </c>
      <c r="AN141" s="125">
        <v>0</v>
      </c>
    </row>
    <row r="142" spans="1:40" s="105" customFormat="1">
      <c r="A142" s="20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127"/>
      <c r="M142" s="130"/>
      <c r="N142" s="61"/>
      <c r="O142" s="61"/>
      <c r="P142" s="61"/>
      <c r="Q142" s="61"/>
      <c r="R142" s="61"/>
      <c r="S142" s="190"/>
      <c r="AJ142" s="124">
        <v>39478</v>
      </c>
      <c r="AK142" s="125">
        <v>6.1</v>
      </c>
      <c r="AL142" s="125">
        <v>6.1</v>
      </c>
      <c r="AM142" s="125">
        <v>0.8</v>
      </c>
      <c r="AN142" s="125">
        <v>0</v>
      </c>
    </row>
    <row r="143" spans="1:40" s="105" customFormat="1">
      <c r="A143" s="205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127"/>
      <c r="M143" s="130"/>
      <c r="N143" s="61"/>
      <c r="O143" s="61"/>
      <c r="P143" s="61"/>
      <c r="Q143" s="61"/>
      <c r="R143" s="61"/>
      <c r="S143" s="190"/>
      <c r="AJ143" s="124">
        <v>39507</v>
      </c>
      <c r="AK143" s="125">
        <v>6.62</v>
      </c>
      <c r="AL143" s="125">
        <v>6.4</v>
      </c>
      <c r="AM143" s="125">
        <v>0.5</v>
      </c>
      <c r="AN143" s="125">
        <v>0</v>
      </c>
    </row>
    <row r="144" spans="1:40" s="105" customFormat="1">
      <c r="A144" s="205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127"/>
      <c r="M144" s="130"/>
      <c r="N144" s="61"/>
      <c r="O144" s="61"/>
      <c r="P144" s="61"/>
      <c r="Q144" s="61"/>
      <c r="R144" s="61"/>
      <c r="S144" s="190"/>
      <c r="AJ144" s="124">
        <v>39538</v>
      </c>
      <c r="AK144" s="125">
        <v>7.95</v>
      </c>
      <c r="AL144" s="125">
        <v>6.9</v>
      </c>
      <c r="AM144" s="125">
        <v>1.3</v>
      </c>
      <c r="AN144" s="125">
        <v>0</v>
      </c>
    </row>
    <row r="145" spans="1:40" s="105" customFormat="1">
      <c r="A145" s="205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127"/>
      <c r="M145" s="130"/>
      <c r="N145" s="61"/>
      <c r="O145" s="61"/>
      <c r="P145" s="61"/>
      <c r="Q145" s="61"/>
      <c r="R145" s="61"/>
      <c r="S145" s="190"/>
      <c r="AJ145" s="124">
        <v>39568</v>
      </c>
      <c r="AK145" s="125">
        <v>8.1199999999999992</v>
      </c>
      <c r="AL145" s="125">
        <v>7.2</v>
      </c>
      <c r="AM145" s="125">
        <v>0.8</v>
      </c>
      <c r="AN145" s="125">
        <v>0</v>
      </c>
    </row>
    <row r="146" spans="1:40" s="105" customFormat="1">
      <c r="A146" s="205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127"/>
      <c r="M146" s="130"/>
      <c r="N146" s="61"/>
      <c r="O146" s="61"/>
      <c r="P146" s="61"/>
      <c r="Q146" s="61"/>
      <c r="R146" s="61"/>
      <c r="S146" s="190"/>
      <c r="AJ146" s="124">
        <v>39599</v>
      </c>
      <c r="AK146" s="125">
        <v>8.2200000000000006</v>
      </c>
      <c r="AL146" s="125">
        <v>7.4</v>
      </c>
      <c r="AM146" s="125">
        <v>0.8</v>
      </c>
      <c r="AN146" s="125">
        <v>0</v>
      </c>
    </row>
    <row r="147" spans="1:40" s="105" customFormat="1">
      <c r="A147" s="20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127"/>
      <c r="M147" s="130"/>
      <c r="N147" s="61"/>
      <c r="O147" s="61"/>
      <c r="P147" s="61"/>
      <c r="Q147" s="61"/>
      <c r="R147" s="61"/>
      <c r="S147" s="190"/>
      <c r="AJ147" s="124">
        <v>39629</v>
      </c>
      <c r="AK147" s="125">
        <v>8.84</v>
      </c>
      <c r="AL147" s="125">
        <v>7.6</v>
      </c>
      <c r="AM147" s="125">
        <v>1</v>
      </c>
      <c r="AN147" s="125">
        <v>0</v>
      </c>
    </row>
    <row r="148" spans="1:40" s="105" customFormat="1">
      <c r="A148" s="205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127"/>
      <c r="M148" s="130"/>
      <c r="N148" s="61"/>
      <c r="O148" s="61"/>
      <c r="P148" s="61"/>
      <c r="Q148" s="61"/>
      <c r="R148" s="61"/>
      <c r="S148" s="190"/>
      <c r="AJ148" s="124">
        <v>39660</v>
      </c>
      <c r="AK148" s="125">
        <v>10.029999999999999</v>
      </c>
      <c r="AL148" s="125">
        <v>8</v>
      </c>
      <c r="AM148" s="125">
        <v>1.3</v>
      </c>
      <c r="AN148" s="125">
        <v>0</v>
      </c>
    </row>
    <row r="149" spans="1:40" s="105" customFormat="1">
      <c r="A149" s="205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127"/>
      <c r="M149" s="130"/>
      <c r="N149" s="61"/>
      <c r="O149" s="61"/>
      <c r="P149" s="61"/>
      <c r="Q149" s="61"/>
      <c r="R149" s="61"/>
      <c r="S149" s="190"/>
      <c r="AJ149" s="124">
        <v>39691</v>
      </c>
      <c r="AK149" s="125">
        <v>10.06</v>
      </c>
      <c r="AL149" s="125">
        <v>8.1999999999999993</v>
      </c>
      <c r="AM149" s="125">
        <v>0.7</v>
      </c>
      <c r="AN149" s="125">
        <v>0</v>
      </c>
    </row>
    <row r="150" spans="1:40" s="105" customFormat="1">
      <c r="A150" s="205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127"/>
      <c r="M150" s="130"/>
      <c r="N150" s="61"/>
      <c r="O150" s="61"/>
      <c r="P150" s="61"/>
      <c r="Q150" s="61"/>
      <c r="R150" s="61"/>
      <c r="S150" s="190"/>
      <c r="AJ150" s="124">
        <v>39721</v>
      </c>
      <c r="AK150" s="125">
        <v>9.1300000000000008</v>
      </c>
      <c r="AL150" s="125">
        <v>8.3000000000000007</v>
      </c>
      <c r="AM150" s="125">
        <v>-0.8</v>
      </c>
      <c r="AN150" s="125">
        <v>0</v>
      </c>
    </row>
    <row r="151" spans="1:40" s="105" customFormat="1">
      <c r="A151" s="205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127"/>
      <c r="M151" s="130"/>
      <c r="N151" s="61"/>
      <c r="O151" s="61"/>
      <c r="P151" s="61"/>
      <c r="Q151" s="61"/>
      <c r="R151" s="61"/>
      <c r="S151" s="190"/>
      <c r="AJ151" s="124">
        <v>39752</v>
      </c>
      <c r="AK151" s="125">
        <v>6.59</v>
      </c>
      <c r="AL151" s="125">
        <v>8.1999999999999993</v>
      </c>
      <c r="AM151" s="125">
        <v>-1.6</v>
      </c>
      <c r="AN151" s="125">
        <v>0</v>
      </c>
    </row>
    <row r="152" spans="1:40" s="105" customFormat="1">
      <c r="A152" s="205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127"/>
      <c r="M152" s="130"/>
      <c r="N152" s="61"/>
      <c r="O152" s="61"/>
      <c r="P152" s="61"/>
      <c r="Q152" s="61"/>
      <c r="R152" s="61"/>
      <c r="S152" s="190"/>
      <c r="AJ152" s="124">
        <v>39782</v>
      </c>
      <c r="AK152" s="125">
        <v>1.99</v>
      </c>
      <c r="AL152" s="125">
        <v>7.6</v>
      </c>
      <c r="AM152" s="125">
        <v>-3.4</v>
      </c>
      <c r="AN152" s="125">
        <v>0</v>
      </c>
    </row>
    <row r="153" spans="1:40" s="105" customFormat="1">
      <c r="A153" s="205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127"/>
      <c r="M153" s="130"/>
      <c r="N153" s="61"/>
      <c r="O153" s="61"/>
      <c r="P153" s="61"/>
      <c r="Q153" s="61"/>
      <c r="R153" s="61"/>
      <c r="S153" s="190"/>
      <c r="AJ153" s="124">
        <v>39813</v>
      </c>
      <c r="AK153" s="125">
        <v>-1.1399999999999999</v>
      </c>
      <c r="AL153" s="125">
        <v>6.9</v>
      </c>
      <c r="AM153" s="125">
        <v>-2.2999999999999998</v>
      </c>
      <c r="AN153" s="125">
        <v>0</v>
      </c>
    </row>
    <row r="154" spans="1:40" s="105" customFormat="1">
      <c r="A154" s="205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127"/>
      <c r="M154" s="130"/>
      <c r="N154" s="61"/>
      <c r="O154" s="61"/>
      <c r="P154" s="61"/>
      <c r="Q154" s="61"/>
      <c r="R154" s="61"/>
      <c r="S154" s="190"/>
      <c r="AJ154" s="124">
        <v>39844</v>
      </c>
      <c r="AK154" s="125">
        <v>-3.35</v>
      </c>
      <c r="AL154" s="125">
        <v>-3.35</v>
      </c>
      <c r="AM154" s="125">
        <v>-1.4</v>
      </c>
      <c r="AN154" s="125">
        <v>0</v>
      </c>
    </row>
    <row r="155" spans="1:40" s="105" customFormat="1">
      <c r="A155" s="205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127"/>
      <c r="M155" s="130"/>
      <c r="N155" s="61"/>
      <c r="O155" s="61"/>
      <c r="P155" s="61"/>
      <c r="Q155" s="61"/>
      <c r="R155" s="61"/>
      <c r="S155" s="190"/>
      <c r="AJ155" s="124">
        <v>39872</v>
      </c>
      <c r="AK155" s="125">
        <v>-4.47</v>
      </c>
      <c r="AL155" s="125">
        <v>-3.9</v>
      </c>
      <c r="AM155" s="125">
        <v>-0.7</v>
      </c>
      <c r="AN155" s="125">
        <v>0</v>
      </c>
    </row>
    <row r="156" spans="1:40" s="105" customFormat="1">
      <c r="A156" s="205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127"/>
      <c r="M156" s="130"/>
      <c r="N156" s="61"/>
      <c r="O156" s="61"/>
      <c r="P156" s="61"/>
      <c r="Q156" s="61"/>
      <c r="R156" s="61"/>
      <c r="S156" s="190"/>
      <c r="AJ156" s="124">
        <v>39903</v>
      </c>
      <c r="AK156" s="125">
        <v>-6</v>
      </c>
      <c r="AL156" s="125">
        <v>-4.5999999999999996</v>
      </c>
      <c r="AM156" s="125">
        <v>-0.3</v>
      </c>
      <c r="AN156" s="125">
        <v>0</v>
      </c>
    </row>
    <row r="157" spans="1:40" s="105" customFormat="1">
      <c r="A157" s="205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127"/>
      <c r="M157" s="130"/>
      <c r="N157" s="61"/>
      <c r="O157" s="61"/>
      <c r="P157" s="61"/>
      <c r="Q157" s="61"/>
      <c r="R157" s="61"/>
      <c r="S157" s="190"/>
      <c r="AJ157" s="124">
        <v>39933</v>
      </c>
      <c r="AK157" s="125">
        <v>-6.6</v>
      </c>
      <c r="AL157" s="125">
        <v>-5.0999999999999996</v>
      </c>
      <c r="AM157" s="125">
        <v>0.2</v>
      </c>
      <c r="AN157" s="125">
        <v>0</v>
      </c>
    </row>
    <row r="158" spans="1:40" s="105" customFormat="1">
      <c r="A158" s="205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127"/>
      <c r="M158" s="130"/>
      <c r="N158" s="61"/>
      <c r="O158" s="61"/>
      <c r="P158" s="61"/>
      <c r="Q158" s="61"/>
      <c r="R158" s="61"/>
      <c r="S158" s="190"/>
      <c r="AJ158" s="124">
        <v>39964</v>
      </c>
      <c r="AK158" s="125">
        <v>-7.2</v>
      </c>
      <c r="AL158" s="125">
        <v>-5.5</v>
      </c>
      <c r="AM158" s="125">
        <v>0.1</v>
      </c>
      <c r="AN158" s="125">
        <v>0</v>
      </c>
    </row>
    <row r="159" spans="1:40" s="105" customFormat="1">
      <c r="A159" s="205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127"/>
      <c r="M159" s="130"/>
      <c r="N159" s="61"/>
      <c r="O159" s="61"/>
      <c r="P159" s="61"/>
      <c r="Q159" s="61"/>
      <c r="R159" s="61"/>
      <c r="S159" s="190"/>
      <c r="AJ159" s="124">
        <v>39994</v>
      </c>
      <c r="AK159" s="125">
        <v>-7.8</v>
      </c>
      <c r="AL159" s="125">
        <v>-5.9</v>
      </c>
      <c r="AM159" s="125">
        <v>0.3</v>
      </c>
      <c r="AN159" s="125">
        <v>0</v>
      </c>
    </row>
    <row r="160" spans="1:40" s="105" customFormat="1">
      <c r="A160" s="205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127"/>
      <c r="M160" s="130"/>
      <c r="N160" s="61"/>
      <c r="O160" s="61"/>
      <c r="P160" s="61"/>
      <c r="Q160" s="61"/>
      <c r="R160" s="61"/>
      <c r="S160" s="190"/>
      <c r="AJ160" s="124">
        <v>40025</v>
      </c>
      <c r="AK160" s="125">
        <v>-8.1999999999999993</v>
      </c>
      <c r="AL160" s="125">
        <v>-6.2</v>
      </c>
      <c r="AM160" s="125">
        <v>1</v>
      </c>
      <c r="AN160" s="125">
        <v>0</v>
      </c>
    </row>
    <row r="161" spans="1:40" s="105" customFormat="1">
      <c r="A161" s="20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127"/>
      <c r="M161" s="130"/>
      <c r="N161" s="61"/>
      <c r="O161" s="61"/>
      <c r="P161" s="61"/>
      <c r="Q161" s="61"/>
      <c r="R161" s="61"/>
      <c r="S161" s="190"/>
      <c r="AJ161" s="124">
        <v>40056</v>
      </c>
      <c r="AK161" s="125">
        <v>-7.86</v>
      </c>
      <c r="AL161" s="125">
        <v>-6.4</v>
      </c>
      <c r="AM161" s="125">
        <v>0.8</v>
      </c>
      <c r="AN161" s="125">
        <v>0</v>
      </c>
    </row>
    <row r="162" spans="1:40" s="105" customFormat="1">
      <c r="A162" s="205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127"/>
      <c r="M162" s="130"/>
      <c r="N162" s="61"/>
      <c r="O162" s="61"/>
      <c r="P162" s="61"/>
      <c r="Q162" s="61"/>
      <c r="R162" s="61"/>
      <c r="S162" s="190"/>
      <c r="AJ162" s="124">
        <v>40086</v>
      </c>
      <c r="AK162" s="125">
        <v>-6.99</v>
      </c>
      <c r="AL162" s="125">
        <v>-6.5</v>
      </c>
      <c r="AM162" s="125">
        <v>0.6</v>
      </c>
      <c r="AN162" s="125">
        <v>0</v>
      </c>
    </row>
    <row r="163" spans="1:40" s="105" customFormat="1">
      <c r="A163" s="205"/>
      <c r="B163" s="82">
        <v>5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127"/>
      <c r="M163" s="130"/>
      <c r="N163" s="61"/>
      <c r="O163" s="61"/>
      <c r="P163" s="61"/>
      <c r="Q163" s="61"/>
      <c r="R163" s="61"/>
      <c r="S163" s="190"/>
      <c r="AJ163" s="124">
        <v>40117</v>
      </c>
      <c r="AK163" s="125">
        <v>-5.85</v>
      </c>
      <c r="AL163" s="125">
        <v>-6.4</v>
      </c>
      <c r="AM163" s="125">
        <v>0.1</v>
      </c>
      <c r="AN163" s="125">
        <v>0</v>
      </c>
    </row>
    <row r="164" spans="1:40" s="105" customFormat="1">
      <c r="A164" s="205"/>
      <c r="B164" s="82" t="s">
        <v>104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127"/>
      <c r="M164" s="130"/>
      <c r="N164" s="61"/>
      <c r="O164" s="61"/>
      <c r="P164" s="61"/>
      <c r="Q164" s="61"/>
      <c r="R164" s="61"/>
      <c r="S164" s="190"/>
      <c r="AJ164" s="124">
        <v>40147</v>
      </c>
      <c r="AK164" s="125">
        <v>-2.08</v>
      </c>
      <c r="AL164" s="125">
        <v>-6</v>
      </c>
      <c r="AM164" s="125">
        <v>0.6</v>
      </c>
      <c r="AN164" s="125">
        <v>0</v>
      </c>
    </row>
    <row r="165" spans="1:40" s="105" customFormat="1">
      <c r="A165" s="205"/>
      <c r="B165" s="82" t="s">
        <v>105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127"/>
      <c r="M165" s="130"/>
      <c r="N165" s="61"/>
      <c r="O165" s="61"/>
      <c r="P165" s="61"/>
      <c r="Q165" s="61"/>
      <c r="R165" s="61"/>
      <c r="S165" s="190"/>
      <c r="AJ165" s="124">
        <v>40178</v>
      </c>
      <c r="AK165" s="125">
        <v>1.7</v>
      </c>
      <c r="AL165" s="125">
        <v>-5.4</v>
      </c>
      <c r="AM165" s="125">
        <v>1</v>
      </c>
      <c r="AN165" s="125">
        <v>0</v>
      </c>
    </row>
    <row r="166" spans="1:40" s="105" customFormat="1">
      <c r="A166" s="205"/>
      <c r="B166" s="82" t="s">
        <v>106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127"/>
      <c r="M166" s="130"/>
      <c r="N166" s="61"/>
      <c r="O166" s="61"/>
      <c r="P166" s="61"/>
      <c r="Q166" s="61"/>
      <c r="R166" s="61"/>
      <c r="S166" s="190"/>
      <c r="AJ166" s="124">
        <v>40209</v>
      </c>
      <c r="AK166" s="125">
        <v>4.32</v>
      </c>
      <c r="AL166" s="125">
        <v>4.3</v>
      </c>
      <c r="AM166" s="125">
        <v>0.5</v>
      </c>
      <c r="AN166" s="125">
        <v>0</v>
      </c>
    </row>
    <row r="167" spans="1:40" s="105" customFormat="1">
      <c r="A167" s="205"/>
      <c r="B167" s="82" t="s">
        <v>107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127"/>
      <c r="M167" s="130"/>
      <c r="N167" s="61"/>
      <c r="O167" s="61"/>
      <c r="P167" s="61"/>
      <c r="Q167" s="61"/>
      <c r="R167" s="61"/>
      <c r="S167" s="190"/>
      <c r="AJ167" s="124">
        <v>40237</v>
      </c>
      <c r="AK167" s="125">
        <v>5.39</v>
      </c>
      <c r="AL167" s="125">
        <v>4.9000000000000004</v>
      </c>
      <c r="AM167" s="125">
        <v>0.4</v>
      </c>
      <c r="AN167" s="125">
        <v>0</v>
      </c>
    </row>
    <row r="168" spans="1:40" s="105" customFormat="1">
      <c r="A168" s="205"/>
      <c r="B168" s="82" t="s">
        <v>108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127"/>
      <c r="M168" s="130"/>
      <c r="N168" s="61"/>
      <c r="O168" s="61"/>
      <c r="P168" s="61"/>
      <c r="Q168" s="61"/>
      <c r="R168" s="61"/>
      <c r="S168" s="190"/>
      <c r="AJ168" s="124">
        <v>40268</v>
      </c>
      <c r="AK168" s="125">
        <v>5.91</v>
      </c>
      <c r="AL168" s="125">
        <v>5.21</v>
      </c>
      <c r="AM168" s="125">
        <v>0.5</v>
      </c>
      <c r="AN168" s="125">
        <v>0</v>
      </c>
    </row>
    <row r="169" spans="1:40" s="105" customFormat="1">
      <c r="A169" s="205"/>
      <c r="B169" s="82" t="s">
        <v>109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127"/>
      <c r="M169" s="130"/>
      <c r="N169" s="61"/>
      <c r="O169" s="61"/>
      <c r="P169" s="61"/>
      <c r="Q169" s="61"/>
      <c r="R169" s="61"/>
      <c r="S169" s="190"/>
      <c r="AJ169" s="124">
        <v>40298</v>
      </c>
      <c r="AK169" s="125">
        <v>6.81</v>
      </c>
      <c r="AL169" s="125">
        <v>5.61</v>
      </c>
      <c r="AM169" s="125">
        <v>1</v>
      </c>
      <c r="AN169" s="125">
        <v>0</v>
      </c>
    </row>
    <row r="170" spans="1:40" s="105" customFormat="1">
      <c r="A170" s="205"/>
      <c r="B170" s="82" t="s">
        <v>110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127"/>
      <c r="M170" s="130"/>
      <c r="N170" s="61"/>
      <c r="O170" s="61"/>
      <c r="P170" s="61"/>
      <c r="Q170" s="61"/>
      <c r="R170" s="61"/>
      <c r="S170" s="190"/>
      <c r="AJ170" s="124">
        <v>40329</v>
      </c>
      <c r="AK170" s="125">
        <v>7.13</v>
      </c>
      <c r="AL170" s="125">
        <v>5.9</v>
      </c>
      <c r="AM170" s="125">
        <v>0.6</v>
      </c>
      <c r="AN170" s="125">
        <v>0</v>
      </c>
    </row>
    <row r="171" spans="1:40" s="105" customFormat="1">
      <c r="A171" s="205"/>
      <c r="B171" s="82" t="s">
        <v>40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127"/>
      <c r="M171" s="130"/>
      <c r="N171" s="61"/>
      <c r="O171" s="61"/>
      <c r="P171" s="61"/>
      <c r="Q171" s="61"/>
      <c r="R171" s="61"/>
      <c r="S171" s="190"/>
      <c r="AJ171" s="124">
        <v>40359</v>
      </c>
      <c r="AK171" s="125">
        <v>6.41</v>
      </c>
      <c r="AL171" s="125">
        <v>6</v>
      </c>
      <c r="AM171" s="125">
        <v>-0.3</v>
      </c>
      <c r="AN171" s="125">
        <v>0</v>
      </c>
    </row>
    <row r="172" spans="1:40" s="105" customFormat="1">
      <c r="A172" s="205"/>
      <c r="B172" s="82" t="s">
        <v>41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127"/>
      <c r="M172" s="130"/>
      <c r="N172" s="61"/>
      <c r="O172" s="61"/>
      <c r="P172" s="61"/>
      <c r="Q172" s="61"/>
      <c r="R172" s="61"/>
      <c r="S172" s="190"/>
      <c r="AJ172" s="124">
        <v>40390</v>
      </c>
      <c r="AK172" s="125">
        <v>4.84</v>
      </c>
      <c r="AL172" s="125">
        <v>5.83</v>
      </c>
      <c r="AM172" s="125">
        <v>-0.4</v>
      </c>
      <c r="AN172" s="125">
        <v>0</v>
      </c>
    </row>
    <row r="173" spans="1:40" s="105" customFormat="1">
      <c r="A173" s="205"/>
      <c r="B173" s="82" t="s">
        <v>42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127"/>
      <c r="M173" s="130"/>
      <c r="N173" s="61"/>
      <c r="O173" s="61"/>
      <c r="P173" s="61"/>
      <c r="Q173" s="61"/>
      <c r="R173" s="61"/>
      <c r="S173" s="190"/>
      <c r="AJ173" s="124">
        <v>40421</v>
      </c>
      <c r="AK173" s="125">
        <v>4.32</v>
      </c>
      <c r="AL173" s="125">
        <v>5.64</v>
      </c>
      <c r="AM173" s="125">
        <v>0.4</v>
      </c>
      <c r="AN173" s="125">
        <v>0</v>
      </c>
    </row>
    <row r="174" spans="1:40" s="105" customFormat="1">
      <c r="A174" s="205"/>
      <c r="B174" s="82" t="s">
        <v>43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127"/>
      <c r="M174" s="130"/>
      <c r="N174" s="61"/>
      <c r="O174" s="61"/>
      <c r="P174" s="61"/>
      <c r="Q174" s="61"/>
      <c r="R174" s="61"/>
      <c r="S174" s="190"/>
      <c r="AJ174" s="124">
        <v>40451</v>
      </c>
      <c r="AK174" s="125">
        <v>4.33</v>
      </c>
      <c r="AL174" s="125">
        <v>5.5</v>
      </c>
      <c r="AM174" s="125">
        <v>0.6</v>
      </c>
      <c r="AN174" s="125">
        <v>0</v>
      </c>
    </row>
    <row r="175" spans="1:40" s="105" customFormat="1">
      <c r="A175" s="205"/>
      <c r="B175" s="82" t="s">
        <v>44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127"/>
      <c r="M175" s="130"/>
      <c r="N175" s="61"/>
      <c r="O175" s="61"/>
      <c r="P175" s="61"/>
      <c r="Q175" s="61"/>
      <c r="R175" s="61"/>
      <c r="S175" s="190"/>
      <c r="AJ175" s="124">
        <v>40482</v>
      </c>
      <c r="AK175" s="125">
        <v>5.04</v>
      </c>
      <c r="AL175" s="125">
        <v>5.45</v>
      </c>
      <c r="AM175" s="125">
        <v>0.7</v>
      </c>
      <c r="AN175" s="125">
        <v>0</v>
      </c>
    </row>
    <row r="176" spans="1:40" s="105" customFormat="1">
      <c r="A176" s="205"/>
      <c r="B176" s="82" t="s">
        <v>45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127"/>
      <c r="M176" s="130"/>
      <c r="N176" s="61"/>
      <c r="O176" s="61"/>
      <c r="P176" s="61"/>
      <c r="Q176" s="61"/>
      <c r="R176" s="61"/>
      <c r="S176" s="190"/>
      <c r="AJ176" s="124">
        <v>40512</v>
      </c>
      <c r="AK176" s="125">
        <v>6.06</v>
      </c>
      <c r="AL176" s="125">
        <v>5.51</v>
      </c>
      <c r="AM176" s="125">
        <v>1.4</v>
      </c>
      <c r="AN176" s="125">
        <v>0</v>
      </c>
    </row>
    <row r="177" spans="1:40" s="105" customFormat="1">
      <c r="A177" s="205"/>
      <c r="B177" s="82" t="s">
        <v>46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127"/>
      <c r="M177" s="130"/>
      <c r="N177" s="61"/>
      <c r="O177" s="61"/>
      <c r="P177" s="61"/>
      <c r="Q177" s="61"/>
      <c r="R177" s="61"/>
      <c r="S177" s="190"/>
      <c r="AJ177" s="124">
        <v>40543</v>
      </c>
      <c r="AK177" s="125">
        <v>5.93</v>
      </c>
      <c r="AL177" s="125">
        <v>5.54</v>
      </c>
      <c r="AM177" s="125">
        <v>0.7</v>
      </c>
      <c r="AN177" s="125">
        <v>0</v>
      </c>
    </row>
    <row r="178" spans="1:40" s="105" customFormat="1">
      <c r="A178" s="205"/>
      <c r="B178" s="82" t="s">
        <v>47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127"/>
      <c r="M178" s="130"/>
      <c r="N178" s="61"/>
      <c r="O178" s="61"/>
      <c r="P178" s="61"/>
      <c r="Q178" s="61"/>
      <c r="R178" s="61"/>
      <c r="S178" s="190"/>
      <c r="AJ178" s="124">
        <v>40574</v>
      </c>
      <c r="AK178" s="125">
        <v>6.6</v>
      </c>
      <c r="AL178" s="125">
        <v>6.6</v>
      </c>
      <c r="AM178" s="125">
        <v>0.87</v>
      </c>
      <c r="AN178" s="125">
        <v>0</v>
      </c>
    </row>
    <row r="179" spans="1:40" s="105" customFormat="1">
      <c r="A179" s="205"/>
      <c r="B179" s="82" t="s">
        <v>48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127"/>
      <c r="M179" s="130"/>
      <c r="N179" s="61"/>
      <c r="O179" s="61"/>
      <c r="P179" s="61"/>
      <c r="Q179" s="61"/>
      <c r="R179" s="61"/>
      <c r="S179" s="190"/>
      <c r="AJ179" s="124">
        <v>40602</v>
      </c>
      <c r="AK179" s="125">
        <v>7.23</v>
      </c>
      <c r="AL179" s="125">
        <v>6.94</v>
      </c>
      <c r="AM179" s="125">
        <v>0.85</v>
      </c>
      <c r="AN179" s="125">
        <v>0</v>
      </c>
    </row>
    <row r="180" spans="1:40" s="105" customFormat="1">
      <c r="A180" s="205"/>
      <c r="B180" s="82" t="s">
        <v>49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127"/>
      <c r="M180" s="130"/>
      <c r="N180" s="61"/>
      <c r="O180" s="61"/>
      <c r="P180" s="61"/>
      <c r="Q180" s="61"/>
      <c r="R180" s="61"/>
      <c r="S180" s="190"/>
      <c r="AJ180" s="124">
        <v>40633</v>
      </c>
      <c r="AK180" s="125">
        <v>7.31</v>
      </c>
      <c r="AL180" s="125">
        <v>7.06</v>
      </c>
      <c r="AM180" s="125">
        <v>0.62</v>
      </c>
      <c r="AN180" s="125">
        <v>0</v>
      </c>
    </row>
    <row r="181" spans="1:40" s="105" customFormat="1">
      <c r="A181" s="205"/>
      <c r="B181" s="82" t="s">
        <v>50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127"/>
      <c r="M181" s="130"/>
      <c r="N181" s="61"/>
      <c r="O181" s="61"/>
      <c r="P181" s="61"/>
      <c r="Q181" s="61"/>
      <c r="R181" s="61"/>
      <c r="S181" s="190"/>
      <c r="AJ181" s="124">
        <v>40663</v>
      </c>
      <c r="AK181" s="125">
        <v>6.82</v>
      </c>
      <c r="AL181" s="125">
        <v>7</v>
      </c>
      <c r="AM181" s="125">
        <v>0.55000000000000004</v>
      </c>
      <c r="AN181" s="125">
        <v>0</v>
      </c>
    </row>
    <row r="182" spans="1:40" s="105" customFormat="1">
      <c r="A182" s="205"/>
      <c r="B182" s="82" t="s">
        <v>51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127"/>
      <c r="M182" s="130"/>
      <c r="N182" s="61"/>
      <c r="O182" s="61"/>
      <c r="P182" s="61"/>
      <c r="Q182" s="61"/>
      <c r="R182" s="61"/>
      <c r="S182" s="190"/>
      <c r="AJ182" s="124">
        <v>40694</v>
      </c>
      <c r="AK182" s="125">
        <v>6.79</v>
      </c>
      <c r="AL182" s="125">
        <v>6.96</v>
      </c>
      <c r="AM182" s="125">
        <v>0.34</v>
      </c>
      <c r="AN182" s="125">
        <v>0</v>
      </c>
    </row>
    <row r="183" spans="1:40" s="105" customFormat="1">
      <c r="A183" s="205"/>
      <c r="B183" s="82" t="s">
        <v>52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127"/>
      <c r="M183" s="130"/>
      <c r="N183" s="61"/>
      <c r="O183" s="61"/>
      <c r="P183" s="61"/>
      <c r="Q183" s="61"/>
      <c r="R183" s="61"/>
      <c r="S183" s="190"/>
      <c r="AJ183" s="124">
        <v>40724</v>
      </c>
      <c r="AK183" s="125">
        <v>7.12</v>
      </c>
      <c r="AL183" s="125">
        <v>6.98</v>
      </c>
      <c r="AM183" s="125">
        <v>-0.03</v>
      </c>
      <c r="AN183" s="125">
        <v>0</v>
      </c>
    </row>
    <row r="184" spans="1:40" s="105" customFormat="1">
      <c r="A184" s="205"/>
      <c r="B184" s="82" t="s">
        <v>53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127"/>
      <c r="M184" s="130"/>
      <c r="N184" s="61"/>
      <c r="O184" s="61"/>
      <c r="P184" s="61"/>
      <c r="Q184" s="61"/>
      <c r="R184" s="61"/>
      <c r="S184" s="190"/>
      <c r="AJ184" s="124">
        <v>40755</v>
      </c>
      <c r="AK184" s="125">
        <v>7.54</v>
      </c>
      <c r="AL184" s="125">
        <v>7.06</v>
      </c>
      <c r="AM184" s="125">
        <v>0.03</v>
      </c>
      <c r="AN184" s="125">
        <v>0</v>
      </c>
    </row>
    <row r="185" spans="1:40" s="105" customFormat="1">
      <c r="A185" s="205"/>
      <c r="B185" s="82" t="s">
        <v>54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127"/>
      <c r="M185" s="130"/>
      <c r="N185" s="61"/>
      <c r="O185" s="61"/>
      <c r="P185" s="61"/>
      <c r="Q185" s="61"/>
      <c r="R185" s="61"/>
      <c r="S185" s="190"/>
      <c r="AJ185" s="124">
        <v>40786</v>
      </c>
      <c r="AK185" s="125">
        <v>7.25</v>
      </c>
      <c r="AL185" s="125">
        <v>7.09</v>
      </c>
      <c r="AM185" s="125">
        <v>0.11</v>
      </c>
      <c r="AN185" s="125">
        <v>0</v>
      </c>
    </row>
    <row r="186" spans="1:40" s="105" customFormat="1">
      <c r="A186" s="205"/>
      <c r="B186" s="82" t="s">
        <v>55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127"/>
      <c r="M186" s="130"/>
      <c r="N186" s="61"/>
      <c r="O186" s="61"/>
      <c r="P186" s="61"/>
      <c r="Q186" s="61"/>
      <c r="R186" s="61"/>
      <c r="S186" s="190"/>
      <c r="AJ186" s="124">
        <v>40816</v>
      </c>
      <c r="AK186" s="125">
        <v>6.52</v>
      </c>
      <c r="AL186" s="125">
        <v>7.02</v>
      </c>
      <c r="AM186" s="125">
        <v>0.02</v>
      </c>
      <c r="AN186" s="125">
        <v>0</v>
      </c>
    </row>
    <row r="187" spans="1:40" s="105" customFormat="1">
      <c r="A187" s="205"/>
      <c r="B187" s="82" t="s">
        <v>56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127"/>
      <c r="M187" s="130"/>
      <c r="N187" s="61"/>
      <c r="O187" s="61"/>
      <c r="P187" s="61"/>
      <c r="Q187" s="61"/>
      <c r="R187" s="61"/>
      <c r="S187" s="190"/>
      <c r="AJ187" s="124">
        <v>40847</v>
      </c>
      <c r="AK187" s="125">
        <v>5</v>
      </c>
      <c r="AL187" s="125">
        <v>6.82</v>
      </c>
      <c r="AM187" s="125">
        <v>-0.66</v>
      </c>
      <c r="AN187" s="125">
        <v>0</v>
      </c>
    </row>
    <row r="188" spans="1:40" s="105" customFormat="1">
      <c r="A188" s="205"/>
      <c r="B188" s="82" t="s">
        <v>57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127"/>
      <c r="M188" s="130"/>
      <c r="N188" s="61"/>
      <c r="O188" s="61"/>
      <c r="P188" s="61"/>
      <c r="Q188" s="61"/>
      <c r="R188" s="61"/>
      <c r="S188" s="190"/>
      <c r="AJ188" s="124">
        <v>40877</v>
      </c>
      <c r="AK188" s="125">
        <v>2.72</v>
      </c>
      <c r="AL188" s="125">
        <v>6.44</v>
      </c>
      <c r="AM188" s="125">
        <v>-0.68</v>
      </c>
      <c r="AN188" s="125">
        <v>0</v>
      </c>
    </row>
    <row r="189" spans="1:40" s="105" customFormat="1">
      <c r="A189" s="205"/>
      <c r="B189" s="82" t="s">
        <v>58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127"/>
      <c r="M189" s="130"/>
      <c r="N189" s="61"/>
      <c r="O189" s="61"/>
      <c r="P189" s="61"/>
      <c r="Q189" s="61"/>
      <c r="R189" s="61"/>
      <c r="S189" s="190"/>
      <c r="AJ189" s="124">
        <v>40908</v>
      </c>
      <c r="AK189" s="125">
        <v>1.69</v>
      </c>
      <c r="AL189" s="125">
        <v>6.03</v>
      </c>
      <c r="AM189" s="125">
        <v>-0.32</v>
      </c>
      <c r="AN189" s="125">
        <v>0</v>
      </c>
    </row>
    <row r="190" spans="1:40" s="105" customFormat="1">
      <c r="A190" s="205"/>
      <c r="B190" s="82" t="s">
        <v>59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127"/>
      <c r="M190" s="130"/>
      <c r="N190" s="61"/>
      <c r="O190" s="61"/>
      <c r="P190" s="61"/>
      <c r="Q190" s="61"/>
      <c r="R190" s="61"/>
      <c r="S190" s="190"/>
      <c r="AJ190" s="124">
        <v>40939</v>
      </c>
      <c r="AK190" s="125">
        <v>0.73</v>
      </c>
      <c r="AL190" s="125">
        <v>0.73</v>
      </c>
      <c r="AM190" s="125">
        <v>-7.0000000000000007E-2</v>
      </c>
      <c r="AN190" s="125">
        <v>0</v>
      </c>
    </row>
    <row r="191" spans="1:40" s="105" customFormat="1">
      <c r="A191" s="205"/>
      <c r="B191" s="82" t="s">
        <v>60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127"/>
      <c r="M191" s="130"/>
      <c r="N191" s="61"/>
      <c r="O191" s="61"/>
      <c r="P191" s="61"/>
      <c r="Q191" s="61"/>
      <c r="R191" s="61"/>
      <c r="S191" s="190"/>
      <c r="AJ191" s="124">
        <v>40968</v>
      </c>
      <c r="AK191" s="125">
        <v>0.03</v>
      </c>
      <c r="AL191" s="125">
        <v>0.38</v>
      </c>
      <c r="AM191" s="125">
        <v>0.14000000000000001</v>
      </c>
      <c r="AN191" s="125">
        <v>0</v>
      </c>
    </row>
    <row r="192" spans="1:40" s="105" customFormat="1">
      <c r="A192" s="205"/>
      <c r="B192" s="82" t="s">
        <v>61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127"/>
      <c r="M192" s="130"/>
      <c r="N192" s="61"/>
      <c r="O192" s="61"/>
      <c r="P192" s="61"/>
      <c r="Q192" s="61"/>
      <c r="R192" s="61"/>
      <c r="S192" s="190"/>
      <c r="AJ192" s="124">
        <v>40999</v>
      </c>
      <c r="AK192" s="125">
        <v>-0.32</v>
      </c>
      <c r="AL192" s="125">
        <v>0.15</v>
      </c>
      <c r="AM192" s="125">
        <v>0.27</v>
      </c>
      <c r="AN192" s="125">
        <v>0</v>
      </c>
    </row>
    <row r="193" spans="1:40" s="105" customFormat="1">
      <c r="A193" s="205"/>
      <c r="B193" s="82" t="s">
        <v>62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127"/>
      <c r="M193" s="130"/>
      <c r="N193" s="61"/>
      <c r="O193" s="61"/>
      <c r="P193" s="61"/>
      <c r="Q193" s="61"/>
      <c r="R193" s="61"/>
      <c r="S193" s="190"/>
      <c r="AJ193" s="124">
        <v>41029</v>
      </c>
      <c r="AK193" s="125">
        <v>-0.7</v>
      </c>
      <c r="AL193" s="125">
        <v>-7.0000000000000007E-2</v>
      </c>
      <c r="AM193" s="125">
        <v>0.16</v>
      </c>
      <c r="AN193" s="125">
        <v>0</v>
      </c>
    </row>
    <row r="194" spans="1:40" s="105" customFormat="1">
      <c r="A194" s="205"/>
      <c r="B194" s="82" t="s">
        <v>63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127"/>
      <c r="M194" s="130"/>
      <c r="N194" s="61"/>
      <c r="O194" s="61"/>
      <c r="P194" s="61"/>
      <c r="Q194" s="61"/>
      <c r="R194" s="61"/>
      <c r="S194" s="190"/>
      <c r="AJ194" s="124">
        <v>41060</v>
      </c>
      <c r="AK194" s="125">
        <v>-1.4</v>
      </c>
      <c r="AL194" s="125">
        <v>-0.34</v>
      </c>
      <c r="AM194" s="125">
        <v>-0.37</v>
      </c>
      <c r="AN194" s="125">
        <v>0</v>
      </c>
    </row>
    <row r="195" spans="1:40" s="105" customFormat="1">
      <c r="A195" s="205"/>
      <c r="B195" s="82" t="s">
        <v>64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127"/>
      <c r="M195" s="130"/>
      <c r="N195" s="61"/>
      <c r="O195" s="61"/>
      <c r="P195" s="61"/>
      <c r="Q195" s="61"/>
      <c r="R195" s="61"/>
      <c r="S195" s="190"/>
      <c r="AJ195" s="124">
        <v>41090</v>
      </c>
      <c r="AK195" s="125">
        <v>-2.08</v>
      </c>
      <c r="AL195" s="125">
        <v>-0.63</v>
      </c>
      <c r="AM195" s="125">
        <v>-0.73</v>
      </c>
      <c r="AN195" s="125">
        <v>0</v>
      </c>
    </row>
    <row r="196" spans="1:40" s="105" customFormat="1">
      <c r="A196" s="205"/>
      <c r="B196" s="82" t="s">
        <v>65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127"/>
      <c r="M196" s="130"/>
      <c r="N196" s="61"/>
      <c r="O196" s="61"/>
      <c r="P196" s="61"/>
      <c r="Q196" s="61"/>
      <c r="R196" s="61"/>
      <c r="S196" s="190"/>
      <c r="AJ196" s="124">
        <v>41121</v>
      </c>
      <c r="AK196" s="125">
        <v>-2.87</v>
      </c>
      <c r="AL196" s="125">
        <v>-0.95</v>
      </c>
      <c r="AM196" s="125">
        <v>-0.77</v>
      </c>
      <c r="AN196" s="125">
        <v>0</v>
      </c>
    </row>
    <row r="197" spans="1:40" s="105" customFormat="1">
      <c r="A197" s="205"/>
      <c r="B197" s="82" t="s">
        <v>66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127"/>
      <c r="M197" s="130"/>
      <c r="N197" s="61"/>
      <c r="O197" s="61"/>
      <c r="P197" s="61"/>
      <c r="Q197" s="61"/>
      <c r="R197" s="61"/>
      <c r="S197" s="190"/>
      <c r="AJ197" s="124">
        <v>41152</v>
      </c>
      <c r="AK197" s="125">
        <v>-3.48</v>
      </c>
      <c r="AL197" s="125">
        <v>-1.27</v>
      </c>
      <c r="AM197" s="125">
        <v>-0.52</v>
      </c>
      <c r="AN197" s="125">
        <v>0</v>
      </c>
    </row>
    <row r="198" spans="1:40" s="105" customFormat="1">
      <c r="A198" s="205"/>
      <c r="B198" s="82" t="s">
        <v>67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127"/>
      <c r="M198" s="130"/>
      <c r="N198" s="61"/>
      <c r="O198" s="61"/>
      <c r="P198" s="61"/>
      <c r="Q198" s="61"/>
      <c r="R198" s="61"/>
      <c r="S198" s="190"/>
      <c r="AJ198" s="124">
        <v>41182</v>
      </c>
      <c r="AK198" s="125">
        <v>-3.55</v>
      </c>
      <c r="AL198" s="125">
        <v>-1.53</v>
      </c>
      <c r="AM198" s="125">
        <v>-0.06</v>
      </c>
      <c r="AN198" s="125">
        <v>0</v>
      </c>
    </row>
    <row r="199" spans="1:40" s="105" customFormat="1">
      <c r="A199" s="205"/>
      <c r="B199" s="82" t="s">
        <v>68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127"/>
      <c r="M199" s="130"/>
      <c r="N199" s="61"/>
      <c r="O199" s="61"/>
      <c r="P199" s="61"/>
      <c r="Q199" s="61"/>
      <c r="R199" s="61"/>
      <c r="S199" s="190"/>
      <c r="AJ199" s="124">
        <v>41213</v>
      </c>
      <c r="AK199" s="125">
        <v>-2.76</v>
      </c>
      <c r="AL199" s="125">
        <v>-1.65</v>
      </c>
      <c r="AM199" s="125">
        <v>0.16</v>
      </c>
      <c r="AN199" s="125">
        <v>0</v>
      </c>
    </row>
    <row r="200" spans="1:40" s="105" customFormat="1">
      <c r="A200" s="205"/>
      <c r="B200" s="82" t="s">
        <v>69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127"/>
      <c r="M200" s="130"/>
      <c r="N200" s="61"/>
      <c r="O200" s="61"/>
      <c r="P200" s="61"/>
      <c r="Q200" s="61"/>
      <c r="R200" s="61"/>
      <c r="S200" s="190"/>
      <c r="AJ200" s="124">
        <v>41243</v>
      </c>
      <c r="AK200" s="125">
        <v>-2.2000000000000002</v>
      </c>
      <c r="AL200" s="125">
        <v>-1.7</v>
      </c>
      <c r="AM200" s="125">
        <v>-0.12</v>
      </c>
      <c r="AN200" s="125">
        <v>0</v>
      </c>
    </row>
    <row r="201" spans="1:40" s="105" customFormat="1">
      <c r="A201" s="205"/>
      <c r="B201" s="82" t="s">
        <v>70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127"/>
      <c r="M201" s="130"/>
      <c r="N201" s="61"/>
      <c r="O201" s="61"/>
      <c r="P201" s="61"/>
      <c r="Q201" s="61"/>
      <c r="R201" s="61"/>
      <c r="S201" s="190"/>
      <c r="AJ201" s="124">
        <v>41274</v>
      </c>
      <c r="AK201" s="125">
        <v>-1.94</v>
      </c>
      <c r="AL201" s="125">
        <v>-1.72</v>
      </c>
      <c r="AM201" s="125">
        <v>-0.06</v>
      </c>
      <c r="AN201" s="125">
        <v>0</v>
      </c>
    </row>
    <row r="202" spans="1:40" s="105" customFormat="1">
      <c r="A202" s="205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127"/>
      <c r="M202" s="130"/>
      <c r="N202" s="61"/>
      <c r="O202" s="61"/>
      <c r="P202" s="61"/>
      <c r="Q202" s="61"/>
      <c r="R202" s="61"/>
      <c r="S202" s="190"/>
      <c r="AJ202" s="124">
        <v>41305</v>
      </c>
      <c r="AK202" s="125">
        <v>-1.64</v>
      </c>
      <c r="AL202" s="125">
        <v>-1.64</v>
      </c>
      <c r="AM202" s="125">
        <v>0.24</v>
      </c>
      <c r="AN202" s="125">
        <v>0</v>
      </c>
    </row>
    <row r="203" spans="1:40" s="105" customFormat="1">
      <c r="A203" s="205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127"/>
      <c r="M203" s="130"/>
      <c r="N203" s="61"/>
      <c r="O203" s="61"/>
      <c r="P203" s="61"/>
      <c r="Q203" s="61"/>
      <c r="R203" s="61"/>
      <c r="S203" s="190"/>
      <c r="AJ203" s="124">
        <v>41333</v>
      </c>
      <c r="AK203" s="125">
        <v>-1.63</v>
      </c>
      <c r="AL203" s="125">
        <v>-1.63</v>
      </c>
      <c r="AM203" s="125">
        <v>0.15</v>
      </c>
      <c r="AN203" s="125">
        <v>0</v>
      </c>
    </row>
    <row r="204" spans="1:40" s="105" customFormat="1">
      <c r="A204" s="205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127"/>
      <c r="M204" s="130"/>
      <c r="N204" s="61"/>
      <c r="O204" s="61"/>
      <c r="P204" s="61"/>
      <c r="Q204" s="61"/>
      <c r="R204" s="61"/>
      <c r="S204" s="190"/>
      <c r="AJ204" s="124">
        <v>41364</v>
      </c>
      <c r="AK204" s="125">
        <v>-1.92</v>
      </c>
      <c r="AL204" s="125">
        <v>-1.73</v>
      </c>
      <c r="AM204" s="125">
        <v>-0.03</v>
      </c>
      <c r="AN204" s="125">
        <v>0</v>
      </c>
    </row>
    <row r="205" spans="1:40" s="105" customFormat="1">
      <c r="A205" s="205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127"/>
      <c r="M205" s="130"/>
      <c r="N205" s="61"/>
      <c r="O205" s="61"/>
      <c r="P205" s="61"/>
      <c r="Q205" s="61"/>
      <c r="R205" s="61"/>
      <c r="S205" s="190"/>
      <c r="AJ205" s="124">
        <v>41394</v>
      </c>
      <c r="AK205" s="125">
        <v>-2.62</v>
      </c>
      <c r="AL205" s="125">
        <v>-1.95</v>
      </c>
      <c r="AM205" s="125">
        <v>-0.55000000000000004</v>
      </c>
      <c r="AN205" s="125">
        <v>0</v>
      </c>
    </row>
    <row r="206" spans="1:40" s="105" customFormat="1">
      <c r="A206" s="205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127"/>
      <c r="M206" s="130"/>
      <c r="N206" s="61"/>
      <c r="O206" s="61"/>
      <c r="P206" s="61"/>
      <c r="Q206" s="61"/>
      <c r="R206" s="61"/>
      <c r="S206" s="190"/>
      <c r="AJ206" s="124">
        <v>41425</v>
      </c>
      <c r="AK206" s="125">
        <v>-2.87</v>
      </c>
      <c r="AL206" s="125">
        <v>-2.13</v>
      </c>
      <c r="AM206" s="125">
        <v>-0.62</v>
      </c>
      <c r="AN206" s="125">
        <v>0</v>
      </c>
    </row>
    <row r="207" spans="1:40" s="105" customFormat="1">
      <c r="A207" s="205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127"/>
      <c r="M207" s="130"/>
      <c r="N207" s="61"/>
      <c r="O207" s="61"/>
      <c r="P207" s="61"/>
      <c r="Q207" s="61"/>
      <c r="R207" s="61"/>
      <c r="S207" s="190"/>
      <c r="AJ207" s="124">
        <v>41455</v>
      </c>
      <c r="AK207" s="125">
        <v>-2.7</v>
      </c>
      <c r="AL207" s="125">
        <v>-2.23</v>
      </c>
      <c r="AM207" s="125">
        <v>-0.55000000000000004</v>
      </c>
      <c r="AN207" s="125">
        <v>0</v>
      </c>
    </row>
    <row r="208" spans="1:40" s="105" customFormat="1">
      <c r="A208" s="205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127"/>
      <c r="M208" s="130"/>
      <c r="N208" s="61"/>
      <c r="O208" s="61"/>
      <c r="P208" s="61"/>
      <c r="Q208" s="61"/>
      <c r="R208" s="61"/>
      <c r="S208" s="190"/>
      <c r="AJ208" s="124">
        <v>41486</v>
      </c>
      <c r="AK208" s="125">
        <v>-2.27</v>
      </c>
      <c r="AL208" s="125">
        <v>-2.23</v>
      </c>
      <c r="AM208" s="125">
        <v>-0.33</v>
      </c>
      <c r="AN208" s="125">
        <v>0</v>
      </c>
    </row>
    <row r="209" spans="1:40" s="105" customFormat="1">
      <c r="A209" s="205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127"/>
      <c r="M209" s="130"/>
      <c r="N209" s="83"/>
      <c r="O209" s="83"/>
      <c r="P209" s="83"/>
      <c r="Q209" s="83"/>
      <c r="R209" s="83"/>
      <c r="S209" s="190"/>
      <c r="AJ209" s="124">
        <v>41517</v>
      </c>
      <c r="AK209" s="125">
        <v>-1.62</v>
      </c>
      <c r="AL209" s="125">
        <v>-2.16</v>
      </c>
      <c r="AM209" s="125">
        <v>0.14000000000000001</v>
      </c>
      <c r="AN209" s="125">
        <v>0</v>
      </c>
    </row>
    <row r="210" spans="1:40" s="105" customFormat="1">
      <c r="A210" s="205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127"/>
      <c r="M210" s="130"/>
      <c r="N210" s="61"/>
      <c r="O210" s="61"/>
      <c r="P210" s="61"/>
      <c r="Q210" s="61"/>
      <c r="R210" s="61"/>
      <c r="S210" s="190"/>
      <c r="AJ210" s="124">
        <v>41547</v>
      </c>
      <c r="AK210" s="125">
        <v>-1.34</v>
      </c>
      <c r="AL210" s="125">
        <v>-2.0699999999999998</v>
      </c>
      <c r="AM210" s="125">
        <v>0.23</v>
      </c>
      <c r="AN210" s="125">
        <v>0</v>
      </c>
    </row>
    <row r="211" spans="1:40" s="105" customFormat="1">
      <c r="A211" s="205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127"/>
      <c r="M211" s="130"/>
      <c r="N211" s="61"/>
      <c r="O211" s="61"/>
      <c r="P211" s="61"/>
      <c r="Q211" s="61"/>
      <c r="R211" s="61"/>
      <c r="S211" s="190"/>
      <c r="AJ211" s="124">
        <v>41578</v>
      </c>
      <c r="AK211" s="125">
        <v>-1.51</v>
      </c>
      <c r="AL211" s="125">
        <v>-2.0099999999999998</v>
      </c>
      <c r="AM211" s="125">
        <v>0</v>
      </c>
      <c r="AN211" s="125">
        <v>0</v>
      </c>
    </row>
    <row r="212" spans="1:40" s="105" customFormat="1">
      <c r="A212" s="205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127"/>
      <c r="M212" s="130"/>
      <c r="N212" s="61"/>
      <c r="O212" s="61"/>
      <c r="P212" s="61"/>
      <c r="Q212" s="61"/>
      <c r="R212" s="61"/>
      <c r="S212" s="190"/>
      <c r="AJ212" s="124">
        <v>41608</v>
      </c>
      <c r="AK212" s="125">
        <v>-1.42</v>
      </c>
      <c r="AL212" s="125">
        <v>-1.96</v>
      </c>
      <c r="AM212" s="125">
        <v>-0.03</v>
      </c>
      <c r="AN212" s="125">
        <v>0</v>
      </c>
    </row>
    <row r="213" spans="1:40" s="105" customFormat="1">
      <c r="A213" s="205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127"/>
      <c r="M213" s="130"/>
      <c r="N213" s="61"/>
      <c r="O213" s="61"/>
      <c r="P213" s="61"/>
      <c r="Q213" s="61"/>
      <c r="R213" s="61"/>
      <c r="S213" s="190"/>
      <c r="AJ213" s="124">
        <v>41639</v>
      </c>
      <c r="AK213" s="125">
        <v>-1.36</v>
      </c>
      <c r="AL213" s="125">
        <v>-1.91</v>
      </c>
      <c r="AM213" s="125">
        <v>0.01</v>
      </c>
      <c r="AN213" s="125">
        <v>0</v>
      </c>
    </row>
    <row r="214" spans="1:40" s="105" customFormat="1">
      <c r="A214" s="205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27"/>
      <c r="M214" s="130"/>
      <c r="N214" s="61"/>
      <c r="O214" s="61"/>
      <c r="P214" s="61"/>
      <c r="Q214" s="61"/>
      <c r="R214" s="61"/>
      <c r="S214" s="190"/>
      <c r="AJ214" s="124">
        <v>41670</v>
      </c>
      <c r="AK214" s="125">
        <v>-1.64</v>
      </c>
      <c r="AL214" s="125">
        <v>-1.64</v>
      </c>
      <c r="AM214" s="125">
        <v>-0.05</v>
      </c>
      <c r="AN214" s="125">
        <v>0</v>
      </c>
    </row>
    <row r="215" spans="1:40" s="105" customFormat="1">
      <c r="A215" s="205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127"/>
      <c r="M215" s="130"/>
      <c r="N215" s="61"/>
      <c r="O215" s="61"/>
      <c r="P215" s="61"/>
      <c r="Q215" s="61"/>
      <c r="R215" s="61"/>
      <c r="S215" s="190"/>
      <c r="AJ215" s="124">
        <v>41698</v>
      </c>
      <c r="AK215" s="125">
        <v>-2</v>
      </c>
      <c r="AL215" s="125">
        <v>-1.8</v>
      </c>
      <c r="AM215" s="125">
        <v>-0.2</v>
      </c>
      <c r="AN215" s="125">
        <v>0</v>
      </c>
    </row>
    <row r="216" spans="1:40" s="105" customFormat="1">
      <c r="A216" s="205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127"/>
      <c r="M216" s="130"/>
      <c r="N216" s="61"/>
      <c r="O216" s="61"/>
      <c r="P216" s="61"/>
      <c r="Q216" s="61"/>
      <c r="R216" s="61"/>
      <c r="S216" s="190"/>
      <c r="AJ216" s="124">
        <v>41729</v>
      </c>
      <c r="AK216" s="125">
        <v>-2.3018999999999998</v>
      </c>
      <c r="AL216" s="125">
        <v>-2</v>
      </c>
      <c r="AM216" s="125">
        <v>-0.3</v>
      </c>
      <c r="AN216" s="125">
        <v>0</v>
      </c>
    </row>
    <row r="217" spans="1:40" s="105" customFormat="1">
      <c r="A217" s="205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127"/>
      <c r="M217" s="130"/>
      <c r="N217" s="61"/>
      <c r="O217" s="61"/>
      <c r="P217" s="61"/>
      <c r="Q217" s="61"/>
      <c r="R217" s="61"/>
      <c r="S217" s="190"/>
      <c r="AJ217" s="124">
        <v>41759</v>
      </c>
      <c r="AK217" s="125">
        <v>-2.0042</v>
      </c>
      <c r="AL217" s="125">
        <v>-1.9911000000000001</v>
      </c>
      <c r="AM217" s="125">
        <v>-0.24740000000000001</v>
      </c>
      <c r="AN217" s="125">
        <v>0</v>
      </c>
    </row>
    <row r="218" spans="1:40" s="105" customFormat="1">
      <c r="A218" s="20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127"/>
      <c r="M218" s="130"/>
      <c r="N218" s="61"/>
      <c r="O218" s="61"/>
      <c r="P218" s="61"/>
      <c r="Q218" s="61"/>
      <c r="R218" s="61"/>
      <c r="S218" s="190"/>
      <c r="AJ218" s="124">
        <v>41790</v>
      </c>
      <c r="AK218" s="125">
        <v>-1.4463999999999999</v>
      </c>
      <c r="AL218" s="125">
        <v>-1.883</v>
      </c>
      <c r="AM218" s="125">
        <v>-5.5100000000000003E-2</v>
      </c>
      <c r="AN218" s="125">
        <v>0</v>
      </c>
    </row>
    <row r="219" spans="1:40" s="105" customFormat="1">
      <c r="A219" s="205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127"/>
      <c r="M219" s="130"/>
      <c r="N219" s="61"/>
      <c r="O219" s="61"/>
      <c r="P219" s="61"/>
      <c r="Q219" s="61"/>
      <c r="R219" s="61"/>
      <c r="S219" s="190"/>
      <c r="AJ219" s="124">
        <v>41820</v>
      </c>
      <c r="AK219" s="125">
        <v>-1.1092</v>
      </c>
      <c r="AL219" s="125">
        <v>-1.7555000000000001</v>
      </c>
      <c r="AM219" s="125">
        <v>-0.21379999999999999</v>
      </c>
      <c r="AN219" s="125">
        <v>0</v>
      </c>
    </row>
    <row r="220" spans="1:40" s="105" customFormat="1">
      <c r="A220" s="205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127"/>
      <c r="M220" s="130"/>
      <c r="N220" s="61"/>
      <c r="O220" s="61"/>
      <c r="P220" s="61"/>
      <c r="Q220" s="61"/>
      <c r="R220" s="61"/>
      <c r="S220" s="190"/>
      <c r="AJ220" s="124">
        <v>41851</v>
      </c>
      <c r="AK220" s="125">
        <v>-0.86880000000000002</v>
      </c>
      <c r="AL220" s="125">
        <v>-1.6304000000000001</v>
      </c>
      <c r="AM220" s="125">
        <v>-9.2600000000000002E-2</v>
      </c>
      <c r="AN220" s="125">
        <v>0</v>
      </c>
    </row>
    <row r="221" spans="1:40" s="105" customFormat="1">
      <c r="A221" s="205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127"/>
      <c r="M221" s="130"/>
      <c r="N221" s="61"/>
      <c r="O221" s="61"/>
      <c r="P221" s="61"/>
      <c r="Q221" s="61"/>
      <c r="R221" s="61"/>
      <c r="S221" s="190"/>
      <c r="AJ221" s="124">
        <v>41882</v>
      </c>
      <c r="AK221" s="125">
        <v>-1.2038</v>
      </c>
      <c r="AL221" s="125">
        <v>-1.5775999999999999</v>
      </c>
      <c r="AM221" s="125">
        <v>-0.1978</v>
      </c>
      <c r="AN221" s="125">
        <v>0</v>
      </c>
    </row>
    <row r="222" spans="1:40" s="105" customFormat="1">
      <c r="A222" s="205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127"/>
      <c r="M222" s="130"/>
      <c r="N222" s="61"/>
      <c r="O222" s="61"/>
      <c r="P222" s="61"/>
      <c r="Q222" s="61"/>
      <c r="R222" s="61"/>
      <c r="S222" s="190"/>
      <c r="AJ222" s="124">
        <v>41912</v>
      </c>
      <c r="AK222" s="125">
        <v>-1.7996000000000001</v>
      </c>
      <c r="AL222" s="125">
        <v>-1.6021000000000001</v>
      </c>
      <c r="AM222" s="125">
        <v>-0.4</v>
      </c>
      <c r="AN222" s="125">
        <v>0</v>
      </c>
    </row>
    <row r="223" spans="1:40" s="105" customFormat="1">
      <c r="A223" s="205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127"/>
      <c r="M223" s="130"/>
      <c r="N223" s="61"/>
      <c r="O223" s="61"/>
      <c r="P223" s="61"/>
      <c r="Q223" s="61"/>
      <c r="R223" s="61"/>
      <c r="S223" s="190"/>
      <c r="AJ223" s="124">
        <v>41943</v>
      </c>
      <c r="AK223" s="125">
        <v>-2.2427999999999999</v>
      </c>
      <c r="AL223" s="125">
        <v>-1.6657999999999999</v>
      </c>
      <c r="AM223" s="125">
        <v>-0.4</v>
      </c>
      <c r="AN223" s="125">
        <v>0</v>
      </c>
    </row>
    <row r="224" spans="1:40" s="105" customFormat="1">
      <c r="A224" s="205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127"/>
      <c r="M224" s="130"/>
      <c r="N224" s="61"/>
      <c r="O224" s="61"/>
      <c r="P224" s="61"/>
      <c r="Q224" s="61"/>
      <c r="R224" s="61"/>
      <c r="S224" s="190"/>
      <c r="AJ224" s="124">
        <v>41973</v>
      </c>
      <c r="AK224" s="125">
        <v>-2.6928000000000001</v>
      </c>
      <c r="AL224" s="125">
        <v>-1.7585999999999999</v>
      </c>
      <c r="AM224" s="125">
        <v>-0.49259999999999998</v>
      </c>
      <c r="AN224" s="125">
        <v>0</v>
      </c>
    </row>
    <row r="225" spans="1:40" s="105" customFormat="1">
      <c r="A225" s="205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127"/>
      <c r="M225" s="130"/>
      <c r="N225" s="61"/>
      <c r="O225" s="61"/>
      <c r="P225" s="61"/>
      <c r="Q225" s="61"/>
      <c r="R225" s="61"/>
      <c r="S225" s="190"/>
      <c r="AJ225" s="124">
        <v>42004</v>
      </c>
      <c r="AK225" s="125">
        <v>-3.3151999999999999</v>
      </c>
      <c r="AL225" s="125">
        <v>-1.8875999999999999</v>
      </c>
      <c r="AM225" s="125">
        <v>-0.62970000000000004</v>
      </c>
      <c r="AN225" s="125">
        <v>0</v>
      </c>
    </row>
    <row r="226" spans="1:40" s="105" customFormat="1">
      <c r="A226" s="205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127"/>
      <c r="M226" s="130"/>
      <c r="N226" s="61"/>
      <c r="O226" s="61"/>
      <c r="P226" s="61"/>
      <c r="Q226" s="61"/>
      <c r="R226" s="61"/>
      <c r="S226" s="190"/>
      <c r="AJ226" s="124">
        <v>42035</v>
      </c>
      <c r="AK226" s="125">
        <v>-4.3201999999999998</v>
      </c>
      <c r="AL226" s="125">
        <v>-4.3201999999999998</v>
      </c>
      <c r="AM226" s="125">
        <v>-1.0909</v>
      </c>
      <c r="AN226" s="125">
        <v>0</v>
      </c>
    </row>
    <row r="227" spans="1:40" s="105" customFormat="1">
      <c r="A227" s="205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127"/>
      <c r="M227" s="130"/>
      <c r="N227" s="61"/>
      <c r="O227" s="61"/>
      <c r="P227" s="61"/>
      <c r="Q227" s="61"/>
      <c r="R227" s="61"/>
      <c r="S227" s="190"/>
      <c r="AJ227" s="124">
        <v>42063</v>
      </c>
      <c r="AK227" s="125">
        <v>-4.7976000000000001</v>
      </c>
      <c r="AL227" s="125">
        <v>-4.5586000000000002</v>
      </c>
      <c r="AM227" s="125">
        <v>-0.73060000000000003</v>
      </c>
      <c r="AN227" s="125">
        <v>0</v>
      </c>
    </row>
    <row r="228" spans="1:40" s="105" customFormat="1">
      <c r="A228" s="205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127"/>
      <c r="M228" s="130"/>
      <c r="N228" s="61"/>
      <c r="O228" s="61"/>
      <c r="P228" s="61"/>
      <c r="Q228" s="61"/>
      <c r="R228" s="61"/>
      <c r="S228" s="190"/>
      <c r="AJ228" s="124">
        <v>42094</v>
      </c>
      <c r="AK228" s="125">
        <v>-4.5602999999999998</v>
      </c>
      <c r="AL228" s="125">
        <v>-4.5591999999999997</v>
      </c>
      <c r="AM228" s="125">
        <v>-7.1800000000000003E-2</v>
      </c>
      <c r="AN228" s="125">
        <v>0</v>
      </c>
    </row>
    <row r="229" spans="1:40" s="105" customFormat="1">
      <c r="A229" s="205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127"/>
      <c r="M229" s="130"/>
      <c r="N229" s="61"/>
      <c r="O229" s="61"/>
      <c r="P229" s="61"/>
      <c r="Q229" s="61"/>
      <c r="R229" s="61"/>
      <c r="S229" s="190"/>
      <c r="AJ229" s="124">
        <v>42124</v>
      </c>
      <c r="AK229" s="125">
        <v>-4.5724999999999998</v>
      </c>
      <c r="AL229" s="125">
        <v>-4.5625</v>
      </c>
      <c r="AM229" s="125">
        <v>-0.26019999999999999</v>
      </c>
      <c r="AN229" s="125">
        <v>0</v>
      </c>
    </row>
    <row r="230" spans="1:40" s="105" customFormat="1">
      <c r="A230" s="205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127"/>
      <c r="M230" s="130"/>
      <c r="N230" s="61"/>
      <c r="O230" s="61"/>
      <c r="P230" s="61"/>
      <c r="Q230" s="61"/>
      <c r="R230" s="61"/>
      <c r="S230" s="190"/>
      <c r="AJ230" s="124">
        <v>42155</v>
      </c>
      <c r="AK230" s="125">
        <v>-4.6070000000000002</v>
      </c>
      <c r="AL230" s="125">
        <v>-4.5713999999999997</v>
      </c>
      <c r="AM230" s="125">
        <v>-9.1200000000000003E-2</v>
      </c>
      <c r="AN230" s="125">
        <v>0</v>
      </c>
    </row>
    <row r="231" spans="1:40" s="105" customFormat="1">
      <c r="A231" s="205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127"/>
      <c r="M231" s="130"/>
      <c r="N231" s="61"/>
      <c r="O231" s="61"/>
      <c r="P231" s="61"/>
      <c r="Q231" s="61"/>
      <c r="R231" s="61"/>
      <c r="S231" s="190"/>
      <c r="AJ231" s="124">
        <v>42185</v>
      </c>
      <c r="AK231" s="125">
        <v>-4.8135000000000003</v>
      </c>
      <c r="AL231" s="125">
        <v>-4.6115000000000004</v>
      </c>
      <c r="AM231" s="125">
        <v>-0.42909999999999998</v>
      </c>
      <c r="AN231" s="125">
        <v>0</v>
      </c>
    </row>
    <row r="232" spans="1:40" s="105" customFormat="1">
      <c r="A232" s="205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127"/>
      <c r="M232" s="130"/>
      <c r="N232" s="61"/>
      <c r="O232" s="61"/>
      <c r="P232" s="61"/>
      <c r="Q232" s="61"/>
      <c r="R232" s="61"/>
      <c r="S232" s="190"/>
      <c r="AJ232" s="124">
        <v>42216</v>
      </c>
      <c r="AK232" s="125">
        <v>-5.3692000000000002</v>
      </c>
      <c r="AL232" s="125">
        <v>-4.7191999999999998</v>
      </c>
      <c r="AM232" s="125">
        <v>-0.67589999999999995</v>
      </c>
      <c r="AN232" s="125">
        <v>0</v>
      </c>
    </row>
    <row r="233" spans="1:40" s="105" customFormat="1">
      <c r="A233" s="205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127"/>
      <c r="M233" s="130"/>
      <c r="N233" s="61"/>
      <c r="O233" s="61"/>
      <c r="P233" s="61"/>
      <c r="Q233" s="61"/>
      <c r="R233" s="61"/>
      <c r="S233" s="190"/>
      <c r="AJ233" s="124">
        <v>42247</v>
      </c>
      <c r="AK233" s="125">
        <v>-5.9226999999999999</v>
      </c>
      <c r="AL233" s="125">
        <v>-4.8688000000000002</v>
      </c>
      <c r="AM233" s="125">
        <v>-0.78159999999999996</v>
      </c>
      <c r="AN233" s="125">
        <v>0</v>
      </c>
    </row>
    <row r="234" spans="1:40" s="105" customFormat="1">
      <c r="A234" s="205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127"/>
      <c r="M234" s="130"/>
      <c r="N234" s="61"/>
      <c r="O234" s="61"/>
      <c r="P234" s="61"/>
      <c r="Q234" s="61"/>
      <c r="R234" s="61"/>
      <c r="S234" s="190"/>
      <c r="AJ234" s="124">
        <v>42277</v>
      </c>
      <c r="AK234" s="125">
        <v>-5.9450000000000003</v>
      </c>
      <c r="AL234" s="125">
        <v>-4.9873000000000003</v>
      </c>
      <c r="AM234" s="125">
        <v>-0.40150000000000002</v>
      </c>
      <c r="AN234" s="125">
        <v>0</v>
      </c>
    </row>
    <row r="235" spans="1:40" s="105" customFormat="1">
      <c r="A235" s="205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127"/>
      <c r="M235" s="130"/>
      <c r="N235" s="61"/>
      <c r="O235" s="61"/>
      <c r="P235" s="61"/>
      <c r="Q235" s="61"/>
      <c r="R235" s="61"/>
      <c r="S235" s="190"/>
      <c r="AJ235" s="124">
        <v>42308</v>
      </c>
      <c r="AK235" s="125">
        <v>-5.9</v>
      </c>
      <c r="AL235" s="125">
        <v>-5.0999999999999996</v>
      </c>
      <c r="AM235" s="125">
        <v>-0.4</v>
      </c>
      <c r="AN235" s="125">
        <v>0</v>
      </c>
    </row>
    <row r="236" spans="1:40" s="105" customFormat="1">
      <c r="A236" s="205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127"/>
      <c r="M236" s="130"/>
      <c r="N236" s="61"/>
      <c r="O236" s="61"/>
      <c r="P236" s="61"/>
      <c r="Q236" s="61"/>
      <c r="R236" s="61"/>
      <c r="S236" s="190"/>
      <c r="AJ236" s="124">
        <v>42338</v>
      </c>
      <c r="AK236" s="125">
        <v>-5.9</v>
      </c>
      <c r="AL236" s="125">
        <v>-5.2</v>
      </c>
      <c r="AM236" s="125">
        <v>-0.5</v>
      </c>
      <c r="AN236" s="125">
        <v>0</v>
      </c>
    </row>
    <row r="237" spans="1:40" s="105" customFormat="1">
      <c r="A237" s="20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127"/>
      <c r="M237" s="130"/>
      <c r="N237" s="61"/>
      <c r="O237" s="61"/>
      <c r="P237" s="61"/>
      <c r="Q237" s="61"/>
      <c r="R237" s="61"/>
      <c r="S237" s="190"/>
      <c r="AJ237" s="124">
        <v>42369</v>
      </c>
      <c r="AK237" s="125">
        <v>-5.9</v>
      </c>
      <c r="AL237" s="125">
        <v>-5.2</v>
      </c>
      <c r="AM237" s="125">
        <v>-0.6</v>
      </c>
      <c r="AN237" s="125">
        <v>0</v>
      </c>
    </row>
    <row r="238" spans="1:40" s="105" customFormat="1">
      <c r="A238" s="205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127"/>
      <c r="M238" s="130"/>
      <c r="N238" s="61"/>
      <c r="O238" s="61"/>
      <c r="P238" s="61"/>
      <c r="Q238" s="61"/>
      <c r="R238" s="61"/>
      <c r="S238" s="190"/>
      <c r="AJ238" s="124">
        <v>42400</v>
      </c>
      <c r="AK238" s="125">
        <v>-5.3</v>
      </c>
      <c r="AL238" s="125">
        <v>-5.3</v>
      </c>
      <c r="AM238" s="125">
        <v>-0.5</v>
      </c>
      <c r="AN238" s="125">
        <v>0</v>
      </c>
    </row>
    <row r="239" spans="1:40" s="105" customFormat="1">
      <c r="A239" s="205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127"/>
      <c r="M239" s="130"/>
      <c r="N239" s="61"/>
      <c r="O239" s="61"/>
      <c r="P239" s="61"/>
      <c r="Q239" s="61"/>
      <c r="R239" s="61"/>
      <c r="S239" s="190"/>
      <c r="AJ239" s="124">
        <v>42429</v>
      </c>
      <c r="AK239" s="125">
        <v>-4.9000000000000004</v>
      </c>
      <c r="AL239" s="125">
        <v>-5.0999999999999996</v>
      </c>
      <c r="AM239" s="125">
        <v>-0.3</v>
      </c>
      <c r="AN239" s="125">
        <v>0</v>
      </c>
    </row>
    <row r="240" spans="1:40" s="105" customFormat="1">
      <c r="A240" s="205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127"/>
      <c r="M240" s="130"/>
      <c r="N240" s="61"/>
      <c r="O240" s="61"/>
      <c r="P240" s="61"/>
      <c r="Q240" s="61"/>
      <c r="R240" s="61"/>
      <c r="S240" s="190"/>
      <c r="AJ240" s="124">
        <v>42460</v>
      </c>
      <c r="AK240" s="125">
        <v>-4.3</v>
      </c>
      <c r="AL240" s="125">
        <v>-4.8</v>
      </c>
      <c r="AM240" s="125">
        <v>0.5</v>
      </c>
      <c r="AN240" s="125">
        <v>0</v>
      </c>
    </row>
    <row r="241" spans="1:40" s="105" customFormat="1">
      <c r="A241" s="205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127"/>
      <c r="M241" s="130"/>
      <c r="N241" s="61"/>
      <c r="O241" s="61"/>
      <c r="P241" s="61"/>
      <c r="Q241" s="61"/>
      <c r="R241" s="61"/>
      <c r="S241" s="190"/>
      <c r="AJ241" s="124">
        <v>42490</v>
      </c>
      <c r="AK241" s="125">
        <v>-3.4</v>
      </c>
      <c r="AL241" s="125">
        <v>-4.5</v>
      </c>
      <c r="AM241" s="125">
        <v>0.7</v>
      </c>
      <c r="AN241" s="125">
        <v>0</v>
      </c>
    </row>
    <row r="242" spans="1:40" s="105" customFormat="1">
      <c r="A242" s="205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127"/>
      <c r="M242" s="130"/>
      <c r="N242" s="61"/>
      <c r="O242" s="61"/>
      <c r="P242" s="61"/>
      <c r="Q242" s="61"/>
      <c r="R242" s="61"/>
      <c r="S242" s="190"/>
      <c r="AJ242" s="124">
        <v>42521</v>
      </c>
      <c r="AK242" s="125">
        <v>-2.8</v>
      </c>
      <c r="AL242" s="125">
        <v>-4.0999999999999996</v>
      </c>
      <c r="AM242" s="125">
        <v>0.5</v>
      </c>
      <c r="AN242" s="125">
        <v>0</v>
      </c>
    </row>
    <row r="243" spans="1:40" s="105" customFormat="1">
      <c r="A243" s="205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127"/>
      <c r="M243" s="130"/>
      <c r="N243" s="61"/>
      <c r="O243" s="61"/>
      <c r="P243" s="61"/>
      <c r="Q243" s="61"/>
      <c r="R243" s="61"/>
      <c r="S243" s="190"/>
      <c r="AJ243" s="124">
        <v>42551</v>
      </c>
      <c r="AK243" s="125">
        <v>-2.6</v>
      </c>
      <c r="AL243" s="125">
        <v>-3.9</v>
      </c>
      <c r="AM243" s="125">
        <v>-0.2</v>
      </c>
      <c r="AN243" s="125">
        <v>0</v>
      </c>
    </row>
    <row r="244" spans="1:40" s="105" customFormat="1">
      <c r="A244" s="205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127"/>
      <c r="M244" s="130"/>
      <c r="N244" s="61"/>
      <c r="O244" s="61"/>
      <c r="P244" s="61"/>
      <c r="Q244" s="61"/>
      <c r="R244" s="61"/>
      <c r="S244" s="190"/>
      <c r="AJ244" s="124">
        <v>42582</v>
      </c>
      <c r="AK244" s="125">
        <v>-1.7</v>
      </c>
      <c r="AL244" s="125">
        <v>-3.6</v>
      </c>
      <c r="AM244" s="125">
        <v>0.2</v>
      </c>
      <c r="AN244" s="125">
        <v>0</v>
      </c>
    </row>
    <row r="245" spans="1:40" s="105" customFormat="1">
      <c r="A245" s="205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127"/>
      <c r="M245" s="130"/>
      <c r="N245" s="61"/>
      <c r="O245" s="61"/>
      <c r="P245" s="61"/>
      <c r="Q245" s="61"/>
      <c r="R245" s="61"/>
      <c r="S245" s="190"/>
      <c r="AJ245" s="124">
        <v>42613</v>
      </c>
      <c r="AK245" s="125">
        <v>-0.8</v>
      </c>
      <c r="AL245" s="125">
        <v>-3.2</v>
      </c>
      <c r="AM245" s="125">
        <v>0.2</v>
      </c>
      <c r="AN245" s="125">
        <v>0</v>
      </c>
    </row>
    <row r="246" spans="1:40" s="105" customFormat="1">
      <c r="A246" s="205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127"/>
      <c r="M246" s="130"/>
      <c r="N246" s="61"/>
      <c r="O246" s="61"/>
      <c r="P246" s="61"/>
      <c r="Q246" s="61"/>
      <c r="R246" s="61"/>
      <c r="S246" s="190"/>
      <c r="AJ246" s="124">
        <v>42643</v>
      </c>
      <c r="AK246" s="125">
        <v>0.1</v>
      </c>
      <c r="AL246" s="125">
        <v>-2.9</v>
      </c>
      <c r="AM246" s="125">
        <v>0.5</v>
      </c>
      <c r="AN246" s="125">
        <v>0</v>
      </c>
    </row>
    <row r="247" spans="1:40" s="105" customFormat="1">
      <c r="A247" s="205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127"/>
      <c r="M247" s="130"/>
      <c r="N247" s="61"/>
      <c r="O247" s="61"/>
      <c r="P247" s="61"/>
      <c r="Q247" s="61"/>
      <c r="R247" s="61"/>
      <c r="S247" s="190"/>
      <c r="AJ247" s="124">
        <v>42674</v>
      </c>
      <c r="AK247" s="125">
        <v>1.2</v>
      </c>
      <c r="AL247" s="125">
        <v>-2.5</v>
      </c>
      <c r="AM247" s="125">
        <v>0.7</v>
      </c>
      <c r="AN247" s="125">
        <v>0</v>
      </c>
    </row>
    <row r="248" spans="1:40" s="105" customFormat="1">
      <c r="A248" s="205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127"/>
      <c r="M248" s="130"/>
      <c r="N248" s="61"/>
      <c r="O248" s="61"/>
      <c r="P248" s="61"/>
      <c r="Q248" s="61"/>
      <c r="R248" s="61"/>
      <c r="S248" s="190"/>
      <c r="AJ248" s="124">
        <v>42704</v>
      </c>
      <c r="AK248" s="125">
        <v>3.3</v>
      </c>
      <c r="AL248" s="125">
        <v>-2</v>
      </c>
      <c r="AM248" s="125">
        <v>1.5</v>
      </c>
      <c r="AN248" s="125">
        <v>0</v>
      </c>
    </row>
    <row r="249" spans="1:40" s="105" customFormat="1">
      <c r="A249" s="205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127"/>
      <c r="M249" s="130"/>
      <c r="N249" s="61"/>
      <c r="O249" s="61"/>
      <c r="P249" s="61"/>
      <c r="Q249" s="61"/>
      <c r="R249" s="61"/>
      <c r="S249" s="190"/>
      <c r="AJ249" s="124">
        <v>42735</v>
      </c>
      <c r="AK249" s="125">
        <v>5.5</v>
      </c>
      <c r="AL249" s="125">
        <v>-1.4</v>
      </c>
      <c r="AM249" s="125">
        <v>1.6</v>
      </c>
      <c r="AN249" s="125">
        <v>0</v>
      </c>
    </row>
    <row r="250" spans="1:40" s="105" customFormat="1">
      <c r="A250" s="205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127"/>
      <c r="M250" s="130"/>
      <c r="N250" s="61"/>
      <c r="O250" s="61"/>
      <c r="P250" s="61"/>
      <c r="Q250" s="61"/>
      <c r="R250" s="61"/>
      <c r="S250" s="190"/>
      <c r="AJ250" s="124">
        <v>42766</v>
      </c>
      <c r="AK250" s="125">
        <v>6.9</v>
      </c>
      <c r="AL250" s="125">
        <v>6.9</v>
      </c>
      <c r="AM250" s="125">
        <v>0.8</v>
      </c>
      <c r="AN250" s="125">
        <v>0.8</v>
      </c>
    </row>
    <row r="251" spans="1:40" s="105" customFormat="1">
      <c r="A251" s="205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127"/>
      <c r="M251" s="130"/>
      <c r="N251" s="61"/>
      <c r="O251" s="61"/>
      <c r="P251" s="61"/>
      <c r="Q251" s="61"/>
      <c r="R251" s="61"/>
      <c r="S251" s="190"/>
      <c r="AJ251" s="124">
        <v>42794</v>
      </c>
      <c r="AK251" s="125">
        <v>7.8</v>
      </c>
      <c r="AL251" s="125">
        <v>7.3</v>
      </c>
      <c r="AM251" s="125">
        <v>0.6</v>
      </c>
      <c r="AN251" s="125">
        <v>1.4</v>
      </c>
    </row>
    <row r="252" spans="1:40" s="105" customFormat="1">
      <c r="A252" s="205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127"/>
      <c r="M252" s="130"/>
      <c r="N252" s="61"/>
      <c r="O252" s="61"/>
      <c r="P252" s="61"/>
      <c r="Q252" s="61"/>
      <c r="R252" s="61"/>
      <c r="S252" s="190"/>
      <c r="AJ252" s="124">
        <v>42825</v>
      </c>
      <c r="AK252" s="125">
        <v>7.6</v>
      </c>
      <c r="AL252" s="125">
        <v>7.4</v>
      </c>
      <c r="AM252" s="125">
        <v>0.3</v>
      </c>
      <c r="AN252" s="125">
        <v>1.8</v>
      </c>
    </row>
    <row r="253" spans="1:40" s="105" customFormat="1">
      <c r="A253" s="205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127"/>
      <c r="M253" s="130"/>
      <c r="N253" s="61"/>
      <c r="O253" s="61"/>
      <c r="P253" s="61"/>
      <c r="Q253" s="61"/>
      <c r="R253" s="61"/>
      <c r="S253" s="190"/>
      <c r="AJ253" s="124">
        <v>42855</v>
      </c>
      <c r="AK253" s="125">
        <v>6.4</v>
      </c>
      <c r="AL253" s="125">
        <v>7.2</v>
      </c>
      <c r="AM253" s="125">
        <v>-0.4</v>
      </c>
      <c r="AN253" s="125">
        <v>1.3</v>
      </c>
    </row>
    <row r="254" spans="1:40" s="105" customFormat="1">
      <c r="A254" s="205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127"/>
      <c r="M254" s="130"/>
      <c r="N254" s="61"/>
      <c r="O254" s="61"/>
      <c r="P254" s="61"/>
      <c r="Q254" s="61"/>
      <c r="R254" s="61"/>
      <c r="S254" s="190"/>
      <c r="AJ254" s="124">
        <v>42886</v>
      </c>
      <c r="AK254" s="125">
        <v>5.5</v>
      </c>
      <c r="AL254" s="125">
        <v>6.8</v>
      </c>
      <c r="AM254" s="125">
        <v>-0.3</v>
      </c>
      <c r="AN254" s="125">
        <v>1</v>
      </c>
    </row>
    <row r="255" spans="1:40" s="105" customFormat="1">
      <c r="A255" s="205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127"/>
      <c r="M255" s="130"/>
      <c r="N255" s="61"/>
      <c r="O255" s="61"/>
      <c r="P255" s="61"/>
      <c r="Q255" s="61"/>
      <c r="R255" s="61"/>
      <c r="S255" s="190"/>
      <c r="AJ255" s="124">
        <v>42916</v>
      </c>
      <c r="AK255" s="125">
        <v>5.5</v>
      </c>
      <c r="AL255" s="125">
        <v>6.6</v>
      </c>
      <c r="AM255" s="125">
        <v>-0.2</v>
      </c>
      <c r="AN255" s="125">
        <v>0.8</v>
      </c>
    </row>
    <row r="256" spans="1:40" s="105" customFormat="1">
      <c r="A256" s="20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127"/>
      <c r="M256" s="130"/>
      <c r="N256" s="61"/>
      <c r="O256" s="61"/>
      <c r="P256" s="61"/>
      <c r="Q256" s="61"/>
      <c r="R256" s="61"/>
      <c r="S256" s="190"/>
      <c r="AJ256" s="124">
        <v>42947</v>
      </c>
      <c r="AK256" s="125">
        <v>5.5</v>
      </c>
      <c r="AL256" s="125">
        <v>6.4</v>
      </c>
      <c r="AM256" s="125">
        <v>0.2</v>
      </c>
      <c r="AN256" s="125">
        <v>0.9</v>
      </c>
    </row>
    <row r="257" spans="1:40" s="105" customFormat="1">
      <c r="A257" s="205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127"/>
      <c r="M257" s="130"/>
      <c r="N257" s="61"/>
      <c r="O257" s="61"/>
      <c r="P257" s="61"/>
      <c r="Q257" s="61"/>
      <c r="R257" s="61"/>
      <c r="S257" s="190"/>
      <c r="AJ257" s="124">
        <v>42978</v>
      </c>
      <c r="AK257" s="125">
        <v>6.3</v>
      </c>
      <c r="AL257" s="125">
        <v>6.4</v>
      </c>
      <c r="AM257" s="125">
        <v>0.9</v>
      </c>
      <c r="AN257" s="125">
        <v>1.9</v>
      </c>
    </row>
    <row r="258" spans="1:40" s="105" customFormat="1">
      <c r="A258" s="205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127"/>
      <c r="M258" s="130"/>
      <c r="N258" s="61"/>
      <c r="O258" s="61"/>
      <c r="P258" s="61"/>
      <c r="Q258" s="61"/>
      <c r="R258" s="61"/>
      <c r="S258" s="190"/>
      <c r="AJ258" s="124">
        <v>43008</v>
      </c>
      <c r="AK258" s="125">
        <v>6.9</v>
      </c>
      <c r="AL258" s="125">
        <v>6.5</v>
      </c>
      <c r="AM258" s="125">
        <v>1</v>
      </c>
      <c r="AN258" s="125">
        <v>2.9</v>
      </c>
    </row>
    <row r="259" spans="1:40" s="105" customFormat="1">
      <c r="A259" s="205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127"/>
      <c r="M259" s="130"/>
      <c r="N259" s="61"/>
      <c r="O259" s="61"/>
      <c r="P259" s="61"/>
      <c r="Q259" s="61"/>
      <c r="R259" s="61"/>
      <c r="S259" s="190"/>
      <c r="AJ259" s="124">
        <v>43039</v>
      </c>
      <c r="AK259" s="125">
        <v>6.9</v>
      </c>
      <c r="AL259" s="125">
        <v>6.5</v>
      </c>
      <c r="AM259" s="125">
        <v>0.7</v>
      </c>
      <c r="AN259" s="125">
        <v>3.7</v>
      </c>
    </row>
    <row r="260" spans="1:40" s="105" customFormat="1">
      <c r="A260" s="205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127"/>
      <c r="M260" s="130"/>
      <c r="N260" s="61"/>
      <c r="O260" s="61"/>
      <c r="P260" s="61"/>
      <c r="Q260" s="61"/>
      <c r="R260" s="61"/>
      <c r="S260" s="190"/>
      <c r="AJ260" s="124">
        <v>43069</v>
      </c>
      <c r="AK260" s="125">
        <v>5.8</v>
      </c>
      <c r="AL260" s="125">
        <v>6.4</v>
      </c>
      <c r="AM260" s="125">
        <v>0.5</v>
      </c>
      <c r="AN260" s="125">
        <v>4.0999999999999996</v>
      </c>
    </row>
    <row r="261" spans="1:40" s="105" customFormat="1">
      <c r="A261" s="205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127"/>
      <c r="M261" s="130"/>
      <c r="N261" s="61"/>
      <c r="O261" s="61"/>
      <c r="P261" s="61"/>
      <c r="Q261" s="61"/>
      <c r="R261" s="61"/>
      <c r="S261" s="190"/>
      <c r="AJ261" s="124">
        <v>43100</v>
      </c>
      <c r="AK261" s="125">
        <v>4.9000000000000004</v>
      </c>
      <c r="AL261" s="125">
        <v>6.3</v>
      </c>
      <c r="AM261" s="125">
        <v>0.8</v>
      </c>
      <c r="AN261" s="125">
        <v>0</v>
      </c>
    </row>
    <row r="262" spans="1:40" s="105" customFormat="1">
      <c r="A262" s="205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127"/>
      <c r="M262" s="130"/>
      <c r="N262" s="61"/>
      <c r="O262" s="61"/>
      <c r="P262" s="61"/>
      <c r="Q262" s="61"/>
      <c r="R262" s="61"/>
      <c r="S262" s="190"/>
      <c r="AJ262" s="124">
        <v>43131</v>
      </c>
      <c r="AK262" s="125">
        <v>4.3</v>
      </c>
      <c r="AL262" s="125">
        <v>4.3</v>
      </c>
      <c r="AM262" s="125">
        <v>0.3</v>
      </c>
      <c r="AN262" s="125">
        <v>0.3</v>
      </c>
    </row>
    <row r="263" spans="1:40" s="105" customFormat="1">
      <c r="A263" s="205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127"/>
      <c r="M263" s="130"/>
      <c r="N263" s="61"/>
      <c r="O263" s="61"/>
      <c r="P263" s="61"/>
      <c r="Q263" s="61"/>
      <c r="R263" s="61"/>
      <c r="S263" s="190"/>
      <c r="AJ263" s="124">
        <v>43159</v>
      </c>
      <c r="AK263" s="125">
        <v>3.7</v>
      </c>
      <c r="AL263" s="125">
        <v>4</v>
      </c>
      <c r="AM263" s="125">
        <v>-0.1</v>
      </c>
      <c r="AN263" s="125">
        <v>0.2</v>
      </c>
    </row>
    <row r="264" spans="1:40" s="105" customFormat="1">
      <c r="A264" s="205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127"/>
      <c r="M264" s="130"/>
      <c r="N264" s="61"/>
      <c r="O264" s="61"/>
      <c r="P264" s="61"/>
      <c r="Q264" s="61"/>
      <c r="R264" s="61"/>
      <c r="S264" s="190"/>
      <c r="AJ264" s="124">
        <v>43190</v>
      </c>
      <c r="AK264" s="125">
        <v>3.1</v>
      </c>
      <c r="AL264" s="125">
        <v>3.7</v>
      </c>
      <c r="AM264" s="125">
        <v>-0.2</v>
      </c>
      <c r="AN264" s="125">
        <v>0</v>
      </c>
    </row>
    <row r="265" spans="1:40" s="105" customFormat="1">
      <c r="A265" s="205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127"/>
      <c r="M265" s="130"/>
      <c r="N265" s="61"/>
      <c r="O265" s="61"/>
      <c r="P265" s="61"/>
      <c r="Q265" s="61"/>
      <c r="R265" s="61"/>
      <c r="S265" s="190"/>
      <c r="AJ265" s="124">
        <v>43220</v>
      </c>
      <c r="AK265" s="125">
        <v>3.4</v>
      </c>
      <c r="AL265" s="125">
        <v>3.6</v>
      </c>
      <c r="AM265" s="125">
        <v>-0.2</v>
      </c>
      <c r="AN265" s="125">
        <v>-0.2</v>
      </c>
    </row>
    <row r="266" spans="1:40" s="105" customFormat="1">
      <c r="A266" s="205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127"/>
      <c r="M266" s="130"/>
      <c r="N266" s="61"/>
      <c r="O266" s="61"/>
      <c r="P266" s="61"/>
      <c r="Q266" s="61"/>
      <c r="R266" s="61"/>
      <c r="S266" s="190"/>
      <c r="AJ266" s="124">
        <v>43251</v>
      </c>
      <c r="AK266" s="125">
        <v>4.0999999999999996</v>
      </c>
      <c r="AL266" s="125">
        <v>3.7</v>
      </c>
      <c r="AM266" s="125">
        <v>0.4</v>
      </c>
      <c r="AN266" s="125">
        <v>0.2</v>
      </c>
    </row>
    <row r="267" spans="1:40" s="105" customFormat="1">
      <c r="A267" s="205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127"/>
      <c r="M267" s="130"/>
      <c r="N267" s="61"/>
      <c r="O267" s="61"/>
      <c r="P267" s="61"/>
      <c r="Q267" s="61"/>
      <c r="R267" s="61"/>
      <c r="S267" s="190"/>
      <c r="AJ267" s="124">
        <v>43281</v>
      </c>
      <c r="AK267" s="125">
        <v>4.7</v>
      </c>
      <c r="AL267" s="125">
        <v>3.9</v>
      </c>
      <c r="AM267" s="125">
        <v>0.3</v>
      </c>
      <c r="AN267" s="125">
        <v>0.6</v>
      </c>
    </row>
    <row r="268" spans="1:40" s="105" customFormat="1">
      <c r="A268" s="205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127"/>
      <c r="M268" s="130"/>
      <c r="N268" s="61"/>
      <c r="O268" s="61"/>
      <c r="P268" s="61"/>
      <c r="Q268" s="61"/>
      <c r="R268" s="61"/>
      <c r="S268" s="190"/>
      <c r="AJ268" s="124">
        <v>43312</v>
      </c>
      <c r="AK268" s="125">
        <v>4.5999999999999996</v>
      </c>
      <c r="AL268" s="125">
        <v>4</v>
      </c>
      <c r="AM268" s="125">
        <v>0.1</v>
      </c>
      <c r="AN268" s="125">
        <v>0.7</v>
      </c>
    </row>
    <row r="269" spans="1:40" s="105" customFormat="1">
      <c r="A269" s="205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127"/>
      <c r="M269" s="130"/>
      <c r="N269" s="61"/>
      <c r="O269" s="61"/>
      <c r="P269" s="61"/>
      <c r="Q269" s="61"/>
      <c r="R269" s="61"/>
      <c r="S269" s="190"/>
      <c r="AJ269" s="124">
        <v>43343</v>
      </c>
      <c r="AK269" s="125">
        <v>4.0999999999999996</v>
      </c>
      <c r="AL269" s="125">
        <v>4</v>
      </c>
      <c r="AM269" s="125">
        <v>0.4</v>
      </c>
      <c r="AN269" s="125">
        <v>1.1000000000000001</v>
      </c>
    </row>
    <row r="270" spans="1:40" s="105" customFormat="1">
      <c r="A270" s="205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127"/>
      <c r="M270" s="130"/>
      <c r="N270" s="61"/>
      <c r="O270" s="61"/>
      <c r="P270" s="61"/>
      <c r="Q270" s="61"/>
      <c r="R270" s="61"/>
      <c r="S270" s="190"/>
      <c r="AJ270" s="124">
        <v>43373</v>
      </c>
      <c r="AK270" s="125">
        <v>3.6</v>
      </c>
      <c r="AL270" s="125">
        <v>4</v>
      </c>
      <c r="AM270" s="125">
        <v>0.6</v>
      </c>
      <c r="AN270" s="125">
        <v>1.7</v>
      </c>
    </row>
    <row r="271" spans="1:40" s="105" customFormat="1">
      <c r="A271" s="205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127"/>
      <c r="M271" s="130"/>
      <c r="N271" s="61"/>
      <c r="O271" s="61"/>
      <c r="P271" s="61"/>
      <c r="Q271" s="61"/>
      <c r="R271" s="61"/>
      <c r="S271" s="190"/>
      <c r="AJ271" s="124">
        <v>43404</v>
      </c>
      <c r="AK271" s="125">
        <v>3.3</v>
      </c>
      <c r="AL271" s="125">
        <v>3.9</v>
      </c>
      <c r="AM271" s="125">
        <v>0.4</v>
      </c>
      <c r="AN271" s="125">
        <v>2.1</v>
      </c>
    </row>
    <row r="272" spans="1:40" s="105" customFormat="1">
      <c r="A272" s="205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127"/>
      <c r="M272" s="130"/>
      <c r="N272" s="61"/>
      <c r="O272" s="61"/>
      <c r="P272" s="61"/>
      <c r="Q272" s="61"/>
      <c r="R272" s="61"/>
      <c r="S272" s="190"/>
      <c r="AJ272" s="124">
        <v>43434</v>
      </c>
      <c r="AK272" s="125">
        <v>2.7</v>
      </c>
      <c r="AL272" s="125">
        <v>3.8</v>
      </c>
      <c r="AM272" s="125">
        <v>-0.2</v>
      </c>
      <c r="AN272" s="125">
        <v>1.9</v>
      </c>
    </row>
    <row r="273" spans="1:40" s="105" customFormat="1">
      <c r="A273" s="205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127"/>
      <c r="M273" s="130"/>
      <c r="N273" s="61"/>
      <c r="O273" s="61"/>
      <c r="P273" s="61"/>
      <c r="Q273" s="61"/>
      <c r="R273" s="61"/>
      <c r="S273" s="190"/>
      <c r="AJ273" s="124">
        <v>43465</v>
      </c>
      <c r="AK273" s="125">
        <v>0.9</v>
      </c>
      <c r="AL273" s="125">
        <v>3.5</v>
      </c>
      <c r="AM273" s="125">
        <v>-1</v>
      </c>
      <c r="AN273" s="125">
        <v>0</v>
      </c>
    </row>
    <row r="274" spans="1:40" s="105" customFormat="1">
      <c r="A274" s="205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127"/>
      <c r="M274" s="130"/>
      <c r="N274" s="61"/>
      <c r="O274" s="61"/>
      <c r="P274" s="61"/>
      <c r="Q274" s="61"/>
      <c r="R274" s="61"/>
      <c r="S274" s="190"/>
      <c r="AJ274" s="124">
        <v>43496</v>
      </c>
      <c r="AK274" s="125">
        <v>0.1</v>
      </c>
      <c r="AL274" s="125">
        <v>0.1</v>
      </c>
      <c r="AM274" s="125">
        <v>-0.6</v>
      </c>
      <c r="AN274" s="125">
        <v>-0.6</v>
      </c>
    </row>
    <row r="275" spans="1:40" s="105" customFormat="1">
      <c r="A275" s="20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127"/>
      <c r="M275" s="130"/>
      <c r="N275" s="61"/>
      <c r="O275" s="61"/>
      <c r="P275" s="61"/>
      <c r="Q275" s="61"/>
      <c r="R275" s="61"/>
      <c r="S275" s="190"/>
      <c r="AJ275" s="124">
        <v>43524</v>
      </c>
      <c r="AK275" s="125">
        <v>0.1</v>
      </c>
      <c r="AL275" s="125">
        <v>0.1</v>
      </c>
      <c r="AM275" s="125">
        <v>-0.1</v>
      </c>
      <c r="AN275" s="125">
        <v>-0.7</v>
      </c>
    </row>
    <row r="276" spans="1:40" s="105" customFormat="1">
      <c r="A276" s="205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127"/>
      <c r="M276" s="130"/>
      <c r="N276" s="61"/>
      <c r="O276" s="61"/>
      <c r="P276" s="61"/>
      <c r="Q276" s="61"/>
      <c r="R276" s="61"/>
      <c r="S276" s="190"/>
      <c r="AJ276" s="124">
        <v>43555</v>
      </c>
      <c r="AK276" s="125">
        <v>0.4</v>
      </c>
      <c r="AL276" s="125">
        <v>0.2</v>
      </c>
      <c r="AM276" s="125">
        <v>0.1</v>
      </c>
      <c r="AN276" s="125">
        <v>-0.5</v>
      </c>
    </row>
    <row r="277" spans="1:40" s="105" customFormat="1">
      <c r="A277" s="205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127"/>
      <c r="M277" s="130"/>
      <c r="N277" s="61"/>
      <c r="O277" s="61"/>
      <c r="P277" s="61"/>
      <c r="Q277" s="61"/>
      <c r="R277" s="61"/>
      <c r="S277" s="190"/>
      <c r="AJ277" s="124">
        <v>43585</v>
      </c>
      <c r="AK277" s="125">
        <v>0.9</v>
      </c>
      <c r="AL277" s="125">
        <v>0.3</v>
      </c>
      <c r="AM277" s="125">
        <v>0.3</v>
      </c>
      <c r="AN277" s="125">
        <v>-0.2</v>
      </c>
    </row>
    <row r="278" spans="1:40" s="105" customFormat="1">
      <c r="A278" s="205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127"/>
      <c r="M278" s="130"/>
      <c r="N278" s="61"/>
      <c r="O278" s="61"/>
      <c r="P278" s="61"/>
      <c r="Q278" s="61"/>
      <c r="R278" s="61"/>
      <c r="S278" s="190"/>
      <c r="AJ278" s="124">
        <v>43616</v>
      </c>
      <c r="AK278" s="125">
        <v>0.6</v>
      </c>
      <c r="AL278" s="125">
        <v>0.4</v>
      </c>
      <c r="AM278" s="125">
        <v>0.2</v>
      </c>
      <c r="AN278" s="125">
        <v>0</v>
      </c>
    </row>
    <row r="279" spans="1:40" s="105" customFormat="1">
      <c r="A279" s="205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127"/>
      <c r="M279" s="130"/>
      <c r="N279" s="61"/>
      <c r="O279" s="61"/>
      <c r="P279" s="61"/>
      <c r="Q279" s="61"/>
      <c r="R279" s="61"/>
      <c r="S279" s="190"/>
      <c r="AJ279" s="124">
        <v>43646</v>
      </c>
      <c r="AK279" s="125">
        <v>0</v>
      </c>
      <c r="AL279" s="125">
        <v>0.3</v>
      </c>
      <c r="AM279" s="125">
        <v>-0.3</v>
      </c>
      <c r="AN279" s="125">
        <v>-0.3</v>
      </c>
    </row>
    <row r="280" spans="1:40" s="105" customFormat="1">
      <c r="A280" s="205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127"/>
      <c r="M280" s="130"/>
      <c r="N280" s="61"/>
      <c r="O280" s="61"/>
      <c r="P280" s="61"/>
      <c r="Q280" s="61"/>
      <c r="R280" s="61"/>
      <c r="S280" s="190"/>
      <c r="AJ280" s="124">
        <v>43677</v>
      </c>
      <c r="AK280" s="125">
        <v>-0.3</v>
      </c>
      <c r="AL280" s="125">
        <v>0.2</v>
      </c>
      <c r="AM280" s="125">
        <v>-0.2</v>
      </c>
      <c r="AN280" s="125">
        <v>-0.5</v>
      </c>
    </row>
    <row r="281" spans="1:40" s="105" customFormat="1">
      <c r="A281" s="205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127"/>
      <c r="M281" s="130"/>
      <c r="N281" s="61"/>
      <c r="O281" s="61"/>
      <c r="P281" s="61"/>
      <c r="Q281" s="61"/>
      <c r="R281" s="61"/>
      <c r="S281" s="190"/>
      <c r="AJ281" s="124">
        <v>43708</v>
      </c>
      <c r="AK281" s="125">
        <v>-0.8</v>
      </c>
      <c r="AL281" s="125">
        <v>0.1</v>
      </c>
      <c r="AM281" s="125">
        <v>-0.1</v>
      </c>
      <c r="AN281" s="125">
        <v>-0.6</v>
      </c>
    </row>
    <row r="282" spans="1:40" s="105" customFormat="1">
      <c r="A282" s="205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127"/>
      <c r="M282" s="130"/>
      <c r="N282" s="61"/>
      <c r="O282" s="61"/>
      <c r="P282" s="61"/>
      <c r="Q282" s="61"/>
      <c r="R282" s="61"/>
      <c r="S282" s="190"/>
      <c r="AJ282" s="124">
        <v>43738</v>
      </c>
      <c r="AK282" s="125">
        <v>-1.2</v>
      </c>
      <c r="AL282" s="125">
        <v>0</v>
      </c>
      <c r="AM282" s="125">
        <v>0.1</v>
      </c>
      <c r="AN282" s="125">
        <v>-0.5</v>
      </c>
    </row>
    <row r="283" spans="1:40" s="105" customFormat="1">
      <c r="A283" s="205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127"/>
      <c r="M283" s="130"/>
      <c r="N283" s="61"/>
      <c r="O283" s="61"/>
      <c r="P283" s="61"/>
      <c r="Q283" s="61"/>
      <c r="R283" s="61"/>
      <c r="S283" s="190"/>
      <c r="AJ283" s="124">
        <v>43769</v>
      </c>
      <c r="AK283" s="125">
        <v>-1.6</v>
      </c>
      <c r="AL283" s="125">
        <v>-0.2</v>
      </c>
      <c r="AM283" s="125">
        <v>0.1</v>
      </c>
      <c r="AN283" s="125">
        <v>-0.4</v>
      </c>
    </row>
    <row r="284" spans="1:40" s="105" customFormat="1">
      <c r="A284" s="205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127"/>
      <c r="M284" s="130"/>
      <c r="N284" s="61"/>
      <c r="O284" s="61"/>
      <c r="P284" s="61"/>
      <c r="Q284" s="61"/>
      <c r="R284" s="61"/>
      <c r="S284" s="190"/>
      <c r="AJ284" s="124">
        <v>43799</v>
      </c>
      <c r="AK284" s="125">
        <v>-1.4</v>
      </c>
      <c r="AL284" s="125">
        <v>-0.3</v>
      </c>
      <c r="AM284" s="125">
        <v>-0.1</v>
      </c>
      <c r="AN284" s="125">
        <v>-0.5</v>
      </c>
    </row>
    <row r="285" spans="1:40" s="105" customFormat="1">
      <c r="A285" s="205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127"/>
      <c r="M285" s="130"/>
      <c r="N285" s="61"/>
      <c r="O285" s="61"/>
      <c r="P285" s="61"/>
      <c r="Q285" s="61"/>
      <c r="R285" s="61"/>
      <c r="S285" s="190"/>
      <c r="AJ285" s="124">
        <v>43830</v>
      </c>
      <c r="AK285" s="125">
        <v>-0.5</v>
      </c>
      <c r="AL285" s="125">
        <v>-0.3</v>
      </c>
      <c r="AM285" s="125">
        <v>0</v>
      </c>
      <c r="AN285" s="125">
        <v>0</v>
      </c>
    </row>
    <row r="286" spans="1:40" s="105" customFormat="1">
      <c r="A286" s="205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127"/>
      <c r="M286" s="130"/>
      <c r="N286" s="61"/>
      <c r="O286" s="61"/>
      <c r="P286" s="61"/>
      <c r="Q286" s="61"/>
      <c r="R286" s="61"/>
      <c r="S286" s="190"/>
      <c r="AJ286" s="124">
        <v>43861</v>
      </c>
      <c r="AK286" s="125">
        <v>0.1</v>
      </c>
      <c r="AL286" s="125">
        <v>0.1</v>
      </c>
      <c r="AM286" s="125">
        <v>0</v>
      </c>
      <c r="AN286" s="125">
        <v>0</v>
      </c>
    </row>
    <row r="287" spans="1:40" s="105" customFormat="1">
      <c r="A287" s="205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127"/>
      <c r="M287" s="130"/>
      <c r="N287" s="61"/>
      <c r="O287" s="61"/>
      <c r="P287" s="61"/>
      <c r="Q287" s="61"/>
      <c r="R287" s="61"/>
      <c r="S287" s="190"/>
      <c r="AJ287" s="124">
        <v>43890</v>
      </c>
      <c r="AK287" s="125">
        <v>-0.4</v>
      </c>
      <c r="AL287" s="125">
        <v>-0.2</v>
      </c>
      <c r="AM287" s="125">
        <v>-0.5</v>
      </c>
      <c r="AN287" s="125">
        <v>-0.5</v>
      </c>
    </row>
    <row r="288" spans="1:40" s="105" customFormat="1">
      <c r="A288" s="205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127"/>
      <c r="M288" s="130"/>
      <c r="N288" s="61"/>
      <c r="O288" s="61"/>
      <c r="P288" s="61"/>
      <c r="Q288" s="61"/>
      <c r="R288" s="61"/>
      <c r="S288" s="190"/>
      <c r="AJ288" s="124">
        <v>43921</v>
      </c>
      <c r="AK288" s="125">
        <v>-1.5</v>
      </c>
      <c r="AL288" s="125">
        <v>-0.6</v>
      </c>
      <c r="AM288" s="125">
        <v>-1</v>
      </c>
      <c r="AN288" s="125">
        <v>-1.5</v>
      </c>
    </row>
    <row r="289" spans="1:40" s="105" customFormat="1">
      <c r="A289" s="205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127"/>
      <c r="M289" s="130"/>
      <c r="N289" s="61"/>
      <c r="O289" s="61"/>
      <c r="P289" s="61"/>
      <c r="Q289" s="61"/>
      <c r="R289" s="61"/>
      <c r="S289" s="190"/>
      <c r="AJ289" s="124">
        <v>43951</v>
      </c>
      <c r="AK289" s="125">
        <v>-3.1</v>
      </c>
      <c r="AL289" s="125">
        <v>-1.2</v>
      </c>
      <c r="AM289" s="125">
        <v>-1.3</v>
      </c>
      <c r="AN289" s="125">
        <v>-2.8</v>
      </c>
    </row>
    <row r="290" spans="1:40" s="105" customFormat="1">
      <c r="A290" s="205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127"/>
      <c r="M290" s="130"/>
      <c r="N290" s="61"/>
      <c r="O290" s="61"/>
      <c r="P290" s="61"/>
      <c r="Q290" s="61"/>
      <c r="R290" s="61"/>
      <c r="S290" s="190"/>
      <c r="AJ290" s="124">
        <v>43982</v>
      </c>
      <c r="AK290" s="125">
        <v>-3.7</v>
      </c>
      <c r="AL290" s="125">
        <v>-1.7</v>
      </c>
      <c r="AM290" s="125">
        <v>-0.4</v>
      </c>
      <c r="AN290" s="125">
        <v>-3.2</v>
      </c>
    </row>
    <row r="291" spans="1:40" s="105" customFormat="1">
      <c r="A291" s="205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127"/>
      <c r="M291" s="130"/>
      <c r="N291" s="61"/>
      <c r="O291" s="61"/>
      <c r="P291" s="61"/>
      <c r="Q291" s="61"/>
      <c r="R291" s="61"/>
      <c r="S291" s="190"/>
      <c r="AJ291" s="124">
        <v>44012</v>
      </c>
      <c r="AK291" s="125">
        <v>-3</v>
      </c>
      <c r="AL291" s="125">
        <v>-1.9</v>
      </c>
      <c r="AM291" s="125">
        <v>0.4</v>
      </c>
      <c r="AN291" s="125">
        <v>-2.8</v>
      </c>
    </row>
    <row r="292" spans="1:40" s="105" customFormat="1">
      <c r="A292" s="205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127"/>
      <c r="M292" s="130"/>
      <c r="N292" s="61"/>
      <c r="O292" s="61"/>
      <c r="P292" s="61"/>
      <c r="Q292" s="61"/>
      <c r="R292" s="61"/>
      <c r="S292" s="190"/>
      <c r="AJ292" s="124">
        <v>44043</v>
      </c>
      <c r="AK292" s="125">
        <v>-2.4</v>
      </c>
      <c r="AL292" s="125">
        <v>-2</v>
      </c>
      <c r="AM292" s="125">
        <v>0.4</v>
      </c>
      <c r="AN292" s="125">
        <v>-2.4</v>
      </c>
    </row>
    <row r="293" spans="1:40" s="105" customFormat="1">
      <c r="A293" s="205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127"/>
      <c r="M293" s="130"/>
      <c r="N293" s="61"/>
      <c r="O293" s="61"/>
      <c r="P293" s="61"/>
      <c r="Q293" s="61"/>
      <c r="R293" s="61"/>
      <c r="S293" s="190"/>
      <c r="AJ293" s="124">
        <v>44074</v>
      </c>
      <c r="AK293" s="125">
        <v>-2</v>
      </c>
      <c r="AL293" s="125">
        <v>-2</v>
      </c>
      <c r="AM293" s="125">
        <v>0.3</v>
      </c>
      <c r="AN293" s="125">
        <v>-2.1</v>
      </c>
    </row>
    <row r="294" spans="1:40" s="105" customFormat="1">
      <c r="A294" s="20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127"/>
      <c r="M294" s="130"/>
      <c r="N294" s="61"/>
      <c r="O294" s="61"/>
      <c r="P294" s="61"/>
      <c r="Q294" s="61"/>
      <c r="R294" s="61"/>
      <c r="S294" s="190"/>
      <c r="AJ294" s="124">
        <v>44104</v>
      </c>
      <c r="AK294" s="125">
        <v>-2.1</v>
      </c>
      <c r="AL294" s="125">
        <v>-2</v>
      </c>
      <c r="AM294" s="125">
        <v>0.1</v>
      </c>
      <c r="AN294" s="125">
        <v>-2.1</v>
      </c>
    </row>
    <row r="295" spans="1:40" s="105" customFormat="1">
      <c r="A295" s="205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127"/>
      <c r="M295" s="130"/>
      <c r="N295" s="61"/>
      <c r="O295" s="61"/>
      <c r="P295" s="61"/>
      <c r="Q295" s="61"/>
      <c r="R295" s="61"/>
      <c r="S295" s="190"/>
      <c r="AJ295" s="124">
        <v>44135</v>
      </c>
      <c r="AK295" s="125">
        <v>-2.1</v>
      </c>
      <c r="AL295" s="125">
        <v>-2</v>
      </c>
      <c r="AM295" s="125">
        <v>0</v>
      </c>
      <c r="AN295" s="125">
        <v>-2</v>
      </c>
    </row>
    <row r="296" spans="1:40" s="105" customFormat="1">
      <c r="A296" s="205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127"/>
      <c r="M296" s="130"/>
      <c r="N296" s="61"/>
      <c r="O296" s="61"/>
      <c r="P296" s="61"/>
      <c r="Q296" s="61"/>
      <c r="R296" s="61"/>
      <c r="S296" s="190"/>
      <c r="AJ296" s="124">
        <v>44165</v>
      </c>
      <c r="AK296" s="125">
        <v>-1.5</v>
      </c>
      <c r="AL296" s="125">
        <v>-2</v>
      </c>
      <c r="AM296" s="125">
        <v>0.5</v>
      </c>
      <c r="AN296" s="125">
        <v>-1.5</v>
      </c>
    </row>
    <row r="297" spans="1:40" s="105" customFormat="1">
      <c r="A297" s="205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127"/>
      <c r="M297" s="130"/>
      <c r="N297" s="61"/>
      <c r="O297" s="61"/>
      <c r="P297" s="61"/>
      <c r="Q297" s="61"/>
      <c r="R297" s="61"/>
      <c r="S297" s="190"/>
      <c r="AJ297" s="124">
        <v>44196</v>
      </c>
      <c r="AK297" s="125">
        <v>-0.4</v>
      </c>
      <c r="AL297" s="125">
        <v>-1.8</v>
      </c>
      <c r="AM297" s="125">
        <v>1.1000000000000001</v>
      </c>
      <c r="AN297" s="125">
        <v>0</v>
      </c>
    </row>
    <row r="298" spans="1:40" s="105" customFormat="1">
      <c r="A298" s="205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127"/>
      <c r="M298" s="130"/>
      <c r="N298" s="61"/>
      <c r="O298" s="61"/>
      <c r="P298" s="61"/>
      <c r="Q298" s="61"/>
      <c r="R298" s="61"/>
      <c r="S298" s="190"/>
      <c r="AJ298" s="124">
        <v>44227</v>
      </c>
      <c r="AK298" s="125">
        <v>0.3</v>
      </c>
      <c r="AL298" s="125">
        <v>0.3</v>
      </c>
      <c r="AM298" s="125">
        <v>1</v>
      </c>
      <c r="AN298" s="125">
        <v>1</v>
      </c>
    </row>
    <row r="299" spans="1:40" s="105" customFormat="1">
      <c r="A299" s="205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127"/>
      <c r="M299" s="130"/>
      <c r="N299" s="61"/>
      <c r="O299" s="61"/>
      <c r="P299" s="61"/>
      <c r="Q299" s="61"/>
      <c r="R299" s="61"/>
      <c r="S299" s="190"/>
      <c r="AJ299" s="124">
        <v>44255</v>
      </c>
      <c r="AK299" s="125">
        <v>1.7</v>
      </c>
      <c r="AL299" s="125">
        <v>1</v>
      </c>
      <c r="AM299" s="125">
        <v>0.8</v>
      </c>
      <c r="AN299" s="125">
        <v>1.8</v>
      </c>
    </row>
    <row r="300" spans="1:40" s="105" customFormat="1">
      <c r="A300" s="205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127"/>
      <c r="M300" s="130"/>
      <c r="N300" s="61"/>
      <c r="O300" s="61"/>
      <c r="P300" s="61"/>
      <c r="Q300" s="61"/>
      <c r="R300" s="61"/>
      <c r="S300" s="190"/>
      <c r="AJ300" s="124">
        <v>44286</v>
      </c>
      <c r="AK300" s="125">
        <v>4.4000000000000004</v>
      </c>
      <c r="AL300" s="125">
        <v>2.1</v>
      </c>
      <c r="AM300" s="125">
        <v>1.6</v>
      </c>
      <c r="AN300" s="125">
        <v>3.4</v>
      </c>
    </row>
    <row r="301" spans="1:40" s="105" customFormat="1">
      <c r="A301" s="205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127"/>
      <c r="M301" s="130"/>
      <c r="N301" s="61"/>
      <c r="O301" s="61"/>
      <c r="P301" s="61"/>
      <c r="Q301" s="61"/>
      <c r="R301" s="61"/>
      <c r="S301" s="190"/>
      <c r="AJ301" s="124">
        <v>44316</v>
      </c>
      <c r="AK301" s="125">
        <v>6.8</v>
      </c>
      <c r="AL301" s="125">
        <v>3.3</v>
      </c>
      <c r="AM301" s="125">
        <v>0.9</v>
      </c>
      <c r="AN301" s="125">
        <v>4.3</v>
      </c>
    </row>
    <row r="302" spans="1:40" s="105" customFormat="1">
      <c r="A302" s="205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127"/>
      <c r="M302" s="130"/>
      <c r="N302" s="61"/>
      <c r="O302" s="61"/>
      <c r="P302" s="61"/>
      <c r="Q302" s="61"/>
      <c r="R302" s="61"/>
      <c r="S302" s="190"/>
      <c r="AJ302" s="124">
        <v>44347</v>
      </c>
      <c r="AK302" s="125">
        <v>9</v>
      </c>
      <c r="AL302" s="125">
        <v>4.4000000000000004</v>
      </c>
      <c r="AM302" s="125">
        <v>1.6</v>
      </c>
      <c r="AN302" s="125">
        <v>6</v>
      </c>
    </row>
    <row r="303" spans="1:40" s="105" customFormat="1">
      <c r="A303" s="205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127"/>
      <c r="M303" s="130"/>
      <c r="N303" s="61"/>
      <c r="O303" s="61"/>
      <c r="P303" s="61"/>
      <c r="Q303" s="61"/>
      <c r="R303" s="61"/>
      <c r="S303" s="190"/>
      <c r="AJ303" s="124">
        <v>44377</v>
      </c>
      <c r="AK303" s="125">
        <v>8.8000000000000007</v>
      </c>
      <c r="AL303" s="125">
        <v>5.0999999999999996</v>
      </c>
      <c r="AM303" s="125">
        <v>0.3</v>
      </c>
      <c r="AN303" s="125">
        <v>6.4</v>
      </c>
    </row>
    <row r="304" spans="1:40" s="105" customFormat="1">
      <c r="A304" s="205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127"/>
      <c r="M304" s="130"/>
      <c r="N304" s="61"/>
      <c r="O304" s="61"/>
      <c r="P304" s="61"/>
      <c r="Q304" s="61"/>
      <c r="R304" s="61"/>
      <c r="S304" s="190"/>
      <c r="AJ304" s="124">
        <v>44408</v>
      </c>
      <c r="AK304" s="125">
        <v>9</v>
      </c>
      <c r="AL304" s="125">
        <v>5.7</v>
      </c>
      <c r="AM304" s="125">
        <v>0.5</v>
      </c>
      <c r="AN304" s="125">
        <v>6.9</v>
      </c>
    </row>
    <row r="305" spans="1:40" s="105" customFormat="1">
      <c r="A305" s="205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127"/>
      <c r="M305" s="130"/>
      <c r="N305" s="61"/>
      <c r="O305" s="61"/>
      <c r="P305" s="61"/>
      <c r="Q305" s="61"/>
      <c r="R305" s="61"/>
      <c r="S305" s="190"/>
      <c r="AJ305" s="124">
        <v>44439</v>
      </c>
      <c r="AK305" s="125">
        <v>9.5</v>
      </c>
      <c r="AL305" s="125">
        <v>6.2</v>
      </c>
      <c r="AM305" s="125">
        <v>0.7</v>
      </c>
      <c r="AN305" s="125">
        <v>7.7</v>
      </c>
    </row>
    <row r="306" spans="1:40" s="105" customFormat="1">
      <c r="A306" s="205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127"/>
      <c r="M306" s="130"/>
      <c r="N306" s="61"/>
      <c r="O306" s="61"/>
      <c r="P306" s="61"/>
      <c r="Q306" s="61"/>
      <c r="R306" s="61"/>
      <c r="S306" s="190"/>
      <c r="AJ306" s="124">
        <v>44469</v>
      </c>
      <c r="AK306" s="125">
        <v>10.7</v>
      </c>
      <c r="AL306" s="125">
        <v>6.7</v>
      </c>
      <c r="AM306" s="125">
        <v>1.2</v>
      </c>
      <c r="AN306" s="125">
        <v>8.9</v>
      </c>
    </row>
    <row r="307" spans="1:40" s="105" customFormat="1">
      <c r="A307" s="205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127"/>
      <c r="M307" s="130"/>
      <c r="N307" s="61"/>
      <c r="O307" s="61"/>
      <c r="P307" s="61"/>
      <c r="Q307" s="61"/>
      <c r="R307" s="61"/>
      <c r="S307" s="190"/>
      <c r="AJ307" s="124">
        <v>44500</v>
      </c>
      <c r="AK307" s="125">
        <v>13.5</v>
      </c>
      <c r="AL307" s="125">
        <v>7.3</v>
      </c>
      <c r="AM307" s="125">
        <v>2.5</v>
      </c>
      <c r="AN307" s="125">
        <v>11.7</v>
      </c>
    </row>
    <row r="308" spans="1:40" s="105" customFormat="1">
      <c r="A308" s="205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127"/>
      <c r="M308" s="130"/>
      <c r="N308" s="83"/>
      <c r="O308" s="83"/>
      <c r="P308" s="83"/>
      <c r="Q308" s="83"/>
      <c r="R308" s="83"/>
      <c r="S308" s="190"/>
      <c r="AJ308" s="124">
        <v>44530</v>
      </c>
      <c r="AK308" s="125">
        <v>12.9</v>
      </c>
      <c r="AL308" s="125">
        <v>7.9</v>
      </c>
      <c r="AM308" s="125">
        <v>0</v>
      </c>
      <c r="AN308" s="125">
        <v>11.7</v>
      </c>
    </row>
    <row r="309" spans="1:40" s="105" customFormat="1">
      <c r="A309" s="205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127"/>
      <c r="M309" s="130"/>
      <c r="N309" s="61"/>
      <c r="O309" s="61"/>
      <c r="P309" s="61"/>
      <c r="Q309" s="61"/>
      <c r="R309" s="61"/>
      <c r="S309" s="190"/>
      <c r="AJ309" s="124">
        <v>44561</v>
      </c>
      <c r="AK309" s="125">
        <v>10.3</v>
      </c>
      <c r="AL309" s="125">
        <v>8.1</v>
      </c>
      <c r="AM309" s="125">
        <v>-1.2</v>
      </c>
      <c r="AN309" s="125">
        <v>0</v>
      </c>
    </row>
    <row r="310" spans="1:40" s="105" customFormat="1">
      <c r="A310" s="205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127"/>
      <c r="M310" s="130"/>
      <c r="N310" s="61"/>
      <c r="O310" s="61"/>
      <c r="P310" s="61"/>
      <c r="Q310" s="61"/>
      <c r="R310" s="61"/>
      <c r="S310" s="190"/>
      <c r="AJ310" s="124">
        <v>44592</v>
      </c>
      <c r="AK310" s="125">
        <v>9.1</v>
      </c>
      <c r="AL310" s="125">
        <v>9.1</v>
      </c>
      <c r="AM310" s="125">
        <v>-0.2</v>
      </c>
      <c r="AN310" s="125">
        <v>-0.2</v>
      </c>
    </row>
    <row r="311" spans="1:40" s="105" customFormat="1">
      <c r="A311" s="205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127"/>
      <c r="M311" s="130"/>
      <c r="N311" s="61"/>
      <c r="O311" s="61"/>
      <c r="P311" s="61"/>
      <c r="Q311" s="61"/>
      <c r="R311" s="61"/>
      <c r="S311" s="190"/>
      <c r="AJ311" s="124">
        <v>44620</v>
      </c>
      <c r="AK311" s="125">
        <v>8.8000000000000007</v>
      </c>
      <c r="AL311" s="125">
        <v>8.9</v>
      </c>
      <c r="AM311" s="125">
        <v>0.5</v>
      </c>
      <c r="AN311" s="125">
        <v>0.4</v>
      </c>
    </row>
    <row r="312" spans="1:40" s="105" customFormat="1">
      <c r="A312" s="205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127"/>
      <c r="M312" s="130"/>
      <c r="N312" s="61"/>
      <c r="O312" s="61"/>
      <c r="P312" s="61"/>
      <c r="Q312" s="61"/>
      <c r="R312" s="61"/>
      <c r="S312" s="190"/>
      <c r="AJ312" s="124">
        <v>44651</v>
      </c>
      <c r="AK312" s="125">
        <v>8.3000000000000007</v>
      </c>
      <c r="AL312" s="125">
        <v>8.6999999999999993</v>
      </c>
      <c r="AM312" s="125">
        <v>1.1000000000000001</v>
      </c>
      <c r="AN312" s="125">
        <v>1.5</v>
      </c>
    </row>
    <row r="313" spans="1:40" s="105" customFormat="1">
      <c r="A313" s="20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127"/>
      <c r="M313" s="130"/>
      <c r="N313" s="61"/>
      <c r="O313" s="61"/>
      <c r="P313" s="61"/>
      <c r="Q313" s="61"/>
      <c r="R313" s="61"/>
      <c r="S313" s="190"/>
      <c r="AJ313" s="124">
        <v>44681</v>
      </c>
      <c r="AK313" s="125">
        <v>8</v>
      </c>
      <c r="AL313" s="125">
        <v>8.5</v>
      </c>
      <c r="AM313" s="125">
        <v>0.6</v>
      </c>
      <c r="AN313" s="125">
        <v>2.1</v>
      </c>
    </row>
    <row r="314" spans="1:40" s="105" customFormat="1">
      <c r="A314" s="205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127"/>
      <c r="M314" s="130"/>
      <c r="N314" s="61"/>
      <c r="O314" s="61"/>
      <c r="P314" s="61"/>
      <c r="Q314" s="61"/>
      <c r="R314" s="61"/>
      <c r="S314" s="190"/>
      <c r="AJ314" s="124">
        <v>44712</v>
      </c>
      <c r="AK314" s="125">
        <v>6.4</v>
      </c>
      <c r="AL314" s="125">
        <v>8.1</v>
      </c>
      <c r="AM314" s="125">
        <v>0.1</v>
      </c>
      <c r="AN314" s="125">
        <v>2.2999999999999998</v>
      </c>
    </row>
    <row r="315" spans="1:40" s="105" customFormat="1">
      <c r="A315" s="205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127"/>
      <c r="M315" s="130"/>
      <c r="N315" s="61"/>
      <c r="O315" s="61"/>
      <c r="P315" s="61"/>
      <c r="Q315" s="61"/>
      <c r="R315" s="61"/>
      <c r="S315" s="190"/>
      <c r="AJ315" s="124">
        <v>44742</v>
      </c>
      <c r="AK315" s="125">
        <v>6.1</v>
      </c>
      <c r="AL315" s="125">
        <v>7.7</v>
      </c>
      <c r="AM315" s="125">
        <v>0</v>
      </c>
      <c r="AN315" s="125">
        <v>2.2999999999999998</v>
      </c>
    </row>
    <row r="316" spans="1:40" s="105" customFormat="1">
      <c r="A316" s="205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127"/>
      <c r="M316" s="130"/>
      <c r="N316" s="61"/>
      <c r="O316" s="61"/>
      <c r="P316" s="61"/>
      <c r="Q316" s="61"/>
      <c r="R316" s="61"/>
      <c r="S316" s="190"/>
      <c r="AJ316" s="124">
        <v>44773</v>
      </c>
      <c r="AK316" s="125">
        <v>4.2</v>
      </c>
      <c r="AL316" s="125">
        <v>7.2</v>
      </c>
      <c r="AM316" s="125">
        <v>-1.3</v>
      </c>
      <c r="AN316" s="125">
        <v>1</v>
      </c>
    </row>
    <row r="317" spans="1:40" s="105" customFormat="1">
      <c r="A317" s="205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127"/>
      <c r="M317" s="130"/>
      <c r="N317" s="61"/>
      <c r="O317" s="61"/>
      <c r="P317" s="61"/>
      <c r="Q317" s="61"/>
      <c r="R317" s="61"/>
      <c r="S317" s="190"/>
      <c r="AJ317" s="124">
        <v>44804</v>
      </c>
      <c r="AK317" s="125">
        <v>2.2999999999999998</v>
      </c>
      <c r="AL317" s="125">
        <v>6.6</v>
      </c>
      <c r="AM317" s="125">
        <v>-1.2</v>
      </c>
      <c r="AN317" s="125">
        <v>-0.2</v>
      </c>
    </row>
    <row r="318" spans="1:40" s="105" customFormat="1">
      <c r="A318" s="205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127"/>
      <c r="M318" s="130"/>
      <c r="N318" s="61"/>
      <c r="O318" s="61"/>
      <c r="P318" s="61"/>
      <c r="Q318" s="61"/>
      <c r="R318" s="61"/>
      <c r="S318" s="190"/>
      <c r="AJ318" s="124">
        <v>44834</v>
      </c>
      <c r="AK318" s="125">
        <v>0.9</v>
      </c>
      <c r="AL318" s="125">
        <v>5.9</v>
      </c>
      <c r="AM318" s="125">
        <v>-0.1</v>
      </c>
      <c r="AN318" s="125">
        <v>-0.4</v>
      </c>
    </row>
    <row r="319" spans="1:40" s="105" customFormat="1">
      <c r="A319" s="205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127"/>
      <c r="M319" s="130"/>
      <c r="N319" s="61"/>
      <c r="O319" s="61"/>
      <c r="P319" s="61"/>
      <c r="Q319" s="61"/>
      <c r="R319" s="61"/>
      <c r="S319" s="190"/>
      <c r="AJ319" s="124">
        <v>44865</v>
      </c>
      <c r="AK319" s="125">
        <v>-1.3</v>
      </c>
      <c r="AL319" s="125">
        <v>5.2</v>
      </c>
      <c r="AM319" s="125">
        <v>0.2</v>
      </c>
      <c r="AN319" s="125">
        <v>-0.1</v>
      </c>
    </row>
    <row r="320" spans="1:40" s="105" customFormat="1">
      <c r="A320" s="205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127"/>
      <c r="M320" s="130"/>
      <c r="N320" s="61"/>
      <c r="O320" s="61"/>
      <c r="P320" s="61"/>
      <c r="Q320" s="61"/>
      <c r="R320" s="61"/>
      <c r="S320" s="190"/>
      <c r="AJ320" s="124">
        <v>44895</v>
      </c>
      <c r="AK320" s="125">
        <v>-1.3</v>
      </c>
      <c r="AL320" s="125">
        <v>4.5999999999999996</v>
      </c>
      <c r="AM320" s="125">
        <v>0.1</v>
      </c>
      <c r="AN320" s="125">
        <v>-0.1</v>
      </c>
    </row>
    <row r="321" spans="1:40" s="105" customFormat="1">
      <c r="A321" s="205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127"/>
      <c r="M321" s="130"/>
      <c r="N321" s="61"/>
      <c r="O321" s="61"/>
      <c r="P321" s="61"/>
      <c r="Q321" s="61"/>
      <c r="R321" s="61"/>
      <c r="S321" s="190"/>
      <c r="AJ321" s="124">
        <v>44926</v>
      </c>
      <c r="AK321" s="125">
        <v>-0.7</v>
      </c>
      <c r="AL321" s="125">
        <v>4.0999999999999996</v>
      </c>
      <c r="AM321" s="125">
        <v>-0.5</v>
      </c>
      <c r="AN321" s="125">
        <v>0</v>
      </c>
    </row>
    <row r="322" spans="1:40" s="105" customFormat="1">
      <c r="A322" s="205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127"/>
      <c r="M322" s="130"/>
      <c r="N322" s="61"/>
      <c r="O322" s="61"/>
      <c r="P322" s="61"/>
      <c r="Q322" s="61"/>
      <c r="R322" s="61"/>
      <c r="S322" s="190"/>
      <c r="AJ322" s="276">
        <v>44957</v>
      </c>
      <c r="AK322" s="277">
        <v>-0.8</v>
      </c>
      <c r="AL322" s="277">
        <v>-0.8</v>
      </c>
      <c r="AM322" s="277">
        <v>-0.4</v>
      </c>
      <c r="AN322" s="277">
        <v>-0.4</v>
      </c>
    </row>
    <row r="323" spans="1:40" s="105" customFormat="1">
      <c r="A323" s="205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127"/>
      <c r="M323" s="130"/>
      <c r="N323" s="61"/>
      <c r="O323" s="61"/>
      <c r="P323" s="61"/>
      <c r="Q323" s="61"/>
      <c r="R323" s="61"/>
      <c r="S323" s="190"/>
      <c r="AJ323" s="276">
        <v>44985</v>
      </c>
      <c r="AK323" s="277">
        <v>-1.4</v>
      </c>
      <c r="AL323" s="277">
        <v>-1.1000000000000001</v>
      </c>
      <c r="AM323" s="277">
        <v>0</v>
      </c>
      <c r="AN323" s="277">
        <v>-0.5</v>
      </c>
    </row>
    <row r="324" spans="1:40" s="105" customFormat="1">
      <c r="A324" s="205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127"/>
      <c r="M324" s="130"/>
      <c r="N324" s="61"/>
      <c r="O324" s="61"/>
      <c r="P324" s="61"/>
      <c r="Q324" s="61"/>
      <c r="R324" s="61"/>
      <c r="S324" s="190"/>
      <c r="AJ324" s="124">
        <v>45016</v>
      </c>
      <c r="AK324" s="277">
        <v>-2.5</v>
      </c>
      <c r="AL324" s="277">
        <v>-1.6</v>
      </c>
      <c r="AM324" s="277">
        <v>0</v>
      </c>
      <c r="AN324" s="277">
        <v>-0.5</v>
      </c>
    </row>
    <row r="325" spans="1:40" s="105" customFormat="1">
      <c r="A325" s="205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127"/>
      <c r="M325" s="130"/>
      <c r="N325" s="61"/>
      <c r="O325" s="61"/>
      <c r="P325" s="61"/>
      <c r="Q325" s="61"/>
      <c r="R325" s="61"/>
      <c r="S325" s="190"/>
      <c r="AJ325" s="276">
        <v>45046</v>
      </c>
      <c r="AK325" s="277">
        <v>-3.6</v>
      </c>
      <c r="AL325" s="277">
        <v>-2.1</v>
      </c>
      <c r="AM325" s="277">
        <v>-0.5</v>
      </c>
      <c r="AN325" s="277">
        <v>-1</v>
      </c>
    </row>
    <row r="326" spans="1:40" s="105" customFormat="1">
      <c r="A326" s="205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127"/>
      <c r="M326" s="130"/>
      <c r="N326" s="61"/>
      <c r="O326" s="61"/>
      <c r="P326" s="61"/>
      <c r="Q326" s="61"/>
      <c r="R326" s="61"/>
      <c r="S326" s="190"/>
      <c r="AJ326" s="276">
        <v>45077</v>
      </c>
      <c r="AK326" s="277">
        <v>-4.5999999999999996</v>
      </c>
      <c r="AL326" s="277">
        <v>-2.6</v>
      </c>
      <c r="AM326" s="277">
        <v>-0.9</v>
      </c>
      <c r="AN326" s="277">
        <v>-1.8</v>
      </c>
    </row>
    <row r="327" spans="1:40" s="105" customFormat="1">
      <c r="A327" s="205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127"/>
      <c r="M327" s="130"/>
      <c r="N327" s="61"/>
      <c r="O327" s="61"/>
      <c r="P327" s="61"/>
      <c r="Q327" s="61"/>
      <c r="R327" s="61"/>
      <c r="S327" s="190"/>
      <c r="AJ327" s="276">
        <v>45107</v>
      </c>
      <c r="AK327" s="277">
        <v>-5.4</v>
      </c>
      <c r="AL327" s="277">
        <v>-3.1</v>
      </c>
      <c r="AM327" s="277">
        <v>-0.8</v>
      </c>
      <c r="AN327" s="277">
        <v>-2.6</v>
      </c>
    </row>
    <row r="328" spans="1:40" s="105" customFormat="1">
      <c r="A328" s="205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127"/>
      <c r="M328" s="130"/>
      <c r="N328" s="61"/>
      <c r="O328" s="61"/>
      <c r="P328" s="61"/>
      <c r="Q328" s="61"/>
      <c r="R328" s="61"/>
      <c r="S328" s="190"/>
      <c r="AJ328" s="276">
        <v>45138</v>
      </c>
      <c r="AK328" s="277">
        <v>-4.4000000000000004</v>
      </c>
      <c r="AL328" s="277">
        <v>-3.2</v>
      </c>
      <c r="AM328" s="277">
        <v>-0.2</v>
      </c>
      <c r="AN328" s="277">
        <v>-2.8</v>
      </c>
    </row>
    <row r="329" spans="1:40" s="105" customFormat="1">
      <c r="A329" s="205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127"/>
      <c r="M329" s="130"/>
      <c r="N329" s="61"/>
      <c r="O329" s="61"/>
      <c r="P329" s="61"/>
      <c r="Q329" s="61"/>
      <c r="R329" s="61"/>
      <c r="S329" s="190"/>
      <c r="AJ329" s="276">
        <v>45169</v>
      </c>
      <c r="AK329" s="277">
        <v>-3</v>
      </c>
      <c r="AL329" s="277">
        <v>-3.2</v>
      </c>
      <c r="AM329" s="277">
        <v>0.2</v>
      </c>
      <c r="AN329" s="277">
        <v>-2.7</v>
      </c>
    </row>
    <row r="330" spans="1:40" s="105" customFormat="1">
      <c r="A330" s="205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127"/>
      <c r="M330" s="130"/>
      <c r="N330" s="61"/>
      <c r="O330" s="61"/>
      <c r="P330" s="61"/>
      <c r="Q330" s="61"/>
      <c r="R330" s="61"/>
      <c r="S330" s="190"/>
      <c r="AJ330" s="276">
        <v>45199</v>
      </c>
      <c r="AK330" s="277">
        <v>-2.5</v>
      </c>
      <c r="AL330" s="277">
        <v>-3.1</v>
      </c>
      <c r="AM330" s="277">
        <v>0.4</v>
      </c>
      <c r="AN330" s="277">
        <v>-2.2999999999999998</v>
      </c>
    </row>
    <row r="331" spans="1:40" s="105" customFormat="1">
      <c r="A331" s="205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127"/>
      <c r="M331" s="130"/>
      <c r="N331" s="61"/>
      <c r="O331" s="61"/>
      <c r="P331" s="61"/>
      <c r="Q331" s="61"/>
      <c r="R331" s="61"/>
      <c r="S331" s="190"/>
      <c r="AJ331" s="276">
        <v>45230</v>
      </c>
      <c r="AK331" s="277">
        <v>-2.6</v>
      </c>
      <c r="AL331" s="277">
        <v>-3.1</v>
      </c>
      <c r="AM331" s="277">
        <v>0</v>
      </c>
      <c r="AN331" s="277">
        <v>-2.2000000000000002</v>
      </c>
    </row>
    <row r="332" spans="1:40" s="105" customFormat="1">
      <c r="A332" s="20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127"/>
      <c r="M332" s="130"/>
      <c r="N332" s="61"/>
      <c r="O332" s="61"/>
      <c r="P332" s="61"/>
      <c r="Q332" s="61"/>
      <c r="R332" s="61"/>
      <c r="S332" s="190"/>
      <c r="AJ332" s="276">
        <v>45260</v>
      </c>
      <c r="AK332" s="277">
        <v>-3</v>
      </c>
      <c r="AL332" s="277">
        <v>-3.1</v>
      </c>
      <c r="AM332" s="277">
        <v>-0.3</v>
      </c>
      <c r="AN332" s="277">
        <v>-2.5</v>
      </c>
    </row>
    <row r="333" spans="1:40" s="105" customFormat="1">
      <c r="A333" s="205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127"/>
      <c r="M333" s="130"/>
      <c r="N333" s="61"/>
      <c r="O333" s="61"/>
      <c r="P333" s="61"/>
      <c r="Q333" s="61"/>
      <c r="R333" s="61"/>
      <c r="S333" s="190"/>
      <c r="AJ333" s="276">
        <v>45291</v>
      </c>
      <c r="AK333" s="277">
        <v>-2.7</v>
      </c>
      <c r="AL333" s="277">
        <v>-3</v>
      </c>
      <c r="AM333" s="277">
        <v>-0.3</v>
      </c>
      <c r="AN333" s="277">
        <v>0</v>
      </c>
    </row>
    <row r="334" spans="1:40" s="105" customFormat="1">
      <c r="A334" s="205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127"/>
      <c r="M334" s="130"/>
      <c r="N334" s="61"/>
      <c r="O334" s="61"/>
      <c r="P334" s="61"/>
      <c r="Q334" s="61"/>
      <c r="R334" s="61"/>
      <c r="S334" s="190"/>
      <c r="AJ334" s="276">
        <v>45322</v>
      </c>
      <c r="AK334" s="277">
        <v>-2.5</v>
      </c>
      <c r="AL334" s="277">
        <v>-2.5</v>
      </c>
      <c r="AM334" s="277">
        <v>-0.2</v>
      </c>
      <c r="AN334" s="277">
        <v>-0.2</v>
      </c>
    </row>
    <row r="335" spans="1:40" s="105" customFormat="1">
      <c r="A335" s="205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127"/>
      <c r="M335" s="130"/>
      <c r="N335" s="61"/>
      <c r="O335" s="61"/>
      <c r="P335" s="61"/>
      <c r="Q335" s="61"/>
      <c r="R335" s="61"/>
      <c r="S335" s="190"/>
      <c r="AJ335" s="276">
        <v>45351</v>
      </c>
      <c r="AK335" s="277">
        <v>-2.7</v>
      </c>
      <c r="AL335" s="277">
        <v>-2.6</v>
      </c>
      <c r="AM335" s="277">
        <v>-0.2</v>
      </c>
      <c r="AN335" s="277">
        <v>-0.4</v>
      </c>
    </row>
    <row r="336" spans="1:40" s="105" customFormat="1">
      <c r="A336" s="205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127"/>
      <c r="M336" s="130"/>
      <c r="N336" s="61"/>
      <c r="O336" s="61"/>
      <c r="P336" s="61"/>
      <c r="Q336" s="61"/>
      <c r="R336" s="61"/>
      <c r="S336" s="190"/>
      <c r="AJ336" s="276">
        <v>45382</v>
      </c>
      <c r="AK336" s="277">
        <v>-2.8</v>
      </c>
      <c r="AL336" s="277">
        <v>-2.7</v>
      </c>
      <c r="AM336" s="277">
        <v>-0.1</v>
      </c>
      <c r="AN336" s="277">
        <v>-0.5</v>
      </c>
    </row>
    <row r="337" spans="1:40" s="105" customFormat="1">
      <c r="A337" s="205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127"/>
      <c r="M337" s="130"/>
      <c r="N337" s="61"/>
      <c r="O337" s="61"/>
      <c r="P337" s="61"/>
      <c r="Q337" s="61"/>
      <c r="R337" s="61"/>
      <c r="S337" s="190"/>
      <c r="AJ337" s="276">
        <v>45412</v>
      </c>
      <c r="AK337" s="277">
        <v>-2.5</v>
      </c>
      <c r="AL337" s="277">
        <v>-2.7</v>
      </c>
      <c r="AM337" s="277">
        <v>-0.2</v>
      </c>
      <c r="AN337" s="277">
        <v>-0.7</v>
      </c>
    </row>
    <row r="338" spans="1:40" s="105" customFormat="1">
      <c r="A338" s="205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127"/>
      <c r="M338" s="130"/>
      <c r="N338" s="61"/>
      <c r="O338" s="61"/>
      <c r="P338" s="61"/>
      <c r="Q338" s="61"/>
      <c r="R338" s="61"/>
      <c r="S338" s="190"/>
      <c r="AJ338" s="276">
        <v>45443</v>
      </c>
      <c r="AK338" s="277">
        <v>-1.4</v>
      </c>
      <c r="AL338" s="277">
        <v>-2.4</v>
      </c>
      <c r="AM338" s="277">
        <v>0.2</v>
      </c>
      <c r="AN338" s="277">
        <v>-0.5</v>
      </c>
    </row>
    <row r="339" spans="1:40" s="105" customFormat="1">
      <c r="A339" s="205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127"/>
      <c r="M339" s="130"/>
      <c r="N339" s="61"/>
      <c r="O339" s="61"/>
      <c r="P339" s="61"/>
      <c r="Q339" s="61"/>
      <c r="R339" s="61"/>
      <c r="S339" s="190"/>
      <c r="AJ339" s="276">
        <v>45473</v>
      </c>
      <c r="AK339" s="277">
        <v>-0.8</v>
      </c>
      <c r="AL339" s="277">
        <v>-2.1</v>
      </c>
      <c r="AM339" s="277">
        <v>-0.2</v>
      </c>
      <c r="AN339" s="277">
        <v>-0.7</v>
      </c>
    </row>
    <row r="340" spans="1:40" s="105" customFormat="1">
      <c r="A340" s="205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127"/>
      <c r="M340" s="130"/>
      <c r="N340" s="61"/>
      <c r="O340" s="61"/>
      <c r="P340" s="61"/>
      <c r="Q340" s="61"/>
      <c r="R340" s="61"/>
      <c r="S340" s="190"/>
      <c r="AJ340" s="276">
        <v>45504</v>
      </c>
      <c r="AK340" s="277">
        <v>-0.8</v>
      </c>
      <c r="AL340" s="277">
        <v>-2</v>
      </c>
      <c r="AM340" s="277">
        <v>-0.2</v>
      </c>
      <c r="AN340" s="277">
        <v>-0.9</v>
      </c>
    </row>
    <row r="341" spans="1:40" s="105" customFormat="1">
      <c r="A341" s="205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127"/>
      <c r="M341" s="130"/>
      <c r="N341" s="61"/>
      <c r="O341" s="61"/>
      <c r="P341" s="61"/>
      <c r="Q341" s="61"/>
      <c r="R341" s="61"/>
      <c r="S341" s="190"/>
      <c r="AJ341" s="276">
        <v>45535</v>
      </c>
      <c r="AK341" s="277">
        <v>-1.8</v>
      </c>
      <c r="AL341" s="277">
        <v>-1.9</v>
      </c>
      <c r="AM341" s="277">
        <v>-0.7</v>
      </c>
      <c r="AN341" s="277">
        <v>-1.7</v>
      </c>
    </row>
    <row r="342" spans="1:40" s="105" customFormat="1">
      <c r="A342" s="205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127"/>
      <c r="M342" s="130"/>
      <c r="N342" s="61"/>
      <c r="O342" s="61"/>
      <c r="P342" s="61"/>
      <c r="Q342" s="61"/>
      <c r="R342" s="61"/>
      <c r="S342" s="190"/>
      <c r="AJ342" s="276">
        <v>45565</v>
      </c>
      <c r="AK342" s="277">
        <v>-2.8</v>
      </c>
      <c r="AL342" s="277">
        <v>-2</v>
      </c>
      <c r="AM342" s="277">
        <v>-0.6</v>
      </c>
      <c r="AN342" s="277">
        <v>-2.2999999999999998</v>
      </c>
    </row>
    <row r="343" spans="1:40" s="105" customFormat="1">
      <c r="A343" s="205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127"/>
      <c r="M343" s="130"/>
      <c r="N343" s="61"/>
      <c r="O343" s="61"/>
      <c r="P343" s="61"/>
      <c r="Q343" s="61"/>
      <c r="R343" s="61"/>
      <c r="S343" s="190"/>
      <c r="AJ343" s="276">
        <v>45596</v>
      </c>
      <c r="AK343" s="277">
        <v>-2.9</v>
      </c>
      <c r="AL343" s="277">
        <v>-2.1</v>
      </c>
      <c r="AM343" s="277">
        <v>-0.1</v>
      </c>
      <c r="AN343" s="277">
        <v>-2.4</v>
      </c>
    </row>
    <row r="344" spans="1:40" s="105" customFormat="1">
      <c r="A344" s="205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127"/>
      <c r="M344" s="130"/>
      <c r="N344" s="61"/>
      <c r="O344" s="61"/>
      <c r="P344" s="61"/>
      <c r="Q344" s="61"/>
      <c r="R344" s="61"/>
      <c r="S344" s="190"/>
      <c r="AJ344" s="276">
        <v>45626</v>
      </c>
      <c r="AK344" s="277">
        <v>-2.5</v>
      </c>
      <c r="AL344" s="277">
        <v>-2.1</v>
      </c>
      <c r="AM344" s="277">
        <v>0.1</v>
      </c>
      <c r="AN344" s="277">
        <v>-2.2000000000000002</v>
      </c>
    </row>
    <row r="345" spans="1:40" s="105" customFormat="1">
      <c r="A345" s="205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127"/>
      <c r="M345" s="130"/>
      <c r="N345" s="61"/>
      <c r="O345" s="61"/>
      <c r="P345" s="61"/>
      <c r="Q345" s="61"/>
      <c r="R345" s="61"/>
      <c r="S345" s="190"/>
      <c r="AJ345" s="276">
        <v>45657</v>
      </c>
      <c r="AK345" s="277">
        <v>-2.2999999999999998</v>
      </c>
      <c r="AL345" s="277">
        <v>-2.2000000000000002</v>
      </c>
      <c r="AM345" s="277">
        <v>-0.1</v>
      </c>
      <c r="AN345" s="277">
        <v>0</v>
      </c>
    </row>
    <row r="346" spans="1:40" s="105" customFormat="1">
      <c r="A346" s="205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127"/>
      <c r="M346" s="130"/>
      <c r="N346" s="61"/>
      <c r="O346" s="61"/>
      <c r="P346" s="61"/>
      <c r="Q346" s="61"/>
      <c r="R346" s="61"/>
      <c r="S346" s="190"/>
      <c r="AJ346" s="276">
        <v>45688</v>
      </c>
      <c r="AK346" s="277">
        <v>-2.2999999999999998</v>
      </c>
      <c r="AL346" s="277">
        <v>-2.2999999999999998</v>
      </c>
      <c r="AM346" s="277">
        <v>-0.2</v>
      </c>
      <c r="AN346" s="277">
        <v>-0.2</v>
      </c>
    </row>
    <row r="347" spans="1:40" s="105" customFormat="1">
      <c r="A347" s="205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127"/>
      <c r="M347" s="130"/>
      <c r="N347" s="61"/>
      <c r="O347" s="61"/>
      <c r="P347" s="61"/>
      <c r="Q347" s="61"/>
      <c r="R347" s="61"/>
      <c r="S347" s="190"/>
      <c r="AJ347" s="276">
        <v>45716</v>
      </c>
      <c r="AK347" s="277">
        <v>-2.2000000000000002</v>
      </c>
      <c r="AL347" s="277">
        <v>-2.2000000000000002</v>
      </c>
      <c r="AM347" s="277">
        <v>-0.1</v>
      </c>
      <c r="AN347" s="277">
        <v>0</v>
      </c>
    </row>
    <row r="348" spans="1:40" s="105" customFormat="1">
      <c r="A348" s="205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127"/>
      <c r="M348" s="130"/>
      <c r="N348" s="61"/>
      <c r="O348" s="61"/>
      <c r="P348" s="61"/>
      <c r="Q348" s="61"/>
      <c r="R348" s="61"/>
      <c r="S348" s="190"/>
      <c r="AJ348" s="276">
        <v>45747</v>
      </c>
      <c r="AK348" s="277">
        <v>-2.5</v>
      </c>
      <c r="AL348" s="277">
        <v>-2.2999999999999998</v>
      </c>
      <c r="AM348" s="277">
        <v>-0.4</v>
      </c>
      <c r="AN348" s="277">
        <v>0</v>
      </c>
    </row>
    <row r="349" spans="1:40" s="105" customFormat="1">
      <c r="A349" s="205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127"/>
      <c r="M349" s="130"/>
      <c r="N349" s="61"/>
      <c r="O349" s="61"/>
      <c r="P349" s="61"/>
      <c r="Q349" s="61"/>
      <c r="R349" s="61"/>
      <c r="S349" s="190"/>
      <c r="AJ349" s="276">
        <v>45777</v>
      </c>
      <c r="AK349" s="277">
        <v>-2.7</v>
      </c>
      <c r="AL349" s="277">
        <v>-2.4</v>
      </c>
      <c r="AM349" s="277">
        <v>-0.4</v>
      </c>
      <c r="AN349" s="277">
        <v>0</v>
      </c>
    </row>
    <row r="350" spans="1:40" s="105" customFormat="1">
      <c r="A350" s="205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127"/>
      <c r="M350" s="130"/>
      <c r="N350" s="61"/>
      <c r="O350" s="61"/>
      <c r="P350" s="61"/>
      <c r="Q350" s="61"/>
      <c r="R350" s="61"/>
      <c r="S350" s="190"/>
      <c r="AJ350" s="276">
        <v>45808</v>
      </c>
      <c r="AK350" s="277">
        <v>-3.3</v>
      </c>
      <c r="AL350" s="277">
        <v>-2.6</v>
      </c>
      <c r="AM350" s="277">
        <v>-0.4</v>
      </c>
      <c r="AN350" s="277">
        <v>0</v>
      </c>
    </row>
    <row r="351" spans="1:40" s="105" customFormat="1">
      <c r="A351" s="20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127"/>
      <c r="M351" s="130"/>
      <c r="N351" s="61"/>
      <c r="O351" s="61"/>
      <c r="P351" s="61"/>
      <c r="Q351" s="61"/>
      <c r="R351" s="61"/>
      <c r="S351" s="190"/>
      <c r="AJ351" s="276">
        <v>45838</v>
      </c>
      <c r="AK351" s="277">
        <v>-3.6</v>
      </c>
      <c r="AL351" s="277">
        <v>-2.8</v>
      </c>
      <c r="AM351" s="277">
        <v>-0.4</v>
      </c>
      <c r="AN351" s="277">
        <v>0</v>
      </c>
    </row>
    <row r="352" spans="1:40" s="105" customFormat="1">
      <c r="A352" s="205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127"/>
      <c r="M352" s="130"/>
      <c r="N352" s="61"/>
      <c r="O352" s="61"/>
      <c r="P352" s="61"/>
      <c r="Q352" s="61"/>
      <c r="R352" s="61"/>
      <c r="S352" s="190"/>
      <c r="AJ352" s="276">
        <v>45869</v>
      </c>
      <c r="AK352" s="277">
        <v>-3.6</v>
      </c>
      <c r="AL352" s="277">
        <v>-2.9</v>
      </c>
      <c r="AM352" s="277">
        <v>-0.2</v>
      </c>
      <c r="AN352" s="277">
        <v>0</v>
      </c>
    </row>
    <row r="353" spans="1:40" s="105" customFormat="1">
      <c r="A353" s="205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127"/>
      <c r="M353" s="130"/>
      <c r="N353" s="61"/>
      <c r="O353" s="61"/>
      <c r="P353" s="61"/>
      <c r="Q353" s="61"/>
      <c r="R353" s="61"/>
      <c r="S353" s="190"/>
      <c r="AJ353" s="276">
        <v>45900</v>
      </c>
      <c r="AK353" s="277">
        <v>-2.9</v>
      </c>
      <c r="AL353" s="277">
        <v>-2.9</v>
      </c>
      <c r="AM353" s="277">
        <v>0</v>
      </c>
      <c r="AN353" s="277">
        <v>0</v>
      </c>
    </row>
    <row r="354" spans="1:40" s="105" customFormat="1">
      <c r="A354" s="205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127"/>
      <c r="M354" s="130"/>
      <c r="N354" s="61"/>
      <c r="O354" s="61"/>
      <c r="P354" s="61"/>
      <c r="Q354" s="61"/>
      <c r="R354" s="61"/>
      <c r="S354" s="190"/>
      <c r="AJ354" s="276">
        <v>45930</v>
      </c>
      <c r="AK354" s="277">
        <v>-2.2999999999999998</v>
      </c>
      <c r="AL354" s="277">
        <v>-2.8</v>
      </c>
      <c r="AM354" s="277">
        <v>0</v>
      </c>
      <c r="AN354" s="277">
        <v>0</v>
      </c>
    </row>
    <row r="355" spans="1:40" s="105" customFormat="1">
      <c r="A355" s="205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127"/>
      <c r="M355" s="130"/>
      <c r="N355" s="61"/>
      <c r="O355" s="61"/>
      <c r="P355" s="61"/>
      <c r="Q355" s="61"/>
      <c r="R355" s="61"/>
      <c r="S355" s="190"/>
      <c r="AJ355" s="276">
        <v>45961</v>
      </c>
      <c r="AK355" s="277">
        <v>-2.1</v>
      </c>
      <c r="AL355" s="277">
        <v>-2.7</v>
      </c>
      <c r="AM355" s="277">
        <v>0.1</v>
      </c>
      <c r="AN355" s="277">
        <v>0</v>
      </c>
    </row>
    <row r="356" spans="1:40" s="105" customFormat="1">
      <c r="A356" s="205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127"/>
      <c r="M356" s="130"/>
      <c r="N356" s="61"/>
      <c r="O356" s="61"/>
      <c r="P356" s="61"/>
      <c r="Q356" s="61"/>
      <c r="R356" s="61"/>
      <c r="S356" s="190"/>
      <c r="AJ356" s="276">
        <v>45991</v>
      </c>
      <c r="AK356" s="277">
        <v>-2.2000000000000002</v>
      </c>
      <c r="AL356" s="277">
        <v>-2.7</v>
      </c>
      <c r="AM356" s="277">
        <v>0.1</v>
      </c>
      <c r="AN356" s="277">
        <v>0</v>
      </c>
    </row>
    <row r="357" spans="1:40" s="105" customFormat="1">
      <c r="A357" s="205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127"/>
      <c r="M357" s="130"/>
      <c r="N357" s="61"/>
      <c r="O357" s="61"/>
      <c r="P357" s="61"/>
      <c r="Q357" s="61"/>
      <c r="R357" s="61"/>
      <c r="S357" s="190"/>
      <c r="AJ357" s="276">
        <v>46022</v>
      </c>
      <c r="AK357" s="277">
        <v>-1.9</v>
      </c>
      <c r="AL357" s="277">
        <v>-2.6</v>
      </c>
      <c r="AM357" s="277">
        <v>0.2</v>
      </c>
      <c r="AN357" s="277">
        <v>0</v>
      </c>
    </row>
    <row r="358" spans="1:40" s="105" customFormat="1">
      <c r="A358" s="205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127"/>
      <c r="M358" s="130"/>
      <c r="N358" s="61"/>
      <c r="O358" s="61"/>
      <c r="P358" s="61"/>
      <c r="Q358" s="61"/>
      <c r="R358" s="61"/>
      <c r="S358" s="190"/>
      <c r="AJ358" s="276">
        <v>46053</v>
      </c>
      <c r="AK358" s="277">
        <v>-1.4</v>
      </c>
      <c r="AL358" s="277">
        <v>-1.4</v>
      </c>
      <c r="AM358" s="277">
        <v>0.4</v>
      </c>
      <c r="AN358" s="277">
        <v>0</v>
      </c>
    </row>
    <row r="359" spans="1:40" s="105" customFormat="1">
      <c r="A359" s="205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127"/>
      <c r="M359" s="130"/>
      <c r="N359" s="61"/>
      <c r="O359" s="61"/>
      <c r="P359" s="61"/>
      <c r="Q359" s="61"/>
      <c r="R359" s="61"/>
      <c r="S359" s="190"/>
      <c r="AJ359" s="276">
        <v>46081</v>
      </c>
      <c r="AK359" s="277">
        <v>-0.9</v>
      </c>
      <c r="AL359" s="277">
        <v>-1.2</v>
      </c>
      <c r="AM359" s="277">
        <v>0.4</v>
      </c>
      <c r="AN359" s="277">
        <v>0</v>
      </c>
    </row>
    <row r="360" spans="1:40" s="105" customFormat="1">
      <c r="A360" s="205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127"/>
      <c r="M360" s="130"/>
      <c r="N360" s="61"/>
      <c r="O360" s="61"/>
      <c r="P360" s="61"/>
      <c r="Q360" s="61"/>
      <c r="R360" s="61"/>
      <c r="S360" s="190"/>
      <c r="AJ360" s="276">
        <v>46112</v>
      </c>
      <c r="AK360" s="277">
        <v>0.5</v>
      </c>
      <c r="AL360" s="277">
        <v>-0.6</v>
      </c>
      <c r="AM360" s="277">
        <v>1</v>
      </c>
      <c r="AN360" s="277">
        <v>0</v>
      </c>
    </row>
    <row r="361" spans="1:40" s="105" customFormat="1">
      <c r="A361" s="205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127"/>
      <c r="M361" s="130"/>
      <c r="N361" s="61"/>
      <c r="O361" s="61"/>
      <c r="P361" s="61"/>
      <c r="Q361" s="61"/>
      <c r="R361" s="61"/>
      <c r="S361" s="190"/>
      <c r="AJ361" s="276">
        <v>46142</v>
      </c>
      <c r="AK361" s="277">
        <v>2.8</v>
      </c>
      <c r="AL361" s="277">
        <v>0.2</v>
      </c>
      <c r="AM361" s="277">
        <v>1.7</v>
      </c>
      <c r="AN361" s="277">
        <v>0</v>
      </c>
    </row>
    <row r="362" spans="1:40" s="105" customFormat="1">
      <c r="A362" s="205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127"/>
      <c r="M362" s="130"/>
      <c r="N362" s="61"/>
      <c r="O362" s="61"/>
      <c r="P362" s="61"/>
      <c r="Q362" s="61"/>
      <c r="R362" s="61"/>
      <c r="S362" s="190"/>
      <c r="AJ362" s="276">
        <v>46173</v>
      </c>
      <c r="AK362" s="277">
        <v>3.9</v>
      </c>
      <c r="AL362" s="277">
        <v>1</v>
      </c>
      <c r="AM362" s="277">
        <v>0.5</v>
      </c>
      <c r="AN362" s="277">
        <v>0</v>
      </c>
    </row>
    <row r="363" spans="1:40" s="105" customFormat="1">
      <c r="A363" s="205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127"/>
      <c r="M363" s="130"/>
      <c r="N363" s="61"/>
      <c r="O363" s="61"/>
      <c r="P363" s="61"/>
      <c r="Q363" s="61"/>
      <c r="R363" s="61"/>
      <c r="S363" s="190"/>
      <c r="AJ363" s="106"/>
      <c r="AK363" s="106"/>
      <c r="AL363" s="106"/>
      <c r="AM363" s="106"/>
      <c r="AN363" s="106"/>
    </row>
    <row r="364" spans="1:40" s="105" customFormat="1">
      <c r="A364" s="205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127"/>
      <c r="M364" s="130"/>
      <c r="N364" s="61"/>
      <c r="O364" s="61"/>
      <c r="P364" s="61"/>
      <c r="Q364" s="61"/>
      <c r="R364" s="61"/>
      <c r="S364" s="190"/>
      <c r="AJ364" s="106"/>
      <c r="AK364" s="106"/>
      <c r="AL364" s="106"/>
      <c r="AM364" s="106"/>
      <c r="AN364" s="106"/>
    </row>
    <row r="365" spans="1:40" s="105" customFormat="1">
      <c r="A365" s="205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127"/>
      <c r="M365" s="130"/>
      <c r="N365" s="61"/>
      <c r="O365" s="61"/>
      <c r="P365" s="61"/>
      <c r="Q365" s="61"/>
      <c r="R365" s="61"/>
      <c r="S365" s="190"/>
      <c r="AJ365" s="106"/>
      <c r="AK365" s="106"/>
      <c r="AL365" s="106"/>
      <c r="AM365" s="106"/>
      <c r="AN365" s="106"/>
    </row>
    <row r="366" spans="1:40" s="105" customFormat="1">
      <c r="A366" s="205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127"/>
      <c r="M366" s="130"/>
      <c r="N366" s="61"/>
      <c r="O366" s="61"/>
      <c r="P366" s="61"/>
      <c r="Q366" s="61"/>
      <c r="R366" s="61"/>
      <c r="S366" s="190"/>
      <c r="AJ366" s="106"/>
      <c r="AK366" s="106"/>
      <c r="AL366" s="106"/>
      <c r="AM366" s="106"/>
      <c r="AN366" s="106"/>
    </row>
    <row r="367" spans="1:40" s="105" customFormat="1">
      <c r="A367" s="205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127"/>
      <c r="M367" s="130"/>
      <c r="N367" s="61"/>
      <c r="O367" s="61"/>
      <c r="P367" s="61"/>
      <c r="Q367" s="61"/>
      <c r="R367" s="61"/>
      <c r="S367" s="190"/>
      <c r="AJ367" s="106"/>
      <c r="AK367" s="106"/>
      <c r="AL367" s="106"/>
      <c r="AM367" s="106"/>
      <c r="AN367" s="106"/>
    </row>
    <row r="368" spans="1:40" s="105" customFormat="1">
      <c r="A368" s="205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127"/>
      <c r="M368" s="130"/>
      <c r="N368" s="61"/>
      <c r="O368" s="61"/>
      <c r="P368" s="61"/>
      <c r="Q368" s="61"/>
      <c r="R368" s="61"/>
      <c r="S368" s="190"/>
      <c r="AJ368" s="106"/>
      <c r="AK368" s="106"/>
      <c r="AL368" s="106"/>
      <c r="AM368" s="106"/>
      <c r="AN368" s="106"/>
    </row>
    <row r="369" spans="1:40" s="105" customFormat="1">
      <c r="A369" s="205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127"/>
      <c r="M369" s="130"/>
      <c r="N369" s="61"/>
      <c r="O369" s="61"/>
      <c r="P369" s="61"/>
      <c r="Q369" s="61"/>
      <c r="R369" s="61"/>
      <c r="S369" s="190"/>
      <c r="AJ369" s="106"/>
      <c r="AK369" s="106"/>
      <c r="AL369" s="106"/>
      <c r="AM369" s="106"/>
      <c r="AN369" s="106"/>
    </row>
    <row r="370" spans="1:40" s="105" customFormat="1">
      <c r="A370" s="20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127"/>
      <c r="M370" s="130"/>
      <c r="N370" s="61"/>
      <c r="O370" s="61"/>
      <c r="P370" s="61"/>
      <c r="Q370" s="61"/>
      <c r="R370" s="61"/>
      <c r="S370" s="190"/>
      <c r="AJ370" s="106"/>
      <c r="AK370" s="106"/>
      <c r="AL370" s="106"/>
      <c r="AM370" s="106"/>
      <c r="AN370" s="106"/>
    </row>
    <row r="371" spans="1:40" s="105" customFormat="1">
      <c r="A371" s="205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127"/>
      <c r="M371" s="130"/>
      <c r="N371" s="61"/>
      <c r="O371" s="61"/>
      <c r="P371" s="61"/>
      <c r="Q371" s="61"/>
      <c r="R371" s="61"/>
      <c r="S371" s="190"/>
      <c r="AJ371" s="106"/>
      <c r="AK371" s="106"/>
      <c r="AL371" s="106"/>
      <c r="AM371" s="106"/>
      <c r="AN371" s="106"/>
    </row>
    <row r="372" spans="1:40" s="105" customFormat="1">
      <c r="A372" s="205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127"/>
      <c r="M372" s="130"/>
      <c r="N372" s="61"/>
      <c r="O372" s="61"/>
      <c r="P372" s="61"/>
      <c r="Q372" s="61"/>
      <c r="R372" s="61"/>
      <c r="S372" s="190"/>
      <c r="AJ372" s="106"/>
      <c r="AK372" s="106"/>
      <c r="AL372" s="106"/>
      <c r="AM372" s="106"/>
      <c r="AN372" s="106"/>
    </row>
    <row r="373" spans="1:40" s="105" customFormat="1">
      <c r="A373" s="205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127"/>
      <c r="M373" s="130"/>
      <c r="N373" s="61"/>
      <c r="O373" s="61"/>
      <c r="P373" s="61"/>
      <c r="Q373" s="61"/>
      <c r="R373" s="61"/>
      <c r="S373" s="190"/>
      <c r="AJ373" s="106"/>
      <c r="AK373" s="106"/>
      <c r="AL373" s="106"/>
      <c r="AM373" s="106"/>
      <c r="AN373" s="106"/>
    </row>
    <row r="374" spans="1:40" s="105" customFormat="1">
      <c r="A374" s="205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127"/>
      <c r="M374" s="130"/>
      <c r="N374" s="61"/>
      <c r="O374" s="61"/>
      <c r="P374" s="61"/>
      <c r="Q374" s="61"/>
      <c r="R374" s="61"/>
      <c r="S374" s="190"/>
      <c r="AJ374" s="106"/>
      <c r="AK374" s="106"/>
      <c r="AL374" s="106"/>
      <c r="AM374" s="106"/>
      <c r="AN374" s="106"/>
    </row>
    <row r="375" spans="1:40" s="105" customFormat="1">
      <c r="A375" s="205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127"/>
      <c r="M375" s="130"/>
      <c r="N375" s="61"/>
      <c r="O375" s="61"/>
      <c r="P375" s="61"/>
      <c r="Q375" s="61"/>
      <c r="R375" s="61"/>
      <c r="S375" s="190"/>
      <c r="AJ375" s="106"/>
      <c r="AK375" s="106"/>
      <c r="AL375" s="106"/>
      <c r="AM375" s="106"/>
      <c r="AN375" s="106"/>
    </row>
    <row r="376" spans="1:40" s="105" customFormat="1">
      <c r="A376" s="205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127"/>
      <c r="M376" s="130"/>
      <c r="N376" s="61"/>
      <c r="O376" s="61"/>
      <c r="P376" s="61"/>
      <c r="Q376" s="61"/>
      <c r="R376" s="61"/>
      <c r="S376" s="190"/>
      <c r="AJ376" s="106"/>
      <c r="AK376" s="106"/>
      <c r="AL376" s="106"/>
      <c r="AM376" s="106"/>
      <c r="AN376" s="106"/>
    </row>
    <row r="377" spans="1:40" s="105" customFormat="1">
      <c r="A377" s="205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127"/>
      <c r="M377" s="130"/>
      <c r="N377" s="61"/>
      <c r="O377" s="61"/>
      <c r="P377" s="61"/>
      <c r="Q377" s="61"/>
      <c r="R377" s="61"/>
      <c r="S377" s="190"/>
      <c r="AJ377" s="106"/>
      <c r="AK377" s="106"/>
      <c r="AL377" s="106"/>
      <c r="AM377" s="106"/>
      <c r="AN377" s="106"/>
    </row>
    <row r="378" spans="1:40" s="105" customFormat="1">
      <c r="A378" s="205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127"/>
      <c r="M378" s="130"/>
      <c r="N378" s="61"/>
      <c r="O378" s="61"/>
      <c r="P378" s="61"/>
      <c r="Q378" s="61"/>
      <c r="R378" s="61"/>
      <c r="S378" s="190"/>
      <c r="AJ378" s="106"/>
      <c r="AK378" s="106"/>
      <c r="AL378" s="106"/>
      <c r="AM378" s="106"/>
      <c r="AN378" s="106"/>
    </row>
    <row r="379" spans="1:40" s="105" customFormat="1">
      <c r="A379" s="205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127"/>
      <c r="M379" s="130"/>
      <c r="N379" s="61"/>
      <c r="O379" s="61"/>
      <c r="P379" s="61"/>
      <c r="Q379" s="61"/>
      <c r="R379" s="61"/>
      <c r="S379" s="190"/>
      <c r="AJ379" s="106"/>
      <c r="AK379" s="106"/>
      <c r="AL379" s="106"/>
      <c r="AM379" s="106"/>
      <c r="AN379" s="106"/>
    </row>
    <row r="380" spans="1:40" s="105" customFormat="1">
      <c r="A380" s="205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127"/>
      <c r="M380" s="130"/>
      <c r="N380" s="61"/>
      <c r="O380" s="61"/>
      <c r="P380" s="61"/>
      <c r="Q380" s="61"/>
      <c r="R380" s="61"/>
      <c r="S380" s="190"/>
      <c r="AJ380" s="106"/>
      <c r="AK380" s="106"/>
      <c r="AL380" s="106"/>
      <c r="AM380" s="106"/>
      <c r="AN380" s="106"/>
    </row>
    <row r="381" spans="1:40" s="105" customFormat="1">
      <c r="A381" s="205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127"/>
      <c r="M381" s="130"/>
      <c r="N381" s="61"/>
      <c r="O381" s="61"/>
      <c r="P381" s="61"/>
      <c r="Q381" s="61"/>
      <c r="R381" s="61"/>
      <c r="S381" s="190"/>
      <c r="AJ381" s="106"/>
      <c r="AK381" s="106"/>
      <c r="AL381" s="106"/>
      <c r="AM381" s="106"/>
      <c r="AN381" s="106"/>
    </row>
    <row r="382" spans="1:40" s="105" customFormat="1">
      <c r="A382" s="205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127"/>
      <c r="M382" s="130"/>
      <c r="N382" s="61"/>
      <c r="O382" s="61"/>
      <c r="P382" s="61"/>
      <c r="Q382" s="61"/>
      <c r="R382" s="61"/>
      <c r="S382" s="190"/>
      <c r="AJ382" s="106"/>
      <c r="AK382" s="106"/>
      <c r="AL382" s="106"/>
      <c r="AM382" s="106"/>
      <c r="AN382" s="106"/>
    </row>
    <row r="383" spans="1:40" s="105" customFormat="1">
      <c r="A383" s="205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127"/>
      <c r="M383" s="130"/>
      <c r="N383" s="61"/>
      <c r="O383" s="61"/>
      <c r="P383" s="61"/>
      <c r="Q383" s="61"/>
      <c r="R383" s="61"/>
      <c r="S383" s="190"/>
      <c r="AJ383" s="106"/>
      <c r="AK383" s="106"/>
      <c r="AL383" s="106"/>
      <c r="AM383" s="106"/>
      <c r="AN383" s="106"/>
    </row>
    <row r="384" spans="1:40" s="105" customFormat="1">
      <c r="A384" s="205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127"/>
      <c r="M384" s="130"/>
      <c r="N384" s="61"/>
      <c r="O384" s="61"/>
      <c r="P384" s="61"/>
      <c r="Q384" s="61"/>
      <c r="R384" s="61"/>
      <c r="S384" s="190"/>
      <c r="AJ384" s="106"/>
      <c r="AK384" s="106"/>
      <c r="AL384" s="106"/>
      <c r="AM384" s="106"/>
      <c r="AN384" s="106"/>
    </row>
    <row r="385" spans="1:40" s="105" customFormat="1">
      <c r="A385" s="205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127"/>
      <c r="M385" s="130"/>
      <c r="N385" s="61"/>
      <c r="O385" s="61"/>
      <c r="P385" s="61"/>
      <c r="Q385" s="61"/>
      <c r="R385" s="61"/>
      <c r="S385" s="190"/>
      <c r="AJ385" s="106"/>
      <c r="AK385" s="106"/>
      <c r="AL385" s="106"/>
      <c r="AM385" s="106"/>
      <c r="AN385" s="106"/>
    </row>
    <row r="386" spans="1:40" s="105" customFormat="1">
      <c r="A386" s="205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127"/>
      <c r="M386" s="130"/>
      <c r="N386" s="61"/>
      <c r="O386" s="61"/>
      <c r="P386" s="61"/>
      <c r="Q386" s="61"/>
      <c r="R386" s="61"/>
      <c r="S386" s="190"/>
      <c r="AJ386" s="106"/>
      <c r="AK386" s="106"/>
      <c r="AL386" s="106"/>
      <c r="AM386" s="106"/>
      <c r="AN386" s="106"/>
    </row>
    <row r="387" spans="1:40" s="105" customFormat="1">
      <c r="A387" s="205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127"/>
      <c r="M387" s="130"/>
      <c r="N387" s="61"/>
      <c r="O387" s="61"/>
      <c r="P387" s="61"/>
      <c r="Q387" s="61"/>
      <c r="R387" s="61"/>
      <c r="S387" s="190"/>
      <c r="AJ387" s="106"/>
      <c r="AK387" s="106"/>
      <c r="AL387" s="106"/>
      <c r="AM387" s="106"/>
      <c r="AN387" s="106"/>
    </row>
    <row r="388" spans="1:40" s="105" customFormat="1">
      <c r="A388" s="205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127"/>
      <c r="M388" s="130"/>
      <c r="N388" s="61"/>
      <c r="O388" s="61"/>
      <c r="P388" s="61"/>
      <c r="Q388" s="61"/>
      <c r="R388" s="61"/>
      <c r="S388" s="190"/>
      <c r="AJ388" s="106"/>
      <c r="AK388" s="106"/>
      <c r="AL388" s="106"/>
      <c r="AM388" s="106"/>
      <c r="AN388" s="106"/>
    </row>
    <row r="389" spans="1:40" s="105" customFormat="1">
      <c r="A389" s="20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127"/>
      <c r="M389" s="130"/>
      <c r="N389" s="61"/>
      <c r="O389" s="61"/>
      <c r="P389" s="61"/>
      <c r="Q389" s="61"/>
      <c r="R389" s="61"/>
      <c r="S389" s="190"/>
      <c r="AJ389" s="106"/>
      <c r="AK389" s="106"/>
      <c r="AL389" s="106"/>
      <c r="AM389" s="106"/>
      <c r="AN389" s="106"/>
    </row>
    <row r="390" spans="1:40" s="105" customFormat="1">
      <c r="A390" s="205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127"/>
      <c r="M390" s="130"/>
      <c r="N390" s="61"/>
      <c r="O390" s="61"/>
      <c r="P390" s="61"/>
      <c r="Q390" s="61"/>
      <c r="R390" s="61"/>
      <c r="S390" s="190"/>
      <c r="AJ390" s="106"/>
      <c r="AK390" s="106"/>
      <c r="AL390" s="106"/>
      <c r="AM390" s="106"/>
      <c r="AN390" s="106"/>
    </row>
    <row r="391" spans="1:40" s="105" customFormat="1">
      <c r="A391" s="205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127"/>
      <c r="M391" s="130"/>
      <c r="N391" s="61"/>
      <c r="O391" s="61"/>
      <c r="P391" s="61"/>
      <c r="Q391" s="61"/>
      <c r="R391" s="61"/>
      <c r="S391" s="190"/>
      <c r="AJ391" s="106"/>
      <c r="AK391" s="106"/>
      <c r="AL391" s="106"/>
      <c r="AM391" s="106"/>
      <c r="AN391" s="106"/>
    </row>
    <row r="392" spans="1:40" s="105" customFormat="1">
      <c r="A392" s="205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127"/>
      <c r="M392" s="130"/>
      <c r="N392" s="61"/>
      <c r="O392" s="61"/>
      <c r="P392" s="61"/>
      <c r="Q392" s="61"/>
      <c r="R392" s="61"/>
      <c r="S392" s="190"/>
      <c r="AJ392" s="106"/>
      <c r="AK392" s="106"/>
      <c r="AL392" s="106"/>
      <c r="AM392" s="106"/>
      <c r="AN392" s="106"/>
    </row>
    <row r="393" spans="1:40" s="105" customFormat="1">
      <c r="A393" s="205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127"/>
      <c r="M393" s="130"/>
      <c r="N393" s="61"/>
      <c r="O393" s="61"/>
      <c r="P393" s="61"/>
      <c r="Q393" s="61"/>
      <c r="R393" s="61"/>
      <c r="S393" s="190"/>
      <c r="AJ393" s="106"/>
      <c r="AK393" s="106"/>
      <c r="AL393" s="106"/>
      <c r="AM393" s="106"/>
      <c r="AN393" s="106"/>
    </row>
    <row r="394" spans="1:40" s="105" customFormat="1">
      <c r="A394" s="205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127"/>
      <c r="M394" s="130"/>
      <c r="N394" s="61"/>
      <c r="O394" s="61"/>
      <c r="P394" s="61"/>
      <c r="Q394" s="61"/>
      <c r="R394" s="61"/>
      <c r="S394" s="190"/>
      <c r="AJ394" s="106"/>
      <c r="AK394" s="106"/>
      <c r="AL394" s="106"/>
      <c r="AM394" s="106"/>
      <c r="AN394" s="106"/>
    </row>
    <row r="395" spans="1:40" s="105" customFormat="1">
      <c r="A395" s="205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127"/>
      <c r="M395" s="130"/>
      <c r="N395" s="61"/>
      <c r="O395" s="61"/>
      <c r="P395" s="61"/>
      <c r="Q395" s="61"/>
      <c r="R395" s="61"/>
      <c r="S395" s="190"/>
      <c r="AJ395" s="106"/>
      <c r="AK395" s="106"/>
      <c r="AL395" s="106"/>
      <c r="AM395" s="106"/>
      <c r="AN395" s="106"/>
    </row>
    <row r="396" spans="1:40" s="105" customFormat="1">
      <c r="A396" s="205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127"/>
      <c r="M396" s="130"/>
      <c r="N396" s="61"/>
      <c r="O396" s="61"/>
      <c r="P396" s="61"/>
      <c r="Q396" s="61"/>
      <c r="R396" s="61"/>
      <c r="S396" s="190"/>
      <c r="AJ396" s="106"/>
      <c r="AK396" s="106"/>
      <c r="AL396" s="106"/>
      <c r="AM396" s="106"/>
      <c r="AN396" s="106"/>
    </row>
    <row r="397" spans="1:40" s="105" customFormat="1">
      <c r="A397" s="205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127"/>
      <c r="M397" s="130"/>
      <c r="N397" s="61"/>
      <c r="O397" s="61"/>
      <c r="P397" s="61"/>
      <c r="Q397" s="61"/>
      <c r="R397" s="61"/>
      <c r="S397" s="190"/>
      <c r="AJ397" s="106"/>
      <c r="AK397" s="106"/>
      <c r="AL397" s="106"/>
      <c r="AM397" s="106"/>
      <c r="AN397" s="106"/>
    </row>
    <row r="398" spans="1:40" s="105" customFormat="1">
      <c r="A398" s="205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127"/>
      <c r="M398" s="130"/>
      <c r="N398" s="61"/>
      <c r="O398" s="61"/>
      <c r="P398" s="61"/>
      <c r="Q398" s="61"/>
      <c r="R398" s="61"/>
      <c r="S398" s="190"/>
      <c r="AJ398" s="106"/>
      <c r="AK398" s="106"/>
      <c r="AL398" s="106"/>
      <c r="AM398" s="106"/>
      <c r="AN398" s="106"/>
    </row>
    <row r="399" spans="1:40" s="105" customFormat="1">
      <c r="A399" s="205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127"/>
      <c r="M399" s="130"/>
      <c r="N399" s="61"/>
      <c r="O399" s="61"/>
      <c r="P399" s="61"/>
      <c r="Q399" s="61"/>
      <c r="R399" s="61"/>
      <c r="S399" s="190"/>
      <c r="AJ399" s="106"/>
      <c r="AK399" s="106"/>
      <c r="AL399" s="106"/>
      <c r="AM399" s="106"/>
      <c r="AN399" s="106"/>
    </row>
    <row r="400" spans="1:40" s="105" customFormat="1">
      <c r="A400" s="205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127"/>
      <c r="M400" s="130"/>
      <c r="N400" s="61"/>
      <c r="O400" s="61"/>
      <c r="P400" s="61"/>
      <c r="Q400" s="61"/>
      <c r="R400" s="61"/>
      <c r="S400" s="190"/>
      <c r="AJ400" s="106"/>
      <c r="AK400" s="106"/>
      <c r="AL400" s="106"/>
      <c r="AM400" s="106"/>
      <c r="AN400" s="106"/>
    </row>
    <row r="401" spans="1:40" s="105" customFormat="1">
      <c r="A401" s="205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127"/>
      <c r="M401" s="130"/>
      <c r="N401" s="61"/>
      <c r="O401" s="61"/>
      <c r="P401" s="61"/>
      <c r="Q401" s="61"/>
      <c r="R401" s="61"/>
      <c r="S401" s="190"/>
      <c r="AJ401" s="106"/>
      <c r="AK401" s="106"/>
      <c r="AL401" s="106"/>
      <c r="AM401" s="106"/>
      <c r="AN401" s="106"/>
    </row>
    <row r="402" spans="1:40" s="105" customFormat="1">
      <c r="A402" s="205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127"/>
      <c r="M402" s="130"/>
      <c r="N402" s="61"/>
      <c r="O402" s="61"/>
      <c r="P402" s="61"/>
      <c r="Q402" s="61"/>
      <c r="R402" s="61"/>
      <c r="S402" s="190"/>
      <c r="AJ402" s="106"/>
      <c r="AK402" s="106"/>
      <c r="AL402" s="106"/>
      <c r="AM402" s="106"/>
      <c r="AN402" s="106"/>
    </row>
    <row r="403" spans="1:40" s="105" customFormat="1">
      <c r="A403" s="205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127"/>
      <c r="M403" s="130"/>
      <c r="N403" s="61"/>
      <c r="O403" s="61"/>
      <c r="P403" s="61"/>
      <c r="Q403" s="61"/>
      <c r="R403" s="61"/>
      <c r="S403" s="190"/>
      <c r="AJ403" s="106"/>
      <c r="AK403" s="106"/>
      <c r="AL403" s="106"/>
      <c r="AM403" s="106"/>
      <c r="AN403" s="106"/>
    </row>
    <row r="404" spans="1:40" s="105" customFormat="1">
      <c r="A404" s="205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127"/>
      <c r="M404" s="130"/>
      <c r="N404" s="61"/>
      <c r="O404" s="61"/>
      <c r="P404" s="61"/>
      <c r="Q404" s="61"/>
      <c r="R404" s="61"/>
      <c r="S404" s="190"/>
      <c r="AJ404" s="106"/>
      <c r="AK404" s="106"/>
      <c r="AL404" s="106"/>
      <c r="AM404" s="106"/>
      <c r="AN404" s="106"/>
    </row>
    <row r="405" spans="1:40" s="105" customFormat="1">
      <c r="A405" s="205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127"/>
      <c r="M405" s="130"/>
      <c r="N405" s="61"/>
      <c r="O405" s="61"/>
      <c r="P405" s="61"/>
      <c r="Q405" s="61"/>
      <c r="R405" s="61"/>
      <c r="S405" s="190"/>
      <c r="AJ405" s="106"/>
      <c r="AK405" s="106"/>
      <c r="AL405" s="106"/>
      <c r="AM405" s="106"/>
      <c r="AN405" s="106"/>
    </row>
    <row r="406" spans="1:40" s="105" customFormat="1">
      <c r="A406" s="205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127"/>
      <c r="M406" s="130"/>
      <c r="N406" s="61"/>
      <c r="O406" s="61"/>
      <c r="P406" s="61"/>
      <c r="Q406" s="61"/>
      <c r="R406" s="61"/>
      <c r="S406" s="190"/>
      <c r="AJ406" s="106"/>
      <c r="AK406" s="106"/>
      <c r="AL406" s="106"/>
      <c r="AM406" s="106"/>
      <c r="AN406" s="106"/>
    </row>
    <row r="407" spans="1:40" s="105" customFormat="1">
      <c r="A407" s="205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127"/>
      <c r="M407" s="130"/>
      <c r="N407" s="61"/>
      <c r="O407" s="61"/>
      <c r="P407" s="61"/>
      <c r="Q407" s="61"/>
      <c r="R407" s="61"/>
      <c r="S407" s="190"/>
      <c r="AJ407" s="106"/>
      <c r="AK407" s="106"/>
      <c r="AL407" s="106"/>
      <c r="AM407" s="106"/>
      <c r="AN407" s="106"/>
    </row>
    <row r="408" spans="1:40" s="105" customFormat="1">
      <c r="A408" s="20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127"/>
      <c r="M408" s="130"/>
      <c r="N408" s="61"/>
      <c r="O408" s="61"/>
      <c r="P408" s="61"/>
      <c r="Q408" s="61"/>
      <c r="R408" s="61"/>
      <c r="S408" s="190"/>
      <c r="AJ408" s="106"/>
      <c r="AK408" s="106"/>
      <c r="AL408" s="106"/>
      <c r="AM408" s="106"/>
      <c r="AN408" s="106"/>
    </row>
    <row r="409" spans="1:40" s="105" customFormat="1">
      <c r="A409" s="205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127"/>
      <c r="M409" s="130"/>
      <c r="N409" s="61"/>
      <c r="O409" s="61"/>
      <c r="P409" s="61"/>
      <c r="Q409" s="61"/>
      <c r="R409" s="61"/>
      <c r="S409" s="190"/>
      <c r="AJ409" s="106"/>
      <c r="AK409" s="106"/>
      <c r="AL409" s="106"/>
      <c r="AM409" s="106"/>
      <c r="AN409" s="106"/>
    </row>
    <row r="410" spans="1:40" s="105" customFormat="1">
      <c r="A410" s="205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127"/>
      <c r="M410" s="130"/>
      <c r="N410" s="61"/>
      <c r="O410" s="61"/>
      <c r="P410" s="61"/>
      <c r="Q410" s="61"/>
      <c r="R410" s="61"/>
      <c r="S410" s="190"/>
      <c r="AJ410" s="106"/>
      <c r="AK410" s="106"/>
      <c r="AL410" s="106"/>
      <c r="AM410" s="106"/>
      <c r="AN410" s="106"/>
    </row>
    <row r="411" spans="1:40" s="105" customFormat="1">
      <c r="A411" s="205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127"/>
      <c r="M411" s="130"/>
      <c r="N411" s="61"/>
      <c r="O411" s="61"/>
      <c r="P411" s="61"/>
      <c r="Q411" s="61"/>
      <c r="R411" s="61"/>
      <c r="S411" s="190"/>
      <c r="AJ411" s="106"/>
      <c r="AK411" s="106"/>
      <c r="AL411" s="106"/>
      <c r="AM411" s="106"/>
      <c r="AN411" s="106"/>
    </row>
    <row r="412" spans="1:40" s="105" customFormat="1">
      <c r="A412" s="205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127"/>
      <c r="M412" s="130"/>
      <c r="N412" s="61"/>
      <c r="O412" s="61"/>
      <c r="P412" s="61"/>
      <c r="Q412" s="61"/>
      <c r="R412" s="61"/>
      <c r="S412" s="190"/>
      <c r="AJ412" s="106"/>
      <c r="AK412" s="106"/>
      <c r="AL412" s="106"/>
      <c r="AM412" s="106"/>
      <c r="AN412" s="106"/>
    </row>
    <row r="413" spans="1:40" s="105" customFormat="1">
      <c r="A413" s="205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127"/>
      <c r="M413" s="130"/>
      <c r="N413" s="61"/>
      <c r="O413" s="61"/>
      <c r="P413" s="61"/>
      <c r="Q413" s="61"/>
      <c r="R413" s="61"/>
      <c r="S413" s="190"/>
      <c r="AJ413" s="106"/>
      <c r="AK413" s="106"/>
      <c r="AL413" s="106"/>
      <c r="AM413" s="106"/>
      <c r="AN413" s="106"/>
    </row>
    <row r="414" spans="1:40" s="105" customFormat="1">
      <c r="A414" s="205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127"/>
      <c r="M414" s="130"/>
      <c r="N414" s="61"/>
      <c r="O414" s="61"/>
      <c r="P414" s="61"/>
      <c r="Q414" s="61"/>
      <c r="R414" s="61"/>
      <c r="S414" s="190"/>
      <c r="AJ414" s="106"/>
      <c r="AK414" s="106"/>
      <c r="AL414" s="106"/>
      <c r="AM414" s="106"/>
      <c r="AN414" s="106"/>
    </row>
    <row r="415" spans="1:40" s="105" customFormat="1">
      <c r="A415" s="205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127"/>
      <c r="M415" s="130"/>
      <c r="N415" s="61"/>
      <c r="O415" s="61"/>
      <c r="P415" s="61"/>
      <c r="Q415" s="61"/>
      <c r="R415" s="61"/>
      <c r="S415" s="190"/>
      <c r="AJ415" s="106"/>
      <c r="AK415" s="106"/>
      <c r="AL415" s="106"/>
      <c r="AM415" s="106"/>
      <c r="AN415" s="106"/>
    </row>
    <row r="416" spans="1:40" s="105" customFormat="1">
      <c r="A416" s="205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127"/>
      <c r="M416" s="130"/>
      <c r="N416" s="61"/>
      <c r="O416" s="61"/>
      <c r="P416" s="61"/>
      <c r="Q416" s="61"/>
      <c r="R416" s="61"/>
      <c r="S416" s="190"/>
      <c r="AJ416" s="106"/>
      <c r="AK416" s="106"/>
      <c r="AL416" s="106"/>
      <c r="AM416" s="106"/>
      <c r="AN416" s="106"/>
    </row>
    <row r="417" spans="1:40" s="105" customFormat="1">
      <c r="A417" s="205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127"/>
      <c r="M417" s="130"/>
      <c r="N417" s="61"/>
      <c r="O417" s="61"/>
      <c r="P417" s="61"/>
      <c r="Q417" s="61"/>
      <c r="R417" s="61"/>
      <c r="S417" s="190"/>
      <c r="AJ417" s="106"/>
      <c r="AK417" s="106"/>
      <c r="AL417" s="106"/>
      <c r="AM417" s="106"/>
      <c r="AN417" s="106"/>
    </row>
    <row r="418" spans="1:40" s="105" customFormat="1">
      <c r="A418" s="205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127"/>
      <c r="M418" s="130"/>
      <c r="N418" s="61"/>
      <c r="O418" s="61"/>
      <c r="P418" s="61"/>
      <c r="Q418" s="61"/>
      <c r="R418" s="61"/>
      <c r="S418" s="190"/>
      <c r="AJ418" s="106"/>
      <c r="AK418" s="106"/>
      <c r="AL418" s="106"/>
      <c r="AM418" s="106"/>
      <c r="AN418" s="106"/>
    </row>
    <row r="419" spans="1:40" s="105" customFormat="1">
      <c r="A419" s="205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127"/>
      <c r="M419" s="130"/>
      <c r="N419" s="61"/>
      <c r="O419" s="61"/>
      <c r="P419" s="61"/>
      <c r="Q419" s="61"/>
      <c r="R419" s="61"/>
      <c r="S419" s="190"/>
      <c r="AJ419" s="106"/>
      <c r="AK419" s="106"/>
      <c r="AL419" s="106"/>
      <c r="AM419" s="106"/>
      <c r="AN419" s="106"/>
    </row>
    <row r="420" spans="1:40" s="105" customFormat="1">
      <c r="A420" s="205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127"/>
      <c r="M420" s="130"/>
      <c r="N420" s="61"/>
      <c r="O420" s="61"/>
      <c r="P420" s="61"/>
      <c r="Q420" s="61"/>
      <c r="R420" s="61"/>
      <c r="S420" s="190"/>
      <c r="AJ420" s="106"/>
      <c r="AK420" s="106"/>
      <c r="AL420" s="106"/>
      <c r="AM420" s="106"/>
      <c r="AN420" s="106"/>
    </row>
    <row r="421" spans="1:40" s="105" customFormat="1">
      <c r="A421" s="205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127"/>
      <c r="M421" s="130"/>
      <c r="N421" s="61"/>
      <c r="O421" s="61"/>
      <c r="P421" s="61"/>
      <c r="Q421" s="61"/>
      <c r="R421" s="61"/>
      <c r="S421" s="190"/>
      <c r="AJ421" s="106"/>
      <c r="AK421" s="106"/>
      <c r="AL421" s="106"/>
      <c r="AM421" s="106"/>
      <c r="AN421" s="106"/>
    </row>
    <row r="422" spans="1:40" s="105" customFormat="1">
      <c r="A422" s="205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127"/>
      <c r="M422" s="130"/>
      <c r="N422" s="61"/>
      <c r="O422" s="61"/>
      <c r="P422" s="61"/>
      <c r="Q422" s="61"/>
      <c r="R422" s="61"/>
      <c r="S422" s="190"/>
      <c r="AJ422" s="106"/>
      <c r="AK422" s="106"/>
      <c r="AL422" s="106"/>
      <c r="AM422" s="106"/>
      <c r="AN422" s="106"/>
    </row>
    <row r="423" spans="1:40" s="105" customFormat="1">
      <c r="A423" s="205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127"/>
      <c r="M423" s="130"/>
      <c r="N423" s="61"/>
      <c r="O423" s="61"/>
      <c r="P423" s="61"/>
      <c r="Q423" s="61"/>
      <c r="R423" s="61"/>
      <c r="S423" s="190"/>
      <c r="AJ423" s="106"/>
      <c r="AK423" s="106"/>
      <c r="AL423" s="106"/>
      <c r="AM423" s="106"/>
      <c r="AN423" s="106"/>
    </row>
    <row r="424" spans="1:40" s="105" customFormat="1">
      <c r="A424" s="205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127"/>
      <c r="M424" s="130"/>
      <c r="N424" s="61"/>
      <c r="O424" s="61"/>
      <c r="P424" s="61"/>
      <c r="Q424" s="61"/>
      <c r="R424" s="61"/>
      <c r="S424" s="190"/>
      <c r="AJ424" s="106"/>
      <c r="AK424" s="106"/>
      <c r="AL424" s="106"/>
      <c r="AM424" s="106"/>
      <c r="AN424" s="106"/>
    </row>
    <row r="425" spans="1:40" s="105" customFormat="1">
      <c r="A425" s="205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127"/>
      <c r="M425" s="130"/>
      <c r="N425" s="61"/>
      <c r="O425" s="61"/>
      <c r="P425" s="61"/>
      <c r="Q425" s="61"/>
      <c r="R425" s="61"/>
      <c r="S425" s="190"/>
      <c r="AJ425" s="106"/>
      <c r="AK425" s="106"/>
      <c r="AL425" s="106"/>
      <c r="AM425" s="106"/>
      <c r="AN425" s="106"/>
    </row>
    <row r="426" spans="1:40">
      <c r="L426" s="127"/>
      <c r="M426" s="128"/>
      <c r="N426" s="61"/>
      <c r="O426" s="61"/>
      <c r="P426" s="61"/>
      <c r="Q426" s="61"/>
      <c r="R426" s="61"/>
    </row>
  </sheetData>
  <mergeCells count="20">
    <mergeCell ref="B57:J57"/>
    <mergeCell ref="B72:J72"/>
    <mergeCell ref="B86:J86"/>
    <mergeCell ref="B101:J101"/>
    <mergeCell ref="B116:J116"/>
    <mergeCell ref="B42:J42"/>
    <mergeCell ref="AT1:AU1"/>
    <mergeCell ref="AW1:AX1"/>
    <mergeCell ref="AY1:AZ1"/>
    <mergeCell ref="N2:R2"/>
    <mergeCell ref="N3:N4"/>
    <mergeCell ref="O3:O4"/>
    <mergeCell ref="P3:P4"/>
    <mergeCell ref="Q3:Q4"/>
    <mergeCell ref="R3:R4"/>
    <mergeCell ref="D4:H5"/>
    <mergeCell ref="B8:J8"/>
    <mergeCell ref="B24:J24"/>
    <mergeCell ref="B40:J40"/>
    <mergeCell ref="B41:J41"/>
  </mergeCells>
  <phoneticPr fontId="3" type="noConversion"/>
  <conditionalFormatting sqref="N5:R6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9070-8E39-48A8-9200-54E67B4CA6A9}">
  <sheetPr>
    <tabColor rgb="FFFFC000"/>
  </sheetPr>
  <dimension ref="A1:CX424"/>
  <sheetViews>
    <sheetView topLeftCell="A4" zoomScale="160" zoomScaleNormal="160" workbookViewId="0">
      <selection activeCell="L2" sqref="L2:W3"/>
    </sheetView>
  </sheetViews>
  <sheetFormatPr defaultColWidth="8.5" defaultRowHeight="14"/>
  <cols>
    <col min="1" max="1" width="1" style="204" customWidth="1"/>
    <col min="2" max="3" width="7.33203125" style="205" customWidth="1"/>
    <col min="4" max="4" width="9.33203125" style="205" customWidth="1"/>
    <col min="5" max="8" width="7.33203125" style="205" customWidth="1"/>
    <col min="9" max="9" width="5" style="205" customWidth="1"/>
    <col min="10" max="10" width="7.33203125" style="205" customWidth="1"/>
    <col min="11" max="11" width="1.33203125" style="261" customWidth="1"/>
    <col min="12" max="12" width="13.33203125" style="262" customWidth="1"/>
    <col min="13" max="16" width="9.5" style="262" customWidth="1"/>
    <col min="17" max="17" width="7.25" style="263" customWidth="1"/>
    <col min="18" max="18" width="14" style="262" customWidth="1"/>
    <col min="19" max="22" width="9.5" style="262" customWidth="1"/>
    <col min="23" max="23" width="10.5" style="262" customWidth="1"/>
    <col min="24" max="24" width="1.58203125" style="262" customWidth="1"/>
    <col min="25" max="25" width="9.5" style="264" customWidth="1"/>
    <col min="26" max="26" width="7.33203125" style="208" customWidth="1"/>
    <col min="27" max="27" width="11.33203125" style="208" customWidth="1"/>
    <col min="28" max="31" width="7" style="208" customWidth="1"/>
    <col min="32" max="32" width="11.33203125" style="208" customWidth="1"/>
    <col min="33" max="33" width="11.33203125" style="209" customWidth="1"/>
    <col min="34" max="37" width="11.33203125" style="208" customWidth="1"/>
    <col min="38" max="38" width="11.33203125" style="209" customWidth="1"/>
    <col min="39" max="41" width="11.33203125" style="208" customWidth="1"/>
    <col min="42" max="42" width="4.33203125" style="208" customWidth="1"/>
    <col min="43" max="43" width="8.33203125" style="208" customWidth="1"/>
    <col min="44" max="44" width="11.33203125" style="208" customWidth="1"/>
    <col min="45" max="45" width="11.33203125" style="209" customWidth="1"/>
    <col min="46" max="51" width="11.33203125" style="208" customWidth="1"/>
    <col min="52" max="52" width="11" style="208" customWidth="1"/>
    <col min="53" max="53" width="11.33203125" style="209" customWidth="1"/>
    <col min="54" max="60" width="11.33203125" style="208" customWidth="1"/>
    <col min="61" max="61" width="11.33203125" style="209" customWidth="1"/>
    <col min="62" max="65" width="11.33203125" style="208" customWidth="1"/>
    <col min="66" max="66" width="5" style="208" customWidth="1"/>
    <col min="67" max="74" width="11.33203125" style="208" customWidth="1"/>
    <col min="75" max="100" width="8.5" style="209"/>
    <col min="101" max="102" width="8.5" style="105"/>
    <col min="103" max="16384" width="8.5" style="137"/>
  </cols>
  <sheetData>
    <row r="1" spans="1:100" ht="15.75" customHeight="1">
      <c r="A1" s="196"/>
      <c r="B1" s="197"/>
      <c r="C1" s="197"/>
      <c r="D1" s="197"/>
      <c r="E1" s="197"/>
      <c r="F1" s="197"/>
      <c r="G1" s="197"/>
      <c r="H1" s="197"/>
      <c r="I1" s="197"/>
      <c r="J1" s="197"/>
      <c r="K1" s="196"/>
      <c r="L1" s="198"/>
      <c r="M1" s="198"/>
      <c r="N1" s="198"/>
      <c r="O1" s="198"/>
      <c r="P1" s="198"/>
      <c r="Q1" s="199"/>
      <c r="R1" s="198"/>
      <c r="S1" s="198"/>
      <c r="T1" s="198"/>
      <c r="U1" s="198"/>
      <c r="V1" s="198"/>
      <c r="W1" s="198"/>
      <c r="X1" s="198"/>
      <c r="Y1" s="200"/>
      <c r="Z1" s="201"/>
      <c r="AA1" s="202" t="s">
        <v>185</v>
      </c>
      <c r="AB1" s="202" t="s">
        <v>186</v>
      </c>
      <c r="AC1" s="202" t="s">
        <v>187</v>
      </c>
      <c r="AD1" s="202" t="s">
        <v>188</v>
      </c>
      <c r="AE1" s="202" t="s">
        <v>189</v>
      </c>
      <c r="AF1" s="202" t="s">
        <v>190</v>
      </c>
      <c r="AG1" s="202" t="s">
        <v>191</v>
      </c>
      <c r="AH1" s="202" t="s">
        <v>192</v>
      </c>
      <c r="AI1" s="202" t="s">
        <v>193</v>
      </c>
      <c r="AJ1" s="202" t="s">
        <v>194</v>
      </c>
      <c r="AK1" s="202" t="s">
        <v>195</v>
      </c>
      <c r="AL1" s="202" t="s">
        <v>196</v>
      </c>
      <c r="AM1" s="202" t="s">
        <v>197</v>
      </c>
      <c r="AN1" s="202" t="s">
        <v>198</v>
      </c>
      <c r="AO1" s="202" t="s">
        <v>199</v>
      </c>
      <c r="AP1" s="202" t="s">
        <v>200</v>
      </c>
      <c r="AQ1" s="202" t="s">
        <v>201</v>
      </c>
      <c r="AR1" s="202" t="s">
        <v>202</v>
      </c>
      <c r="AS1" s="202" t="s">
        <v>203</v>
      </c>
      <c r="AT1" s="202" t="s">
        <v>204</v>
      </c>
      <c r="AU1" s="203" t="s">
        <v>205</v>
      </c>
      <c r="AV1" s="203" t="s">
        <v>206</v>
      </c>
      <c r="AW1" s="203" t="s">
        <v>207</v>
      </c>
      <c r="AX1" s="203" t="s">
        <v>208</v>
      </c>
      <c r="AY1" s="203" t="s">
        <v>209</v>
      </c>
      <c r="AZ1" s="203" t="s">
        <v>210</v>
      </c>
      <c r="BA1" s="203" t="s">
        <v>211</v>
      </c>
      <c r="BB1" s="203" t="s">
        <v>212</v>
      </c>
      <c r="BC1" s="203" t="s">
        <v>213</v>
      </c>
      <c r="BD1" s="203" t="s">
        <v>214</v>
      </c>
      <c r="BE1" s="203" t="s">
        <v>215</v>
      </c>
      <c r="BF1" s="203" t="s">
        <v>216</v>
      </c>
      <c r="BG1" s="203" t="s">
        <v>217</v>
      </c>
      <c r="BH1" s="203" t="s">
        <v>218</v>
      </c>
      <c r="BI1" s="203" t="s">
        <v>219</v>
      </c>
      <c r="BJ1" s="203" t="s">
        <v>220</v>
      </c>
      <c r="BK1" s="203" t="s">
        <v>221</v>
      </c>
      <c r="BL1" s="203" t="s">
        <v>222</v>
      </c>
      <c r="BM1" s="203" t="s">
        <v>223</v>
      </c>
      <c r="BN1" s="201"/>
      <c r="BO1" s="201"/>
      <c r="BP1" s="202" t="s">
        <v>185</v>
      </c>
      <c r="BQ1" s="202" t="s">
        <v>186</v>
      </c>
      <c r="BR1" s="202" t="s">
        <v>187</v>
      </c>
      <c r="BS1" s="202" t="s">
        <v>188</v>
      </c>
      <c r="BT1" s="202" t="s">
        <v>189</v>
      </c>
      <c r="BU1" s="202" t="s">
        <v>190</v>
      </c>
      <c r="BV1" s="202" t="s">
        <v>191</v>
      </c>
      <c r="BW1" s="202" t="s">
        <v>192</v>
      </c>
      <c r="BX1" s="202" t="s">
        <v>193</v>
      </c>
      <c r="BY1" s="202" t="s">
        <v>194</v>
      </c>
      <c r="BZ1" s="202" t="s">
        <v>195</v>
      </c>
      <c r="CA1" s="202" t="s">
        <v>197</v>
      </c>
      <c r="CB1" s="202" t="s">
        <v>199</v>
      </c>
      <c r="CC1" s="202" t="s">
        <v>200</v>
      </c>
      <c r="CD1" s="202" t="s">
        <v>202</v>
      </c>
      <c r="CE1" s="202" t="s">
        <v>203</v>
      </c>
      <c r="CF1" s="202" t="s">
        <v>204</v>
      </c>
      <c r="CG1" s="203" t="s">
        <v>205</v>
      </c>
      <c r="CH1" s="203" t="s">
        <v>206</v>
      </c>
      <c r="CI1" s="203" t="s">
        <v>207</v>
      </c>
      <c r="CJ1" s="203" t="s">
        <v>208</v>
      </c>
      <c r="CK1" s="203" t="s">
        <v>209</v>
      </c>
      <c r="CL1" s="203" t="s">
        <v>210</v>
      </c>
      <c r="CM1" s="203" t="s">
        <v>211</v>
      </c>
      <c r="CN1" s="203" t="s">
        <v>212</v>
      </c>
      <c r="CO1" s="203" t="s">
        <v>213</v>
      </c>
      <c r="CP1" s="203" t="s">
        <v>214</v>
      </c>
      <c r="CQ1" s="203" t="s">
        <v>215</v>
      </c>
      <c r="CR1" s="203" t="s">
        <v>216</v>
      </c>
      <c r="CS1" s="203" t="s">
        <v>221</v>
      </c>
      <c r="CT1" s="203" t="s">
        <v>222</v>
      </c>
      <c r="CU1" s="203" t="s">
        <v>223</v>
      </c>
      <c r="CV1" s="105"/>
    </row>
    <row r="2" spans="1:100" ht="17.649999999999999" customHeight="1">
      <c r="K2" s="206"/>
      <c r="L2" s="335" t="s">
        <v>224</v>
      </c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198"/>
      <c r="Y2" s="200"/>
      <c r="Z2" s="207" t="s">
        <v>132</v>
      </c>
      <c r="AA2" s="15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O2" s="207" t="s">
        <v>132</v>
      </c>
      <c r="BP2" s="15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</row>
    <row r="3" spans="1:100" ht="36.75" customHeight="1">
      <c r="K3" s="206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198"/>
      <c r="Y3" s="200"/>
      <c r="Z3" s="290" t="s">
        <v>4</v>
      </c>
      <c r="AA3" s="290" t="s">
        <v>225</v>
      </c>
      <c r="AB3" s="290" t="s">
        <v>226</v>
      </c>
      <c r="AC3" s="290" t="s">
        <v>227</v>
      </c>
      <c r="AD3" s="290" t="s">
        <v>228</v>
      </c>
      <c r="AE3" s="290" t="s">
        <v>229</v>
      </c>
      <c r="AF3" s="290" t="s">
        <v>230</v>
      </c>
      <c r="AG3" s="290" t="s">
        <v>231</v>
      </c>
      <c r="AH3" s="290" t="s">
        <v>232</v>
      </c>
      <c r="AI3" s="290" t="s">
        <v>233</v>
      </c>
      <c r="AJ3" s="290" t="s">
        <v>234</v>
      </c>
      <c r="AK3" s="290" t="s">
        <v>235</v>
      </c>
      <c r="AL3" s="290" t="s">
        <v>236</v>
      </c>
      <c r="AM3" s="290" t="s">
        <v>237</v>
      </c>
      <c r="AN3" s="290" t="s">
        <v>238</v>
      </c>
      <c r="AO3" s="290" t="s">
        <v>239</v>
      </c>
      <c r="AP3" s="290" t="s">
        <v>240</v>
      </c>
      <c r="AQ3" s="290" t="s">
        <v>241</v>
      </c>
      <c r="AR3" s="290" t="s">
        <v>242</v>
      </c>
      <c r="AS3" s="290" t="s">
        <v>243</v>
      </c>
      <c r="AT3" s="290" t="s">
        <v>244</v>
      </c>
      <c r="AU3" s="290" t="s">
        <v>245</v>
      </c>
      <c r="AV3" s="290" t="s">
        <v>246</v>
      </c>
      <c r="AW3" s="290" t="s">
        <v>247</v>
      </c>
      <c r="AX3" s="290" t="s">
        <v>248</v>
      </c>
      <c r="AY3" s="290" t="s">
        <v>249</v>
      </c>
      <c r="AZ3" s="290" t="s">
        <v>250</v>
      </c>
      <c r="BA3" s="290" t="s">
        <v>251</v>
      </c>
      <c r="BB3" s="290" t="s">
        <v>252</v>
      </c>
      <c r="BC3" s="290" t="s">
        <v>253</v>
      </c>
      <c r="BD3" s="290" t="s">
        <v>254</v>
      </c>
      <c r="BE3" s="290" t="s">
        <v>255</v>
      </c>
      <c r="BF3" s="290" t="s">
        <v>256</v>
      </c>
      <c r="BG3" s="290" t="s">
        <v>257</v>
      </c>
      <c r="BH3" s="290" t="s">
        <v>258</v>
      </c>
      <c r="BI3" s="290" t="s">
        <v>259</v>
      </c>
      <c r="BJ3" s="290" t="s">
        <v>260</v>
      </c>
      <c r="BK3" s="290" t="s">
        <v>261</v>
      </c>
      <c r="BL3" s="290" t="s">
        <v>262</v>
      </c>
      <c r="BM3" s="290" t="s">
        <v>263</v>
      </c>
      <c r="BO3" s="290" t="s">
        <v>4</v>
      </c>
      <c r="BP3" s="290" t="s">
        <v>264</v>
      </c>
      <c r="BQ3" s="290" t="s">
        <v>265</v>
      </c>
      <c r="BR3" s="290" t="s">
        <v>266</v>
      </c>
      <c r="BS3" s="290" t="s">
        <v>267</v>
      </c>
      <c r="BT3" s="290" t="s">
        <v>268</v>
      </c>
      <c r="BU3" s="290" t="s">
        <v>269</v>
      </c>
      <c r="BV3" s="290" t="s">
        <v>270</v>
      </c>
      <c r="BW3" s="290" t="s">
        <v>271</v>
      </c>
      <c r="BX3" s="290" t="s">
        <v>272</v>
      </c>
      <c r="BY3" s="290" t="s">
        <v>273</v>
      </c>
      <c r="BZ3" s="290" t="s">
        <v>274</v>
      </c>
      <c r="CA3" s="290" t="s">
        <v>275</v>
      </c>
      <c r="CB3" s="290" t="s">
        <v>276</v>
      </c>
      <c r="CC3" s="290" t="s">
        <v>277</v>
      </c>
      <c r="CD3" s="290" t="s">
        <v>278</v>
      </c>
      <c r="CE3" s="290" t="s">
        <v>279</v>
      </c>
      <c r="CF3" s="290" t="s">
        <v>280</v>
      </c>
      <c r="CG3" s="290" t="s">
        <v>281</v>
      </c>
      <c r="CH3" s="290" t="s">
        <v>282</v>
      </c>
      <c r="CI3" s="290" t="s">
        <v>283</v>
      </c>
      <c r="CJ3" s="290" t="s">
        <v>284</v>
      </c>
      <c r="CK3" s="290" t="s">
        <v>285</v>
      </c>
      <c r="CL3" s="290" t="s">
        <v>286</v>
      </c>
      <c r="CM3" s="290" t="s">
        <v>287</v>
      </c>
      <c r="CN3" s="290" t="s">
        <v>288</v>
      </c>
      <c r="CO3" s="290" t="s">
        <v>289</v>
      </c>
      <c r="CP3" s="290" t="s">
        <v>290</v>
      </c>
      <c r="CQ3" s="290" t="s">
        <v>291</v>
      </c>
      <c r="CR3" s="290" t="s">
        <v>292</v>
      </c>
      <c r="CS3" s="290" t="s">
        <v>293</v>
      </c>
      <c r="CT3" s="290" t="s">
        <v>294</v>
      </c>
      <c r="CU3" s="290" t="s">
        <v>295</v>
      </c>
    </row>
    <row r="4" spans="1:100" ht="15">
      <c r="A4" s="210"/>
      <c r="B4" s="211"/>
      <c r="C4" s="211"/>
      <c r="D4" s="336" t="s">
        <v>296</v>
      </c>
      <c r="E4" s="336"/>
      <c r="F4" s="336"/>
      <c r="G4" s="336"/>
      <c r="H4" s="336"/>
      <c r="I4" s="211"/>
      <c r="J4" s="211"/>
      <c r="K4" s="212"/>
      <c r="L4" s="337" t="s">
        <v>1</v>
      </c>
      <c r="M4" s="213">
        <v>46081</v>
      </c>
      <c r="N4" s="213">
        <v>46112</v>
      </c>
      <c r="O4" s="339">
        <v>46142</v>
      </c>
      <c r="P4" s="339">
        <v>46173</v>
      </c>
      <c r="Q4" s="214"/>
      <c r="R4" s="337" t="s">
        <v>3</v>
      </c>
      <c r="S4" s="213">
        <v>46081</v>
      </c>
      <c r="T4" s="213">
        <v>46112</v>
      </c>
      <c r="U4" s="339">
        <v>46142</v>
      </c>
      <c r="V4" s="339">
        <v>46173</v>
      </c>
      <c r="W4" s="341" t="s">
        <v>297</v>
      </c>
      <c r="X4" s="198"/>
      <c r="Y4" s="200"/>
      <c r="Z4" s="291" t="s">
        <v>17</v>
      </c>
      <c r="AA4" s="291" t="s">
        <v>18</v>
      </c>
      <c r="AB4" s="291" t="s">
        <v>18</v>
      </c>
      <c r="AC4" s="291" t="s">
        <v>18</v>
      </c>
      <c r="AD4" s="291" t="s">
        <v>18</v>
      </c>
      <c r="AE4" s="291" t="s">
        <v>18</v>
      </c>
      <c r="AF4" s="291" t="s">
        <v>18</v>
      </c>
      <c r="AG4" s="291" t="s">
        <v>18</v>
      </c>
      <c r="AH4" s="291" t="s">
        <v>18</v>
      </c>
      <c r="AI4" s="291" t="s">
        <v>18</v>
      </c>
      <c r="AJ4" s="291" t="s">
        <v>18</v>
      </c>
      <c r="AK4" s="291" t="s">
        <v>18</v>
      </c>
      <c r="AL4" s="291" t="s">
        <v>18</v>
      </c>
      <c r="AM4" s="291" t="s">
        <v>18</v>
      </c>
      <c r="AN4" s="291" t="s">
        <v>18</v>
      </c>
      <c r="AO4" s="291" t="s">
        <v>18</v>
      </c>
      <c r="AP4" s="291" t="s">
        <v>18</v>
      </c>
      <c r="AQ4" s="291" t="s">
        <v>18</v>
      </c>
      <c r="AR4" s="291" t="s">
        <v>18</v>
      </c>
      <c r="AS4" s="291" t="s">
        <v>18</v>
      </c>
      <c r="AT4" s="291" t="s">
        <v>18</v>
      </c>
      <c r="AU4" s="291" t="s">
        <v>18</v>
      </c>
      <c r="AV4" s="291" t="s">
        <v>18</v>
      </c>
      <c r="AW4" s="291" t="s">
        <v>18</v>
      </c>
      <c r="AX4" s="291" t="s">
        <v>18</v>
      </c>
      <c r="AY4" s="291" t="s">
        <v>18</v>
      </c>
      <c r="AZ4" s="291" t="s">
        <v>18</v>
      </c>
      <c r="BA4" s="291" t="s">
        <v>18</v>
      </c>
      <c r="BB4" s="291" t="s">
        <v>18</v>
      </c>
      <c r="BC4" s="291" t="s">
        <v>18</v>
      </c>
      <c r="BD4" s="291" t="s">
        <v>18</v>
      </c>
      <c r="BE4" s="291" t="s">
        <v>18</v>
      </c>
      <c r="BF4" s="291" t="s">
        <v>18</v>
      </c>
      <c r="BG4" s="291" t="s">
        <v>18</v>
      </c>
      <c r="BH4" s="291" t="s">
        <v>18</v>
      </c>
      <c r="BI4" s="291" t="s">
        <v>18</v>
      </c>
      <c r="BJ4" s="291" t="s">
        <v>18</v>
      </c>
      <c r="BK4" s="291" t="s">
        <v>18</v>
      </c>
      <c r="BL4" s="291" t="s">
        <v>18</v>
      </c>
      <c r="BM4" s="291" t="s">
        <v>18</v>
      </c>
      <c r="BO4" s="291" t="s">
        <v>17</v>
      </c>
      <c r="BP4" s="291" t="s">
        <v>18</v>
      </c>
      <c r="BQ4" s="291" t="s">
        <v>18</v>
      </c>
      <c r="BR4" s="291" t="s">
        <v>18</v>
      </c>
      <c r="BS4" s="291" t="s">
        <v>18</v>
      </c>
      <c r="BT4" s="291" t="s">
        <v>18</v>
      </c>
      <c r="BU4" s="291" t="s">
        <v>18</v>
      </c>
      <c r="BV4" s="291" t="s">
        <v>18</v>
      </c>
      <c r="BW4" s="291" t="s">
        <v>18</v>
      </c>
      <c r="BX4" s="291" t="s">
        <v>18</v>
      </c>
      <c r="BY4" s="291" t="s">
        <v>18</v>
      </c>
      <c r="BZ4" s="291" t="s">
        <v>18</v>
      </c>
      <c r="CA4" s="291" t="s">
        <v>18</v>
      </c>
      <c r="CB4" s="291" t="s">
        <v>18</v>
      </c>
      <c r="CC4" s="291" t="s">
        <v>18</v>
      </c>
      <c r="CD4" s="291" t="s">
        <v>18</v>
      </c>
      <c r="CE4" s="291" t="s">
        <v>18</v>
      </c>
      <c r="CF4" s="291" t="s">
        <v>18</v>
      </c>
      <c r="CG4" s="291" t="s">
        <v>18</v>
      </c>
      <c r="CH4" s="291" t="s">
        <v>18</v>
      </c>
      <c r="CI4" s="291" t="s">
        <v>18</v>
      </c>
      <c r="CJ4" s="291" t="s">
        <v>18</v>
      </c>
      <c r="CK4" s="291" t="s">
        <v>18</v>
      </c>
      <c r="CL4" s="291" t="s">
        <v>18</v>
      </c>
      <c r="CM4" s="291" t="s">
        <v>18</v>
      </c>
      <c r="CN4" s="291" t="s">
        <v>18</v>
      </c>
      <c r="CO4" s="291" t="s">
        <v>18</v>
      </c>
      <c r="CP4" s="291" t="s">
        <v>18</v>
      </c>
      <c r="CQ4" s="291" t="s">
        <v>18</v>
      </c>
      <c r="CR4" s="291" t="s">
        <v>18</v>
      </c>
      <c r="CS4" s="291" t="s">
        <v>18</v>
      </c>
      <c r="CT4" s="291" t="s">
        <v>18</v>
      </c>
      <c r="CU4" s="291" t="s">
        <v>18</v>
      </c>
    </row>
    <row r="5" spans="1:100" ht="15">
      <c r="A5" s="210"/>
      <c r="B5" s="211"/>
      <c r="C5" s="211"/>
      <c r="D5" s="336"/>
      <c r="E5" s="336"/>
      <c r="F5" s="336"/>
      <c r="G5" s="336"/>
      <c r="H5" s="336"/>
      <c r="I5" s="211"/>
      <c r="J5" s="211"/>
      <c r="K5" s="212"/>
      <c r="L5" s="337"/>
      <c r="M5" s="213"/>
      <c r="N5" s="213"/>
      <c r="O5" s="339"/>
      <c r="P5" s="339"/>
      <c r="Q5" s="215"/>
      <c r="R5" s="337"/>
      <c r="S5" s="213"/>
      <c r="T5" s="213"/>
      <c r="U5" s="339"/>
      <c r="V5" s="339"/>
      <c r="W5" s="341"/>
      <c r="X5" s="198"/>
      <c r="Y5" s="200"/>
      <c r="Z5" s="291" t="s">
        <v>20</v>
      </c>
      <c r="AA5" s="291" t="s">
        <v>21</v>
      </c>
      <c r="AB5" s="291" t="s">
        <v>21</v>
      </c>
      <c r="AC5" s="291" t="s">
        <v>21</v>
      </c>
      <c r="AD5" s="291" t="s">
        <v>21</v>
      </c>
      <c r="AE5" s="291" t="s">
        <v>21</v>
      </c>
      <c r="AF5" s="291" t="s">
        <v>21</v>
      </c>
      <c r="AG5" s="291" t="s">
        <v>21</v>
      </c>
      <c r="AH5" s="291" t="s">
        <v>21</v>
      </c>
      <c r="AI5" s="291" t="s">
        <v>21</v>
      </c>
      <c r="AJ5" s="291" t="s">
        <v>21</v>
      </c>
      <c r="AK5" s="291" t="s">
        <v>21</v>
      </c>
      <c r="AL5" s="291" t="s">
        <v>21</v>
      </c>
      <c r="AM5" s="291" t="s">
        <v>21</v>
      </c>
      <c r="AN5" s="291" t="s">
        <v>21</v>
      </c>
      <c r="AO5" s="291" t="s">
        <v>21</v>
      </c>
      <c r="AP5" s="291" t="s">
        <v>21</v>
      </c>
      <c r="AQ5" s="291" t="s">
        <v>21</v>
      </c>
      <c r="AR5" s="291" t="s">
        <v>21</v>
      </c>
      <c r="AS5" s="291" t="s">
        <v>21</v>
      </c>
      <c r="AT5" s="291" t="s">
        <v>21</v>
      </c>
      <c r="AU5" s="291" t="s">
        <v>21</v>
      </c>
      <c r="AV5" s="291" t="s">
        <v>21</v>
      </c>
      <c r="AW5" s="291" t="s">
        <v>21</v>
      </c>
      <c r="AX5" s="291" t="s">
        <v>21</v>
      </c>
      <c r="AY5" s="291" t="s">
        <v>21</v>
      </c>
      <c r="AZ5" s="291" t="s">
        <v>21</v>
      </c>
      <c r="BA5" s="291" t="s">
        <v>21</v>
      </c>
      <c r="BB5" s="291" t="s">
        <v>21</v>
      </c>
      <c r="BC5" s="291" t="s">
        <v>21</v>
      </c>
      <c r="BD5" s="291" t="s">
        <v>21</v>
      </c>
      <c r="BE5" s="291" t="s">
        <v>21</v>
      </c>
      <c r="BF5" s="291" t="s">
        <v>21</v>
      </c>
      <c r="BG5" s="291" t="s">
        <v>21</v>
      </c>
      <c r="BH5" s="291" t="s">
        <v>21</v>
      </c>
      <c r="BI5" s="291" t="s">
        <v>21</v>
      </c>
      <c r="BJ5" s="291" t="s">
        <v>21</v>
      </c>
      <c r="BK5" s="291" t="s">
        <v>21</v>
      </c>
      <c r="BL5" s="291" t="s">
        <v>21</v>
      </c>
      <c r="BM5" s="291" t="s">
        <v>21</v>
      </c>
      <c r="BO5" s="291" t="s">
        <v>20</v>
      </c>
      <c r="BP5" s="291" t="s">
        <v>21</v>
      </c>
      <c r="BQ5" s="291" t="s">
        <v>21</v>
      </c>
      <c r="BR5" s="291" t="s">
        <v>21</v>
      </c>
      <c r="BS5" s="291" t="s">
        <v>21</v>
      </c>
      <c r="BT5" s="291" t="s">
        <v>21</v>
      </c>
      <c r="BU5" s="291" t="s">
        <v>21</v>
      </c>
      <c r="BV5" s="291" t="s">
        <v>21</v>
      </c>
      <c r="BW5" s="291" t="s">
        <v>21</v>
      </c>
      <c r="BX5" s="291" t="s">
        <v>21</v>
      </c>
      <c r="BY5" s="291" t="s">
        <v>21</v>
      </c>
      <c r="BZ5" s="291" t="s">
        <v>21</v>
      </c>
      <c r="CA5" s="291" t="s">
        <v>21</v>
      </c>
      <c r="CB5" s="291" t="s">
        <v>21</v>
      </c>
      <c r="CC5" s="291" t="s">
        <v>21</v>
      </c>
      <c r="CD5" s="291" t="s">
        <v>21</v>
      </c>
      <c r="CE5" s="291" t="s">
        <v>21</v>
      </c>
      <c r="CF5" s="291" t="s">
        <v>21</v>
      </c>
      <c r="CG5" s="291" t="s">
        <v>21</v>
      </c>
      <c r="CH5" s="291" t="s">
        <v>21</v>
      </c>
      <c r="CI5" s="291" t="s">
        <v>21</v>
      </c>
      <c r="CJ5" s="291" t="s">
        <v>21</v>
      </c>
      <c r="CK5" s="291" t="s">
        <v>21</v>
      </c>
      <c r="CL5" s="291" t="s">
        <v>21</v>
      </c>
      <c r="CM5" s="291" t="s">
        <v>21</v>
      </c>
      <c r="CN5" s="291" t="s">
        <v>21</v>
      </c>
      <c r="CO5" s="291" t="s">
        <v>21</v>
      </c>
      <c r="CP5" s="291" t="s">
        <v>21</v>
      </c>
      <c r="CQ5" s="291" t="s">
        <v>21</v>
      </c>
      <c r="CR5" s="291" t="s">
        <v>21</v>
      </c>
      <c r="CS5" s="291" t="s">
        <v>21</v>
      </c>
      <c r="CT5" s="291" t="s">
        <v>21</v>
      </c>
      <c r="CU5" s="291" t="s">
        <v>21</v>
      </c>
    </row>
    <row r="6" spans="1:100" ht="15">
      <c r="A6" s="210"/>
      <c r="B6" s="216" t="s">
        <v>25</v>
      </c>
      <c r="C6" s="211"/>
      <c r="D6" s="211"/>
      <c r="E6" s="211"/>
      <c r="F6" s="211"/>
      <c r="G6" s="211"/>
      <c r="H6" s="211"/>
      <c r="I6" s="211"/>
      <c r="J6" s="211"/>
      <c r="K6" s="212"/>
      <c r="L6" s="338"/>
      <c r="M6" s="217"/>
      <c r="N6" s="217"/>
      <c r="O6" s="340"/>
      <c r="P6" s="340"/>
      <c r="Q6" s="215"/>
      <c r="R6" s="338"/>
      <c r="S6" s="217"/>
      <c r="T6" s="217"/>
      <c r="U6" s="340"/>
      <c r="V6" s="340"/>
      <c r="W6" s="342"/>
      <c r="X6" s="198"/>
      <c r="Y6" s="200"/>
      <c r="Z6" s="291" t="s">
        <v>23</v>
      </c>
      <c r="AA6" s="291" t="s">
        <v>24</v>
      </c>
      <c r="AB6" s="291" t="s">
        <v>24</v>
      </c>
      <c r="AC6" s="291" t="s">
        <v>24</v>
      </c>
      <c r="AD6" s="291" t="s">
        <v>24</v>
      </c>
      <c r="AE6" s="291" t="s">
        <v>24</v>
      </c>
      <c r="AF6" s="291" t="s">
        <v>24</v>
      </c>
      <c r="AG6" s="291" t="s">
        <v>24</v>
      </c>
      <c r="AH6" s="291" t="s">
        <v>24</v>
      </c>
      <c r="AI6" s="291" t="s">
        <v>24</v>
      </c>
      <c r="AJ6" s="291" t="s">
        <v>24</v>
      </c>
      <c r="AK6" s="291" t="s">
        <v>24</v>
      </c>
      <c r="AL6" s="291" t="s">
        <v>24</v>
      </c>
      <c r="AM6" s="291" t="s">
        <v>24</v>
      </c>
      <c r="AN6" s="291" t="s">
        <v>24</v>
      </c>
      <c r="AO6" s="291" t="s">
        <v>24</v>
      </c>
      <c r="AP6" s="291" t="s">
        <v>24</v>
      </c>
      <c r="AQ6" s="291" t="s">
        <v>24</v>
      </c>
      <c r="AR6" s="291" t="s">
        <v>24</v>
      </c>
      <c r="AS6" s="291" t="s">
        <v>24</v>
      </c>
      <c r="AT6" s="291" t="s">
        <v>24</v>
      </c>
      <c r="AU6" s="291" t="s">
        <v>24</v>
      </c>
      <c r="AV6" s="291" t="s">
        <v>24</v>
      </c>
      <c r="AW6" s="291" t="s">
        <v>24</v>
      </c>
      <c r="AX6" s="291" t="s">
        <v>24</v>
      </c>
      <c r="AY6" s="291" t="s">
        <v>24</v>
      </c>
      <c r="AZ6" s="291" t="s">
        <v>24</v>
      </c>
      <c r="BA6" s="291" t="s">
        <v>24</v>
      </c>
      <c r="BB6" s="291" t="s">
        <v>24</v>
      </c>
      <c r="BC6" s="291" t="s">
        <v>24</v>
      </c>
      <c r="BD6" s="291" t="s">
        <v>24</v>
      </c>
      <c r="BE6" s="291" t="s">
        <v>24</v>
      </c>
      <c r="BF6" s="291" t="s">
        <v>24</v>
      </c>
      <c r="BG6" s="291" t="s">
        <v>24</v>
      </c>
      <c r="BH6" s="291" t="s">
        <v>24</v>
      </c>
      <c r="BI6" s="291" t="s">
        <v>24</v>
      </c>
      <c r="BJ6" s="291" t="s">
        <v>24</v>
      </c>
      <c r="BK6" s="291" t="s">
        <v>24</v>
      </c>
      <c r="BL6" s="291" t="s">
        <v>24</v>
      </c>
      <c r="BM6" s="291" t="s">
        <v>24</v>
      </c>
      <c r="BO6" s="291" t="s">
        <v>23</v>
      </c>
      <c r="BP6" s="291" t="s">
        <v>24</v>
      </c>
      <c r="BQ6" s="291" t="s">
        <v>24</v>
      </c>
      <c r="BR6" s="291" t="s">
        <v>24</v>
      </c>
      <c r="BS6" s="291" t="s">
        <v>24</v>
      </c>
      <c r="BT6" s="291" t="s">
        <v>24</v>
      </c>
      <c r="BU6" s="291" t="s">
        <v>24</v>
      </c>
      <c r="BV6" s="291" t="s">
        <v>24</v>
      </c>
      <c r="BW6" s="291" t="s">
        <v>24</v>
      </c>
      <c r="BX6" s="291" t="s">
        <v>24</v>
      </c>
      <c r="BY6" s="291" t="s">
        <v>24</v>
      </c>
      <c r="BZ6" s="291" t="s">
        <v>24</v>
      </c>
      <c r="CA6" s="291" t="s">
        <v>24</v>
      </c>
      <c r="CB6" s="291" t="s">
        <v>24</v>
      </c>
      <c r="CC6" s="291" t="s">
        <v>24</v>
      </c>
      <c r="CD6" s="291" t="s">
        <v>24</v>
      </c>
      <c r="CE6" s="291" t="s">
        <v>24</v>
      </c>
      <c r="CF6" s="291" t="s">
        <v>24</v>
      </c>
      <c r="CG6" s="291" t="s">
        <v>24</v>
      </c>
      <c r="CH6" s="291" t="s">
        <v>24</v>
      </c>
      <c r="CI6" s="291" t="s">
        <v>24</v>
      </c>
      <c r="CJ6" s="291" t="s">
        <v>24</v>
      </c>
      <c r="CK6" s="291" t="s">
        <v>24</v>
      </c>
      <c r="CL6" s="291" t="s">
        <v>24</v>
      </c>
      <c r="CM6" s="291" t="s">
        <v>24</v>
      </c>
      <c r="CN6" s="291" t="s">
        <v>24</v>
      </c>
      <c r="CO6" s="291" t="s">
        <v>24</v>
      </c>
      <c r="CP6" s="291" t="s">
        <v>24</v>
      </c>
      <c r="CQ6" s="291" t="s">
        <v>24</v>
      </c>
      <c r="CR6" s="291" t="s">
        <v>24</v>
      </c>
      <c r="CS6" s="291" t="s">
        <v>24</v>
      </c>
      <c r="CT6" s="291" t="s">
        <v>24</v>
      </c>
      <c r="CU6" s="291" t="s">
        <v>24</v>
      </c>
    </row>
    <row r="7" spans="1:100" ht="15">
      <c r="A7" s="196"/>
      <c r="B7" s="218"/>
      <c r="C7" s="218"/>
      <c r="D7" s="218"/>
      <c r="E7" s="218"/>
      <c r="F7" s="218"/>
      <c r="G7" s="218"/>
      <c r="H7" s="218"/>
      <c r="I7" s="218"/>
      <c r="J7" s="218"/>
      <c r="K7" s="196"/>
      <c r="L7" s="219"/>
      <c r="M7" s="219"/>
      <c r="N7" s="219"/>
      <c r="O7" s="219"/>
      <c r="P7" s="219"/>
      <c r="Q7" s="220"/>
      <c r="R7" s="219"/>
      <c r="S7" s="219"/>
      <c r="T7" s="219"/>
      <c r="U7" s="219"/>
      <c r="V7" s="219"/>
      <c r="W7" s="219"/>
      <c r="X7" s="198"/>
      <c r="Y7" s="200"/>
      <c r="Z7" s="291" t="s">
        <v>27</v>
      </c>
      <c r="AA7" s="292" t="s">
        <v>334</v>
      </c>
      <c r="AB7" s="292" t="s">
        <v>334</v>
      </c>
      <c r="AC7" s="292" t="s">
        <v>334</v>
      </c>
      <c r="AD7" s="292" t="s">
        <v>334</v>
      </c>
      <c r="AE7" s="292" t="s">
        <v>334</v>
      </c>
      <c r="AF7" s="292" t="s">
        <v>334</v>
      </c>
      <c r="AG7" s="292" t="s">
        <v>334</v>
      </c>
      <c r="AH7" s="292" t="s">
        <v>334</v>
      </c>
      <c r="AI7" s="292" t="s">
        <v>334</v>
      </c>
      <c r="AJ7" s="292" t="s">
        <v>334</v>
      </c>
      <c r="AK7" s="292" t="s">
        <v>334</v>
      </c>
      <c r="AL7" s="292" t="s">
        <v>298</v>
      </c>
      <c r="AM7" s="292" t="s">
        <v>334</v>
      </c>
      <c r="AN7" s="292" t="s">
        <v>298</v>
      </c>
      <c r="AO7" s="292" t="s">
        <v>334</v>
      </c>
      <c r="AP7" s="292" t="s">
        <v>334</v>
      </c>
      <c r="AQ7" s="292" t="s">
        <v>298</v>
      </c>
      <c r="AR7" s="292" t="s">
        <v>334</v>
      </c>
      <c r="AS7" s="292" t="s">
        <v>334</v>
      </c>
      <c r="AT7" s="292" t="s">
        <v>334</v>
      </c>
      <c r="AU7" s="292" t="s">
        <v>334</v>
      </c>
      <c r="AV7" s="292" t="s">
        <v>334</v>
      </c>
      <c r="AW7" s="292" t="s">
        <v>334</v>
      </c>
      <c r="AX7" s="292" t="s">
        <v>334</v>
      </c>
      <c r="AY7" s="292" t="s">
        <v>334</v>
      </c>
      <c r="AZ7" s="292" t="s">
        <v>334</v>
      </c>
      <c r="BA7" s="292" t="s">
        <v>334</v>
      </c>
      <c r="BB7" s="292" t="s">
        <v>298</v>
      </c>
      <c r="BC7" s="292" t="s">
        <v>334</v>
      </c>
      <c r="BD7" s="292" t="s">
        <v>334</v>
      </c>
      <c r="BE7" s="292" t="s">
        <v>298</v>
      </c>
      <c r="BF7" s="292" t="s">
        <v>334</v>
      </c>
      <c r="BG7" s="292" t="s">
        <v>298</v>
      </c>
      <c r="BH7" s="292" t="s">
        <v>298</v>
      </c>
      <c r="BI7" s="292" t="s">
        <v>298</v>
      </c>
      <c r="BJ7" s="292" t="s">
        <v>298</v>
      </c>
      <c r="BK7" s="292" t="s">
        <v>334</v>
      </c>
      <c r="BL7" s="292" t="s">
        <v>334</v>
      </c>
      <c r="BM7" s="292" t="s">
        <v>334</v>
      </c>
      <c r="BO7" s="291" t="s">
        <v>27</v>
      </c>
      <c r="BP7" s="292" t="s">
        <v>334</v>
      </c>
      <c r="BQ7" s="292" t="s">
        <v>334</v>
      </c>
      <c r="BR7" s="292" t="s">
        <v>334</v>
      </c>
      <c r="BS7" s="292" t="s">
        <v>334</v>
      </c>
      <c r="BT7" s="292" t="s">
        <v>334</v>
      </c>
      <c r="BU7" s="292" t="s">
        <v>334</v>
      </c>
      <c r="BV7" s="292" t="s">
        <v>334</v>
      </c>
      <c r="BW7" s="292" t="s">
        <v>334</v>
      </c>
      <c r="BX7" s="292" t="s">
        <v>334</v>
      </c>
      <c r="BY7" s="292" t="s">
        <v>334</v>
      </c>
      <c r="BZ7" s="292" t="s">
        <v>334</v>
      </c>
      <c r="CA7" s="292" t="s">
        <v>334</v>
      </c>
      <c r="CB7" s="292" t="s">
        <v>334</v>
      </c>
      <c r="CC7" s="292" t="s">
        <v>334</v>
      </c>
      <c r="CD7" s="292" t="s">
        <v>334</v>
      </c>
      <c r="CE7" s="292" t="s">
        <v>334</v>
      </c>
      <c r="CF7" s="292" t="s">
        <v>334</v>
      </c>
      <c r="CG7" s="292" t="s">
        <v>334</v>
      </c>
      <c r="CH7" s="292" t="s">
        <v>334</v>
      </c>
      <c r="CI7" s="292" t="s">
        <v>334</v>
      </c>
      <c r="CJ7" s="292" t="s">
        <v>334</v>
      </c>
      <c r="CK7" s="292" t="s">
        <v>334</v>
      </c>
      <c r="CL7" s="292" t="s">
        <v>334</v>
      </c>
      <c r="CM7" s="292" t="s">
        <v>334</v>
      </c>
      <c r="CN7" s="292" t="s">
        <v>298</v>
      </c>
      <c r="CO7" s="292" t="s">
        <v>334</v>
      </c>
      <c r="CP7" s="292" t="s">
        <v>334</v>
      </c>
      <c r="CQ7" s="292" t="s">
        <v>298</v>
      </c>
      <c r="CR7" s="292" t="s">
        <v>334</v>
      </c>
      <c r="CS7" s="292" t="s">
        <v>334</v>
      </c>
      <c r="CT7" s="292" t="s">
        <v>334</v>
      </c>
      <c r="CU7" s="292" t="s">
        <v>334</v>
      </c>
    </row>
    <row r="8" spans="1:100" ht="15">
      <c r="B8" s="328" t="s">
        <v>299</v>
      </c>
      <c r="C8" s="329"/>
      <c r="D8" s="329"/>
      <c r="E8" s="329"/>
      <c r="F8" s="329"/>
      <c r="G8" s="329"/>
      <c r="H8" s="329"/>
      <c r="I8" s="329"/>
      <c r="J8" s="330"/>
      <c r="K8" s="206"/>
      <c r="L8" s="221" t="s">
        <v>185</v>
      </c>
      <c r="M8" s="222">
        <f>VLOOKUP(M$4,$Z:$BM,2,FALSE)</f>
        <v>-7</v>
      </c>
      <c r="N8" s="222">
        <f>VLOOKUP(N$4,$Z:$BM,2,FALSE)</f>
        <v>-2.2000000000000002</v>
      </c>
      <c r="O8" s="222">
        <f>VLOOKUP(O$4,$Z:$BM,2,FALSE)</f>
        <v>3.1</v>
      </c>
      <c r="P8" s="222">
        <f>VLOOKUP(P$4,$Z:$BM,Y8,FALSE)</f>
        <v>10</v>
      </c>
      <c r="Q8" s="223">
        <f>P8-O8</f>
        <v>6.9</v>
      </c>
      <c r="R8" s="221" t="s">
        <v>185</v>
      </c>
      <c r="S8" s="222">
        <f>VLOOKUP(S$4,$BO:$CU,2,FALSE)</f>
        <v>-0.5</v>
      </c>
      <c r="T8" s="222">
        <f>VLOOKUP(T4,$BO:$CU,2,FALSE)</f>
        <v>0.1</v>
      </c>
      <c r="U8" s="222">
        <f>VLOOKUP(U4,$BO:$CU,2,FALSE)</f>
        <v>1.9</v>
      </c>
      <c r="V8" s="222">
        <f>VLOOKUP(V$4,$BO:$CU,Y8,FALSE)</f>
        <v>3.2</v>
      </c>
      <c r="W8" s="224">
        <f>V8-U8</f>
        <v>1.3000000000000003</v>
      </c>
      <c r="X8" s="198" t="s">
        <v>185</v>
      </c>
      <c r="Y8" s="225">
        <v>2</v>
      </c>
      <c r="Z8" s="226">
        <v>35369</v>
      </c>
      <c r="AA8" s="227">
        <v>14.2</v>
      </c>
      <c r="AB8" s="227">
        <v>14.11</v>
      </c>
      <c r="AC8" s="227">
        <v>1.23</v>
      </c>
      <c r="AD8" s="227">
        <v>-17.13</v>
      </c>
      <c r="AE8" s="227">
        <v>0</v>
      </c>
      <c r="AF8" s="227">
        <v>0</v>
      </c>
      <c r="AG8" s="227">
        <v>1.91</v>
      </c>
      <c r="AH8" s="227">
        <v>-6.7</v>
      </c>
      <c r="AI8" s="227">
        <v>11.03</v>
      </c>
      <c r="AJ8" s="227">
        <v>-5.48</v>
      </c>
      <c r="AK8" s="227">
        <v>0</v>
      </c>
      <c r="AL8" s="227">
        <v>11.04</v>
      </c>
      <c r="AM8" s="227">
        <v>-0.73</v>
      </c>
      <c r="AN8" s="227">
        <v>4.0999999999999996</v>
      </c>
      <c r="AO8" s="227">
        <v>-1.89</v>
      </c>
      <c r="AP8" s="227">
        <v>0</v>
      </c>
      <c r="AQ8" s="227">
        <v>-2.8</v>
      </c>
      <c r="AR8" s="227">
        <v>0</v>
      </c>
      <c r="AS8" s="227">
        <v>0</v>
      </c>
      <c r="AT8" s="227">
        <v>-3.18</v>
      </c>
      <c r="AU8" s="227">
        <v>-23.35</v>
      </c>
      <c r="AV8" s="227">
        <v>0</v>
      </c>
      <c r="AW8" s="227">
        <v>0</v>
      </c>
      <c r="AX8" s="227">
        <v>-1.55</v>
      </c>
      <c r="AY8" s="227">
        <v>-15.06</v>
      </c>
      <c r="AZ8" s="227">
        <v>-1.39</v>
      </c>
      <c r="BA8" s="227">
        <v>0</v>
      </c>
      <c r="BB8" s="227">
        <v>0</v>
      </c>
      <c r="BC8" s="227">
        <v>0</v>
      </c>
      <c r="BD8" s="227">
        <v>0.67</v>
      </c>
      <c r="BE8" s="227">
        <v>0.91</v>
      </c>
      <c r="BF8" s="227">
        <v>-11.15</v>
      </c>
      <c r="BG8" s="227">
        <v>-1.73</v>
      </c>
      <c r="BH8" s="227">
        <v>0</v>
      </c>
      <c r="BI8" s="227">
        <v>0</v>
      </c>
      <c r="BJ8" s="227">
        <v>0</v>
      </c>
      <c r="BK8" s="227">
        <v>13.22</v>
      </c>
      <c r="BL8" s="227">
        <v>0</v>
      </c>
      <c r="BM8" s="227">
        <v>30.07</v>
      </c>
      <c r="BN8" s="228"/>
      <c r="BO8" s="226">
        <v>41517</v>
      </c>
      <c r="BP8" s="227">
        <v>-1.5</v>
      </c>
      <c r="BQ8" s="227">
        <v>2.2999999999999998</v>
      </c>
      <c r="BR8" s="227">
        <v>1.4</v>
      </c>
      <c r="BS8" s="227">
        <v>0.8</v>
      </c>
      <c r="BT8" s="227">
        <v>0.1</v>
      </c>
      <c r="BU8" s="227">
        <v>0.2</v>
      </c>
      <c r="BV8" s="227">
        <v>0.1</v>
      </c>
      <c r="BW8" s="227">
        <v>0.1</v>
      </c>
      <c r="BX8" s="227">
        <v>0</v>
      </c>
      <c r="BY8" s="227">
        <v>0.1</v>
      </c>
      <c r="BZ8" s="227">
        <v>0</v>
      </c>
      <c r="CA8" s="227">
        <v>0.1</v>
      </c>
      <c r="CB8" s="227">
        <v>-0.2</v>
      </c>
      <c r="CC8" s="227">
        <v>0.1</v>
      </c>
      <c r="CD8" s="227">
        <v>1.1000000000000001</v>
      </c>
      <c r="CE8" s="227">
        <v>-0.1</v>
      </c>
      <c r="CF8" s="227">
        <v>-0.1</v>
      </c>
      <c r="CG8" s="227">
        <v>0.3</v>
      </c>
      <c r="CH8" s="227">
        <v>0</v>
      </c>
      <c r="CI8" s="227">
        <v>0.1</v>
      </c>
      <c r="CJ8" s="227">
        <v>0.8</v>
      </c>
      <c r="CK8" s="227">
        <v>0.6</v>
      </c>
      <c r="CL8" s="227">
        <v>-0.1</v>
      </c>
      <c r="CM8" s="227">
        <v>0</v>
      </c>
      <c r="CN8" s="227">
        <v>0</v>
      </c>
      <c r="CO8" s="227">
        <v>-0.1</v>
      </c>
      <c r="CP8" s="227">
        <v>-0.1</v>
      </c>
      <c r="CQ8" s="227">
        <v>0</v>
      </c>
      <c r="CR8" s="227">
        <v>-0.1</v>
      </c>
      <c r="CS8" s="227">
        <v>0.1</v>
      </c>
      <c r="CT8" s="227">
        <v>0.4</v>
      </c>
      <c r="CU8" s="227">
        <v>0.1</v>
      </c>
    </row>
    <row r="9" spans="1:100" ht="15">
      <c r="B9" s="229"/>
      <c r="C9" s="229"/>
      <c r="D9" s="229"/>
      <c r="E9" s="229"/>
      <c r="F9" s="229"/>
      <c r="G9" s="229"/>
      <c r="H9" s="229"/>
      <c r="I9" s="229"/>
      <c r="J9" s="229"/>
      <c r="K9" s="206"/>
      <c r="L9" s="221" t="s">
        <v>186</v>
      </c>
      <c r="M9" s="222">
        <f>VLOOKUP(M4,$Z:$BM,3,FALSE)</f>
        <v>-12.9</v>
      </c>
      <c r="N9" s="222">
        <f>VLOOKUP(N4,$Z:$BM,3,FALSE)</f>
        <v>5.2</v>
      </c>
      <c r="O9" s="222">
        <f>VLOOKUP(O4,$Z:$BM,3,FALSE)</f>
        <v>28.6</v>
      </c>
      <c r="P9" s="222">
        <f t="shared" ref="P9:P46" si="0">VLOOKUP(P$4,$Z:$BM,Y9,FALSE)</f>
        <v>35.700000000000003</v>
      </c>
      <c r="Q9" s="223">
        <f t="shared" ref="Q9:Q46" si="1">P9-O9</f>
        <v>7.1000000000000014</v>
      </c>
      <c r="R9" s="221" t="s">
        <v>186</v>
      </c>
      <c r="S9" s="222">
        <f>VLOOKUP(S4,$BO:$CU,3,FALSE)</f>
        <v>5.0999999999999996</v>
      </c>
      <c r="T9" s="222">
        <f>VLOOKUP(T4,$BO:$CU,3,FALSE)</f>
        <v>15.8</v>
      </c>
      <c r="U9" s="222">
        <f>VLOOKUP(U4,$BO:$CU,3,FALSE)</f>
        <v>18.5</v>
      </c>
      <c r="V9" s="222">
        <f>VLOOKUP(V$4,$BO:$CU,Y9,FALSE)</f>
        <v>-0.1</v>
      </c>
      <c r="W9" s="224">
        <f t="shared" ref="W9:W39" si="2">V9-U9</f>
        <v>-18.600000000000001</v>
      </c>
      <c r="X9" s="198" t="s">
        <v>186</v>
      </c>
      <c r="Y9" s="225">
        <v>3</v>
      </c>
      <c r="Z9" s="226">
        <v>35399</v>
      </c>
      <c r="AA9" s="227">
        <v>13.68</v>
      </c>
      <c r="AB9" s="227">
        <v>14.34</v>
      </c>
      <c r="AC9" s="227">
        <v>-0.44</v>
      </c>
      <c r="AD9" s="227">
        <v>-8.1199999999999992</v>
      </c>
      <c r="AE9" s="227">
        <v>0</v>
      </c>
      <c r="AF9" s="227">
        <v>0</v>
      </c>
      <c r="AG9" s="227">
        <v>2.06</v>
      </c>
      <c r="AH9" s="227">
        <v>-6.44</v>
      </c>
      <c r="AI9" s="227">
        <v>7.11</v>
      </c>
      <c r="AJ9" s="227">
        <v>-6.45</v>
      </c>
      <c r="AK9" s="227">
        <v>0</v>
      </c>
      <c r="AL9" s="227">
        <v>7.18</v>
      </c>
      <c r="AM9" s="227">
        <v>-3.3</v>
      </c>
      <c r="AN9" s="227">
        <v>3.89</v>
      </c>
      <c r="AO9" s="227">
        <v>-5.29</v>
      </c>
      <c r="AP9" s="227">
        <v>0</v>
      </c>
      <c r="AQ9" s="227">
        <v>-2.12</v>
      </c>
      <c r="AR9" s="227">
        <v>0</v>
      </c>
      <c r="AS9" s="227">
        <v>0</v>
      </c>
      <c r="AT9" s="227">
        <v>-2.86</v>
      </c>
      <c r="AU9" s="227">
        <v>-22.2</v>
      </c>
      <c r="AV9" s="227">
        <v>0</v>
      </c>
      <c r="AW9" s="227">
        <v>0</v>
      </c>
      <c r="AX9" s="227">
        <v>0.16</v>
      </c>
      <c r="AY9" s="227">
        <v>-16.05</v>
      </c>
      <c r="AZ9" s="227">
        <v>-0.46</v>
      </c>
      <c r="BA9" s="227">
        <v>0</v>
      </c>
      <c r="BB9" s="227">
        <v>0</v>
      </c>
      <c r="BC9" s="227">
        <v>0</v>
      </c>
      <c r="BD9" s="227">
        <v>-1.6</v>
      </c>
      <c r="BE9" s="227">
        <v>-1.57</v>
      </c>
      <c r="BF9" s="227">
        <v>-9.32</v>
      </c>
      <c r="BG9" s="227">
        <v>-1.06</v>
      </c>
      <c r="BH9" s="227">
        <v>0</v>
      </c>
      <c r="BI9" s="227">
        <v>0</v>
      </c>
      <c r="BJ9" s="227">
        <v>0</v>
      </c>
      <c r="BK9" s="227">
        <v>12.43</v>
      </c>
      <c r="BL9" s="227">
        <v>0</v>
      </c>
      <c r="BM9" s="227">
        <v>34.340000000000003</v>
      </c>
      <c r="BN9" s="228"/>
      <c r="BO9" s="226">
        <v>41547</v>
      </c>
      <c r="BP9" s="227">
        <v>-0.2</v>
      </c>
      <c r="BQ9" s="227">
        <v>2.1</v>
      </c>
      <c r="BR9" s="227">
        <v>0.8</v>
      </c>
      <c r="BS9" s="227">
        <v>1.1000000000000001</v>
      </c>
      <c r="BT9" s="227">
        <v>0</v>
      </c>
      <c r="BU9" s="227">
        <v>0.5</v>
      </c>
      <c r="BV9" s="227">
        <v>0.5</v>
      </c>
      <c r="BW9" s="227">
        <v>0</v>
      </c>
      <c r="BX9" s="227">
        <v>0</v>
      </c>
      <c r="BY9" s="227">
        <v>0</v>
      </c>
      <c r="BZ9" s="227">
        <v>0.2</v>
      </c>
      <c r="CA9" s="227">
        <v>0.1</v>
      </c>
      <c r="CB9" s="227">
        <v>-0.3</v>
      </c>
      <c r="CC9" s="227">
        <v>-0.1</v>
      </c>
      <c r="CD9" s="227">
        <v>2.2999999999999998</v>
      </c>
      <c r="CE9" s="227">
        <v>0.3</v>
      </c>
      <c r="CF9" s="227">
        <v>0</v>
      </c>
      <c r="CG9" s="227">
        <v>0.2</v>
      </c>
      <c r="CH9" s="227">
        <v>0</v>
      </c>
      <c r="CI9" s="227">
        <v>0.2</v>
      </c>
      <c r="CJ9" s="227">
        <v>0.4</v>
      </c>
      <c r="CK9" s="227">
        <v>0.4</v>
      </c>
      <c r="CL9" s="227">
        <v>0</v>
      </c>
      <c r="CM9" s="227">
        <v>0</v>
      </c>
      <c r="CN9" s="227">
        <v>0</v>
      </c>
      <c r="CO9" s="227">
        <v>-0.1</v>
      </c>
      <c r="CP9" s="227">
        <v>0</v>
      </c>
      <c r="CQ9" s="227">
        <v>0</v>
      </c>
      <c r="CR9" s="227">
        <v>-0.2</v>
      </c>
      <c r="CS9" s="227">
        <v>0</v>
      </c>
      <c r="CT9" s="227">
        <v>1.7</v>
      </c>
      <c r="CU9" s="227">
        <v>0.2</v>
      </c>
    </row>
    <row r="10" spans="1:100" ht="15">
      <c r="K10" s="206"/>
      <c r="L10" s="221" t="s">
        <v>187</v>
      </c>
      <c r="M10" s="222">
        <f>VLOOKUP(M4,$Z:$BM,4,FALSE)</f>
        <v>1</v>
      </c>
      <c r="N10" s="222">
        <f>VLOOKUP(N4,$Z:$BM,4,FALSE)</f>
        <v>0.1</v>
      </c>
      <c r="O10" s="222">
        <f>VLOOKUP(O4,$Z:$BM,4,FALSE)</f>
        <v>1.3</v>
      </c>
      <c r="P10" s="222">
        <f t="shared" si="0"/>
        <v>3.3</v>
      </c>
      <c r="Q10" s="223">
        <f t="shared" si="1"/>
        <v>1.9999999999999998</v>
      </c>
      <c r="R10" s="221" t="s">
        <v>187</v>
      </c>
      <c r="S10" s="222">
        <f>VLOOKUP(S4,$BO:$CU,4,FALSE)</f>
        <v>-0.8</v>
      </c>
      <c r="T10" s="222">
        <f>VLOOKUP(T4,$BO:$CU,4,FALSE)</f>
        <v>-0.9</v>
      </c>
      <c r="U10" s="222">
        <f>VLOOKUP(U4,$BO:$CU,4,FALSE)</f>
        <v>0.4</v>
      </c>
      <c r="V10" s="222">
        <f t="shared" ref="V10:V39" si="3">VLOOKUP(V$4,$BO:$CU,Y10,FALSE)</f>
        <v>0.9</v>
      </c>
      <c r="W10" s="224">
        <f t="shared" si="2"/>
        <v>0.5</v>
      </c>
      <c r="X10" s="198" t="s">
        <v>187</v>
      </c>
      <c r="Y10" s="225">
        <v>4</v>
      </c>
      <c r="Z10" s="226">
        <v>35430</v>
      </c>
      <c r="AA10" s="227">
        <v>12.94</v>
      </c>
      <c r="AB10" s="227">
        <v>12.79</v>
      </c>
      <c r="AC10" s="227">
        <v>-7.88</v>
      </c>
      <c r="AD10" s="227">
        <v>-22.15</v>
      </c>
      <c r="AE10" s="227">
        <v>0</v>
      </c>
      <c r="AF10" s="227">
        <v>0</v>
      </c>
      <c r="AG10" s="227">
        <v>0.56000000000000005</v>
      </c>
      <c r="AH10" s="227">
        <v>-3.66</v>
      </c>
      <c r="AI10" s="227">
        <v>7.15</v>
      </c>
      <c r="AJ10" s="227">
        <v>-2.99</v>
      </c>
      <c r="AK10" s="227">
        <v>0</v>
      </c>
      <c r="AL10" s="227">
        <v>2.41</v>
      </c>
      <c r="AM10" s="227">
        <v>-15.07</v>
      </c>
      <c r="AN10" s="227">
        <v>8.18</v>
      </c>
      <c r="AO10" s="227">
        <v>0.6</v>
      </c>
      <c r="AP10" s="227">
        <v>0</v>
      </c>
      <c r="AQ10" s="227">
        <v>-5.44</v>
      </c>
      <c r="AR10" s="227">
        <v>0</v>
      </c>
      <c r="AS10" s="227">
        <v>0</v>
      </c>
      <c r="AT10" s="227">
        <v>-4.53</v>
      </c>
      <c r="AU10" s="227">
        <v>-23.33</v>
      </c>
      <c r="AV10" s="227">
        <v>0</v>
      </c>
      <c r="AW10" s="227">
        <v>0</v>
      </c>
      <c r="AX10" s="227">
        <v>-0.02</v>
      </c>
      <c r="AY10" s="227">
        <v>-13.92</v>
      </c>
      <c r="AZ10" s="227">
        <v>-2.1</v>
      </c>
      <c r="BA10" s="227">
        <v>0</v>
      </c>
      <c r="BB10" s="227">
        <v>0</v>
      </c>
      <c r="BC10" s="227">
        <v>0</v>
      </c>
      <c r="BD10" s="227">
        <v>-0.22</v>
      </c>
      <c r="BE10" s="227">
        <v>-0.56000000000000005</v>
      </c>
      <c r="BF10" s="227">
        <v>-12.27</v>
      </c>
      <c r="BG10" s="227">
        <v>0.8</v>
      </c>
      <c r="BH10" s="227">
        <v>0</v>
      </c>
      <c r="BI10" s="227">
        <v>0</v>
      </c>
      <c r="BJ10" s="227">
        <v>0</v>
      </c>
      <c r="BK10" s="227">
        <v>15.09</v>
      </c>
      <c r="BL10" s="227">
        <v>0</v>
      </c>
      <c r="BM10" s="227">
        <v>30.37</v>
      </c>
      <c r="BN10" s="228"/>
      <c r="BO10" s="226">
        <v>41578</v>
      </c>
      <c r="BP10" s="227">
        <v>0.4</v>
      </c>
      <c r="BQ10" s="227">
        <v>2.5</v>
      </c>
      <c r="BR10" s="227">
        <v>-0.1</v>
      </c>
      <c r="BS10" s="227">
        <v>-0.5</v>
      </c>
      <c r="BT10" s="227">
        <v>0.1</v>
      </c>
      <c r="BU10" s="227">
        <v>0.3</v>
      </c>
      <c r="BV10" s="227">
        <v>0.2</v>
      </c>
      <c r="BW10" s="227">
        <v>0</v>
      </c>
      <c r="BX10" s="227">
        <v>0</v>
      </c>
      <c r="BY10" s="227">
        <v>0.1</v>
      </c>
      <c r="BZ10" s="227">
        <v>0.3</v>
      </c>
      <c r="CA10" s="227">
        <v>0.1</v>
      </c>
      <c r="CB10" s="227">
        <v>-0.1</v>
      </c>
      <c r="CC10" s="227">
        <v>0</v>
      </c>
      <c r="CD10" s="227">
        <v>-0.6</v>
      </c>
      <c r="CE10" s="227">
        <v>0.3</v>
      </c>
      <c r="CF10" s="227">
        <v>0</v>
      </c>
      <c r="CG10" s="227">
        <v>-0.7</v>
      </c>
      <c r="CH10" s="227">
        <v>0</v>
      </c>
      <c r="CI10" s="227">
        <v>0.3</v>
      </c>
      <c r="CJ10" s="227">
        <v>-0.7</v>
      </c>
      <c r="CK10" s="227">
        <v>0.1</v>
      </c>
      <c r="CL10" s="227">
        <v>-0.2</v>
      </c>
      <c r="CM10" s="227">
        <v>0</v>
      </c>
      <c r="CN10" s="227">
        <v>0</v>
      </c>
      <c r="CO10" s="227">
        <v>0</v>
      </c>
      <c r="CP10" s="227">
        <v>-0.1</v>
      </c>
      <c r="CQ10" s="227">
        <v>0</v>
      </c>
      <c r="CR10" s="227">
        <v>-0.1</v>
      </c>
      <c r="CS10" s="227">
        <v>-0.1</v>
      </c>
      <c r="CT10" s="227">
        <v>0.6</v>
      </c>
      <c r="CU10" s="227">
        <v>0.6</v>
      </c>
    </row>
    <row r="11" spans="1:100" ht="15">
      <c r="K11" s="206"/>
      <c r="L11" s="221" t="s">
        <v>188</v>
      </c>
      <c r="M11" s="222">
        <f>VLOOKUP(M4,$Z:$BM,5,FALSE)</f>
        <v>30.2</v>
      </c>
      <c r="N11" s="222">
        <f>VLOOKUP(N4,$Z:$BM,5,FALSE)</f>
        <v>36.4</v>
      </c>
      <c r="O11" s="222">
        <f>VLOOKUP(O4,$Z:$BM,5,FALSE)</f>
        <v>38.9</v>
      </c>
      <c r="P11" s="222">
        <f t="shared" si="0"/>
        <v>36.5</v>
      </c>
      <c r="Q11" s="223">
        <f t="shared" si="1"/>
        <v>-2.3999999999999986</v>
      </c>
      <c r="R11" s="221" t="s">
        <v>188</v>
      </c>
      <c r="S11" s="222">
        <f>VLOOKUP(S4,$BO:$CU,5,FALSE)</f>
        <v>7.1</v>
      </c>
      <c r="T11" s="222">
        <f>VLOOKUP(T4,$BO:$CU,5,FALSE)</f>
        <v>5.4</v>
      </c>
      <c r="U11" s="222">
        <f>VLOOKUP(U4,$BO:$CU,5,FALSE)</f>
        <v>3</v>
      </c>
      <c r="V11" s="222">
        <f t="shared" si="3"/>
        <v>-1.4</v>
      </c>
      <c r="W11" s="224">
        <f t="shared" si="2"/>
        <v>-4.4000000000000004</v>
      </c>
      <c r="X11" s="198" t="s">
        <v>188</v>
      </c>
      <c r="Y11" s="225">
        <v>5</v>
      </c>
      <c r="Z11" s="226">
        <v>35461</v>
      </c>
      <c r="AA11" s="227">
        <v>9.41</v>
      </c>
      <c r="AB11" s="227">
        <v>13.24</v>
      </c>
      <c r="AC11" s="227">
        <v>0.12</v>
      </c>
      <c r="AD11" s="227">
        <v>-14.52</v>
      </c>
      <c r="AE11" s="227">
        <v>0</v>
      </c>
      <c r="AF11" s="227">
        <v>0</v>
      </c>
      <c r="AG11" s="227">
        <v>0.38</v>
      </c>
      <c r="AH11" s="227">
        <v>-5.59</v>
      </c>
      <c r="AI11" s="227">
        <v>7.68</v>
      </c>
      <c r="AJ11" s="227">
        <v>-3.12</v>
      </c>
      <c r="AK11" s="227">
        <v>0</v>
      </c>
      <c r="AL11" s="227">
        <v>5.17</v>
      </c>
      <c r="AM11" s="227">
        <v>-2.38</v>
      </c>
      <c r="AN11" s="227">
        <v>6.26</v>
      </c>
      <c r="AO11" s="227">
        <v>-3.78</v>
      </c>
      <c r="AP11" s="227">
        <v>0</v>
      </c>
      <c r="AQ11" s="227">
        <v>-1.92</v>
      </c>
      <c r="AR11" s="227">
        <v>0</v>
      </c>
      <c r="AS11" s="227">
        <v>0</v>
      </c>
      <c r="AT11" s="227">
        <v>-6.04</v>
      </c>
      <c r="AU11" s="227">
        <v>-21.99</v>
      </c>
      <c r="AV11" s="227">
        <v>0</v>
      </c>
      <c r="AW11" s="227">
        <v>0</v>
      </c>
      <c r="AX11" s="227">
        <v>-1.08</v>
      </c>
      <c r="AY11" s="227">
        <v>-11.66</v>
      </c>
      <c r="AZ11" s="227">
        <v>-0.43</v>
      </c>
      <c r="BA11" s="227">
        <v>0</v>
      </c>
      <c r="BB11" s="227">
        <v>0</v>
      </c>
      <c r="BC11" s="227">
        <v>0</v>
      </c>
      <c r="BD11" s="227">
        <v>1.55</v>
      </c>
      <c r="BE11" s="227">
        <v>-3.33</v>
      </c>
      <c r="BF11" s="227">
        <v>-8.9700000000000006</v>
      </c>
      <c r="BG11" s="227">
        <v>2.59</v>
      </c>
      <c r="BH11" s="227">
        <v>0</v>
      </c>
      <c r="BI11" s="227">
        <v>0</v>
      </c>
      <c r="BJ11" s="227">
        <v>0</v>
      </c>
      <c r="BK11" s="227">
        <v>15.93</v>
      </c>
      <c r="BL11" s="227">
        <v>0</v>
      </c>
      <c r="BM11" s="227">
        <v>27.26</v>
      </c>
      <c r="BN11" s="228"/>
      <c r="BO11" s="226">
        <v>41608</v>
      </c>
      <c r="BP11" s="227">
        <v>0.4</v>
      </c>
      <c r="BQ11" s="227">
        <v>-1.6</v>
      </c>
      <c r="BR11" s="227">
        <v>0.2</v>
      </c>
      <c r="BS11" s="227">
        <v>-0.6</v>
      </c>
      <c r="BT11" s="227">
        <v>0.2</v>
      </c>
      <c r="BU11" s="227">
        <v>0.1</v>
      </c>
      <c r="BV11" s="227">
        <v>0.5</v>
      </c>
      <c r="BW11" s="227">
        <v>0.2</v>
      </c>
      <c r="BX11" s="227">
        <v>0</v>
      </c>
      <c r="BY11" s="227">
        <v>0</v>
      </c>
      <c r="BZ11" s="227">
        <v>0.1</v>
      </c>
      <c r="CA11" s="227">
        <v>0.1</v>
      </c>
      <c r="CB11" s="227">
        <v>0</v>
      </c>
      <c r="CC11" s="227">
        <v>0.1</v>
      </c>
      <c r="CD11" s="227">
        <v>-0.8</v>
      </c>
      <c r="CE11" s="227">
        <v>0.1</v>
      </c>
      <c r="CF11" s="227">
        <v>0.1</v>
      </c>
      <c r="CG11" s="227">
        <v>-0.3</v>
      </c>
      <c r="CH11" s="227">
        <v>0.1</v>
      </c>
      <c r="CI11" s="227">
        <v>0.9</v>
      </c>
      <c r="CJ11" s="227">
        <v>-0.4</v>
      </c>
      <c r="CK11" s="227">
        <v>-0.8</v>
      </c>
      <c r="CL11" s="227">
        <v>-0.1</v>
      </c>
      <c r="CM11" s="227">
        <v>0</v>
      </c>
      <c r="CN11" s="227">
        <v>0</v>
      </c>
      <c r="CO11" s="227">
        <v>0</v>
      </c>
      <c r="CP11" s="227">
        <v>-0.1</v>
      </c>
      <c r="CQ11" s="227">
        <v>0</v>
      </c>
      <c r="CR11" s="227">
        <v>0.1</v>
      </c>
      <c r="CS11" s="227">
        <v>0</v>
      </c>
      <c r="CT11" s="227">
        <v>1.3</v>
      </c>
      <c r="CU11" s="227">
        <v>0.5</v>
      </c>
    </row>
    <row r="12" spans="1:100" ht="15">
      <c r="K12" s="206"/>
      <c r="L12" s="221" t="s">
        <v>189</v>
      </c>
      <c r="M12" s="222">
        <f>VLOOKUP(M4,$Z:$BM,6,FALSE)</f>
        <v>-5</v>
      </c>
      <c r="N12" s="222">
        <f>VLOOKUP(N4,$Z:$BM,6,FALSE)</f>
        <v>-4.2</v>
      </c>
      <c r="O12" s="222">
        <f>VLOOKUP(O4,$Z:$BM,6,FALSE)</f>
        <v>-4.0999999999999996</v>
      </c>
      <c r="P12" s="222">
        <f t="shared" si="0"/>
        <v>-3.4</v>
      </c>
      <c r="Q12" s="223">
        <f t="shared" si="1"/>
        <v>0.69999999999999973</v>
      </c>
      <c r="R12" s="221" t="s">
        <v>189</v>
      </c>
      <c r="S12" s="222">
        <f>VLOOKUP(S4,$BO:$CU,6,FALSE)</f>
        <v>-0.6</v>
      </c>
      <c r="T12" s="222">
        <f>VLOOKUP(T4,$BO:$CU,6,FALSE)</f>
        <v>0.4</v>
      </c>
      <c r="U12" s="222">
        <f>VLOOKUP(U4,$BO:$CU,6,FALSE)</f>
        <v>0.1</v>
      </c>
      <c r="V12" s="222">
        <f t="shared" si="3"/>
        <v>0.4</v>
      </c>
      <c r="W12" s="224">
        <f t="shared" si="2"/>
        <v>0.30000000000000004</v>
      </c>
      <c r="X12" s="198" t="s">
        <v>189</v>
      </c>
      <c r="Y12" s="225">
        <v>6</v>
      </c>
      <c r="Z12" s="226">
        <v>35489</v>
      </c>
      <c r="AA12" s="227">
        <v>11.93</v>
      </c>
      <c r="AB12" s="227">
        <v>13.03</v>
      </c>
      <c r="AC12" s="227">
        <v>0.64</v>
      </c>
      <c r="AD12" s="227">
        <v>-11.75</v>
      </c>
      <c r="AE12" s="227">
        <v>0</v>
      </c>
      <c r="AF12" s="227">
        <v>0</v>
      </c>
      <c r="AG12" s="227">
        <v>2.4300000000000002</v>
      </c>
      <c r="AH12" s="227">
        <v>-1.56</v>
      </c>
      <c r="AI12" s="227">
        <v>5.0999999999999996</v>
      </c>
      <c r="AJ12" s="227">
        <v>-3.63</v>
      </c>
      <c r="AK12" s="227">
        <v>0</v>
      </c>
      <c r="AL12" s="227">
        <v>-2.94</v>
      </c>
      <c r="AM12" s="227">
        <v>-4.76</v>
      </c>
      <c r="AN12" s="227">
        <v>2.66</v>
      </c>
      <c r="AO12" s="227">
        <v>-7.39</v>
      </c>
      <c r="AP12" s="227">
        <v>0</v>
      </c>
      <c r="AQ12" s="227">
        <v>2.95</v>
      </c>
      <c r="AR12" s="227">
        <v>0</v>
      </c>
      <c r="AS12" s="227">
        <v>0</v>
      </c>
      <c r="AT12" s="227">
        <v>-5.84</v>
      </c>
      <c r="AU12" s="227">
        <v>-22.06</v>
      </c>
      <c r="AV12" s="227">
        <v>0</v>
      </c>
      <c r="AW12" s="227">
        <v>0</v>
      </c>
      <c r="AX12" s="227">
        <v>-1.37</v>
      </c>
      <c r="AY12" s="227">
        <v>-9.98</v>
      </c>
      <c r="AZ12" s="227">
        <v>-0.32</v>
      </c>
      <c r="BA12" s="227">
        <v>0</v>
      </c>
      <c r="BB12" s="227">
        <v>0</v>
      </c>
      <c r="BC12" s="227">
        <v>0</v>
      </c>
      <c r="BD12" s="227">
        <v>2.9</v>
      </c>
      <c r="BE12" s="227">
        <v>-0.51</v>
      </c>
      <c r="BF12" s="227">
        <v>-7.52</v>
      </c>
      <c r="BG12" s="227">
        <v>0.38</v>
      </c>
      <c r="BH12" s="227">
        <v>0</v>
      </c>
      <c r="BI12" s="227">
        <v>0</v>
      </c>
      <c r="BJ12" s="227">
        <v>0</v>
      </c>
      <c r="BK12" s="227">
        <v>14.94</v>
      </c>
      <c r="BL12" s="227">
        <v>0</v>
      </c>
      <c r="BM12" s="227">
        <v>24.14</v>
      </c>
      <c r="BN12" s="228"/>
      <c r="BO12" s="226">
        <v>41639</v>
      </c>
      <c r="BP12" s="227">
        <v>0.4</v>
      </c>
      <c r="BQ12" s="227">
        <v>-0.5</v>
      </c>
      <c r="BR12" s="227">
        <v>0.3</v>
      </c>
      <c r="BS12" s="227">
        <v>-0.8</v>
      </c>
      <c r="BT12" s="227">
        <v>0.3</v>
      </c>
      <c r="BU12" s="227">
        <v>0</v>
      </c>
      <c r="BV12" s="227">
        <v>0.3</v>
      </c>
      <c r="BW12" s="227">
        <v>0.1</v>
      </c>
      <c r="BX12" s="227">
        <v>0</v>
      </c>
      <c r="BY12" s="227">
        <v>-0.1</v>
      </c>
      <c r="BZ12" s="227">
        <v>0</v>
      </c>
      <c r="CA12" s="227">
        <v>0.1</v>
      </c>
      <c r="CB12" s="227">
        <v>0.1</v>
      </c>
      <c r="CC12" s="227">
        <v>0</v>
      </c>
      <c r="CD12" s="227">
        <v>1.1000000000000001</v>
      </c>
      <c r="CE12" s="227">
        <v>0.1</v>
      </c>
      <c r="CF12" s="227">
        <v>0</v>
      </c>
      <c r="CG12" s="227">
        <v>-0.9</v>
      </c>
      <c r="CH12" s="227">
        <v>0.2</v>
      </c>
      <c r="CI12" s="227">
        <v>0.5</v>
      </c>
      <c r="CJ12" s="227">
        <v>-0.2</v>
      </c>
      <c r="CK12" s="227">
        <v>-0.7</v>
      </c>
      <c r="CL12" s="227">
        <v>-0.1</v>
      </c>
      <c r="CM12" s="227">
        <v>0</v>
      </c>
      <c r="CN12" s="227">
        <v>0</v>
      </c>
      <c r="CO12" s="227">
        <v>0</v>
      </c>
      <c r="CP12" s="227">
        <v>0</v>
      </c>
      <c r="CQ12" s="227">
        <v>0</v>
      </c>
      <c r="CR12" s="227">
        <v>-0.3</v>
      </c>
      <c r="CS12" s="227">
        <v>0.2</v>
      </c>
      <c r="CT12" s="227">
        <v>1.7</v>
      </c>
      <c r="CU12" s="227">
        <v>0</v>
      </c>
    </row>
    <row r="13" spans="1:100" ht="15">
      <c r="K13" s="206"/>
      <c r="L13" s="221" t="s">
        <v>190</v>
      </c>
      <c r="M13" s="222">
        <f>VLOOKUP(M4,$Z:$BM,7,FALSE)</f>
        <v>-1.5</v>
      </c>
      <c r="N13" s="222">
        <f>VLOOKUP(N4,$Z:$BM,7,FALSE)</f>
        <v>-1.5</v>
      </c>
      <c r="O13" s="222">
        <f>VLOOKUP(O4,$Z:$BM,7,FALSE)</f>
        <v>-1.3</v>
      </c>
      <c r="P13" s="222">
        <f t="shared" si="0"/>
        <v>-1.4</v>
      </c>
      <c r="Q13" s="223">
        <f t="shared" si="1"/>
        <v>-9.9999999999999867E-2</v>
      </c>
      <c r="R13" s="221" t="s">
        <v>190</v>
      </c>
      <c r="S13" s="222">
        <f>VLOOKUP(S4,$BO:$CU,7,FALSE)</f>
        <v>0.2</v>
      </c>
      <c r="T13" s="222">
        <f>VLOOKUP(T4,$BO:$CU,7,FALSE)</f>
        <v>-0.1</v>
      </c>
      <c r="U13" s="222">
        <f>VLOOKUP(U4,$BO:$CU,7,FALSE)</f>
        <v>-0.4</v>
      </c>
      <c r="V13" s="222">
        <f t="shared" si="3"/>
        <v>-0.4</v>
      </c>
      <c r="W13" s="224">
        <f t="shared" si="2"/>
        <v>0</v>
      </c>
      <c r="X13" s="198" t="s">
        <v>190</v>
      </c>
      <c r="Y13" s="225">
        <v>7</v>
      </c>
      <c r="Z13" s="226">
        <v>35520</v>
      </c>
      <c r="AA13" s="227">
        <v>10.88</v>
      </c>
      <c r="AB13" s="227">
        <v>12.28</v>
      </c>
      <c r="AC13" s="227">
        <v>-2.67</v>
      </c>
      <c r="AD13" s="227">
        <v>-13.11</v>
      </c>
      <c r="AE13" s="227">
        <v>0</v>
      </c>
      <c r="AF13" s="227">
        <v>0</v>
      </c>
      <c r="AG13" s="227">
        <v>0.9</v>
      </c>
      <c r="AH13" s="227">
        <v>-5.45</v>
      </c>
      <c r="AI13" s="227">
        <v>6.78</v>
      </c>
      <c r="AJ13" s="227">
        <v>-0.87</v>
      </c>
      <c r="AK13" s="227">
        <v>0</v>
      </c>
      <c r="AL13" s="227">
        <v>2.3199999999999998</v>
      </c>
      <c r="AM13" s="227">
        <v>-0.4</v>
      </c>
      <c r="AN13" s="227">
        <v>4.92</v>
      </c>
      <c r="AO13" s="227">
        <v>-7.19</v>
      </c>
      <c r="AP13" s="227">
        <v>0</v>
      </c>
      <c r="AQ13" s="227">
        <v>0.02</v>
      </c>
      <c r="AR13" s="227">
        <v>0</v>
      </c>
      <c r="AS13" s="227">
        <v>0</v>
      </c>
      <c r="AT13" s="227">
        <v>-5.13</v>
      </c>
      <c r="AU13" s="227">
        <v>-23.3</v>
      </c>
      <c r="AV13" s="227">
        <v>0</v>
      </c>
      <c r="AW13" s="227">
        <v>0</v>
      </c>
      <c r="AX13" s="227">
        <v>-2.0699999999999998</v>
      </c>
      <c r="AY13" s="227">
        <v>-7.85</v>
      </c>
      <c r="AZ13" s="227">
        <v>2.99</v>
      </c>
      <c r="BA13" s="227">
        <v>0</v>
      </c>
      <c r="BB13" s="227">
        <v>0</v>
      </c>
      <c r="BC13" s="227">
        <v>0</v>
      </c>
      <c r="BD13" s="227">
        <v>3.97</v>
      </c>
      <c r="BE13" s="227">
        <v>0.57999999999999996</v>
      </c>
      <c r="BF13" s="227">
        <v>-8.43</v>
      </c>
      <c r="BG13" s="227">
        <v>1.02</v>
      </c>
      <c r="BH13" s="227">
        <v>0</v>
      </c>
      <c r="BI13" s="227">
        <v>0</v>
      </c>
      <c r="BJ13" s="227">
        <v>0</v>
      </c>
      <c r="BK13" s="227">
        <v>10.83</v>
      </c>
      <c r="BL13" s="227">
        <v>0</v>
      </c>
      <c r="BM13" s="227">
        <v>27.95</v>
      </c>
      <c r="BN13" s="228"/>
      <c r="BO13" s="226">
        <v>41670</v>
      </c>
      <c r="BP13" s="227">
        <v>0.1</v>
      </c>
      <c r="BQ13" s="227">
        <v>1.4</v>
      </c>
      <c r="BR13" s="227">
        <v>-0.5</v>
      </c>
      <c r="BS13" s="227">
        <v>-0.5</v>
      </c>
      <c r="BT13" s="227">
        <v>0</v>
      </c>
      <c r="BU13" s="227">
        <v>-0.5</v>
      </c>
      <c r="BV13" s="227">
        <v>0.3</v>
      </c>
      <c r="BW13" s="227">
        <v>0.3</v>
      </c>
      <c r="BX13" s="227">
        <v>0.1</v>
      </c>
      <c r="BY13" s="227">
        <v>-0.1</v>
      </c>
      <c r="BZ13" s="227">
        <v>-0.1</v>
      </c>
      <c r="CA13" s="227">
        <v>0.1</v>
      </c>
      <c r="CB13" s="227">
        <v>0</v>
      </c>
      <c r="CC13" s="227">
        <v>-0.1</v>
      </c>
      <c r="CD13" s="227">
        <v>-0.1</v>
      </c>
      <c r="CE13" s="227">
        <v>-0.1</v>
      </c>
      <c r="CF13" s="227">
        <v>0</v>
      </c>
      <c r="CG13" s="227">
        <v>-0.5</v>
      </c>
      <c r="CH13" s="227">
        <v>-0.2</v>
      </c>
      <c r="CI13" s="227">
        <v>0.1</v>
      </c>
      <c r="CJ13" s="227">
        <v>-0.5</v>
      </c>
      <c r="CK13" s="227">
        <v>0.1</v>
      </c>
      <c r="CL13" s="227">
        <v>-0.1</v>
      </c>
      <c r="CM13" s="227">
        <v>0</v>
      </c>
      <c r="CN13" s="227">
        <v>0</v>
      </c>
      <c r="CO13" s="227">
        <v>0</v>
      </c>
      <c r="CP13" s="227">
        <v>0</v>
      </c>
      <c r="CQ13" s="227">
        <v>0</v>
      </c>
      <c r="CR13" s="227">
        <v>-0.2</v>
      </c>
      <c r="CS13" s="227">
        <v>0.3</v>
      </c>
      <c r="CT13" s="227">
        <v>-0.3</v>
      </c>
      <c r="CU13" s="227">
        <v>0.2</v>
      </c>
    </row>
    <row r="14" spans="1:100" ht="15">
      <c r="K14" s="206"/>
      <c r="L14" s="221" t="s">
        <v>191</v>
      </c>
      <c r="M14" s="222">
        <f>VLOOKUP(M4,$Z:$BM,8,FALSE)</f>
        <v>-2.2000000000000002</v>
      </c>
      <c r="N14" s="222">
        <f>VLOOKUP(N4,$Z:$BM,8,FALSE)</f>
        <v>-2</v>
      </c>
      <c r="O14" s="222">
        <f>VLOOKUP(O4,$Z:$BM,8,FALSE)</f>
        <v>-1.6</v>
      </c>
      <c r="P14" s="222">
        <f t="shared" si="0"/>
        <v>-1</v>
      </c>
      <c r="Q14" s="223">
        <f t="shared" si="1"/>
        <v>0.60000000000000009</v>
      </c>
      <c r="R14" s="221" t="s">
        <v>191</v>
      </c>
      <c r="S14" s="222">
        <f>VLOOKUP(S4,$BO:$CU,8,FALSE)</f>
        <v>-0.5</v>
      </c>
      <c r="T14" s="222">
        <f>VLOOKUP(T4,$BO:$CU,8,FALSE)</f>
        <v>0.2</v>
      </c>
      <c r="U14" s="222">
        <f>VLOOKUP(U4,$BO:$CU,8,FALSE)</f>
        <v>0.4</v>
      </c>
      <c r="V14" s="222">
        <f t="shared" si="3"/>
        <v>0.2</v>
      </c>
      <c r="W14" s="224">
        <f t="shared" si="2"/>
        <v>-0.2</v>
      </c>
      <c r="X14" s="198" t="s">
        <v>191</v>
      </c>
      <c r="Y14" s="225">
        <v>8</v>
      </c>
      <c r="Z14" s="226">
        <v>35550</v>
      </c>
      <c r="AA14" s="227">
        <v>14.02</v>
      </c>
      <c r="AB14" s="227">
        <v>3.71</v>
      </c>
      <c r="AC14" s="227">
        <v>6.42</v>
      </c>
      <c r="AD14" s="227">
        <v>-10.02</v>
      </c>
      <c r="AE14" s="227">
        <v>0</v>
      </c>
      <c r="AF14" s="227">
        <v>0</v>
      </c>
      <c r="AG14" s="227">
        <v>-0.13</v>
      </c>
      <c r="AH14" s="227">
        <v>-2.2000000000000002</v>
      </c>
      <c r="AI14" s="227">
        <v>4.0999999999999996</v>
      </c>
      <c r="AJ14" s="227">
        <v>1.68</v>
      </c>
      <c r="AK14" s="227">
        <v>0</v>
      </c>
      <c r="AL14" s="227">
        <v>2.74</v>
      </c>
      <c r="AM14" s="227">
        <v>-0.73</v>
      </c>
      <c r="AN14" s="227">
        <v>0.43</v>
      </c>
      <c r="AO14" s="227">
        <v>-5.32</v>
      </c>
      <c r="AP14" s="227">
        <v>0</v>
      </c>
      <c r="AQ14" s="227">
        <v>-1.25</v>
      </c>
      <c r="AR14" s="227">
        <v>0</v>
      </c>
      <c r="AS14" s="227">
        <v>0</v>
      </c>
      <c r="AT14" s="227">
        <v>-6.98</v>
      </c>
      <c r="AU14" s="227">
        <v>-21.14</v>
      </c>
      <c r="AV14" s="227">
        <v>0</v>
      </c>
      <c r="AW14" s="227">
        <v>0</v>
      </c>
      <c r="AX14" s="227">
        <v>-2.39</v>
      </c>
      <c r="AY14" s="227">
        <v>-5.46</v>
      </c>
      <c r="AZ14" s="227">
        <v>-1.29</v>
      </c>
      <c r="BA14" s="227">
        <v>0</v>
      </c>
      <c r="BB14" s="227">
        <v>0</v>
      </c>
      <c r="BC14" s="227">
        <v>0</v>
      </c>
      <c r="BD14" s="227">
        <v>0.37</v>
      </c>
      <c r="BE14" s="227">
        <v>-0.26</v>
      </c>
      <c r="BF14" s="227">
        <v>-6.41</v>
      </c>
      <c r="BG14" s="227">
        <v>1.58</v>
      </c>
      <c r="BH14" s="227">
        <v>0</v>
      </c>
      <c r="BI14" s="227">
        <v>0</v>
      </c>
      <c r="BJ14" s="227">
        <v>0</v>
      </c>
      <c r="BK14" s="227">
        <v>13.22</v>
      </c>
      <c r="BL14" s="227">
        <v>0</v>
      </c>
      <c r="BM14" s="227">
        <v>33.380000000000003</v>
      </c>
      <c r="BN14" s="228"/>
      <c r="BO14" s="226">
        <v>41698</v>
      </c>
      <c r="BP14" s="227">
        <v>-0.8</v>
      </c>
      <c r="BQ14" s="227">
        <v>-1.8</v>
      </c>
      <c r="BR14" s="227">
        <v>-0.6</v>
      </c>
      <c r="BS14" s="227">
        <v>0.4</v>
      </c>
      <c r="BT14" s="227">
        <v>0.2</v>
      </c>
      <c r="BU14" s="227">
        <v>-0.3</v>
      </c>
      <c r="BV14" s="227">
        <v>0.3</v>
      </c>
      <c r="BW14" s="227">
        <v>0.1</v>
      </c>
      <c r="BX14" s="227">
        <v>0</v>
      </c>
      <c r="BY14" s="227">
        <v>0</v>
      </c>
      <c r="BZ14" s="227">
        <v>0.1</v>
      </c>
      <c r="CA14" s="227">
        <v>0.2</v>
      </c>
      <c r="CB14" s="227">
        <v>0.2</v>
      </c>
      <c r="CC14" s="227">
        <v>0</v>
      </c>
      <c r="CD14" s="227">
        <v>-1.7</v>
      </c>
      <c r="CE14" s="227">
        <v>-0.3</v>
      </c>
      <c r="CF14" s="227">
        <v>0.1</v>
      </c>
      <c r="CG14" s="227">
        <v>-0.5</v>
      </c>
      <c r="CH14" s="227">
        <v>-0.2</v>
      </c>
      <c r="CI14" s="227">
        <v>-0.4</v>
      </c>
      <c r="CJ14" s="227">
        <v>-0.6</v>
      </c>
      <c r="CK14" s="227">
        <v>-0.7</v>
      </c>
      <c r="CL14" s="227">
        <v>0</v>
      </c>
      <c r="CM14" s="227">
        <v>-0.1</v>
      </c>
      <c r="CN14" s="227">
        <v>0</v>
      </c>
      <c r="CO14" s="227">
        <v>0</v>
      </c>
      <c r="CP14" s="227">
        <v>-0.2</v>
      </c>
      <c r="CQ14" s="227">
        <v>0</v>
      </c>
      <c r="CR14" s="227">
        <v>0</v>
      </c>
      <c r="CS14" s="227">
        <v>0.5</v>
      </c>
      <c r="CT14" s="227">
        <v>-0.2</v>
      </c>
      <c r="CU14" s="227">
        <v>0.2</v>
      </c>
    </row>
    <row r="15" spans="1:100" ht="15">
      <c r="K15" s="206"/>
      <c r="L15" s="221" t="s">
        <v>192</v>
      </c>
      <c r="M15" s="222">
        <f>VLOOKUP(M4,$Z:$BM,9,FALSE)</f>
        <v>-2.1</v>
      </c>
      <c r="N15" s="222">
        <f>VLOOKUP(N4,$Z:$BM,9,FALSE)</f>
        <v>-2.1</v>
      </c>
      <c r="O15" s="222">
        <f>VLOOKUP(O4,$Z:$BM,9,FALSE)</f>
        <v>-2.9</v>
      </c>
      <c r="P15" s="222">
        <f t="shared" si="0"/>
        <v>-1.9</v>
      </c>
      <c r="Q15" s="223">
        <f t="shared" si="1"/>
        <v>1</v>
      </c>
      <c r="R15" s="221" t="s">
        <v>192</v>
      </c>
      <c r="S15" s="222">
        <f>VLOOKUP(S4,$BO:$CU,9,FALSE)</f>
        <v>0</v>
      </c>
      <c r="T15" s="222">
        <f>VLOOKUP(T4,$BO:$CU,9,FALSE)</f>
        <v>0</v>
      </c>
      <c r="U15" s="222">
        <f>VLOOKUP(U4,$BO:$CU,9,FALSE)</f>
        <v>-0.7</v>
      </c>
      <c r="V15" s="222">
        <f t="shared" si="3"/>
        <v>1</v>
      </c>
      <c r="W15" s="224">
        <f t="shared" si="2"/>
        <v>1.7</v>
      </c>
      <c r="X15" s="198" t="s">
        <v>192</v>
      </c>
      <c r="Y15" s="225">
        <v>9</v>
      </c>
      <c r="Z15" s="226">
        <v>35581</v>
      </c>
      <c r="AA15" s="227">
        <v>11.42</v>
      </c>
      <c r="AB15" s="227">
        <v>5.18</v>
      </c>
      <c r="AC15" s="227">
        <v>3.96</v>
      </c>
      <c r="AD15" s="227">
        <v>-7.11</v>
      </c>
      <c r="AE15" s="227">
        <v>0</v>
      </c>
      <c r="AF15" s="227">
        <v>0</v>
      </c>
      <c r="AG15" s="227">
        <v>0.62</v>
      </c>
      <c r="AH15" s="227">
        <v>3.21</v>
      </c>
      <c r="AI15" s="227">
        <v>3.91</v>
      </c>
      <c r="AJ15" s="227">
        <v>0.43</v>
      </c>
      <c r="AK15" s="227">
        <v>0</v>
      </c>
      <c r="AL15" s="227">
        <v>-2.6</v>
      </c>
      <c r="AM15" s="227">
        <v>4.1399999999999997</v>
      </c>
      <c r="AN15" s="227">
        <v>-0.68</v>
      </c>
      <c r="AO15" s="227">
        <v>-7.31</v>
      </c>
      <c r="AP15" s="227">
        <v>0</v>
      </c>
      <c r="AQ15" s="227">
        <v>6.81</v>
      </c>
      <c r="AR15" s="227">
        <v>0</v>
      </c>
      <c r="AS15" s="227">
        <v>0</v>
      </c>
      <c r="AT15" s="227">
        <v>-7.4</v>
      </c>
      <c r="AU15" s="227">
        <v>-14.05</v>
      </c>
      <c r="AV15" s="227">
        <v>0</v>
      </c>
      <c r="AW15" s="227">
        <v>0</v>
      </c>
      <c r="AX15" s="227">
        <v>-2.0699999999999998</v>
      </c>
      <c r="AY15" s="227">
        <v>-4.59</v>
      </c>
      <c r="AZ15" s="227">
        <v>-1.41</v>
      </c>
      <c r="BA15" s="227">
        <v>0</v>
      </c>
      <c r="BB15" s="227">
        <v>0</v>
      </c>
      <c r="BC15" s="227">
        <v>0</v>
      </c>
      <c r="BD15" s="227">
        <v>-0.36</v>
      </c>
      <c r="BE15" s="227">
        <v>-1.5</v>
      </c>
      <c r="BF15" s="227">
        <v>-5.48</v>
      </c>
      <c r="BG15" s="227">
        <v>0.55000000000000004</v>
      </c>
      <c r="BH15" s="227">
        <v>0</v>
      </c>
      <c r="BI15" s="227">
        <v>0</v>
      </c>
      <c r="BJ15" s="227">
        <v>0</v>
      </c>
      <c r="BK15" s="227">
        <v>14.04</v>
      </c>
      <c r="BL15" s="227">
        <v>0</v>
      </c>
      <c r="BM15" s="227">
        <v>22.6</v>
      </c>
      <c r="BN15" s="228"/>
      <c r="BO15" s="226">
        <v>41729</v>
      </c>
      <c r="BP15" s="227">
        <v>-2</v>
      </c>
      <c r="BQ15" s="227">
        <v>0</v>
      </c>
      <c r="BR15" s="227">
        <v>-2.1</v>
      </c>
      <c r="BS15" s="227">
        <v>0.3</v>
      </c>
      <c r="BT15" s="227">
        <v>-0.2</v>
      </c>
      <c r="BU15" s="227">
        <v>-0.4</v>
      </c>
      <c r="BV15" s="227">
        <v>0</v>
      </c>
      <c r="BW15" s="227">
        <v>0</v>
      </c>
      <c r="BX15" s="227">
        <v>0</v>
      </c>
      <c r="BY15" s="227">
        <v>-0.1</v>
      </c>
      <c r="BZ15" s="227">
        <v>-0.1</v>
      </c>
      <c r="CA15" s="227">
        <v>0.1</v>
      </c>
      <c r="CB15" s="227">
        <v>0.1</v>
      </c>
      <c r="CC15" s="227">
        <v>0.1</v>
      </c>
      <c r="CD15" s="227">
        <v>0.2</v>
      </c>
      <c r="CE15" s="227">
        <v>-0.4</v>
      </c>
      <c r="CF15" s="227">
        <v>0.1</v>
      </c>
      <c r="CG15" s="227">
        <v>-1.6</v>
      </c>
      <c r="CH15" s="227">
        <v>-0.1</v>
      </c>
      <c r="CI15" s="227">
        <v>-0.4</v>
      </c>
      <c r="CJ15" s="227">
        <v>-0.8</v>
      </c>
      <c r="CK15" s="227">
        <v>-2.2000000000000002</v>
      </c>
      <c r="CL15" s="227">
        <v>-0.2</v>
      </c>
      <c r="CM15" s="227">
        <v>-0.1</v>
      </c>
      <c r="CN15" s="227">
        <v>0</v>
      </c>
      <c r="CO15" s="227">
        <v>0</v>
      </c>
      <c r="CP15" s="227">
        <v>0</v>
      </c>
      <c r="CQ15" s="227">
        <v>0</v>
      </c>
      <c r="CR15" s="227">
        <v>-0.1</v>
      </c>
      <c r="CS15" s="227">
        <v>0.2</v>
      </c>
      <c r="CT15" s="227">
        <v>-0.2</v>
      </c>
      <c r="CU15" s="227">
        <v>0</v>
      </c>
    </row>
    <row r="16" spans="1:100" ht="15">
      <c r="K16" s="206"/>
      <c r="L16" s="221" t="s">
        <v>193</v>
      </c>
      <c r="M16" s="222">
        <f>VLOOKUP(M4,$Z:$BM,10,FALSE)</f>
        <v>0.3</v>
      </c>
      <c r="N16" s="222">
        <f>VLOOKUP(N4,$Z:$BM,10,FALSE)</f>
        <v>0.3</v>
      </c>
      <c r="O16" s="222">
        <f>VLOOKUP(O4,$Z:$BM,10,FALSE)</f>
        <v>0.1</v>
      </c>
      <c r="P16" s="222">
        <f t="shared" si="0"/>
        <v>0.1</v>
      </c>
      <c r="Q16" s="223">
        <f t="shared" si="1"/>
        <v>0</v>
      </c>
      <c r="R16" s="221" t="s">
        <v>193</v>
      </c>
      <c r="S16" s="222">
        <f>VLOOKUP(S4,$BO:$CU,10,FALSE)</f>
        <v>0</v>
      </c>
      <c r="T16" s="222">
        <f>VLOOKUP(T4,$BO:$CU,10,FALSE)</f>
        <v>0</v>
      </c>
      <c r="U16" s="222">
        <f>VLOOKUP(U4,$BO:$CU,10,FALSE)</f>
        <v>0</v>
      </c>
      <c r="V16" s="222">
        <f t="shared" si="3"/>
        <v>0</v>
      </c>
      <c r="W16" s="224">
        <f t="shared" si="2"/>
        <v>0</v>
      </c>
      <c r="X16" s="198" t="s">
        <v>193</v>
      </c>
      <c r="Y16" s="225">
        <v>10</v>
      </c>
      <c r="Z16" s="226">
        <v>35611</v>
      </c>
      <c r="AA16" s="227">
        <v>6.76</v>
      </c>
      <c r="AB16" s="227">
        <v>6.91</v>
      </c>
      <c r="AC16" s="227">
        <v>2.29</v>
      </c>
      <c r="AD16" s="227">
        <v>-2.77</v>
      </c>
      <c r="AE16" s="227">
        <v>0</v>
      </c>
      <c r="AF16" s="227">
        <v>0</v>
      </c>
      <c r="AG16" s="227">
        <v>-0.18</v>
      </c>
      <c r="AH16" s="227">
        <v>4.59</v>
      </c>
      <c r="AI16" s="227">
        <v>2.1</v>
      </c>
      <c r="AJ16" s="227">
        <v>-0.59</v>
      </c>
      <c r="AK16" s="227">
        <v>0</v>
      </c>
      <c r="AL16" s="227">
        <v>10.3</v>
      </c>
      <c r="AM16" s="227">
        <v>-8.0299999999999994</v>
      </c>
      <c r="AN16" s="227">
        <v>1.57</v>
      </c>
      <c r="AO16" s="227">
        <v>-3.55</v>
      </c>
      <c r="AP16" s="227">
        <v>0</v>
      </c>
      <c r="AQ16" s="227">
        <v>8.4700000000000006</v>
      </c>
      <c r="AR16" s="227">
        <v>0</v>
      </c>
      <c r="AS16" s="227">
        <v>0</v>
      </c>
      <c r="AT16" s="227">
        <v>-6.27</v>
      </c>
      <c r="AU16" s="227">
        <v>-14.76</v>
      </c>
      <c r="AV16" s="227">
        <v>0</v>
      </c>
      <c r="AW16" s="227">
        <v>0</v>
      </c>
      <c r="AX16" s="227">
        <v>-2.29</v>
      </c>
      <c r="AY16" s="227">
        <v>-5.07</v>
      </c>
      <c r="AZ16" s="227">
        <v>-1.87</v>
      </c>
      <c r="BA16" s="227">
        <v>0</v>
      </c>
      <c r="BB16" s="227">
        <v>0</v>
      </c>
      <c r="BC16" s="227">
        <v>0</v>
      </c>
      <c r="BD16" s="227">
        <v>1.1599999999999999</v>
      </c>
      <c r="BE16" s="227">
        <v>-1.29</v>
      </c>
      <c r="BF16" s="227">
        <v>-9.61</v>
      </c>
      <c r="BG16" s="227">
        <v>-5.59</v>
      </c>
      <c r="BH16" s="227">
        <v>0</v>
      </c>
      <c r="BI16" s="227">
        <v>0</v>
      </c>
      <c r="BJ16" s="227">
        <v>0</v>
      </c>
      <c r="BK16" s="227">
        <v>16.190000000000001</v>
      </c>
      <c r="BL16" s="227">
        <v>0</v>
      </c>
      <c r="BM16" s="227">
        <v>16.05</v>
      </c>
      <c r="BN16" s="228"/>
      <c r="BO16" s="226">
        <v>41759</v>
      </c>
      <c r="BP16" s="227">
        <v>-2.7</v>
      </c>
      <c r="BQ16" s="227">
        <v>0.2</v>
      </c>
      <c r="BR16" s="227">
        <v>-1.1000000000000001</v>
      </c>
      <c r="BS16" s="227">
        <v>-0.5</v>
      </c>
      <c r="BT16" s="227">
        <v>-0.3</v>
      </c>
      <c r="BU16" s="227">
        <v>-0.2</v>
      </c>
      <c r="BV16" s="227">
        <v>0.1</v>
      </c>
      <c r="BW16" s="227">
        <v>-0.1</v>
      </c>
      <c r="BX16" s="227">
        <v>0.1</v>
      </c>
      <c r="BY16" s="227">
        <v>-0.2</v>
      </c>
      <c r="BZ16" s="227">
        <v>0</v>
      </c>
      <c r="CA16" s="227">
        <v>0.1</v>
      </c>
      <c r="CB16" s="227">
        <v>0</v>
      </c>
      <c r="CC16" s="227">
        <v>0</v>
      </c>
      <c r="CD16" s="227">
        <v>-1.4</v>
      </c>
      <c r="CE16" s="227">
        <v>-0.2</v>
      </c>
      <c r="CF16" s="227">
        <v>0.1</v>
      </c>
      <c r="CG16" s="227">
        <v>-0.4</v>
      </c>
      <c r="CH16" s="227">
        <v>-0.2</v>
      </c>
      <c r="CI16" s="227">
        <v>-0.2</v>
      </c>
      <c r="CJ16" s="227">
        <v>-0.1</v>
      </c>
      <c r="CK16" s="227">
        <v>-0.4</v>
      </c>
      <c r="CL16" s="227">
        <v>-0.1</v>
      </c>
      <c r="CM16" s="227">
        <v>0</v>
      </c>
      <c r="CN16" s="227">
        <v>0</v>
      </c>
      <c r="CO16" s="227">
        <v>0</v>
      </c>
      <c r="CP16" s="227">
        <v>0.1</v>
      </c>
      <c r="CQ16" s="227">
        <v>0</v>
      </c>
      <c r="CR16" s="227">
        <v>-0.3</v>
      </c>
      <c r="CS16" s="227">
        <v>0</v>
      </c>
      <c r="CT16" s="227">
        <v>0.1</v>
      </c>
      <c r="CU16" s="227">
        <v>0.1</v>
      </c>
    </row>
    <row r="17" spans="1:99" ht="15">
      <c r="K17" s="206"/>
      <c r="L17" s="221" t="s">
        <v>194</v>
      </c>
      <c r="M17" s="222">
        <f>VLOOKUP(M4,$Z:$BM,11,FALSE)</f>
        <v>-1.4</v>
      </c>
      <c r="N17" s="222">
        <f>VLOOKUP(N4,$Z:$BM,11,FALSE)</f>
        <v>-0.8</v>
      </c>
      <c r="O17" s="222">
        <f>VLOOKUP(O4,$Z:$BM,11,FALSE)</f>
        <v>0.2</v>
      </c>
      <c r="P17" s="222">
        <f t="shared" si="0"/>
        <v>1.1000000000000001</v>
      </c>
      <c r="Q17" s="223">
        <f t="shared" si="1"/>
        <v>0.90000000000000013</v>
      </c>
      <c r="R17" s="221" t="s">
        <v>194</v>
      </c>
      <c r="S17" s="222">
        <f>VLOOKUP(S4,$BO:$CU,11,FALSE)</f>
        <v>0</v>
      </c>
      <c r="T17" s="222">
        <f>VLOOKUP(T4,$BO:$CU,11,FALSE)</f>
        <v>0.5</v>
      </c>
      <c r="U17" s="222">
        <f>VLOOKUP(U4,$BO:$CU,11,FALSE)</f>
        <v>0.7</v>
      </c>
      <c r="V17" s="222">
        <f t="shared" si="3"/>
        <v>0.7</v>
      </c>
      <c r="W17" s="224">
        <f t="shared" si="2"/>
        <v>0</v>
      </c>
      <c r="X17" s="198" t="s">
        <v>194</v>
      </c>
      <c r="Y17" s="225">
        <v>11</v>
      </c>
      <c r="Z17" s="226">
        <v>35642</v>
      </c>
      <c r="AA17" s="227">
        <v>6.56</v>
      </c>
      <c r="AB17" s="227">
        <v>5.89</v>
      </c>
      <c r="AC17" s="227">
        <v>-0.62</v>
      </c>
      <c r="AD17" s="227">
        <v>2.4900000000000002</v>
      </c>
      <c r="AE17" s="227">
        <v>0</v>
      </c>
      <c r="AF17" s="227">
        <v>0</v>
      </c>
      <c r="AG17" s="227">
        <v>-3.43</v>
      </c>
      <c r="AH17" s="227">
        <v>2.2200000000000002</v>
      </c>
      <c r="AI17" s="227">
        <v>0.84</v>
      </c>
      <c r="AJ17" s="227">
        <v>-0.96</v>
      </c>
      <c r="AK17" s="227">
        <v>0</v>
      </c>
      <c r="AL17" s="227">
        <v>1.99</v>
      </c>
      <c r="AM17" s="227">
        <v>-4.91</v>
      </c>
      <c r="AN17" s="227">
        <v>-0.85</v>
      </c>
      <c r="AO17" s="227">
        <v>-1.5</v>
      </c>
      <c r="AP17" s="227">
        <v>0</v>
      </c>
      <c r="AQ17" s="227">
        <v>-1.84</v>
      </c>
      <c r="AR17" s="227">
        <v>0</v>
      </c>
      <c r="AS17" s="227">
        <v>0</v>
      </c>
      <c r="AT17" s="227">
        <v>-4.6500000000000004</v>
      </c>
      <c r="AU17" s="227">
        <v>-9.92</v>
      </c>
      <c r="AV17" s="227">
        <v>0</v>
      </c>
      <c r="AW17" s="227">
        <v>0</v>
      </c>
      <c r="AX17" s="227">
        <v>-3.15</v>
      </c>
      <c r="AY17" s="227">
        <v>-5.36</v>
      </c>
      <c r="AZ17" s="227">
        <v>-0.79</v>
      </c>
      <c r="BA17" s="227">
        <v>0</v>
      </c>
      <c r="BB17" s="227">
        <v>0</v>
      </c>
      <c r="BC17" s="227">
        <v>0</v>
      </c>
      <c r="BD17" s="227">
        <v>-2.48</v>
      </c>
      <c r="BE17" s="227">
        <v>1.1000000000000001</v>
      </c>
      <c r="BF17" s="227">
        <v>-11.46</v>
      </c>
      <c r="BG17" s="227">
        <v>1.33</v>
      </c>
      <c r="BH17" s="227">
        <v>0</v>
      </c>
      <c r="BI17" s="227">
        <v>0</v>
      </c>
      <c r="BJ17" s="227">
        <v>0</v>
      </c>
      <c r="BK17" s="227">
        <v>17.25</v>
      </c>
      <c r="BL17" s="227">
        <v>0</v>
      </c>
      <c r="BM17" s="227">
        <v>18.98</v>
      </c>
      <c r="BN17" s="228"/>
      <c r="BO17" s="226">
        <v>41790</v>
      </c>
      <c r="BP17" s="227">
        <v>-1.9</v>
      </c>
      <c r="BQ17" s="227">
        <v>0.2</v>
      </c>
      <c r="BR17" s="227">
        <v>-1.5</v>
      </c>
      <c r="BS17" s="227">
        <v>0.3</v>
      </c>
      <c r="BT17" s="227">
        <v>-0.5</v>
      </c>
      <c r="BU17" s="227">
        <v>0.1</v>
      </c>
      <c r="BV17" s="227">
        <v>-0.1</v>
      </c>
      <c r="BW17" s="227">
        <v>-0.1</v>
      </c>
      <c r="BX17" s="227">
        <v>0</v>
      </c>
      <c r="BY17" s="227">
        <v>-0.1</v>
      </c>
      <c r="BZ17" s="227">
        <v>0</v>
      </c>
      <c r="CA17" s="227">
        <v>0.1</v>
      </c>
      <c r="CB17" s="227">
        <v>-0.3</v>
      </c>
      <c r="CC17" s="227">
        <v>0</v>
      </c>
      <c r="CD17" s="227">
        <v>0.2</v>
      </c>
      <c r="CE17" s="227">
        <v>0</v>
      </c>
      <c r="CF17" s="227">
        <v>0.1</v>
      </c>
      <c r="CG17" s="227">
        <v>-0.4</v>
      </c>
      <c r="CH17" s="227">
        <v>-0.2</v>
      </c>
      <c r="CI17" s="227">
        <v>-0.1</v>
      </c>
      <c r="CJ17" s="227">
        <v>-0.1</v>
      </c>
      <c r="CK17" s="227">
        <v>1.4</v>
      </c>
      <c r="CL17" s="227">
        <v>0</v>
      </c>
      <c r="CM17" s="227">
        <v>-0.1</v>
      </c>
      <c r="CN17" s="227">
        <v>0</v>
      </c>
      <c r="CO17" s="227">
        <v>0</v>
      </c>
      <c r="CP17" s="227">
        <v>0</v>
      </c>
      <c r="CQ17" s="227">
        <v>0</v>
      </c>
      <c r="CR17" s="227">
        <v>0</v>
      </c>
      <c r="CS17" s="227">
        <v>-0.4</v>
      </c>
      <c r="CT17" s="227">
        <v>-0.3</v>
      </c>
      <c r="CU17" s="227">
        <v>0.4</v>
      </c>
    </row>
    <row r="18" spans="1:99" ht="15">
      <c r="K18" s="206"/>
      <c r="L18" s="221" t="s">
        <v>195</v>
      </c>
      <c r="M18" s="222">
        <f>VLOOKUP(M4,$Z:$BM,12,FALSE)</f>
        <v>-1.5</v>
      </c>
      <c r="N18" s="222">
        <f>VLOOKUP(N4,$Z:$BM,12,FALSE)</f>
        <v>-1.5</v>
      </c>
      <c r="O18" s="222">
        <f>VLOOKUP(O4,$Z:$BM,12,FALSE)</f>
        <v>-1.5</v>
      </c>
      <c r="P18" s="222">
        <f t="shared" si="0"/>
        <v>-1.4</v>
      </c>
      <c r="Q18" s="223">
        <f t="shared" si="1"/>
        <v>0.10000000000000009</v>
      </c>
      <c r="R18" s="221" t="s">
        <v>195</v>
      </c>
      <c r="S18" s="222">
        <f>VLOOKUP(S4,$BO:$CU,12,FALSE)</f>
        <v>-0.6</v>
      </c>
      <c r="T18" s="222">
        <f>VLOOKUP(T4,$BO:$CU,12,FALSE)</f>
        <v>-0.2</v>
      </c>
      <c r="U18" s="222">
        <f>VLOOKUP(U4,$BO:$CU,12,FALSE)</f>
        <v>-0.1</v>
      </c>
      <c r="V18" s="222">
        <f t="shared" si="3"/>
        <v>0.2</v>
      </c>
      <c r="W18" s="224">
        <f t="shared" si="2"/>
        <v>0.30000000000000004</v>
      </c>
      <c r="X18" s="198" t="s">
        <v>195</v>
      </c>
      <c r="Y18" s="225">
        <v>12</v>
      </c>
      <c r="Z18" s="226">
        <v>35673</v>
      </c>
      <c r="AA18" s="227">
        <v>6.9</v>
      </c>
      <c r="AB18" s="227">
        <v>4.72</v>
      </c>
      <c r="AC18" s="227">
        <v>1.33</v>
      </c>
      <c r="AD18" s="227">
        <v>-1.26</v>
      </c>
      <c r="AE18" s="227">
        <v>0</v>
      </c>
      <c r="AF18" s="227">
        <v>0</v>
      </c>
      <c r="AG18" s="227">
        <v>-3.44</v>
      </c>
      <c r="AH18" s="227">
        <v>1.66</v>
      </c>
      <c r="AI18" s="227">
        <v>1.64</v>
      </c>
      <c r="AJ18" s="227">
        <v>0.72</v>
      </c>
      <c r="AK18" s="227">
        <v>0</v>
      </c>
      <c r="AL18" s="227">
        <v>1.23</v>
      </c>
      <c r="AM18" s="227">
        <v>-1.71</v>
      </c>
      <c r="AN18" s="227">
        <v>-1.4</v>
      </c>
      <c r="AO18" s="227">
        <v>-4.63</v>
      </c>
      <c r="AP18" s="227">
        <v>0</v>
      </c>
      <c r="AQ18" s="227">
        <v>0.96</v>
      </c>
      <c r="AR18" s="227">
        <v>0</v>
      </c>
      <c r="AS18" s="227">
        <v>0</v>
      </c>
      <c r="AT18" s="227">
        <v>-5.13</v>
      </c>
      <c r="AU18" s="227">
        <v>-8.61</v>
      </c>
      <c r="AV18" s="227">
        <v>0</v>
      </c>
      <c r="AW18" s="227">
        <v>0</v>
      </c>
      <c r="AX18" s="227">
        <v>-2.89</v>
      </c>
      <c r="AY18" s="227">
        <v>-4.0199999999999996</v>
      </c>
      <c r="AZ18" s="227">
        <v>-1.43</v>
      </c>
      <c r="BA18" s="227">
        <v>0</v>
      </c>
      <c r="BB18" s="227">
        <v>0</v>
      </c>
      <c r="BC18" s="227">
        <v>0</v>
      </c>
      <c r="BD18" s="227">
        <v>-0.66</v>
      </c>
      <c r="BE18" s="227">
        <v>-2.98</v>
      </c>
      <c r="BF18" s="227">
        <v>-10.86</v>
      </c>
      <c r="BG18" s="227">
        <v>1.66</v>
      </c>
      <c r="BH18" s="227">
        <v>0</v>
      </c>
      <c r="BI18" s="227">
        <v>0</v>
      </c>
      <c r="BJ18" s="227">
        <v>0</v>
      </c>
      <c r="BK18" s="227">
        <v>13.53</v>
      </c>
      <c r="BL18" s="227">
        <v>0</v>
      </c>
      <c r="BM18" s="227">
        <v>15.84</v>
      </c>
      <c r="BN18" s="228"/>
      <c r="BO18" s="226">
        <v>41820</v>
      </c>
      <c r="BP18" s="227">
        <v>-1.1000000000000001</v>
      </c>
      <c r="BQ18" s="227">
        <v>0.2</v>
      </c>
      <c r="BR18" s="227">
        <v>-3.5</v>
      </c>
      <c r="BS18" s="227">
        <v>-0.3</v>
      </c>
      <c r="BT18" s="227">
        <v>-0.3</v>
      </c>
      <c r="BU18" s="227">
        <v>0.2</v>
      </c>
      <c r="BV18" s="227">
        <v>0</v>
      </c>
      <c r="BW18" s="227">
        <v>0.2</v>
      </c>
      <c r="BX18" s="227">
        <v>0</v>
      </c>
      <c r="BY18" s="227">
        <v>0</v>
      </c>
      <c r="BZ18" s="227">
        <v>-0.1</v>
      </c>
      <c r="CA18" s="227">
        <v>0.2</v>
      </c>
      <c r="CB18" s="227">
        <v>-0.1</v>
      </c>
      <c r="CC18" s="227">
        <v>0.1</v>
      </c>
      <c r="CD18" s="227">
        <v>0.1</v>
      </c>
      <c r="CE18" s="227">
        <v>-0.3</v>
      </c>
      <c r="CF18" s="227">
        <v>0.1</v>
      </c>
      <c r="CG18" s="227">
        <v>0.8</v>
      </c>
      <c r="CH18" s="227">
        <v>-0.2</v>
      </c>
      <c r="CI18" s="227">
        <v>-0.4</v>
      </c>
      <c r="CJ18" s="227">
        <v>-0.9</v>
      </c>
      <c r="CK18" s="227">
        <v>0.2</v>
      </c>
      <c r="CL18" s="227">
        <v>0</v>
      </c>
      <c r="CM18" s="227">
        <v>0</v>
      </c>
      <c r="CN18" s="227">
        <v>0</v>
      </c>
      <c r="CO18" s="227">
        <v>-0.1</v>
      </c>
      <c r="CP18" s="227">
        <v>0.2</v>
      </c>
      <c r="CQ18" s="227">
        <v>0</v>
      </c>
      <c r="CR18" s="227">
        <v>-0.3</v>
      </c>
      <c r="CS18" s="227">
        <v>-0.4</v>
      </c>
      <c r="CT18" s="227">
        <v>-0.3</v>
      </c>
      <c r="CU18" s="227">
        <v>0.1</v>
      </c>
    </row>
    <row r="19" spans="1:99" ht="15">
      <c r="K19" s="206"/>
      <c r="L19" s="221" t="s">
        <v>196</v>
      </c>
      <c r="M19" s="222">
        <f>VLOOKUP(M4,$Z:$BM,13,FALSE)</f>
        <v>0</v>
      </c>
      <c r="N19" s="222">
        <f>VLOOKUP(N4,$Z:$BM,13,FALSE)</f>
        <v>-0.3</v>
      </c>
      <c r="O19" s="222">
        <f>VLOOKUP(O4,$Z:$BM,13,FALSE)</f>
        <v>-0.1</v>
      </c>
      <c r="P19" s="222">
        <f t="shared" si="0"/>
        <v>0</v>
      </c>
      <c r="Q19" s="223">
        <f t="shared" si="1"/>
        <v>0.1</v>
      </c>
      <c r="R19" s="221" t="s">
        <v>300</v>
      </c>
      <c r="S19" s="222">
        <f>VLOOKUP(S4,$BO:$CU,13,FALSE)</f>
        <v>0.1</v>
      </c>
      <c r="T19" s="222">
        <f>VLOOKUP(T4,$BO:$CU,13,FALSE)</f>
        <v>-0.2</v>
      </c>
      <c r="U19" s="222">
        <f>VLOOKUP(U4,$BO:$CU,13,FALSE)</f>
        <v>0</v>
      </c>
      <c r="V19" s="222">
        <f t="shared" si="3"/>
        <v>0</v>
      </c>
      <c r="W19" s="224">
        <f t="shared" si="2"/>
        <v>0</v>
      </c>
      <c r="X19" s="198" t="s">
        <v>300</v>
      </c>
      <c r="Y19" s="225">
        <v>13</v>
      </c>
      <c r="Z19" s="226">
        <v>35703</v>
      </c>
      <c r="AA19" s="227">
        <v>5.83</v>
      </c>
      <c r="AB19" s="227">
        <v>4.04</v>
      </c>
      <c r="AC19" s="227">
        <v>1.1499999999999999</v>
      </c>
      <c r="AD19" s="227">
        <v>1.1000000000000001</v>
      </c>
      <c r="AE19" s="227">
        <v>0</v>
      </c>
      <c r="AF19" s="227">
        <v>0</v>
      </c>
      <c r="AG19" s="227">
        <v>-3.89</v>
      </c>
      <c r="AH19" s="227">
        <v>2.5099999999999998</v>
      </c>
      <c r="AI19" s="227">
        <v>-3.13</v>
      </c>
      <c r="AJ19" s="227">
        <v>-1.33</v>
      </c>
      <c r="AK19" s="227">
        <v>0</v>
      </c>
      <c r="AL19" s="227">
        <v>0.49</v>
      </c>
      <c r="AM19" s="227">
        <v>-3.65</v>
      </c>
      <c r="AN19" s="227">
        <v>1.57</v>
      </c>
      <c r="AO19" s="227">
        <v>-10.58</v>
      </c>
      <c r="AP19" s="227">
        <v>0</v>
      </c>
      <c r="AQ19" s="227">
        <v>6.64</v>
      </c>
      <c r="AR19" s="227">
        <v>0</v>
      </c>
      <c r="AS19" s="227">
        <v>0</v>
      </c>
      <c r="AT19" s="227">
        <v>-9.2899999999999991</v>
      </c>
      <c r="AU19" s="227">
        <v>0.83</v>
      </c>
      <c r="AV19" s="227">
        <v>0</v>
      </c>
      <c r="AW19" s="227">
        <v>0</v>
      </c>
      <c r="AX19" s="227">
        <v>-3.48</v>
      </c>
      <c r="AY19" s="227">
        <v>-2.61</v>
      </c>
      <c r="AZ19" s="227">
        <v>-1.51</v>
      </c>
      <c r="BA19" s="227">
        <v>0</v>
      </c>
      <c r="BB19" s="227">
        <v>0</v>
      </c>
      <c r="BC19" s="227">
        <v>0</v>
      </c>
      <c r="BD19" s="227">
        <v>-1.1299999999999999</v>
      </c>
      <c r="BE19" s="227">
        <v>-1.59</v>
      </c>
      <c r="BF19" s="227">
        <v>-6.99</v>
      </c>
      <c r="BG19" s="227">
        <v>0.39</v>
      </c>
      <c r="BH19" s="227">
        <v>0</v>
      </c>
      <c r="BI19" s="227">
        <v>0</v>
      </c>
      <c r="BJ19" s="227">
        <v>0</v>
      </c>
      <c r="BK19" s="227">
        <v>13.19</v>
      </c>
      <c r="BL19" s="227">
        <v>0</v>
      </c>
      <c r="BM19" s="227">
        <v>11.4</v>
      </c>
      <c r="BN19" s="228"/>
      <c r="BO19" s="226">
        <v>41851</v>
      </c>
      <c r="BP19" s="227">
        <v>-1.4</v>
      </c>
      <c r="BQ19" s="227">
        <v>1.3</v>
      </c>
      <c r="BR19" s="227">
        <v>-1.8</v>
      </c>
      <c r="BS19" s="227">
        <v>0.8</v>
      </c>
      <c r="BT19" s="227">
        <v>-0.6</v>
      </c>
      <c r="BU19" s="227">
        <v>0</v>
      </c>
      <c r="BV19" s="227">
        <v>-0.1</v>
      </c>
      <c r="BW19" s="227">
        <v>0.1</v>
      </c>
      <c r="BX19" s="227">
        <v>0</v>
      </c>
      <c r="BY19" s="227">
        <v>-0.1</v>
      </c>
      <c r="BZ19" s="227">
        <v>-0.1</v>
      </c>
      <c r="CA19" s="227">
        <v>0</v>
      </c>
      <c r="CB19" s="227">
        <v>0</v>
      </c>
      <c r="CC19" s="227">
        <v>-0.1</v>
      </c>
      <c r="CD19" s="227">
        <v>0.5</v>
      </c>
      <c r="CE19" s="227">
        <v>0.1</v>
      </c>
      <c r="CF19" s="227">
        <v>0.1</v>
      </c>
      <c r="CG19" s="227">
        <v>1.3</v>
      </c>
      <c r="CH19" s="227">
        <v>-0.4</v>
      </c>
      <c r="CI19" s="227">
        <v>-0.6</v>
      </c>
      <c r="CJ19" s="227">
        <v>-1</v>
      </c>
      <c r="CK19" s="227">
        <v>0.9</v>
      </c>
      <c r="CL19" s="227">
        <v>0</v>
      </c>
      <c r="CM19" s="227">
        <v>0</v>
      </c>
      <c r="CN19" s="227">
        <v>0</v>
      </c>
      <c r="CO19" s="227">
        <v>0</v>
      </c>
      <c r="CP19" s="227">
        <v>-0.1</v>
      </c>
      <c r="CQ19" s="227">
        <v>0</v>
      </c>
      <c r="CR19" s="227">
        <v>-0.1</v>
      </c>
      <c r="CS19" s="227">
        <v>0</v>
      </c>
      <c r="CT19" s="227">
        <v>-0.3</v>
      </c>
      <c r="CU19" s="227">
        <v>0.2</v>
      </c>
    </row>
    <row r="20" spans="1:99" ht="15">
      <c r="K20" s="206"/>
      <c r="L20" s="221" t="s">
        <v>300</v>
      </c>
      <c r="M20" s="222">
        <f>VLOOKUP(M4,$Z:$BM,14,FALSE)</f>
        <v>-2.8</v>
      </c>
      <c r="N20" s="222">
        <f>VLOOKUP(N4,$Z:$BM,14,FALSE)</f>
        <v>-2.6</v>
      </c>
      <c r="O20" s="222">
        <f>VLOOKUP(O4,$Z:$BM,14,FALSE)</f>
        <v>-2.2999999999999998</v>
      </c>
      <c r="P20" s="222">
        <f t="shared" si="0"/>
        <v>-1.9</v>
      </c>
      <c r="Q20" s="223">
        <f t="shared" si="1"/>
        <v>0.39999999999999991</v>
      </c>
      <c r="R20" s="221" t="s">
        <v>199</v>
      </c>
      <c r="S20" s="222">
        <f>VLOOKUP(S4,$BO:$CU,14,FALSE)</f>
        <v>-0.9</v>
      </c>
      <c r="T20" s="222">
        <f>VLOOKUP(T4,$BO:$CU,14,FALSE)</f>
        <v>0</v>
      </c>
      <c r="U20" s="222">
        <f>VLOOKUP(U4,$BO:$CU,14,FALSE)</f>
        <v>-0.1</v>
      </c>
      <c r="V20" s="222">
        <f t="shared" si="3"/>
        <v>-0.1</v>
      </c>
      <c r="W20" s="224">
        <f>V20-U20</f>
        <v>0</v>
      </c>
      <c r="X20" s="198" t="s">
        <v>199</v>
      </c>
      <c r="Y20" s="225">
        <v>14</v>
      </c>
      <c r="Z20" s="226">
        <v>35734</v>
      </c>
      <c r="AA20" s="227">
        <v>4.03</v>
      </c>
      <c r="AB20" s="227">
        <v>4.42</v>
      </c>
      <c r="AC20" s="227">
        <v>-0.41</v>
      </c>
      <c r="AD20" s="227">
        <v>1.23</v>
      </c>
      <c r="AE20" s="227">
        <v>0</v>
      </c>
      <c r="AF20" s="227">
        <v>0</v>
      </c>
      <c r="AG20" s="227">
        <v>-4.08</v>
      </c>
      <c r="AH20" s="227">
        <v>0.87</v>
      </c>
      <c r="AI20" s="227">
        <v>-2.2000000000000002</v>
      </c>
      <c r="AJ20" s="227">
        <v>0.24</v>
      </c>
      <c r="AK20" s="227">
        <v>0</v>
      </c>
      <c r="AL20" s="227">
        <v>1.83</v>
      </c>
      <c r="AM20" s="227">
        <v>-8.7899999999999991</v>
      </c>
      <c r="AN20" s="227">
        <v>4.84</v>
      </c>
      <c r="AO20" s="227">
        <v>-8.4</v>
      </c>
      <c r="AP20" s="227">
        <v>0</v>
      </c>
      <c r="AQ20" s="227">
        <v>3.78</v>
      </c>
      <c r="AR20" s="227">
        <v>0</v>
      </c>
      <c r="AS20" s="227">
        <v>0</v>
      </c>
      <c r="AT20" s="227">
        <v>-7.09</v>
      </c>
      <c r="AU20" s="227">
        <v>-3.19</v>
      </c>
      <c r="AV20" s="227">
        <v>0</v>
      </c>
      <c r="AW20" s="227">
        <v>0</v>
      </c>
      <c r="AX20" s="227">
        <v>-2.99</v>
      </c>
      <c r="AY20" s="227">
        <v>-1.63</v>
      </c>
      <c r="AZ20" s="227">
        <v>-0.98</v>
      </c>
      <c r="BA20" s="227">
        <v>0</v>
      </c>
      <c r="BB20" s="227">
        <v>0</v>
      </c>
      <c r="BC20" s="227">
        <v>0</v>
      </c>
      <c r="BD20" s="227">
        <v>-1.33</v>
      </c>
      <c r="BE20" s="227">
        <v>-1.47</v>
      </c>
      <c r="BF20" s="227">
        <v>-7.2</v>
      </c>
      <c r="BG20" s="227">
        <v>1.02</v>
      </c>
      <c r="BH20" s="227">
        <v>0</v>
      </c>
      <c r="BI20" s="227">
        <v>0</v>
      </c>
      <c r="BJ20" s="227">
        <v>0</v>
      </c>
      <c r="BK20" s="227">
        <v>15.14</v>
      </c>
      <c r="BL20" s="227">
        <v>0</v>
      </c>
      <c r="BM20" s="227">
        <v>11.25</v>
      </c>
      <c r="BN20" s="228"/>
      <c r="BO20" s="226">
        <v>41882</v>
      </c>
      <c r="BP20" s="227">
        <v>-1.1000000000000001</v>
      </c>
      <c r="BQ20" s="227">
        <v>-0.7</v>
      </c>
      <c r="BR20" s="227">
        <v>-1.1000000000000001</v>
      </c>
      <c r="BS20" s="227">
        <v>0.3</v>
      </c>
      <c r="BT20" s="227">
        <v>0.1</v>
      </c>
      <c r="BU20" s="227">
        <v>0.1</v>
      </c>
      <c r="BV20" s="227">
        <v>0</v>
      </c>
      <c r="BW20" s="227">
        <v>0</v>
      </c>
      <c r="BX20" s="227">
        <v>0.1</v>
      </c>
      <c r="BY20" s="227">
        <v>-0.2</v>
      </c>
      <c r="BZ20" s="227">
        <v>0</v>
      </c>
      <c r="CA20" s="227">
        <v>0.1</v>
      </c>
      <c r="CB20" s="227">
        <v>0</v>
      </c>
      <c r="CC20" s="227">
        <v>-0.1</v>
      </c>
      <c r="CD20" s="227">
        <v>-2</v>
      </c>
      <c r="CE20" s="227">
        <v>0.2</v>
      </c>
      <c r="CF20" s="227">
        <v>0.1</v>
      </c>
      <c r="CG20" s="227">
        <v>-0.4</v>
      </c>
      <c r="CH20" s="227">
        <v>-0.2</v>
      </c>
      <c r="CI20" s="227">
        <v>-0.5</v>
      </c>
      <c r="CJ20" s="227">
        <v>-0.7</v>
      </c>
      <c r="CK20" s="227">
        <v>0.4</v>
      </c>
      <c r="CL20" s="227">
        <v>-0.1</v>
      </c>
      <c r="CM20" s="227">
        <v>-0.1</v>
      </c>
      <c r="CN20" s="227">
        <v>0</v>
      </c>
      <c r="CO20" s="227">
        <v>0</v>
      </c>
      <c r="CP20" s="227">
        <v>0.1</v>
      </c>
      <c r="CQ20" s="227">
        <v>0</v>
      </c>
      <c r="CR20" s="227">
        <v>0</v>
      </c>
      <c r="CS20" s="227">
        <v>0</v>
      </c>
      <c r="CT20" s="227">
        <v>-0.3</v>
      </c>
      <c r="CU20" s="227">
        <v>0.3</v>
      </c>
    </row>
    <row r="21" spans="1:99" ht="15">
      <c r="K21" s="206"/>
      <c r="L21" s="221" t="s">
        <v>198</v>
      </c>
      <c r="M21" s="222">
        <f>VLOOKUP(M4,$Z:$BM,15,FALSE)</f>
        <v>-0.2</v>
      </c>
      <c r="N21" s="222">
        <f>VLOOKUP(N4,$Z:$BM,15,FALSE)</f>
        <v>-0.4</v>
      </c>
      <c r="O21" s="222">
        <f>VLOOKUP(O4,$Z:$BM,15,FALSE)</f>
        <v>-0.4</v>
      </c>
      <c r="P21" s="222">
        <f t="shared" si="0"/>
        <v>0</v>
      </c>
      <c r="Q21" s="223">
        <f t="shared" si="1"/>
        <v>0.4</v>
      </c>
      <c r="R21" s="221" t="s">
        <v>200</v>
      </c>
      <c r="S21" s="222">
        <f>VLOOKUP(S4,$BO:$CU,15,FALSE)</f>
        <v>-0.3</v>
      </c>
      <c r="T21" s="222">
        <f>VLOOKUP(T4,$BO:$CU,15,FALSE)</f>
        <v>-0.1</v>
      </c>
      <c r="U21" s="222">
        <f>VLOOKUP(U4,$BO:$CU,15,FALSE)</f>
        <v>-0.1</v>
      </c>
      <c r="V21" s="222">
        <f t="shared" si="3"/>
        <v>-0.1</v>
      </c>
      <c r="W21" s="224">
        <f t="shared" si="2"/>
        <v>0</v>
      </c>
      <c r="X21" s="198" t="s">
        <v>200</v>
      </c>
      <c r="Y21" s="225">
        <v>15</v>
      </c>
      <c r="Z21" s="226">
        <v>35764</v>
      </c>
      <c r="AA21" s="227">
        <v>3.51</v>
      </c>
      <c r="AB21" s="227">
        <v>4.4400000000000004</v>
      </c>
      <c r="AC21" s="227">
        <v>0.39</v>
      </c>
      <c r="AD21" s="227">
        <v>1.29</v>
      </c>
      <c r="AE21" s="227">
        <v>0</v>
      </c>
      <c r="AF21" s="227">
        <v>0</v>
      </c>
      <c r="AG21" s="227">
        <v>-4.71</v>
      </c>
      <c r="AH21" s="227">
        <v>1.1599999999999999</v>
      </c>
      <c r="AI21" s="227">
        <v>-0.21</v>
      </c>
      <c r="AJ21" s="227">
        <v>1.35</v>
      </c>
      <c r="AK21" s="227">
        <v>0</v>
      </c>
      <c r="AL21" s="227">
        <v>0.4</v>
      </c>
      <c r="AM21" s="227">
        <v>-8.4600000000000009</v>
      </c>
      <c r="AN21" s="227">
        <v>-3.35</v>
      </c>
      <c r="AO21" s="227">
        <v>-3.44</v>
      </c>
      <c r="AP21" s="227">
        <v>0</v>
      </c>
      <c r="AQ21" s="227">
        <v>7.0000000000000007E-2</v>
      </c>
      <c r="AR21" s="227">
        <v>0</v>
      </c>
      <c r="AS21" s="227">
        <v>0</v>
      </c>
      <c r="AT21" s="227">
        <v>-9.16</v>
      </c>
      <c r="AU21" s="227">
        <v>-9.8000000000000007</v>
      </c>
      <c r="AV21" s="227">
        <v>0</v>
      </c>
      <c r="AW21" s="227">
        <v>0</v>
      </c>
      <c r="AX21" s="227">
        <v>-2.2999999999999998</v>
      </c>
      <c r="AY21" s="227">
        <v>0.67</v>
      </c>
      <c r="AZ21" s="227">
        <v>1.67</v>
      </c>
      <c r="BA21" s="227">
        <v>0</v>
      </c>
      <c r="BB21" s="227">
        <v>0</v>
      </c>
      <c r="BC21" s="227">
        <v>0</v>
      </c>
      <c r="BD21" s="227">
        <v>-0.77</v>
      </c>
      <c r="BE21" s="227">
        <v>-1.44</v>
      </c>
      <c r="BF21" s="227">
        <v>-8.85</v>
      </c>
      <c r="BG21" s="227">
        <v>0.08</v>
      </c>
      <c r="BH21" s="227">
        <v>0</v>
      </c>
      <c r="BI21" s="227">
        <v>0</v>
      </c>
      <c r="BJ21" s="227">
        <v>0</v>
      </c>
      <c r="BK21" s="227">
        <v>12.68</v>
      </c>
      <c r="BL21" s="227">
        <v>0</v>
      </c>
      <c r="BM21" s="227">
        <v>11.41</v>
      </c>
      <c r="BN21" s="228"/>
      <c r="BO21" s="226">
        <v>41912</v>
      </c>
      <c r="BP21" s="227">
        <v>-1.2</v>
      </c>
      <c r="BQ21" s="227">
        <v>-3.1</v>
      </c>
      <c r="BR21" s="227">
        <v>-1.7</v>
      </c>
      <c r="BS21" s="227">
        <v>-0.6</v>
      </c>
      <c r="BT21" s="227">
        <v>-0.6</v>
      </c>
      <c r="BU21" s="227">
        <v>0.1</v>
      </c>
      <c r="BV21" s="227">
        <v>0</v>
      </c>
      <c r="BW21" s="227">
        <v>-0.1</v>
      </c>
      <c r="BX21" s="227">
        <v>0</v>
      </c>
      <c r="BY21" s="227">
        <v>-0.1</v>
      </c>
      <c r="BZ21" s="227">
        <v>0</v>
      </c>
      <c r="CA21" s="227">
        <v>0</v>
      </c>
      <c r="CB21" s="227">
        <v>-0.2</v>
      </c>
      <c r="CC21" s="227">
        <v>0.1</v>
      </c>
      <c r="CD21" s="227">
        <v>-1.9</v>
      </c>
      <c r="CE21" s="227">
        <v>-0.1</v>
      </c>
      <c r="CF21" s="227">
        <v>0.1</v>
      </c>
      <c r="CG21" s="227">
        <v>-0.4</v>
      </c>
      <c r="CH21" s="227">
        <v>0</v>
      </c>
      <c r="CI21" s="227">
        <v>0.1</v>
      </c>
      <c r="CJ21" s="227">
        <v>-1.9</v>
      </c>
      <c r="CK21" s="227">
        <v>0.1</v>
      </c>
      <c r="CL21" s="227">
        <v>-0.2</v>
      </c>
      <c r="CM21" s="227">
        <v>-0.1</v>
      </c>
      <c r="CN21" s="227">
        <v>0</v>
      </c>
      <c r="CO21" s="227">
        <v>-0.1</v>
      </c>
      <c r="CP21" s="227">
        <v>-0.1</v>
      </c>
      <c r="CQ21" s="227">
        <v>0</v>
      </c>
      <c r="CR21" s="227">
        <v>-0.2</v>
      </c>
      <c r="CS21" s="227">
        <v>-0.1</v>
      </c>
      <c r="CT21" s="227">
        <v>0.6</v>
      </c>
      <c r="CU21" s="227">
        <v>0.2</v>
      </c>
    </row>
    <row r="22" spans="1:99" ht="15">
      <c r="K22" s="206"/>
      <c r="L22" s="221" t="s">
        <v>199</v>
      </c>
      <c r="M22" s="222">
        <f>VLOOKUP(M4,$Z:$BM,16,FALSE)</f>
        <v>-3.2</v>
      </c>
      <c r="N22" s="222">
        <f>VLOOKUP(N4,$Z:$BM,16,FALSE)</f>
        <v>-2.2000000000000002</v>
      </c>
      <c r="O22" s="222">
        <f>VLOOKUP(O4,$Z:$BM,16,FALSE)</f>
        <v>-1.2</v>
      </c>
      <c r="P22" s="222">
        <f t="shared" si="0"/>
        <v>-0.7</v>
      </c>
      <c r="Q22" s="223">
        <f t="shared" si="1"/>
        <v>0.5</v>
      </c>
      <c r="R22" s="221" t="s">
        <v>301</v>
      </c>
      <c r="S22" s="222">
        <f>VLOOKUP(S4,$BO:$CU,16,FALSE)</f>
        <v>0.4</v>
      </c>
      <c r="T22" s="222">
        <f>VLOOKUP(T4,$BO:$CU,16,FALSE)</f>
        <v>5.8</v>
      </c>
      <c r="U22" s="222">
        <f>VLOOKUP(U4,$BO:$CU,16,FALSE)</f>
        <v>16.399999999999999</v>
      </c>
      <c r="V22" s="222">
        <f t="shared" si="3"/>
        <v>0</v>
      </c>
      <c r="W22" s="224">
        <f t="shared" si="2"/>
        <v>-16.399999999999999</v>
      </c>
      <c r="X22" s="198" t="s">
        <v>301</v>
      </c>
      <c r="Y22" s="225">
        <v>16</v>
      </c>
      <c r="Z22" s="226">
        <v>35795</v>
      </c>
      <c r="AA22" s="227">
        <v>2.91</v>
      </c>
      <c r="AB22" s="227">
        <v>3.37</v>
      </c>
      <c r="AC22" s="227">
        <v>-0.73</v>
      </c>
      <c r="AD22" s="227">
        <v>5.23</v>
      </c>
      <c r="AE22" s="227">
        <v>0</v>
      </c>
      <c r="AF22" s="227">
        <v>0</v>
      </c>
      <c r="AG22" s="227">
        <v>-4.13</v>
      </c>
      <c r="AH22" s="227">
        <v>1.24</v>
      </c>
      <c r="AI22" s="227">
        <v>-2.44</v>
      </c>
      <c r="AJ22" s="227">
        <v>-0.56999999999999995</v>
      </c>
      <c r="AK22" s="227">
        <v>0</v>
      </c>
      <c r="AL22" s="227">
        <v>-2.61</v>
      </c>
      <c r="AM22" s="227">
        <v>-7.28</v>
      </c>
      <c r="AN22" s="227">
        <v>-2.4500000000000002</v>
      </c>
      <c r="AO22" s="227">
        <v>-8.1</v>
      </c>
      <c r="AP22" s="227">
        <v>0</v>
      </c>
      <c r="AQ22" s="227">
        <v>0.48</v>
      </c>
      <c r="AR22" s="227">
        <v>0</v>
      </c>
      <c r="AS22" s="227">
        <v>0</v>
      </c>
      <c r="AT22" s="227">
        <v>-5.09</v>
      </c>
      <c r="AU22" s="227">
        <v>-11.39</v>
      </c>
      <c r="AV22" s="227">
        <v>0</v>
      </c>
      <c r="AW22" s="227">
        <v>0</v>
      </c>
      <c r="AX22" s="227">
        <v>-1.86</v>
      </c>
      <c r="AY22" s="227">
        <v>-0.55000000000000004</v>
      </c>
      <c r="AZ22" s="227">
        <v>6.04</v>
      </c>
      <c r="BA22" s="227">
        <v>0</v>
      </c>
      <c r="BB22" s="227">
        <v>0</v>
      </c>
      <c r="BC22" s="227">
        <v>0</v>
      </c>
      <c r="BD22" s="227">
        <v>-0.54</v>
      </c>
      <c r="BE22" s="227">
        <v>-0.54</v>
      </c>
      <c r="BF22" s="227">
        <v>-5.64</v>
      </c>
      <c r="BG22" s="227">
        <v>0.37</v>
      </c>
      <c r="BH22" s="227">
        <v>0</v>
      </c>
      <c r="BI22" s="227">
        <v>0</v>
      </c>
      <c r="BJ22" s="227">
        <v>0</v>
      </c>
      <c r="BK22" s="227">
        <v>14.51</v>
      </c>
      <c r="BL22" s="227">
        <v>0</v>
      </c>
      <c r="BM22" s="227">
        <v>13.07</v>
      </c>
      <c r="BN22" s="228"/>
      <c r="BO22" s="226">
        <v>41943</v>
      </c>
      <c r="BP22" s="227">
        <v>-0.5</v>
      </c>
      <c r="BQ22" s="227">
        <v>-3.9</v>
      </c>
      <c r="BR22" s="227">
        <v>-2.5</v>
      </c>
      <c r="BS22" s="227">
        <v>-1.2</v>
      </c>
      <c r="BT22" s="227">
        <v>0.1</v>
      </c>
      <c r="BU22" s="227">
        <v>-0.2</v>
      </c>
      <c r="BV22" s="227">
        <v>0.1</v>
      </c>
      <c r="BW22" s="227">
        <v>0</v>
      </c>
      <c r="BX22" s="227">
        <v>0</v>
      </c>
      <c r="BY22" s="227">
        <v>-0.3</v>
      </c>
      <c r="BZ22" s="227">
        <v>0.3</v>
      </c>
      <c r="CA22" s="227">
        <v>0</v>
      </c>
      <c r="CB22" s="227">
        <v>0</v>
      </c>
      <c r="CC22" s="227">
        <v>-0.1</v>
      </c>
      <c r="CD22" s="227">
        <v>-2.4</v>
      </c>
      <c r="CE22" s="227">
        <v>-0.8</v>
      </c>
      <c r="CF22" s="227">
        <v>0.1</v>
      </c>
      <c r="CG22" s="227">
        <v>-1.7</v>
      </c>
      <c r="CH22" s="227">
        <v>-0.2</v>
      </c>
      <c r="CI22" s="227">
        <v>0.2</v>
      </c>
      <c r="CJ22" s="227">
        <v>-1.4</v>
      </c>
      <c r="CK22" s="227">
        <v>-1.1000000000000001</v>
      </c>
      <c r="CL22" s="227">
        <v>-0.2</v>
      </c>
      <c r="CM22" s="227">
        <v>-0.1</v>
      </c>
      <c r="CN22" s="227">
        <v>0</v>
      </c>
      <c r="CO22" s="227">
        <v>0</v>
      </c>
      <c r="CP22" s="227">
        <v>0</v>
      </c>
      <c r="CQ22" s="227">
        <v>0</v>
      </c>
      <c r="CR22" s="227">
        <v>-0.2</v>
      </c>
      <c r="CS22" s="227">
        <v>-0.2</v>
      </c>
      <c r="CT22" s="227">
        <v>0.3</v>
      </c>
      <c r="CU22" s="227">
        <v>0.1</v>
      </c>
    </row>
    <row r="23" spans="1:99" ht="15">
      <c r="A23" s="230"/>
      <c r="B23" s="231"/>
      <c r="C23" s="232"/>
      <c r="D23" s="232"/>
      <c r="E23" s="233"/>
      <c r="F23" s="232"/>
      <c r="G23" s="232"/>
      <c r="H23" s="232"/>
      <c r="I23" s="232"/>
      <c r="J23" s="232"/>
      <c r="K23" s="230"/>
      <c r="L23" s="221" t="s">
        <v>200</v>
      </c>
      <c r="M23" s="222">
        <f>VLOOKUP(M4,$Z:$BM,17,FALSE)</f>
        <v>-3.7</v>
      </c>
      <c r="N23" s="222">
        <f>VLOOKUP(N4,$Z:$BM,17,FALSE)</f>
        <v>-3.5</v>
      </c>
      <c r="O23" s="222">
        <f>VLOOKUP(O4,$Z:$BM,17,FALSE)</f>
        <v>-2.7</v>
      </c>
      <c r="P23" s="222">
        <f t="shared" si="0"/>
        <v>-2.7</v>
      </c>
      <c r="Q23" s="223">
        <f t="shared" si="1"/>
        <v>0</v>
      </c>
      <c r="R23" s="221" t="s">
        <v>203</v>
      </c>
      <c r="S23" s="222">
        <f>VLOOKUP(S4,$BO:$CU,17,FALSE)</f>
        <v>1.3</v>
      </c>
      <c r="T23" s="222">
        <f>VLOOKUP(T4,$BO:$CU,17,FALSE)</f>
        <v>3.6</v>
      </c>
      <c r="U23" s="222">
        <f>VLOOKUP(U4,$BO:$CU,17,FALSE)</f>
        <v>8.3000000000000007</v>
      </c>
      <c r="V23" s="222">
        <f t="shared" si="3"/>
        <v>2</v>
      </c>
      <c r="W23" s="224">
        <f t="shared" si="2"/>
        <v>-6.3000000000000007</v>
      </c>
      <c r="X23" s="198" t="s">
        <v>203</v>
      </c>
      <c r="Y23" s="225">
        <v>17</v>
      </c>
      <c r="Z23" s="226">
        <v>35826</v>
      </c>
      <c r="AA23" s="227">
        <v>2.33</v>
      </c>
      <c r="AB23" s="227">
        <v>4.13</v>
      </c>
      <c r="AC23" s="227">
        <v>-2.64</v>
      </c>
      <c r="AD23" s="227">
        <v>-3.38</v>
      </c>
      <c r="AE23" s="227">
        <v>0</v>
      </c>
      <c r="AF23" s="227">
        <v>0</v>
      </c>
      <c r="AG23" s="227">
        <v>-3.37</v>
      </c>
      <c r="AH23" s="227">
        <v>-0.65</v>
      </c>
      <c r="AI23" s="227">
        <v>2.76</v>
      </c>
      <c r="AJ23" s="227">
        <v>2.58</v>
      </c>
      <c r="AK23" s="227">
        <v>0</v>
      </c>
      <c r="AL23" s="227">
        <v>-2.7</v>
      </c>
      <c r="AM23" s="227">
        <v>-11.58</v>
      </c>
      <c r="AN23" s="227">
        <v>-0.36</v>
      </c>
      <c r="AO23" s="227">
        <v>-4.96</v>
      </c>
      <c r="AP23" s="227">
        <v>0</v>
      </c>
      <c r="AQ23" s="227">
        <v>-1.53</v>
      </c>
      <c r="AR23" s="227">
        <v>0</v>
      </c>
      <c r="AS23" s="227">
        <v>0</v>
      </c>
      <c r="AT23" s="227">
        <v>-4.95</v>
      </c>
      <c r="AU23" s="227">
        <v>-10.029999999999999</v>
      </c>
      <c r="AV23" s="227">
        <v>0</v>
      </c>
      <c r="AW23" s="227">
        <v>0</v>
      </c>
      <c r="AX23" s="227">
        <v>-1.3</v>
      </c>
      <c r="AY23" s="227">
        <v>-2.76</v>
      </c>
      <c r="AZ23" s="227">
        <v>-1.87</v>
      </c>
      <c r="BA23" s="227">
        <v>0</v>
      </c>
      <c r="BB23" s="227">
        <v>0</v>
      </c>
      <c r="BC23" s="227">
        <v>0</v>
      </c>
      <c r="BD23" s="227">
        <v>-2.2999999999999998</v>
      </c>
      <c r="BE23" s="227">
        <v>1.35</v>
      </c>
      <c r="BF23" s="227">
        <v>-9.69</v>
      </c>
      <c r="BG23" s="227">
        <v>1.84</v>
      </c>
      <c r="BH23" s="227">
        <v>0</v>
      </c>
      <c r="BI23" s="227">
        <v>0</v>
      </c>
      <c r="BJ23" s="227">
        <v>0</v>
      </c>
      <c r="BK23" s="227">
        <v>13</v>
      </c>
      <c r="BL23" s="227">
        <v>0</v>
      </c>
      <c r="BM23" s="227">
        <v>0.6</v>
      </c>
      <c r="BN23" s="228"/>
      <c r="BO23" s="226">
        <v>41973</v>
      </c>
      <c r="BP23" s="227">
        <v>0.1</v>
      </c>
      <c r="BQ23" s="227">
        <v>-6.7</v>
      </c>
      <c r="BR23" s="227">
        <v>-2</v>
      </c>
      <c r="BS23" s="227">
        <v>-1</v>
      </c>
      <c r="BT23" s="227">
        <v>-0.1</v>
      </c>
      <c r="BU23" s="227">
        <v>-0.1</v>
      </c>
      <c r="BV23" s="227">
        <v>0</v>
      </c>
      <c r="BW23" s="227">
        <v>-0.2</v>
      </c>
      <c r="BX23" s="227">
        <v>0</v>
      </c>
      <c r="BY23" s="227">
        <v>-0.3</v>
      </c>
      <c r="BZ23" s="227">
        <v>0.2</v>
      </c>
      <c r="CA23" s="227">
        <v>0</v>
      </c>
      <c r="CB23" s="227">
        <v>0</v>
      </c>
      <c r="CC23" s="227">
        <v>0</v>
      </c>
      <c r="CD23" s="227">
        <v>-4.2</v>
      </c>
      <c r="CE23" s="227">
        <v>-1.2</v>
      </c>
      <c r="CF23" s="227">
        <v>-0.1</v>
      </c>
      <c r="CG23" s="227">
        <v>-1.2</v>
      </c>
      <c r="CH23" s="227">
        <v>-0.2</v>
      </c>
      <c r="CI23" s="227">
        <v>0.1</v>
      </c>
      <c r="CJ23" s="227">
        <v>-0.9</v>
      </c>
      <c r="CK23" s="227">
        <v>-0.8</v>
      </c>
      <c r="CL23" s="227">
        <v>-0.2</v>
      </c>
      <c r="CM23" s="227">
        <v>-0.1</v>
      </c>
      <c r="CN23" s="227">
        <v>0</v>
      </c>
      <c r="CO23" s="227">
        <v>0</v>
      </c>
      <c r="CP23" s="227">
        <v>0.1</v>
      </c>
      <c r="CQ23" s="227">
        <v>0</v>
      </c>
      <c r="CR23" s="227">
        <v>-0.1</v>
      </c>
      <c r="CS23" s="227">
        <v>0.3</v>
      </c>
      <c r="CT23" s="227">
        <v>-0.5</v>
      </c>
      <c r="CU23" s="227">
        <v>0.1</v>
      </c>
    </row>
    <row r="24" spans="1:99" ht="15">
      <c r="B24" s="328"/>
      <c r="C24" s="329"/>
      <c r="D24" s="329"/>
      <c r="E24" s="329"/>
      <c r="F24" s="329"/>
      <c r="G24" s="329"/>
      <c r="H24" s="329"/>
      <c r="I24" s="329"/>
      <c r="J24" s="330"/>
      <c r="K24" s="206"/>
      <c r="L24" s="221" t="s">
        <v>201</v>
      </c>
      <c r="M24" s="222">
        <f>VLOOKUP(M4,$Z:$BM,18,FALSE)</f>
        <v>23</v>
      </c>
      <c r="N24" s="222">
        <f>VLOOKUP(N4,$Z:$BM,18,FALSE)</f>
        <v>22.1</v>
      </c>
      <c r="O24" s="222">
        <f>VLOOKUP(O4,$Z:$BM,18,FALSE)</f>
        <v>17.899999999999999</v>
      </c>
      <c r="P24" s="222">
        <f t="shared" si="0"/>
        <v>0</v>
      </c>
      <c r="Q24" s="223">
        <f t="shared" si="1"/>
        <v>-17.899999999999999</v>
      </c>
      <c r="R24" s="221" t="s">
        <v>204</v>
      </c>
      <c r="S24" s="222">
        <f>VLOOKUP(S4,$BO:$CU,18,FALSE)</f>
        <v>-0.6</v>
      </c>
      <c r="T24" s="222">
        <f>VLOOKUP(T4,$BO:$CU,18,FALSE)</f>
        <v>-0.1</v>
      </c>
      <c r="U24" s="222">
        <f>VLOOKUP(U4,$BO:$CU,18,FALSE)</f>
        <v>-0.4</v>
      </c>
      <c r="V24" s="222">
        <f t="shared" si="3"/>
        <v>-0.4</v>
      </c>
      <c r="W24" s="224">
        <f t="shared" si="2"/>
        <v>0</v>
      </c>
      <c r="X24" s="198" t="s">
        <v>204</v>
      </c>
      <c r="Y24" s="225">
        <v>18</v>
      </c>
      <c r="Z24" s="226">
        <v>35854</v>
      </c>
      <c r="AA24" s="227">
        <v>0.42</v>
      </c>
      <c r="AB24" s="227">
        <v>1.88</v>
      </c>
      <c r="AC24" s="227">
        <v>-1.21</v>
      </c>
      <c r="AD24" s="227">
        <v>-1.01</v>
      </c>
      <c r="AE24" s="227">
        <v>0</v>
      </c>
      <c r="AF24" s="227">
        <v>0</v>
      </c>
      <c r="AG24" s="227">
        <v>-3.75</v>
      </c>
      <c r="AH24" s="227">
        <v>-0.96</v>
      </c>
      <c r="AI24" s="227">
        <v>-1.85</v>
      </c>
      <c r="AJ24" s="227">
        <v>-0.22</v>
      </c>
      <c r="AK24" s="227">
        <v>0</v>
      </c>
      <c r="AL24" s="227">
        <v>-6.56</v>
      </c>
      <c r="AM24" s="227">
        <v>-6.86</v>
      </c>
      <c r="AN24" s="227">
        <v>-0.34</v>
      </c>
      <c r="AO24" s="227">
        <v>-8.61</v>
      </c>
      <c r="AP24" s="227">
        <v>0</v>
      </c>
      <c r="AQ24" s="227">
        <v>-1.92</v>
      </c>
      <c r="AR24" s="227">
        <v>0</v>
      </c>
      <c r="AS24" s="227">
        <v>0</v>
      </c>
      <c r="AT24" s="227">
        <v>-5.45</v>
      </c>
      <c r="AU24" s="227">
        <v>-9.4600000000000009</v>
      </c>
      <c r="AV24" s="227">
        <v>0</v>
      </c>
      <c r="AW24" s="227">
        <v>0</v>
      </c>
      <c r="AX24" s="227">
        <v>-2.66</v>
      </c>
      <c r="AY24" s="227">
        <v>-6.13</v>
      </c>
      <c r="AZ24" s="227">
        <v>-2.04</v>
      </c>
      <c r="BA24" s="227">
        <v>0</v>
      </c>
      <c r="BB24" s="227">
        <v>0</v>
      </c>
      <c r="BC24" s="227">
        <v>0</v>
      </c>
      <c r="BD24" s="227">
        <v>-3.58</v>
      </c>
      <c r="BE24" s="227">
        <v>-1.31</v>
      </c>
      <c r="BF24" s="227">
        <v>-6.94</v>
      </c>
      <c r="BG24" s="227">
        <v>-0.35</v>
      </c>
      <c r="BH24" s="227">
        <v>0</v>
      </c>
      <c r="BI24" s="227">
        <v>0</v>
      </c>
      <c r="BJ24" s="227">
        <v>0</v>
      </c>
      <c r="BK24" s="227">
        <v>10.73</v>
      </c>
      <c r="BL24" s="227">
        <v>0</v>
      </c>
      <c r="BM24" s="227">
        <v>11.2</v>
      </c>
      <c r="BN24" s="228"/>
      <c r="BO24" s="226">
        <v>42004</v>
      </c>
      <c r="BP24" s="227">
        <v>-0.3</v>
      </c>
      <c r="BQ24" s="227">
        <v>-8.1</v>
      </c>
      <c r="BR24" s="227">
        <v>-2.7</v>
      </c>
      <c r="BS24" s="227">
        <v>-1.2</v>
      </c>
      <c r="BT24" s="227">
        <v>0.1</v>
      </c>
      <c r="BU24" s="227">
        <v>-0.4</v>
      </c>
      <c r="BV24" s="227">
        <v>-0.1</v>
      </c>
      <c r="BW24" s="227">
        <v>0</v>
      </c>
      <c r="BX24" s="227">
        <v>0.2</v>
      </c>
      <c r="BY24" s="227">
        <v>-0.3</v>
      </c>
      <c r="BZ24" s="227">
        <v>0.1</v>
      </c>
      <c r="CA24" s="227">
        <v>0</v>
      </c>
      <c r="CB24" s="227">
        <v>-0.1</v>
      </c>
      <c r="CC24" s="227">
        <v>0</v>
      </c>
      <c r="CD24" s="227">
        <v>-4.7</v>
      </c>
      <c r="CE24" s="227">
        <v>-1.9</v>
      </c>
      <c r="CF24" s="227">
        <v>0.1</v>
      </c>
      <c r="CG24" s="227">
        <v>-1.6</v>
      </c>
      <c r="CH24" s="227">
        <v>-0.6</v>
      </c>
      <c r="CI24" s="227">
        <v>-0.2</v>
      </c>
      <c r="CJ24" s="227">
        <v>-1</v>
      </c>
      <c r="CK24" s="227">
        <v>-1.3</v>
      </c>
      <c r="CL24" s="227">
        <v>-0.3</v>
      </c>
      <c r="CM24" s="227">
        <v>-0.1</v>
      </c>
      <c r="CN24" s="227">
        <v>0</v>
      </c>
      <c r="CO24" s="227">
        <v>0</v>
      </c>
      <c r="CP24" s="227">
        <v>-0.1</v>
      </c>
      <c r="CQ24" s="227">
        <v>0</v>
      </c>
      <c r="CR24" s="227">
        <v>0.1</v>
      </c>
      <c r="CS24" s="227">
        <v>0.3</v>
      </c>
      <c r="CT24" s="227">
        <v>-1.1000000000000001</v>
      </c>
      <c r="CU24" s="227">
        <v>0.3</v>
      </c>
    </row>
    <row r="25" spans="1:99" ht="15">
      <c r="K25" s="206"/>
      <c r="L25" s="221" t="s">
        <v>301</v>
      </c>
      <c r="M25" s="222">
        <f>VLOOKUP(M4,$Z:$BM,19,FALSE)</f>
        <v>-12</v>
      </c>
      <c r="N25" s="222">
        <f>VLOOKUP(N4,$Z:$BM,19,FALSE)</f>
        <v>-4.5</v>
      </c>
      <c r="O25" s="222">
        <f>VLOOKUP(O4,$Z:$BM,19,FALSE)</f>
        <v>14.2</v>
      </c>
      <c r="P25" s="222">
        <f t="shared" si="0"/>
        <v>18.399999999999999</v>
      </c>
      <c r="Q25" s="223">
        <f t="shared" si="1"/>
        <v>4.1999999999999993</v>
      </c>
      <c r="R25" s="221" t="s">
        <v>205</v>
      </c>
      <c r="S25" s="222">
        <f>VLOOKUP(S4,$BO:$CU,19,FALSE)</f>
        <v>0.6</v>
      </c>
      <c r="T25" s="222">
        <f>VLOOKUP(T4,$BO:$CU,19,FALSE)</f>
        <v>3.4</v>
      </c>
      <c r="U25" s="222">
        <f>VLOOKUP(U4,$BO:$CU,19,FALSE)</f>
        <v>5.6</v>
      </c>
      <c r="V25" s="222">
        <f t="shared" si="3"/>
        <v>1.5</v>
      </c>
      <c r="W25" s="224">
        <f t="shared" si="2"/>
        <v>-4.0999999999999996</v>
      </c>
      <c r="X25" s="198" t="s">
        <v>205</v>
      </c>
      <c r="Y25" s="225">
        <v>19</v>
      </c>
      <c r="Z25" s="226">
        <v>35885</v>
      </c>
      <c r="AA25" s="227">
        <v>-0.94</v>
      </c>
      <c r="AB25" s="227">
        <v>0.4</v>
      </c>
      <c r="AC25" s="227">
        <v>-1.58</v>
      </c>
      <c r="AD25" s="227">
        <v>-5.42</v>
      </c>
      <c r="AE25" s="227">
        <v>0</v>
      </c>
      <c r="AF25" s="227">
        <v>0</v>
      </c>
      <c r="AG25" s="227">
        <v>-5.44</v>
      </c>
      <c r="AH25" s="227">
        <v>-0.3</v>
      </c>
      <c r="AI25" s="227">
        <v>-0.39</v>
      </c>
      <c r="AJ25" s="227">
        <v>0.33</v>
      </c>
      <c r="AK25" s="227">
        <v>0</v>
      </c>
      <c r="AL25" s="227">
        <v>-0.63</v>
      </c>
      <c r="AM25" s="227">
        <v>-1.28</v>
      </c>
      <c r="AN25" s="227">
        <v>3.08</v>
      </c>
      <c r="AO25" s="227">
        <v>-11.58</v>
      </c>
      <c r="AP25" s="227">
        <v>0</v>
      </c>
      <c r="AQ25" s="227">
        <v>-0.06</v>
      </c>
      <c r="AR25" s="227">
        <v>0</v>
      </c>
      <c r="AS25" s="227">
        <v>0</v>
      </c>
      <c r="AT25" s="227">
        <v>-5.44</v>
      </c>
      <c r="AU25" s="227">
        <v>-10.68</v>
      </c>
      <c r="AV25" s="227">
        <v>0</v>
      </c>
      <c r="AW25" s="227">
        <v>0</v>
      </c>
      <c r="AX25" s="227">
        <v>-2.84</v>
      </c>
      <c r="AY25" s="227">
        <v>-9.42</v>
      </c>
      <c r="AZ25" s="227">
        <v>-3.9</v>
      </c>
      <c r="BA25" s="227">
        <v>0</v>
      </c>
      <c r="BB25" s="227">
        <v>0</v>
      </c>
      <c r="BC25" s="227">
        <v>0</v>
      </c>
      <c r="BD25" s="227">
        <v>-2.36</v>
      </c>
      <c r="BE25" s="227">
        <v>-4.6900000000000004</v>
      </c>
      <c r="BF25" s="227">
        <v>-10.65</v>
      </c>
      <c r="BG25" s="227">
        <v>-2.2599999999999998</v>
      </c>
      <c r="BH25" s="227">
        <v>0</v>
      </c>
      <c r="BI25" s="227">
        <v>0</v>
      </c>
      <c r="BJ25" s="227">
        <v>0</v>
      </c>
      <c r="BK25" s="227">
        <v>11.37</v>
      </c>
      <c r="BL25" s="227">
        <v>0</v>
      </c>
      <c r="BM25" s="227">
        <v>14.06</v>
      </c>
      <c r="BN25" s="228"/>
      <c r="BO25" s="226">
        <v>42035</v>
      </c>
      <c r="BP25" s="227">
        <v>-0.8</v>
      </c>
      <c r="BQ25" s="227">
        <v>-15.3</v>
      </c>
      <c r="BR25" s="227">
        <v>-2.2999999999999998</v>
      </c>
      <c r="BS25" s="227">
        <v>-0.4</v>
      </c>
      <c r="BT25" s="227">
        <v>0</v>
      </c>
      <c r="BU25" s="227">
        <v>-0.3</v>
      </c>
      <c r="BV25" s="227">
        <v>0.1</v>
      </c>
      <c r="BW25" s="227">
        <v>-0.1</v>
      </c>
      <c r="BX25" s="227">
        <v>0.1</v>
      </c>
      <c r="BY25" s="227">
        <v>-0.5</v>
      </c>
      <c r="BZ25" s="227">
        <v>0.4</v>
      </c>
      <c r="CA25" s="227">
        <v>-0.1</v>
      </c>
      <c r="CB25" s="227">
        <v>-0.2</v>
      </c>
      <c r="CC25" s="227">
        <v>0.1</v>
      </c>
      <c r="CD25" s="227">
        <v>-7.8</v>
      </c>
      <c r="CE25" s="227">
        <v>-1.9</v>
      </c>
      <c r="CF25" s="227">
        <v>0.1</v>
      </c>
      <c r="CG25" s="227">
        <v>-3</v>
      </c>
      <c r="CH25" s="227">
        <v>-0.8</v>
      </c>
      <c r="CI25" s="227">
        <v>-0.4</v>
      </c>
      <c r="CJ25" s="227">
        <v>-2.5</v>
      </c>
      <c r="CK25" s="227">
        <v>-2.1</v>
      </c>
      <c r="CL25" s="227">
        <v>-0.3</v>
      </c>
      <c r="CM25" s="227">
        <v>-0.2</v>
      </c>
      <c r="CN25" s="227">
        <v>0</v>
      </c>
      <c r="CO25" s="227">
        <v>-0.2</v>
      </c>
      <c r="CP25" s="227">
        <v>0.2</v>
      </c>
      <c r="CQ25" s="227">
        <v>0</v>
      </c>
      <c r="CR25" s="227">
        <v>-0.5</v>
      </c>
      <c r="CS25" s="227">
        <v>0.2</v>
      </c>
      <c r="CT25" s="227">
        <v>-0.2</v>
      </c>
      <c r="CU25" s="227">
        <v>0.5</v>
      </c>
    </row>
    <row r="26" spans="1:99" ht="15">
      <c r="K26" s="206"/>
      <c r="L26" s="221" t="s">
        <v>203</v>
      </c>
      <c r="M26" s="222">
        <f>VLOOKUP(M4,$Z:$BM,20,FALSE)</f>
        <v>-3.7</v>
      </c>
      <c r="N26" s="222">
        <f>VLOOKUP(N4,$Z:$BM,20,FALSE)</f>
        <v>-0.3</v>
      </c>
      <c r="O26" s="222">
        <f>VLOOKUP(O4,$Z:$BM,20,FALSE)</f>
        <v>8.9</v>
      </c>
      <c r="P26" s="222">
        <f t="shared" si="0"/>
        <v>12.7</v>
      </c>
      <c r="Q26" s="223">
        <f t="shared" si="1"/>
        <v>3.7999999999999989</v>
      </c>
      <c r="R26" s="221" t="s">
        <v>302</v>
      </c>
      <c r="S26" s="222">
        <f>VLOOKUP(S4,$BO:$CU,20,FALSE)</f>
        <v>-0.3</v>
      </c>
      <c r="T26" s="222">
        <f>VLOOKUP(T4,$BO:$CU,20,FALSE)</f>
        <v>0.6</v>
      </c>
      <c r="U26" s="222">
        <f>VLOOKUP(U4,$BO:$CU,20,FALSE)</f>
        <v>1.7</v>
      </c>
      <c r="V26" s="222">
        <f t="shared" si="3"/>
        <v>1.5</v>
      </c>
      <c r="W26" s="224">
        <f t="shared" si="2"/>
        <v>-0.19999999999999996</v>
      </c>
      <c r="X26" s="198" t="s">
        <v>302</v>
      </c>
      <c r="Y26" s="225">
        <v>20</v>
      </c>
      <c r="Z26" s="226">
        <v>35915</v>
      </c>
      <c r="AA26" s="227">
        <v>-0.75</v>
      </c>
      <c r="AB26" s="227">
        <v>8.4499999999999993</v>
      </c>
      <c r="AC26" s="227">
        <v>-1.05</v>
      </c>
      <c r="AD26" s="227">
        <v>-7.72</v>
      </c>
      <c r="AE26" s="227">
        <v>0</v>
      </c>
      <c r="AF26" s="227">
        <v>0</v>
      </c>
      <c r="AG26" s="227">
        <v>-5.83</v>
      </c>
      <c r="AH26" s="227">
        <v>1.48</v>
      </c>
      <c r="AI26" s="227">
        <v>-0.33</v>
      </c>
      <c r="AJ26" s="227">
        <v>-1.87</v>
      </c>
      <c r="AK26" s="227">
        <v>0</v>
      </c>
      <c r="AL26" s="227">
        <v>-3.92</v>
      </c>
      <c r="AM26" s="227">
        <v>-6.78</v>
      </c>
      <c r="AN26" s="227">
        <v>2.33</v>
      </c>
      <c r="AO26" s="227">
        <v>-5.79</v>
      </c>
      <c r="AP26" s="227">
        <v>0</v>
      </c>
      <c r="AQ26" s="227">
        <v>-1.68</v>
      </c>
      <c r="AR26" s="227">
        <v>0</v>
      </c>
      <c r="AS26" s="227">
        <v>0</v>
      </c>
      <c r="AT26" s="227">
        <v>-4.78</v>
      </c>
      <c r="AU26" s="227">
        <v>-12.47</v>
      </c>
      <c r="AV26" s="227">
        <v>0</v>
      </c>
      <c r="AW26" s="227">
        <v>0</v>
      </c>
      <c r="AX26" s="227">
        <v>-4.6900000000000004</v>
      </c>
      <c r="AY26" s="227">
        <v>-11.62</v>
      </c>
      <c r="AZ26" s="227">
        <v>-1.96</v>
      </c>
      <c r="BA26" s="227">
        <v>0</v>
      </c>
      <c r="BB26" s="227">
        <v>0</v>
      </c>
      <c r="BC26" s="227">
        <v>0</v>
      </c>
      <c r="BD26" s="227">
        <v>-2.02</v>
      </c>
      <c r="BE26" s="227">
        <v>-3.72</v>
      </c>
      <c r="BF26" s="227">
        <v>-7.1</v>
      </c>
      <c r="BG26" s="227">
        <v>2.4700000000000002</v>
      </c>
      <c r="BH26" s="227">
        <v>0</v>
      </c>
      <c r="BI26" s="227">
        <v>0</v>
      </c>
      <c r="BJ26" s="227">
        <v>0</v>
      </c>
      <c r="BK26" s="227">
        <v>8.31</v>
      </c>
      <c r="BL26" s="227">
        <v>0</v>
      </c>
      <c r="BM26" s="227">
        <v>17.239999999999998</v>
      </c>
      <c r="BN26" s="228"/>
      <c r="BO26" s="226">
        <v>42063</v>
      </c>
      <c r="BP26" s="227">
        <v>-0.9</v>
      </c>
      <c r="BQ26" s="227">
        <v>-15.7</v>
      </c>
      <c r="BR26" s="227">
        <v>-1.3</v>
      </c>
      <c r="BS26" s="227">
        <v>-0.9</v>
      </c>
      <c r="BT26" s="227">
        <v>-0.2</v>
      </c>
      <c r="BU26" s="227">
        <v>-0.1</v>
      </c>
      <c r="BV26" s="227">
        <v>0</v>
      </c>
      <c r="BW26" s="227">
        <v>0</v>
      </c>
      <c r="BX26" s="227">
        <v>0</v>
      </c>
      <c r="BY26" s="227">
        <v>-0.3</v>
      </c>
      <c r="BZ26" s="227">
        <v>0.1</v>
      </c>
      <c r="CA26" s="227">
        <v>0</v>
      </c>
      <c r="CB26" s="227">
        <v>-0.2</v>
      </c>
      <c r="CC26" s="227">
        <v>0</v>
      </c>
      <c r="CD26" s="227">
        <v>-3.1</v>
      </c>
      <c r="CE26" s="227">
        <v>-1</v>
      </c>
      <c r="CF26" s="227">
        <v>0.1</v>
      </c>
      <c r="CG26" s="227">
        <v>-0.9</v>
      </c>
      <c r="CH26" s="227">
        <v>-0.3</v>
      </c>
      <c r="CI26" s="227">
        <v>-0.3</v>
      </c>
      <c r="CJ26" s="227">
        <v>-2.7</v>
      </c>
      <c r="CK26" s="227">
        <v>-1.5</v>
      </c>
      <c r="CL26" s="227">
        <v>-0.3</v>
      </c>
      <c r="CM26" s="227">
        <v>-0.1</v>
      </c>
      <c r="CN26" s="227">
        <v>0</v>
      </c>
      <c r="CO26" s="227">
        <v>0</v>
      </c>
      <c r="CP26" s="227">
        <v>-0.1</v>
      </c>
      <c r="CQ26" s="227">
        <v>0</v>
      </c>
      <c r="CR26" s="227">
        <v>0</v>
      </c>
      <c r="CS26" s="227">
        <v>0</v>
      </c>
      <c r="CT26" s="227">
        <v>0.4</v>
      </c>
      <c r="CU26" s="227">
        <v>0</v>
      </c>
    </row>
    <row r="27" spans="1:99" ht="15">
      <c r="K27" s="206"/>
      <c r="L27" s="221" t="s">
        <v>204</v>
      </c>
      <c r="M27" s="222">
        <f>VLOOKUP(M4,$Z:$BM,21,FALSE)</f>
        <v>-4.7</v>
      </c>
      <c r="N27" s="222">
        <f>VLOOKUP(N4,$Z:$BM,21,FALSE)</f>
        <v>-4.5999999999999996</v>
      </c>
      <c r="O27" s="222">
        <f>VLOOKUP(O4,$Z:$BM,21,FALSE)</f>
        <v>-4.7</v>
      </c>
      <c r="P27" s="222">
        <f t="shared" si="0"/>
        <v>-4.5</v>
      </c>
      <c r="Q27" s="223">
        <f t="shared" si="1"/>
        <v>0.20000000000000018</v>
      </c>
      <c r="R27" s="221" t="s">
        <v>303</v>
      </c>
      <c r="S27" s="222">
        <f>VLOOKUP(S4,$BO:$CU,21,FALSE)</f>
        <v>-0.2</v>
      </c>
      <c r="T27" s="222">
        <f>VLOOKUP(T4,$BO:$CU,21,FALSE)</f>
        <v>-0.3</v>
      </c>
      <c r="U27" s="222">
        <f>VLOOKUP(U4,$BO:$CU,21,FALSE)</f>
        <v>-0.4</v>
      </c>
      <c r="V27" s="222">
        <f t="shared" si="3"/>
        <v>-0.6</v>
      </c>
      <c r="W27" s="224">
        <f t="shared" si="2"/>
        <v>-0.19999999999999996</v>
      </c>
      <c r="X27" s="198" t="s">
        <v>303</v>
      </c>
      <c r="Y27" s="225">
        <v>21</v>
      </c>
      <c r="Z27" s="226">
        <v>35946</v>
      </c>
      <c r="AA27" s="227">
        <v>-5.05</v>
      </c>
      <c r="AB27" s="227">
        <v>-0.04</v>
      </c>
      <c r="AC27" s="227">
        <v>-4.74</v>
      </c>
      <c r="AD27" s="227">
        <v>-8.93</v>
      </c>
      <c r="AE27" s="227">
        <v>0</v>
      </c>
      <c r="AF27" s="227">
        <v>0</v>
      </c>
      <c r="AG27" s="227">
        <v>-5.42</v>
      </c>
      <c r="AH27" s="227">
        <v>-1.1000000000000001</v>
      </c>
      <c r="AI27" s="227">
        <v>0.82</v>
      </c>
      <c r="AJ27" s="227">
        <v>-0.27</v>
      </c>
      <c r="AK27" s="227">
        <v>0</v>
      </c>
      <c r="AL27" s="227">
        <v>0.8</v>
      </c>
      <c r="AM27" s="227">
        <v>-7.52</v>
      </c>
      <c r="AN27" s="227">
        <v>1.07</v>
      </c>
      <c r="AO27" s="227">
        <v>-2.71</v>
      </c>
      <c r="AP27" s="227">
        <v>0</v>
      </c>
      <c r="AQ27" s="227">
        <v>-2.54</v>
      </c>
      <c r="AR27" s="227">
        <v>0</v>
      </c>
      <c r="AS27" s="227">
        <v>0</v>
      </c>
      <c r="AT27" s="227">
        <v>-5.04</v>
      </c>
      <c r="AU27" s="227">
        <v>-16.829999999999998</v>
      </c>
      <c r="AV27" s="227">
        <v>0</v>
      </c>
      <c r="AW27" s="227">
        <v>0</v>
      </c>
      <c r="AX27" s="227">
        <v>-4.8899999999999997</v>
      </c>
      <c r="AY27" s="227">
        <v>-13.15</v>
      </c>
      <c r="AZ27" s="227">
        <v>-2.83</v>
      </c>
      <c r="BA27" s="227">
        <v>0</v>
      </c>
      <c r="BB27" s="227">
        <v>0</v>
      </c>
      <c r="BC27" s="227">
        <v>0</v>
      </c>
      <c r="BD27" s="227">
        <v>-1.38</v>
      </c>
      <c r="BE27" s="227">
        <v>-3.22</v>
      </c>
      <c r="BF27" s="227">
        <v>-7.95</v>
      </c>
      <c r="BG27" s="227">
        <v>-0.56000000000000005</v>
      </c>
      <c r="BH27" s="227">
        <v>0</v>
      </c>
      <c r="BI27" s="227">
        <v>0</v>
      </c>
      <c r="BJ27" s="227">
        <v>0</v>
      </c>
      <c r="BK27" s="227">
        <v>6.54</v>
      </c>
      <c r="BL27" s="227">
        <v>0</v>
      </c>
      <c r="BM27" s="227">
        <v>12.11</v>
      </c>
      <c r="BN27" s="228"/>
      <c r="BO27" s="226">
        <v>42094</v>
      </c>
      <c r="BP27" s="227">
        <v>-1.9</v>
      </c>
      <c r="BQ27" s="227">
        <v>5.4</v>
      </c>
      <c r="BR27" s="227">
        <v>-2.6</v>
      </c>
      <c r="BS27" s="227">
        <v>-1.3</v>
      </c>
      <c r="BT27" s="227">
        <v>-0.4</v>
      </c>
      <c r="BU27" s="227">
        <v>-0.1</v>
      </c>
      <c r="BV27" s="227">
        <v>-0.1</v>
      </c>
      <c r="BW27" s="227">
        <v>0.1</v>
      </c>
      <c r="BX27" s="227">
        <v>0</v>
      </c>
      <c r="BY27" s="227">
        <v>-0.2</v>
      </c>
      <c r="BZ27" s="227">
        <v>0.1</v>
      </c>
      <c r="CA27" s="227">
        <v>0.1</v>
      </c>
      <c r="CB27" s="227">
        <v>-0.1</v>
      </c>
      <c r="CC27" s="227">
        <v>0</v>
      </c>
      <c r="CD27" s="227">
        <v>3.7</v>
      </c>
      <c r="CE27" s="227">
        <v>0.5</v>
      </c>
      <c r="CF27" s="227">
        <v>0.1</v>
      </c>
      <c r="CG27" s="227">
        <v>-0.5</v>
      </c>
      <c r="CH27" s="227">
        <v>-0.3</v>
      </c>
      <c r="CI27" s="227">
        <v>-0.4</v>
      </c>
      <c r="CJ27" s="227">
        <v>-1.3</v>
      </c>
      <c r="CK27" s="227">
        <v>-0.3</v>
      </c>
      <c r="CL27" s="227">
        <v>-0.3</v>
      </c>
      <c r="CM27" s="227">
        <v>-0.1</v>
      </c>
      <c r="CN27" s="227">
        <v>0</v>
      </c>
      <c r="CO27" s="227">
        <v>-0.1</v>
      </c>
      <c r="CP27" s="227">
        <v>-0.1</v>
      </c>
      <c r="CQ27" s="227">
        <v>0</v>
      </c>
      <c r="CR27" s="227">
        <v>0</v>
      </c>
      <c r="CS27" s="227">
        <v>0</v>
      </c>
      <c r="CT27" s="227">
        <v>-0.1</v>
      </c>
      <c r="CU27" s="227">
        <v>0.1</v>
      </c>
    </row>
    <row r="28" spans="1:99" ht="15">
      <c r="K28" s="206"/>
      <c r="L28" s="221" t="s">
        <v>205</v>
      </c>
      <c r="M28" s="222">
        <f>VLOOKUP(M4,$Z:$BM,22,FALSE)</f>
        <v>-6</v>
      </c>
      <c r="N28" s="222">
        <f>VLOOKUP(N4,$Z:$BM,22,FALSE)</f>
        <v>-2.2999999999999998</v>
      </c>
      <c r="O28" s="222">
        <f>VLOOKUP(O4,$Z:$BM,22,FALSE)</f>
        <v>5.4</v>
      </c>
      <c r="P28" s="222">
        <f t="shared" si="0"/>
        <v>8.5</v>
      </c>
      <c r="Q28" s="223">
        <f t="shared" si="1"/>
        <v>3.0999999999999996</v>
      </c>
      <c r="R28" s="221" t="s">
        <v>208</v>
      </c>
      <c r="S28" s="222">
        <f>VLOOKUP(S4,$BO:$CU,22,FALSE)</f>
        <v>0.1</v>
      </c>
      <c r="T28" s="222">
        <f>VLOOKUP(T4,$BO:$CU,22,FALSE)</f>
        <v>0.3</v>
      </c>
      <c r="U28" s="222">
        <f>VLOOKUP(U4,$BO:$CU,22,FALSE)</f>
        <v>0.6</v>
      </c>
      <c r="V28" s="222">
        <f t="shared" si="3"/>
        <v>1.2</v>
      </c>
      <c r="W28" s="224">
        <f t="shared" si="2"/>
        <v>0.6</v>
      </c>
      <c r="X28" s="198" t="s">
        <v>208</v>
      </c>
      <c r="Y28" s="225">
        <v>22</v>
      </c>
      <c r="Z28" s="226">
        <v>35976</v>
      </c>
      <c r="AA28" s="227">
        <v>-6.1</v>
      </c>
      <c r="AB28" s="227">
        <v>0.23</v>
      </c>
      <c r="AC28" s="227">
        <v>-0.18</v>
      </c>
      <c r="AD28" s="227">
        <v>-9.43</v>
      </c>
      <c r="AE28" s="227">
        <v>0</v>
      </c>
      <c r="AF28" s="227">
        <v>0</v>
      </c>
      <c r="AG28" s="227">
        <v>-5.69</v>
      </c>
      <c r="AH28" s="227">
        <v>2.64</v>
      </c>
      <c r="AI28" s="227">
        <v>1.31</v>
      </c>
      <c r="AJ28" s="227">
        <v>-5.1100000000000003</v>
      </c>
      <c r="AK28" s="227">
        <v>0</v>
      </c>
      <c r="AL28" s="227">
        <v>-2.59</v>
      </c>
      <c r="AM28" s="227">
        <v>-8.14</v>
      </c>
      <c r="AN28" s="227">
        <v>0.75</v>
      </c>
      <c r="AO28" s="227">
        <v>-2.69</v>
      </c>
      <c r="AP28" s="227">
        <v>0</v>
      </c>
      <c r="AQ28" s="227">
        <v>-6.86</v>
      </c>
      <c r="AR28" s="227">
        <v>0</v>
      </c>
      <c r="AS28" s="227">
        <v>0</v>
      </c>
      <c r="AT28" s="227">
        <v>-5.17</v>
      </c>
      <c r="AU28" s="227">
        <v>-15.9</v>
      </c>
      <c r="AV28" s="227">
        <v>0</v>
      </c>
      <c r="AW28" s="227">
        <v>0</v>
      </c>
      <c r="AX28" s="227">
        <v>-4.75</v>
      </c>
      <c r="AY28" s="227">
        <v>-14.08</v>
      </c>
      <c r="AZ28" s="227">
        <v>-3.07</v>
      </c>
      <c r="BA28" s="227">
        <v>0</v>
      </c>
      <c r="BB28" s="227">
        <v>0</v>
      </c>
      <c r="BC28" s="227">
        <v>0</v>
      </c>
      <c r="BD28" s="227">
        <v>-0.04</v>
      </c>
      <c r="BE28" s="227">
        <v>-3.49</v>
      </c>
      <c r="BF28" s="227">
        <v>-10.55</v>
      </c>
      <c r="BG28" s="227">
        <v>-0.52</v>
      </c>
      <c r="BH28" s="227">
        <v>0</v>
      </c>
      <c r="BI28" s="227">
        <v>0</v>
      </c>
      <c r="BJ28" s="227">
        <v>0</v>
      </c>
      <c r="BK28" s="227">
        <v>3.92</v>
      </c>
      <c r="BL28" s="227">
        <v>0</v>
      </c>
      <c r="BM28" s="227">
        <v>13.28</v>
      </c>
      <c r="BN28" s="228"/>
      <c r="BO28" s="226">
        <v>42124</v>
      </c>
      <c r="BP28" s="227">
        <v>-2.7</v>
      </c>
      <c r="BQ28" s="227">
        <v>1.2</v>
      </c>
      <c r="BR28" s="227">
        <v>-2.9</v>
      </c>
      <c r="BS28" s="227">
        <v>0.4</v>
      </c>
      <c r="BT28" s="227">
        <v>-0.6</v>
      </c>
      <c r="BU28" s="227">
        <v>-0.1</v>
      </c>
      <c r="BV28" s="227">
        <v>0</v>
      </c>
      <c r="BW28" s="227">
        <v>0.1</v>
      </c>
      <c r="BX28" s="227">
        <v>0</v>
      </c>
      <c r="BY28" s="227">
        <v>-0.1</v>
      </c>
      <c r="BZ28" s="227">
        <v>-0.3</v>
      </c>
      <c r="CA28" s="227">
        <v>-0.1</v>
      </c>
      <c r="CB28" s="227">
        <v>0</v>
      </c>
      <c r="CC28" s="227">
        <v>0</v>
      </c>
      <c r="CD28" s="227">
        <v>-1.5</v>
      </c>
      <c r="CE28" s="227">
        <v>0.5</v>
      </c>
      <c r="CF28" s="227">
        <v>0</v>
      </c>
      <c r="CG28" s="227">
        <v>0.4</v>
      </c>
      <c r="CH28" s="227">
        <v>0</v>
      </c>
      <c r="CI28" s="227">
        <v>-0.5</v>
      </c>
      <c r="CJ28" s="227">
        <v>-1</v>
      </c>
      <c r="CK28" s="227">
        <v>0.5</v>
      </c>
      <c r="CL28" s="227">
        <v>-0.3</v>
      </c>
      <c r="CM28" s="227">
        <v>-0.1</v>
      </c>
      <c r="CN28" s="227">
        <v>0</v>
      </c>
      <c r="CO28" s="227">
        <v>-0.2</v>
      </c>
      <c r="CP28" s="227">
        <v>0</v>
      </c>
      <c r="CQ28" s="227">
        <v>0</v>
      </c>
      <c r="CR28" s="227">
        <v>-0.1</v>
      </c>
      <c r="CS28" s="227">
        <v>-0.2</v>
      </c>
      <c r="CT28" s="227">
        <v>-0.7</v>
      </c>
      <c r="CU28" s="227">
        <v>0.2</v>
      </c>
    </row>
    <row r="29" spans="1:99" ht="15">
      <c r="K29" s="206"/>
      <c r="L29" s="221" t="s">
        <v>302</v>
      </c>
      <c r="M29" s="222">
        <f>VLOOKUP(M4,$Z:$BM,23,FALSE)</f>
        <v>-4.2</v>
      </c>
      <c r="N29" s="222">
        <f>VLOOKUP(N4,$Z:$BM,23,FALSE)</f>
        <v>-3.4</v>
      </c>
      <c r="O29" s="222">
        <f>VLOOKUP(O4,$Z:$BM,23,FALSE)</f>
        <v>-1.3</v>
      </c>
      <c r="P29" s="222">
        <f t="shared" si="0"/>
        <v>0.5</v>
      </c>
      <c r="Q29" s="223">
        <f t="shared" si="1"/>
        <v>1.8</v>
      </c>
      <c r="R29" s="221" t="s">
        <v>209</v>
      </c>
      <c r="S29" s="222">
        <f>VLOOKUP(S4,$BO:$CU,23,FALSE)</f>
        <v>4.5999999999999996</v>
      </c>
      <c r="T29" s="222">
        <f>VLOOKUP(T4,$BO:$CU,23,FALSE)</f>
        <v>1</v>
      </c>
      <c r="U29" s="222">
        <f>VLOOKUP(U4,$BO:$CU,23,FALSE)</f>
        <v>0.2</v>
      </c>
      <c r="V29" s="222">
        <f t="shared" si="3"/>
        <v>1.1000000000000001</v>
      </c>
      <c r="W29" s="224">
        <f t="shared" si="2"/>
        <v>0.90000000000000013</v>
      </c>
      <c r="X29" s="198" t="s">
        <v>209</v>
      </c>
      <c r="Y29" s="225">
        <v>23</v>
      </c>
      <c r="Z29" s="226">
        <v>36007</v>
      </c>
      <c r="AA29" s="227">
        <v>-7.24</v>
      </c>
      <c r="AB29" s="227">
        <v>-0.05</v>
      </c>
      <c r="AC29" s="227">
        <v>-0.6</v>
      </c>
      <c r="AD29" s="227">
        <v>-15.21</v>
      </c>
      <c r="AE29" s="227">
        <v>0</v>
      </c>
      <c r="AF29" s="227">
        <v>0</v>
      </c>
      <c r="AG29" s="227">
        <v>-4.12</v>
      </c>
      <c r="AH29" s="227">
        <v>0.12</v>
      </c>
      <c r="AI29" s="227">
        <v>-0.17</v>
      </c>
      <c r="AJ29" s="227">
        <v>-6.67</v>
      </c>
      <c r="AK29" s="227">
        <v>0</v>
      </c>
      <c r="AL29" s="227">
        <v>0.77</v>
      </c>
      <c r="AM29" s="227">
        <v>-15.9</v>
      </c>
      <c r="AN29" s="227">
        <v>-0.41</v>
      </c>
      <c r="AO29" s="227">
        <v>-6.35</v>
      </c>
      <c r="AP29" s="227">
        <v>0</v>
      </c>
      <c r="AQ29" s="227">
        <v>-4.79</v>
      </c>
      <c r="AR29" s="227">
        <v>0</v>
      </c>
      <c r="AS29" s="227">
        <v>0</v>
      </c>
      <c r="AT29" s="227">
        <v>-4.8</v>
      </c>
      <c r="AU29" s="227">
        <v>-17.21</v>
      </c>
      <c r="AV29" s="227">
        <v>0</v>
      </c>
      <c r="AW29" s="227">
        <v>0</v>
      </c>
      <c r="AX29" s="227">
        <v>-5.67</v>
      </c>
      <c r="AY29" s="227">
        <v>-13.15</v>
      </c>
      <c r="AZ29" s="227">
        <v>-2.5</v>
      </c>
      <c r="BA29" s="227">
        <v>0</v>
      </c>
      <c r="BB29" s="227">
        <v>0</v>
      </c>
      <c r="BC29" s="227">
        <v>0</v>
      </c>
      <c r="BD29" s="227">
        <v>-0.99</v>
      </c>
      <c r="BE29" s="227">
        <v>1.37</v>
      </c>
      <c r="BF29" s="227">
        <v>-8.99</v>
      </c>
      <c r="BG29" s="227">
        <v>0.28999999999999998</v>
      </c>
      <c r="BH29" s="227">
        <v>0</v>
      </c>
      <c r="BI29" s="227">
        <v>0</v>
      </c>
      <c r="BJ29" s="227">
        <v>0</v>
      </c>
      <c r="BK29" s="227">
        <v>2.06</v>
      </c>
      <c r="BL29" s="227">
        <v>0</v>
      </c>
      <c r="BM29" s="227">
        <v>13.52</v>
      </c>
      <c r="BN29" s="228"/>
      <c r="BO29" s="226">
        <v>42155</v>
      </c>
      <c r="BP29" s="227">
        <v>-3.1</v>
      </c>
      <c r="BQ29" s="227">
        <v>4.4000000000000004</v>
      </c>
      <c r="BR29" s="227">
        <v>-1</v>
      </c>
      <c r="BS29" s="227">
        <v>0.6</v>
      </c>
      <c r="BT29" s="227">
        <v>-0.5</v>
      </c>
      <c r="BU29" s="227">
        <v>0.1</v>
      </c>
      <c r="BV29" s="227">
        <v>0.1</v>
      </c>
      <c r="BW29" s="227">
        <v>0</v>
      </c>
      <c r="BX29" s="227">
        <v>0.1</v>
      </c>
      <c r="BY29" s="227">
        <v>0.1</v>
      </c>
      <c r="BZ29" s="227">
        <v>0</v>
      </c>
      <c r="CA29" s="227">
        <v>-0.2</v>
      </c>
      <c r="CB29" s="227">
        <v>-0.1</v>
      </c>
      <c r="CC29" s="227">
        <v>0</v>
      </c>
      <c r="CD29" s="227">
        <v>3.6</v>
      </c>
      <c r="CE29" s="227">
        <v>0.7</v>
      </c>
      <c r="CF29" s="227">
        <v>-0.1</v>
      </c>
      <c r="CG29" s="227">
        <v>1.3</v>
      </c>
      <c r="CH29" s="227">
        <v>0</v>
      </c>
      <c r="CI29" s="227">
        <v>-0.4</v>
      </c>
      <c r="CJ29" s="227">
        <v>-1.4</v>
      </c>
      <c r="CK29" s="227">
        <v>1.1000000000000001</v>
      </c>
      <c r="CL29" s="227">
        <v>-0.2</v>
      </c>
      <c r="CM29" s="227">
        <v>-0.1</v>
      </c>
      <c r="CN29" s="227">
        <v>0</v>
      </c>
      <c r="CO29" s="227">
        <v>-0.3</v>
      </c>
      <c r="CP29" s="227">
        <v>-0.1</v>
      </c>
      <c r="CQ29" s="227">
        <v>0</v>
      </c>
      <c r="CR29" s="227">
        <v>-0.2</v>
      </c>
      <c r="CS29" s="227">
        <v>-1.3</v>
      </c>
      <c r="CT29" s="227">
        <v>0</v>
      </c>
      <c r="CU29" s="227">
        <v>0.2</v>
      </c>
    </row>
    <row r="30" spans="1:99" ht="15">
      <c r="K30" s="206"/>
      <c r="L30" s="221" t="s">
        <v>303</v>
      </c>
      <c r="M30" s="222">
        <f>VLOOKUP(M4,$Z:$BM,24,FALSE)</f>
        <v>-4.9000000000000004</v>
      </c>
      <c r="N30" s="222">
        <f>VLOOKUP(N4,$Z:$BM,24,FALSE)</f>
        <v>-4.9000000000000004</v>
      </c>
      <c r="O30" s="222">
        <f>VLOOKUP(O4,$Z:$BM,24,FALSE)</f>
        <v>-5.5</v>
      </c>
      <c r="P30" s="222">
        <f t="shared" si="0"/>
        <v>-5.0999999999999996</v>
      </c>
      <c r="Q30" s="223">
        <f t="shared" si="1"/>
        <v>0.40000000000000036</v>
      </c>
      <c r="R30" s="221" t="s">
        <v>210</v>
      </c>
      <c r="S30" s="222">
        <f>VLOOKUP(S4,$BO:$CU,24,FALSE)</f>
        <v>0.3</v>
      </c>
      <c r="T30" s="222">
        <f>VLOOKUP(T4,$BO:$CU,24,FALSE)</f>
        <v>0.3</v>
      </c>
      <c r="U30" s="222">
        <f>VLOOKUP(U4,$BO:$CU,24,FALSE)</f>
        <v>0</v>
      </c>
      <c r="V30" s="222">
        <f t="shared" si="3"/>
        <v>0.1</v>
      </c>
      <c r="W30" s="224">
        <f t="shared" si="2"/>
        <v>0.1</v>
      </c>
      <c r="X30" s="198" t="s">
        <v>210</v>
      </c>
      <c r="Y30" s="225">
        <v>24</v>
      </c>
      <c r="Z30" s="226">
        <v>36038</v>
      </c>
      <c r="AA30" s="227">
        <v>-6.33</v>
      </c>
      <c r="AB30" s="227">
        <v>-1</v>
      </c>
      <c r="AC30" s="227">
        <v>-0.68</v>
      </c>
      <c r="AD30" s="227">
        <v>-12.23</v>
      </c>
      <c r="AE30" s="227">
        <v>0</v>
      </c>
      <c r="AF30" s="227">
        <v>0</v>
      </c>
      <c r="AG30" s="227">
        <v>-3.85</v>
      </c>
      <c r="AH30" s="227">
        <v>-2.17</v>
      </c>
      <c r="AI30" s="227">
        <v>3.77</v>
      </c>
      <c r="AJ30" s="227">
        <v>-8.93</v>
      </c>
      <c r="AK30" s="227">
        <v>0</v>
      </c>
      <c r="AL30" s="227">
        <v>-0.23</v>
      </c>
      <c r="AM30" s="227">
        <v>-14.42</v>
      </c>
      <c r="AN30" s="227">
        <v>-0.96</v>
      </c>
      <c r="AO30" s="227">
        <v>-7.69</v>
      </c>
      <c r="AP30" s="227">
        <v>0</v>
      </c>
      <c r="AQ30" s="227">
        <v>-2.95</v>
      </c>
      <c r="AR30" s="227">
        <v>0</v>
      </c>
      <c r="AS30" s="227">
        <v>0</v>
      </c>
      <c r="AT30" s="227">
        <v>-7.88</v>
      </c>
      <c r="AU30" s="227">
        <v>-15.23</v>
      </c>
      <c r="AV30" s="227">
        <v>0</v>
      </c>
      <c r="AW30" s="227">
        <v>0</v>
      </c>
      <c r="AX30" s="227">
        <v>-6.46</v>
      </c>
      <c r="AY30" s="227">
        <v>-14.35</v>
      </c>
      <c r="AZ30" s="227">
        <v>-5.42</v>
      </c>
      <c r="BA30" s="227">
        <v>0</v>
      </c>
      <c r="BB30" s="227">
        <v>0</v>
      </c>
      <c r="BC30" s="227">
        <v>0</v>
      </c>
      <c r="BD30" s="227">
        <v>-1.71</v>
      </c>
      <c r="BE30" s="227">
        <v>-4.8499999999999996</v>
      </c>
      <c r="BF30" s="227">
        <v>-12.96</v>
      </c>
      <c r="BG30" s="227">
        <v>1.83</v>
      </c>
      <c r="BH30" s="227">
        <v>0</v>
      </c>
      <c r="BI30" s="227">
        <v>0</v>
      </c>
      <c r="BJ30" s="227">
        <v>0</v>
      </c>
      <c r="BK30" s="227">
        <v>4.0599999999999996</v>
      </c>
      <c r="BL30" s="227">
        <v>0</v>
      </c>
      <c r="BM30" s="227">
        <v>15.25</v>
      </c>
      <c r="BN30" s="228"/>
      <c r="BO30" s="226">
        <v>42185</v>
      </c>
      <c r="BP30" s="227">
        <v>-2.7</v>
      </c>
      <c r="BQ30" s="227">
        <v>6</v>
      </c>
      <c r="BR30" s="227">
        <v>-0.5</v>
      </c>
      <c r="BS30" s="227">
        <v>-0.3</v>
      </c>
      <c r="BT30" s="227">
        <v>-0.1</v>
      </c>
      <c r="BU30" s="227">
        <v>-0.1</v>
      </c>
      <c r="BV30" s="227">
        <v>0</v>
      </c>
      <c r="BW30" s="227">
        <v>-0.1</v>
      </c>
      <c r="BX30" s="227">
        <v>0</v>
      </c>
      <c r="BY30" s="227">
        <v>-0.1</v>
      </c>
      <c r="BZ30" s="227">
        <v>0</v>
      </c>
      <c r="CA30" s="227">
        <v>-0.1</v>
      </c>
      <c r="CB30" s="227">
        <v>-0.1</v>
      </c>
      <c r="CC30" s="227">
        <v>-0.2</v>
      </c>
      <c r="CD30" s="227">
        <v>-0.2</v>
      </c>
      <c r="CE30" s="227">
        <v>-0.2</v>
      </c>
      <c r="CF30" s="227">
        <v>0</v>
      </c>
      <c r="CG30" s="227">
        <v>-1.8</v>
      </c>
      <c r="CH30" s="227">
        <v>-0.2</v>
      </c>
      <c r="CI30" s="227">
        <v>-0.6</v>
      </c>
      <c r="CJ30" s="227">
        <v>-2.1</v>
      </c>
      <c r="CK30" s="227">
        <v>-1.8</v>
      </c>
      <c r="CL30" s="227">
        <v>-0.2</v>
      </c>
      <c r="CM30" s="227">
        <v>0</v>
      </c>
      <c r="CN30" s="227">
        <v>0</v>
      </c>
      <c r="CO30" s="227">
        <v>0.1</v>
      </c>
      <c r="CP30" s="227">
        <v>-0.1</v>
      </c>
      <c r="CQ30" s="227">
        <v>0</v>
      </c>
      <c r="CR30" s="227">
        <v>-0.2</v>
      </c>
      <c r="CS30" s="227">
        <v>-0.8</v>
      </c>
      <c r="CT30" s="227">
        <v>-0.8</v>
      </c>
      <c r="CU30" s="227">
        <v>0.5</v>
      </c>
    </row>
    <row r="31" spans="1:99" ht="15">
      <c r="K31" s="206"/>
      <c r="L31" s="221" t="s">
        <v>208</v>
      </c>
      <c r="M31" s="222">
        <f>VLOOKUP(M4,$Z:$BM,25,FALSE)</f>
        <v>-3.4</v>
      </c>
      <c r="N31" s="222">
        <f>VLOOKUP(N4,$Z:$BM,25,FALSE)</f>
        <v>-2.5</v>
      </c>
      <c r="O31" s="222">
        <f>VLOOKUP(O4,$Z:$BM,25,FALSE)</f>
        <v>-1.1000000000000001</v>
      </c>
      <c r="P31" s="222">
        <f t="shared" si="0"/>
        <v>1</v>
      </c>
      <c r="Q31" s="223">
        <f t="shared" si="1"/>
        <v>2.1</v>
      </c>
      <c r="R31" s="221" t="s">
        <v>211</v>
      </c>
      <c r="S31" s="222">
        <f>VLOOKUP(S4,$BO:$CU,25,FALSE)</f>
        <v>-0.1</v>
      </c>
      <c r="T31" s="222">
        <f>VLOOKUP(T4,$BO:$CU,25,FALSE)</f>
        <v>-0.2</v>
      </c>
      <c r="U31" s="222">
        <f>VLOOKUP(U4,$BO:$CU,25,FALSE)</f>
        <v>0</v>
      </c>
      <c r="V31" s="222">
        <f t="shared" si="3"/>
        <v>0</v>
      </c>
      <c r="W31" s="224">
        <f t="shared" si="2"/>
        <v>0</v>
      </c>
      <c r="X31" s="198" t="s">
        <v>211</v>
      </c>
      <c r="Y31" s="225">
        <v>25</v>
      </c>
      <c r="Z31" s="226">
        <v>36068</v>
      </c>
      <c r="AA31" s="227">
        <v>-4.93</v>
      </c>
      <c r="AB31" s="227">
        <v>-0.89</v>
      </c>
      <c r="AC31" s="227">
        <v>-0.27</v>
      </c>
      <c r="AD31" s="227">
        <v>-13.77</v>
      </c>
      <c r="AE31" s="227">
        <v>0</v>
      </c>
      <c r="AF31" s="227">
        <v>0</v>
      </c>
      <c r="AG31" s="227">
        <v>6.97</v>
      </c>
      <c r="AH31" s="227">
        <v>-1.62</v>
      </c>
      <c r="AI31" s="227">
        <v>3.58</v>
      </c>
      <c r="AJ31" s="227">
        <v>-4.74</v>
      </c>
      <c r="AK31" s="227">
        <v>0</v>
      </c>
      <c r="AL31" s="227">
        <v>-0.48</v>
      </c>
      <c r="AM31" s="227">
        <v>-16.239999999999998</v>
      </c>
      <c r="AN31" s="227">
        <v>7.0000000000000007E-2</v>
      </c>
      <c r="AO31" s="227">
        <v>-9.0299999999999994</v>
      </c>
      <c r="AP31" s="227">
        <v>0</v>
      </c>
      <c r="AQ31" s="227">
        <v>-3.82</v>
      </c>
      <c r="AR31" s="227">
        <v>0</v>
      </c>
      <c r="AS31" s="227">
        <v>0</v>
      </c>
      <c r="AT31" s="227">
        <v>-3.58</v>
      </c>
      <c r="AU31" s="227">
        <v>-16.38</v>
      </c>
      <c r="AV31" s="227">
        <v>0</v>
      </c>
      <c r="AW31" s="227">
        <v>0</v>
      </c>
      <c r="AX31" s="227">
        <v>-6.19</v>
      </c>
      <c r="AY31" s="227">
        <v>-13</v>
      </c>
      <c r="AZ31" s="227">
        <v>-4.7699999999999996</v>
      </c>
      <c r="BA31" s="227">
        <v>0</v>
      </c>
      <c r="BB31" s="227">
        <v>0</v>
      </c>
      <c r="BC31" s="227">
        <v>0</v>
      </c>
      <c r="BD31" s="227">
        <v>0.69</v>
      </c>
      <c r="BE31" s="227">
        <v>-2.73</v>
      </c>
      <c r="BF31" s="227">
        <v>-12.32</v>
      </c>
      <c r="BG31" s="227">
        <v>-0.44</v>
      </c>
      <c r="BH31" s="227">
        <v>0</v>
      </c>
      <c r="BI31" s="227">
        <v>0</v>
      </c>
      <c r="BJ31" s="227">
        <v>0</v>
      </c>
      <c r="BK31" s="227">
        <v>0.53</v>
      </c>
      <c r="BL31" s="227">
        <v>0</v>
      </c>
      <c r="BM31" s="227">
        <v>16.87</v>
      </c>
      <c r="BN31" s="228"/>
      <c r="BO31" s="226">
        <v>42216</v>
      </c>
      <c r="BP31" s="227">
        <v>-1.1000000000000001</v>
      </c>
      <c r="BQ31" s="227">
        <v>-2.1</v>
      </c>
      <c r="BR31" s="227">
        <v>-1.8</v>
      </c>
      <c r="BS31" s="227">
        <v>-2.4</v>
      </c>
      <c r="BT31" s="227">
        <v>-0.2</v>
      </c>
      <c r="BU31" s="227">
        <v>0.2</v>
      </c>
      <c r="BV31" s="227">
        <v>-0.1</v>
      </c>
      <c r="BW31" s="227">
        <v>0</v>
      </c>
      <c r="BX31" s="227">
        <v>0</v>
      </c>
      <c r="BY31" s="227">
        <v>-0.2</v>
      </c>
      <c r="BZ31" s="227">
        <v>0</v>
      </c>
      <c r="CA31" s="227">
        <v>-0.1</v>
      </c>
      <c r="CB31" s="227">
        <v>-0.1</v>
      </c>
      <c r="CC31" s="227">
        <v>-0.1</v>
      </c>
      <c r="CD31" s="227">
        <v>-2.2999999999999998</v>
      </c>
      <c r="CE31" s="227">
        <v>-0.7</v>
      </c>
      <c r="CF31" s="227">
        <v>0</v>
      </c>
      <c r="CG31" s="227">
        <v>-1.3</v>
      </c>
      <c r="CH31" s="227">
        <v>-0.4</v>
      </c>
      <c r="CI31" s="227">
        <v>-0.7</v>
      </c>
      <c r="CJ31" s="227">
        <v>-3</v>
      </c>
      <c r="CK31" s="227">
        <v>-1.9</v>
      </c>
      <c r="CL31" s="227">
        <v>-0.4</v>
      </c>
      <c r="CM31" s="227">
        <v>-0.2</v>
      </c>
      <c r="CN31" s="227">
        <v>0</v>
      </c>
      <c r="CO31" s="227">
        <v>-0.2</v>
      </c>
      <c r="CP31" s="227">
        <v>-0.2</v>
      </c>
      <c r="CQ31" s="227">
        <v>0</v>
      </c>
      <c r="CR31" s="227">
        <v>-0.3</v>
      </c>
      <c r="CS31" s="227">
        <v>-0.3</v>
      </c>
      <c r="CT31" s="227">
        <v>-0.3</v>
      </c>
      <c r="CU31" s="227">
        <v>0.1</v>
      </c>
    </row>
    <row r="32" spans="1:99" ht="15">
      <c r="K32" s="206"/>
      <c r="L32" s="221" t="s">
        <v>209</v>
      </c>
      <c r="M32" s="222">
        <f>VLOOKUP(M4,$Z:$BM,26,FALSE)</f>
        <v>22.1</v>
      </c>
      <c r="N32" s="222">
        <f>VLOOKUP(N4,$Z:$BM,26,FALSE)</f>
        <v>22.4</v>
      </c>
      <c r="O32" s="222">
        <f>VLOOKUP(O4,$Z:$BM,26,FALSE)</f>
        <v>22.5</v>
      </c>
      <c r="P32" s="222">
        <f t="shared" si="0"/>
        <v>24</v>
      </c>
      <c r="Q32" s="223">
        <f t="shared" si="1"/>
        <v>1.5</v>
      </c>
      <c r="R32" s="221" t="s">
        <v>212</v>
      </c>
      <c r="S32" s="222">
        <f>VLOOKUP(S4,$BO:$CU,26,FALSE)</f>
        <v>-0.1</v>
      </c>
      <c r="T32" s="222">
        <f>VLOOKUP(T4,$BO:$CU,26,FALSE)</f>
        <v>0</v>
      </c>
      <c r="U32" s="222">
        <f>VLOOKUP(U4,$BO:$CU,26,FALSE)</f>
        <v>-0.2</v>
      </c>
      <c r="V32" s="222">
        <f t="shared" si="3"/>
        <v>0</v>
      </c>
      <c r="W32" s="224">
        <f t="shared" si="2"/>
        <v>0.2</v>
      </c>
      <c r="X32" s="198" t="s">
        <v>212</v>
      </c>
      <c r="Y32" s="225">
        <v>26</v>
      </c>
      <c r="Z32" s="226">
        <v>36099</v>
      </c>
      <c r="AA32" s="227">
        <v>-8.06</v>
      </c>
      <c r="AB32" s="227">
        <v>-3.23</v>
      </c>
      <c r="AC32" s="227">
        <v>0.06</v>
      </c>
      <c r="AD32" s="227">
        <v>-17.21</v>
      </c>
      <c r="AE32" s="227">
        <v>0</v>
      </c>
      <c r="AF32" s="227">
        <v>0</v>
      </c>
      <c r="AG32" s="227">
        <v>-3.08</v>
      </c>
      <c r="AH32" s="227">
        <v>-2.86</v>
      </c>
      <c r="AI32" s="227">
        <v>1.4</v>
      </c>
      <c r="AJ32" s="227">
        <v>-6.18</v>
      </c>
      <c r="AK32" s="227">
        <v>0</v>
      </c>
      <c r="AL32" s="227">
        <v>-0.86</v>
      </c>
      <c r="AM32" s="227">
        <v>-8.61</v>
      </c>
      <c r="AN32" s="227">
        <v>-1.07</v>
      </c>
      <c r="AO32" s="227">
        <v>-6.3</v>
      </c>
      <c r="AP32" s="227">
        <v>0</v>
      </c>
      <c r="AQ32" s="227">
        <v>-2.87</v>
      </c>
      <c r="AR32" s="227">
        <v>0</v>
      </c>
      <c r="AS32" s="227">
        <v>0</v>
      </c>
      <c r="AT32" s="227">
        <v>-1.82</v>
      </c>
      <c r="AU32" s="227">
        <v>-17.88</v>
      </c>
      <c r="AV32" s="227">
        <v>0</v>
      </c>
      <c r="AW32" s="227">
        <v>0</v>
      </c>
      <c r="AX32" s="227">
        <v>-7.79</v>
      </c>
      <c r="AY32" s="227">
        <v>-12.62</v>
      </c>
      <c r="AZ32" s="227">
        <v>-6.38</v>
      </c>
      <c r="BA32" s="227">
        <v>0</v>
      </c>
      <c r="BB32" s="227">
        <v>0</v>
      </c>
      <c r="BC32" s="227">
        <v>0</v>
      </c>
      <c r="BD32" s="227">
        <v>-1.7</v>
      </c>
      <c r="BE32" s="227">
        <v>-2.9</v>
      </c>
      <c r="BF32" s="227">
        <v>-10.48</v>
      </c>
      <c r="BG32" s="227">
        <v>-4.7300000000000004</v>
      </c>
      <c r="BH32" s="227">
        <v>0</v>
      </c>
      <c r="BI32" s="227">
        <v>0</v>
      </c>
      <c r="BJ32" s="227">
        <v>0</v>
      </c>
      <c r="BK32" s="227">
        <v>3.14</v>
      </c>
      <c r="BL32" s="227">
        <v>0</v>
      </c>
      <c r="BM32" s="227">
        <v>18.809999999999999</v>
      </c>
      <c r="BN32" s="228"/>
      <c r="BO32" s="226">
        <v>42247</v>
      </c>
      <c r="BP32" s="227">
        <v>-1.7</v>
      </c>
      <c r="BQ32" s="227">
        <v>-5.7</v>
      </c>
      <c r="BR32" s="227">
        <v>-1.4</v>
      </c>
      <c r="BS32" s="227">
        <v>-2.5</v>
      </c>
      <c r="BT32" s="227">
        <v>-0.3</v>
      </c>
      <c r="BU32" s="227">
        <v>-0.1</v>
      </c>
      <c r="BV32" s="227">
        <v>0.1</v>
      </c>
      <c r="BW32" s="227">
        <v>-0.1</v>
      </c>
      <c r="BX32" s="227">
        <v>0</v>
      </c>
      <c r="BY32" s="227">
        <v>-0.2</v>
      </c>
      <c r="BZ32" s="227">
        <v>0</v>
      </c>
      <c r="CA32" s="227">
        <v>-0.1</v>
      </c>
      <c r="CB32" s="227">
        <v>-0.2</v>
      </c>
      <c r="CC32" s="227">
        <v>-0.2</v>
      </c>
      <c r="CD32" s="227">
        <v>-6.1</v>
      </c>
      <c r="CE32" s="227">
        <v>-1.5</v>
      </c>
      <c r="CF32" s="227">
        <v>0.1</v>
      </c>
      <c r="CG32" s="227">
        <v>-1.8</v>
      </c>
      <c r="CH32" s="227">
        <v>-0.4</v>
      </c>
      <c r="CI32" s="227">
        <v>-0.6</v>
      </c>
      <c r="CJ32" s="227">
        <v>-1.3</v>
      </c>
      <c r="CK32" s="227">
        <v>-2.2999999999999998</v>
      </c>
      <c r="CL32" s="227">
        <v>-0.4</v>
      </c>
      <c r="CM32" s="227">
        <v>-0.2</v>
      </c>
      <c r="CN32" s="227">
        <v>0</v>
      </c>
      <c r="CO32" s="227">
        <v>-0.1</v>
      </c>
      <c r="CP32" s="227">
        <v>0</v>
      </c>
      <c r="CQ32" s="227">
        <v>0</v>
      </c>
      <c r="CR32" s="227">
        <v>-0.3</v>
      </c>
      <c r="CS32" s="227">
        <v>0</v>
      </c>
      <c r="CT32" s="227">
        <v>-0.4</v>
      </c>
      <c r="CU32" s="227">
        <v>0.1</v>
      </c>
    </row>
    <row r="33" spans="1:100" ht="15">
      <c r="K33" s="206"/>
      <c r="L33" s="221" t="s">
        <v>210</v>
      </c>
      <c r="M33" s="222">
        <f>VLOOKUP(M4,$Z:$BM,27,FALSE)</f>
        <v>-0.2</v>
      </c>
      <c r="N33" s="222">
        <f>VLOOKUP(N4,$Z:$BM,27,FALSE)</f>
        <v>0.2</v>
      </c>
      <c r="O33" s="222">
        <f>VLOOKUP(O4,$Z:$BM,27,FALSE)</f>
        <v>0.5</v>
      </c>
      <c r="P33" s="222">
        <f t="shared" si="0"/>
        <v>0.8</v>
      </c>
      <c r="Q33" s="223">
        <f t="shared" si="1"/>
        <v>0.30000000000000004</v>
      </c>
      <c r="R33" s="221" t="s">
        <v>213</v>
      </c>
      <c r="S33" s="222">
        <f>VLOOKUP(S4,$BO:$CU,27,FALSE)</f>
        <v>-0.2</v>
      </c>
      <c r="T33" s="222">
        <f>VLOOKUP(T4,$BO:$CU,27,FALSE)</f>
        <v>-0.5</v>
      </c>
      <c r="U33" s="222">
        <f>VLOOKUP(U4,$BO:$CU,27,FALSE)</f>
        <v>0.1</v>
      </c>
      <c r="V33" s="222">
        <f t="shared" si="3"/>
        <v>-0.2</v>
      </c>
      <c r="W33" s="224">
        <f t="shared" si="2"/>
        <v>-0.30000000000000004</v>
      </c>
      <c r="X33" s="198" t="s">
        <v>213</v>
      </c>
      <c r="Y33" s="225">
        <v>27</v>
      </c>
      <c r="Z33" s="226">
        <v>36129</v>
      </c>
      <c r="AA33" s="227">
        <v>-7.7</v>
      </c>
      <c r="AB33" s="227">
        <v>-0.48</v>
      </c>
      <c r="AC33" s="227">
        <v>-2.86</v>
      </c>
      <c r="AD33" s="227">
        <v>-14.42</v>
      </c>
      <c r="AE33" s="227">
        <v>0</v>
      </c>
      <c r="AF33" s="227">
        <v>0</v>
      </c>
      <c r="AG33" s="227">
        <v>-2.21</v>
      </c>
      <c r="AH33" s="227">
        <v>-3.47</v>
      </c>
      <c r="AI33" s="227">
        <v>0.73</v>
      </c>
      <c r="AJ33" s="227">
        <v>-7.72</v>
      </c>
      <c r="AK33" s="227">
        <v>0</v>
      </c>
      <c r="AL33" s="227">
        <v>-4</v>
      </c>
      <c r="AM33" s="227">
        <v>-10.82</v>
      </c>
      <c r="AN33" s="227">
        <v>-2.4900000000000002</v>
      </c>
      <c r="AO33" s="227">
        <v>-6.6</v>
      </c>
      <c r="AP33" s="227">
        <v>0</v>
      </c>
      <c r="AQ33" s="227">
        <v>-5.03</v>
      </c>
      <c r="AR33" s="227">
        <v>0</v>
      </c>
      <c r="AS33" s="227">
        <v>0</v>
      </c>
      <c r="AT33" s="227">
        <v>-0.69</v>
      </c>
      <c r="AU33" s="227">
        <v>-20.68</v>
      </c>
      <c r="AV33" s="227">
        <v>0</v>
      </c>
      <c r="AW33" s="227">
        <v>0</v>
      </c>
      <c r="AX33" s="227">
        <v>-8.26</v>
      </c>
      <c r="AY33" s="227">
        <v>-12.59</v>
      </c>
      <c r="AZ33" s="227">
        <v>-5.63</v>
      </c>
      <c r="BA33" s="227">
        <v>0</v>
      </c>
      <c r="BB33" s="227">
        <v>0</v>
      </c>
      <c r="BC33" s="227">
        <v>0</v>
      </c>
      <c r="BD33" s="227">
        <v>-2.31</v>
      </c>
      <c r="BE33" s="227">
        <v>-7.81</v>
      </c>
      <c r="BF33" s="227">
        <v>-13.06</v>
      </c>
      <c r="BG33" s="227">
        <v>3.03</v>
      </c>
      <c r="BH33" s="227">
        <v>0</v>
      </c>
      <c r="BI33" s="227">
        <v>0</v>
      </c>
      <c r="BJ33" s="227">
        <v>0</v>
      </c>
      <c r="BK33" s="227">
        <v>4.51</v>
      </c>
      <c r="BL33" s="227">
        <v>0</v>
      </c>
      <c r="BM33" s="227">
        <v>14.57</v>
      </c>
      <c r="BN33" s="228"/>
      <c r="BO33" s="226">
        <v>42277</v>
      </c>
      <c r="BP33" s="227">
        <v>-1</v>
      </c>
      <c r="BQ33" s="227">
        <v>-7.3</v>
      </c>
      <c r="BR33" s="227">
        <v>-1.1000000000000001</v>
      </c>
      <c r="BS33" s="227">
        <v>-0.3</v>
      </c>
      <c r="BT33" s="227">
        <v>-0.2</v>
      </c>
      <c r="BU33" s="227">
        <v>-0.2</v>
      </c>
      <c r="BV33" s="227">
        <v>-0.2</v>
      </c>
      <c r="BW33" s="227">
        <v>-0.1</v>
      </c>
      <c r="BX33" s="227">
        <v>0</v>
      </c>
      <c r="BY33" s="227">
        <v>-0.1</v>
      </c>
      <c r="BZ33" s="227">
        <v>0.2</v>
      </c>
      <c r="CA33" s="227">
        <v>0</v>
      </c>
      <c r="CB33" s="227">
        <v>0</v>
      </c>
      <c r="CC33" s="227">
        <v>-0.1</v>
      </c>
      <c r="CD33" s="227">
        <v>-2.2000000000000002</v>
      </c>
      <c r="CE33" s="227">
        <v>-1.1000000000000001</v>
      </c>
      <c r="CF33" s="227">
        <v>-0.1</v>
      </c>
      <c r="CG33" s="227">
        <v>0</v>
      </c>
      <c r="CH33" s="227">
        <v>-0.2</v>
      </c>
      <c r="CI33" s="227">
        <v>-0.1</v>
      </c>
      <c r="CJ33" s="227">
        <v>-1.9</v>
      </c>
      <c r="CK33" s="227">
        <v>-0.5</v>
      </c>
      <c r="CL33" s="227">
        <v>-0.3</v>
      </c>
      <c r="CM33" s="227">
        <v>0</v>
      </c>
      <c r="CN33" s="227">
        <v>0</v>
      </c>
      <c r="CO33" s="227">
        <v>0</v>
      </c>
      <c r="CP33" s="227">
        <v>0</v>
      </c>
      <c r="CQ33" s="227">
        <v>0</v>
      </c>
      <c r="CR33" s="227">
        <v>0.3</v>
      </c>
      <c r="CS33" s="227">
        <v>0</v>
      </c>
      <c r="CT33" s="227">
        <v>-0.3</v>
      </c>
      <c r="CU33" s="227">
        <v>0</v>
      </c>
    </row>
    <row r="34" spans="1:100" ht="15">
      <c r="K34" s="206"/>
      <c r="L34" s="221" t="s">
        <v>211</v>
      </c>
      <c r="M34" s="222">
        <f>VLOOKUP(M4,$Z:$BM,28,FALSE)</f>
        <v>-1.1000000000000001</v>
      </c>
      <c r="N34" s="222">
        <f>VLOOKUP(N4,$Z:$BM,28,FALSE)</f>
        <v>-1.2</v>
      </c>
      <c r="O34" s="222">
        <f>VLOOKUP(O4,$Z:$BM,28,FALSE)</f>
        <v>-1</v>
      </c>
      <c r="P34" s="222">
        <f t="shared" si="0"/>
        <v>-0.9</v>
      </c>
      <c r="Q34" s="223">
        <f t="shared" si="1"/>
        <v>9.9999999999999978E-2</v>
      </c>
      <c r="R34" s="221" t="s">
        <v>214</v>
      </c>
      <c r="S34" s="222">
        <f>VLOOKUP(S4,$BO:$CU,28,FALSE)</f>
        <v>0</v>
      </c>
      <c r="T34" s="222">
        <f>VLOOKUP(T4,$BO:$CU,28,FALSE)</f>
        <v>0</v>
      </c>
      <c r="U34" s="222">
        <f>VLOOKUP(U4,$BO:$CU,28,FALSE)</f>
        <v>0</v>
      </c>
      <c r="V34" s="222">
        <f t="shared" si="3"/>
        <v>0</v>
      </c>
      <c r="W34" s="224">
        <f t="shared" si="2"/>
        <v>0</v>
      </c>
      <c r="X34" s="198" t="s">
        <v>214</v>
      </c>
      <c r="Y34" s="225">
        <v>28</v>
      </c>
      <c r="Z34" s="226">
        <v>36160</v>
      </c>
      <c r="AA34" s="227">
        <v>-6</v>
      </c>
      <c r="AB34" s="227">
        <v>-3.68</v>
      </c>
      <c r="AC34" s="227">
        <v>-1.35</v>
      </c>
      <c r="AD34" s="227">
        <v>-13.91</v>
      </c>
      <c r="AE34" s="227">
        <v>0</v>
      </c>
      <c r="AF34" s="227">
        <v>0</v>
      </c>
      <c r="AG34" s="227">
        <v>-1.28</v>
      </c>
      <c r="AH34" s="227">
        <v>-3.66</v>
      </c>
      <c r="AI34" s="227">
        <v>-0.6</v>
      </c>
      <c r="AJ34" s="227">
        <v>-5.26</v>
      </c>
      <c r="AK34" s="227">
        <v>0</v>
      </c>
      <c r="AL34" s="227">
        <v>-11.96</v>
      </c>
      <c r="AM34" s="227">
        <v>-10.08</v>
      </c>
      <c r="AN34" s="227">
        <v>-0.94</v>
      </c>
      <c r="AO34" s="227">
        <v>-6.89</v>
      </c>
      <c r="AP34" s="227">
        <v>0</v>
      </c>
      <c r="AQ34" s="227">
        <v>2.92</v>
      </c>
      <c r="AR34" s="227">
        <v>0</v>
      </c>
      <c r="AS34" s="227">
        <v>0</v>
      </c>
      <c r="AT34" s="227">
        <v>-2.72</v>
      </c>
      <c r="AU34" s="227">
        <v>-20</v>
      </c>
      <c r="AV34" s="227">
        <v>0</v>
      </c>
      <c r="AW34" s="227">
        <v>0</v>
      </c>
      <c r="AX34" s="227">
        <v>-7.29</v>
      </c>
      <c r="AY34" s="227">
        <v>-8.7799999999999994</v>
      </c>
      <c r="AZ34" s="227">
        <v>-7.82</v>
      </c>
      <c r="BA34" s="227">
        <v>0</v>
      </c>
      <c r="BB34" s="227">
        <v>0</v>
      </c>
      <c r="BC34" s="227">
        <v>0</v>
      </c>
      <c r="BD34" s="227">
        <v>-0.98</v>
      </c>
      <c r="BE34" s="227">
        <v>-5.44</v>
      </c>
      <c r="BF34" s="227">
        <v>-11.65</v>
      </c>
      <c r="BG34" s="227">
        <v>-9.4700000000000006</v>
      </c>
      <c r="BH34" s="227">
        <v>0</v>
      </c>
      <c r="BI34" s="227">
        <v>0</v>
      </c>
      <c r="BJ34" s="227">
        <v>0</v>
      </c>
      <c r="BK34" s="227">
        <v>1.62</v>
      </c>
      <c r="BL34" s="227">
        <v>0</v>
      </c>
      <c r="BM34" s="227">
        <v>15.97</v>
      </c>
      <c r="BN34" s="228"/>
      <c r="BO34" s="226">
        <v>42308</v>
      </c>
      <c r="BP34" s="227">
        <v>-0.9</v>
      </c>
      <c r="BQ34" s="227">
        <v>-2.7</v>
      </c>
      <c r="BR34" s="227">
        <v>-0.7</v>
      </c>
      <c r="BS34" s="227">
        <v>-0.9</v>
      </c>
      <c r="BT34" s="227">
        <v>-0.2</v>
      </c>
      <c r="BU34" s="227">
        <v>-0.5</v>
      </c>
      <c r="BV34" s="227">
        <v>0</v>
      </c>
      <c r="BW34" s="227">
        <v>-0.2</v>
      </c>
      <c r="BX34" s="227">
        <v>0</v>
      </c>
      <c r="BY34" s="227">
        <v>-0.1</v>
      </c>
      <c r="BZ34" s="227">
        <v>0.3</v>
      </c>
      <c r="CA34" s="227">
        <v>-0.2</v>
      </c>
      <c r="CB34" s="227">
        <v>0</v>
      </c>
      <c r="CC34" s="227">
        <v>0</v>
      </c>
      <c r="CD34" s="227">
        <v>0.2</v>
      </c>
      <c r="CE34" s="227">
        <v>-0.7</v>
      </c>
      <c r="CF34" s="227">
        <v>-0.1</v>
      </c>
      <c r="CG34" s="227">
        <v>-1.1000000000000001</v>
      </c>
      <c r="CH34" s="227">
        <v>-0.3</v>
      </c>
      <c r="CI34" s="227">
        <v>-0.1</v>
      </c>
      <c r="CJ34" s="227">
        <v>-1.8</v>
      </c>
      <c r="CK34" s="227">
        <v>-1</v>
      </c>
      <c r="CL34" s="227">
        <v>-0.5</v>
      </c>
      <c r="CM34" s="227">
        <v>-0.1</v>
      </c>
      <c r="CN34" s="227">
        <v>0</v>
      </c>
      <c r="CO34" s="227">
        <v>-0.1</v>
      </c>
      <c r="CP34" s="227">
        <v>0.1</v>
      </c>
      <c r="CQ34" s="227">
        <v>0</v>
      </c>
      <c r="CR34" s="227">
        <v>-0.3</v>
      </c>
      <c r="CS34" s="227">
        <v>0</v>
      </c>
      <c r="CT34" s="227">
        <v>0</v>
      </c>
      <c r="CU34" s="227">
        <v>0</v>
      </c>
    </row>
    <row r="35" spans="1:100" ht="15">
      <c r="K35" s="206"/>
      <c r="L35" s="221" t="s">
        <v>212</v>
      </c>
      <c r="M35" s="222">
        <f>VLOOKUP(M4,$Z:$BM,29,FALSE)</f>
        <v>-1</v>
      </c>
      <c r="N35" s="222">
        <f>VLOOKUP(N4,$Z:$BM,29,FALSE)</f>
        <v>-1</v>
      </c>
      <c r="O35" s="222">
        <f>VLOOKUP(O4,$Z:$BM,29,FALSE)</f>
        <v>-0.9</v>
      </c>
      <c r="P35" s="222">
        <f t="shared" si="0"/>
        <v>0</v>
      </c>
      <c r="Q35" s="223">
        <f t="shared" si="1"/>
        <v>0.9</v>
      </c>
      <c r="R35" s="221" t="s">
        <v>215</v>
      </c>
      <c r="S35" s="222">
        <f>VLOOKUP(S4,$BO:$CU,29,FALSE)</f>
        <v>1.2</v>
      </c>
      <c r="T35" s="222">
        <f>VLOOKUP(T4,$BO:$CU,29,FALSE)</f>
        <v>1.1000000000000001</v>
      </c>
      <c r="U35" s="222">
        <f>VLOOKUP(U4,$BO:$CU,29,FALSE)</f>
        <v>0.3</v>
      </c>
      <c r="V35" s="222">
        <f t="shared" si="3"/>
        <v>0</v>
      </c>
      <c r="W35" s="224">
        <f t="shared" si="2"/>
        <v>-0.3</v>
      </c>
      <c r="X35" s="198" t="s">
        <v>215</v>
      </c>
      <c r="Y35" s="225">
        <v>29</v>
      </c>
      <c r="Z35" s="226">
        <v>36191</v>
      </c>
      <c r="AA35" s="227">
        <v>-5.59</v>
      </c>
      <c r="AB35" s="227">
        <v>-1.63</v>
      </c>
      <c r="AC35" s="227">
        <v>-2.79</v>
      </c>
      <c r="AD35" s="227">
        <v>-11.7</v>
      </c>
      <c r="AE35" s="227">
        <v>0</v>
      </c>
      <c r="AF35" s="227">
        <v>0</v>
      </c>
      <c r="AG35" s="227">
        <v>-2.85</v>
      </c>
      <c r="AH35" s="227">
        <v>-2.0499999999999998</v>
      </c>
      <c r="AI35" s="227">
        <v>2.2000000000000002</v>
      </c>
      <c r="AJ35" s="227">
        <v>-9.17</v>
      </c>
      <c r="AK35" s="227">
        <v>0</v>
      </c>
      <c r="AL35" s="227">
        <v>-8.6999999999999993</v>
      </c>
      <c r="AM35" s="227">
        <v>-9.02</v>
      </c>
      <c r="AN35" s="227">
        <v>-4.33</v>
      </c>
      <c r="AO35" s="227">
        <v>-6.76</v>
      </c>
      <c r="AP35" s="227">
        <v>0</v>
      </c>
      <c r="AQ35" s="227">
        <v>-8.2100000000000009</v>
      </c>
      <c r="AR35" s="227">
        <v>-6.28</v>
      </c>
      <c r="AS35" s="227">
        <v>0</v>
      </c>
      <c r="AT35" s="227">
        <v>-2.8</v>
      </c>
      <c r="AU35" s="227">
        <v>-17.53</v>
      </c>
      <c r="AV35" s="227">
        <v>0</v>
      </c>
      <c r="AW35" s="227">
        <v>0</v>
      </c>
      <c r="AX35" s="227">
        <v>-7.58</v>
      </c>
      <c r="AY35" s="227">
        <v>-7.87</v>
      </c>
      <c r="AZ35" s="227">
        <v>-4.84</v>
      </c>
      <c r="BA35" s="227">
        <v>0</v>
      </c>
      <c r="BB35" s="227">
        <v>0</v>
      </c>
      <c r="BC35" s="227">
        <v>0</v>
      </c>
      <c r="BD35" s="227">
        <v>-0.43</v>
      </c>
      <c r="BE35" s="227">
        <v>-3.98</v>
      </c>
      <c r="BF35" s="227">
        <v>-10.15</v>
      </c>
      <c r="BG35" s="227">
        <v>0.45</v>
      </c>
      <c r="BH35" s="227">
        <v>-9.1300000000000008</v>
      </c>
      <c r="BI35" s="227">
        <v>0</v>
      </c>
      <c r="BJ35" s="227">
        <v>0</v>
      </c>
      <c r="BK35" s="227">
        <v>1.25</v>
      </c>
      <c r="BL35" s="227">
        <v>0</v>
      </c>
      <c r="BM35" s="227">
        <v>20.440000000000001</v>
      </c>
      <c r="BN35" s="228"/>
      <c r="BO35" s="226">
        <v>42338</v>
      </c>
      <c r="BP35" s="227">
        <v>-1.1000000000000001</v>
      </c>
      <c r="BQ35" s="227">
        <v>-1.5</v>
      </c>
      <c r="BR35" s="227">
        <v>-1.3</v>
      </c>
      <c r="BS35" s="227">
        <v>-1.7</v>
      </c>
      <c r="BT35" s="227">
        <v>0</v>
      </c>
      <c r="BU35" s="227">
        <v>-0.4</v>
      </c>
      <c r="BV35" s="227">
        <v>-0.1</v>
      </c>
      <c r="BW35" s="227">
        <v>-0.1</v>
      </c>
      <c r="BX35" s="227">
        <v>0</v>
      </c>
      <c r="BY35" s="227">
        <v>-0.2</v>
      </c>
      <c r="BZ35" s="227">
        <v>0</v>
      </c>
      <c r="CA35" s="227">
        <v>-0.1</v>
      </c>
      <c r="CB35" s="227">
        <v>-0.1</v>
      </c>
      <c r="CC35" s="227">
        <v>-0.1</v>
      </c>
      <c r="CD35" s="227">
        <v>-1.9</v>
      </c>
      <c r="CE35" s="227">
        <v>-0.8</v>
      </c>
      <c r="CF35" s="227">
        <v>0</v>
      </c>
      <c r="CG35" s="227">
        <v>-1</v>
      </c>
      <c r="CH35" s="227">
        <v>-0.4</v>
      </c>
      <c r="CI35" s="227">
        <v>0.1</v>
      </c>
      <c r="CJ35" s="227">
        <v>-1.8</v>
      </c>
      <c r="CK35" s="227">
        <v>-3.2</v>
      </c>
      <c r="CL35" s="227">
        <v>-0.6</v>
      </c>
      <c r="CM35" s="227">
        <v>-0.2</v>
      </c>
      <c r="CN35" s="227">
        <v>0</v>
      </c>
      <c r="CO35" s="227">
        <v>-0.1</v>
      </c>
      <c r="CP35" s="227">
        <v>-0.1</v>
      </c>
      <c r="CQ35" s="227">
        <v>0</v>
      </c>
      <c r="CR35" s="227">
        <v>-0.2</v>
      </c>
      <c r="CS35" s="227">
        <v>0.2</v>
      </c>
      <c r="CT35" s="227">
        <v>0.2</v>
      </c>
      <c r="CU35" s="227">
        <v>0</v>
      </c>
    </row>
    <row r="36" spans="1:100" ht="15">
      <c r="K36" s="206"/>
      <c r="L36" s="221" t="s">
        <v>213</v>
      </c>
      <c r="M36" s="222">
        <f>VLOOKUP(M4,$Z:$BM,30,FALSE)</f>
        <v>-2.4</v>
      </c>
      <c r="N36" s="222">
        <f>VLOOKUP(N4,$Z:$BM,30,FALSE)</f>
        <v>-2.5</v>
      </c>
      <c r="O36" s="222">
        <f>VLOOKUP(O4,$Z:$BM,30,FALSE)</f>
        <v>-2</v>
      </c>
      <c r="P36" s="222">
        <f t="shared" si="0"/>
        <v>-2</v>
      </c>
      <c r="Q36" s="223">
        <f t="shared" si="1"/>
        <v>0</v>
      </c>
      <c r="R36" s="221" t="s">
        <v>304</v>
      </c>
      <c r="S36" s="222">
        <f>VLOOKUP(S4,$BO:$CU,30,FALSE)</f>
        <v>0.6</v>
      </c>
      <c r="T36" s="222">
        <f>VLOOKUP(T4,$BO:$CU,30,FALSE)</f>
        <v>0.7</v>
      </c>
      <c r="U36" s="222">
        <f>VLOOKUP(U4,$BO:$CU,30,FALSE)</f>
        <v>0.6</v>
      </c>
      <c r="V36" s="222">
        <f t="shared" si="3"/>
        <v>0.6</v>
      </c>
      <c r="W36" s="224">
        <f t="shared" si="2"/>
        <v>0</v>
      </c>
      <c r="X36" s="198" t="s">
        <v>304</v>
      </c>
      <c r="Y36" s="225">
        <v>30</v>
      </c>
      <c r="Z36" s="226">
        <v>36219</v>
      </c>
      <c r="AA36" s="227">
        <v>-6.64</v>
      </c>
      <c r="AB36" s="227">
        <v>-2.19</v>
      </c>
      <c r="AC36" s="227">
        <v>-6.56</v>
      </c>
      <c r="AD36" s="227">
        <v>-12.86</v>
      </c>
      <c r="AE36" s="227">
        <v>0</v>
      </c>
      <c r="AF36" s="227">
        <v>0</v>
      </c>
      <c r="AG36" s="227">
        <v>-1.93</v>
      </c>
      <c r="AH36" s="227">
        <v>-2.2000000000000002</v>
      </c>
      <c r="AI36" s="227">
        <v>6.23</v>
      </c>
      <c r="AJ36" s="227">
        <v>-7.93</v>
      </c>
      <c r="AK36" s="227">
        <v>0</v>
      </c>
      <c r="AL36" s="227">
        <v>-9.57</v>
      </c>
      <c r="AM36" s="227">
        <v>-7.11</v>
      </c>
      <c r="AN36" s="227">
        <v>-2.76</v>
      </c>
      <c r="AO36" s="227">
        <v>-11.95</v>
      </c>
      <c r="AP36" s="227">
        <v>0</v>
      </c>
      <c r="AQ36" s="227">
        <v>-8.6999999999999993</v>
      </c>
      <c r="AR36" s="227">
        <v>-2.58</v>
      </c>
      <c r="AS36" s="227">
        <v>0</v>
      </c>
      <c r="AT36" s="227">
        <v>-0.79</v>
      </c>
      <c r="AU36" s="227">
        <v>-17.55</v>
      </c>
      <c r="AV36" s="227">
        <v>0</v>
      </c>
      <c r="AW36" s="227">
        <v>0</v>
      </c>
      <c r="AX36" s="227">
        <v>-7.11</v>
      </c>
      <c r="AY36" s="227">
        <v>-6.55</v>
      </c>
      <c r="AZ36" s="227">
        <v>-4.84</v>
      </c>
      <c r="BA36" s="227">
        <v>0</v>
      </c>
      <c r="BB36" s="227">
        <v>0</v>
      </c>
      <c r="BC36" s="227">
        <v>0</v>
      </c>
      <c r="BD36" s="227">
        <v>-1.06</v>
      </c>
      <c r="BE36" s="227">
        <v>-5.33</v>
      </c>
      <c r="BF36" s="227">
        <v>-11.22</v>
      </c>
      <c r="BG36" s="227">
        <v>-0.17</v>
      </c>
      <c r="BH36" s="227">
        <v>-8.0399999999999991</v>
      </c>
      <c r="BI36" s="227">
        <v>0</v>
      </c>
      <c r="BJ36" s="227">
        <v>0</v>
      </c>
      <c r="BK36" s="227">
        <v>2</v>
      </c>
      <c r="BL36" s="227">
        <v>0</v>
      </c>
      <c r="BM36" s="227">
        <v>23.73</v>
      </c>
      <c r="BN36" s="228"/>
      <c r="BO36" s="226">
        <v>42369</v>
      </c>
      <c r="BP36" s="227">
        <v>-0.7</v>
      </c>
      <c r="BQ36" s="227">
        <v>-9.1999999999999993</v>
      </c>
      <c r="BR36" s="227">
        <v>-2.2999999999999998</v>
      </c>
      <c r="BS36" s="227">
        <v>-1.2</v>
      </c>
      <c r="BT36" s="227">
        <v>-0.2</v>
      </c>
      <c r="BU36" s="227">
        <v>0</v>
      </c>
      <c r="BV36" s="227">
        <v>0</v>
      </c>
      <c r="BW36" s="227">
        <v>-0.1</v>
      </c>
      <c r="BX36" s="227">
        <v>0</v>
      </c>
      <c r="BY36" s="227">
        <v>-0.3</v>
      </c>
      <c r="BZ36" s="227">
        <v>-0.1</v>
      </c>
      <c r="CA36" s="227">
        <v>-0.2</v>
      </c>
      <c r="CB36" s="227">
        <v>-0.1</v>
      </c>
      <c r="CC36" s="227">
        <v>-0.1</v>
      </c>
      <c r="CD36" s="227">
        <v>-2.4</v>
      </c>
      <c r="CE36" s="227">
        <v>-0.9</v>
      </c>
      <c r="CF36" s="227">
        <v>-0.1</v>
      </c>
      <c r="CG36" s="227">
        <v>-1.7</v>
      </c>
      <c r="CH36" s="227">
        <v>-0.3</v>
      </c>
      <c r="CI36" s="227">
        <v>-0.2</v>
      </c>
      <c r="CJ36" s="227">
        <v>-2.2000000000000002</v>
      </c>
      <c r="CK36" s="227">
        <v>-1.7</v>
      </c>
      <c r="CL36" s="227">
        <v>-0.5</v>
      </c>
      <c r="CM36" s="227">
        <v>-0.1</v>
      </c>
      <c r="CN36" s="227">
        <v>0</v>
      </c>
      <c r="CO36" s="227">
        <v>-0.1</v>
      </c>
      <c r="CP36" s="227">
        <v>-0.1</v>
      </c>
      <c r="CQ36" s="227">
        <v>0</v>
      </c>
      <c r="CR36" s="227">
        <v>-0.2</v>
      </c>
      <c r="CS36" s="227">
        <v>0.2</v>
      </c>
      <c r="CT36" s="227">
        <v>-3.1</v>
      </c>
      <c r="CU36" s="227">
        <v>0.1</v>
      </c>
    </row>
    <row r="37" spans="1:100" ht="15">
      <c r="K37" s="206"/>
      <c r="L37" s="221" t="s">
        <v>214</v>
      </c>
      <c r="M37" s="222">
        <f>VLOOKUP(M4,$Z:$BM,31,FALSE)</f>
        <v>-0.3</v>
      </c>
      <c r="N37" s="222">
        <f>VLOOKUP(N4,$Z:$BM,31,FALSE)</f>
        <v>-0.1</v>
      </c>
      <c r="O37" s="222">
        <f>VLOOKUP(O4,$Z:$BM,31,FALSE)</f>
        <v>-0.3</v>
      </c>
      <c r="P37" s="222">
        <f t="shared" si="0"/>
        <v>-0.3</v>
      </c>
      <c r="Q37" s="223">
        <f t="shared" si="1"/>
        <v>0</v>
      </c>
      <c r="R37" s="221" t="s">
        <v>221</v>
      </c>
      <c r="S37" s="222">
        <f>VLOOKUP(S4,$BO:$CU,31,FALSE)</f>
        <v>-3.9</v>
      </c>
      <c r="T37" s="222">
        <f>VLOOKUP(T4,$BO:$CU,31,FALSE)</f>
        <v>1.4</v>
      </c>
      <c r="U37" s="222">
        <f>VLOOKUP(U4,$BO:$CU,31,FALSE)</f>
        <v>-0.7</v>
      </c>
      <c r="V37" s="222">
        <f t="shared" si="3"/>
        <v>0.3</v>
      </c>
      <c r="W37" s="224">
        <f t="shared" si="2"/>
        <v>1</v>
      </c>
      <c r="X37" s="198" t="s">
        <v>221</v>
      </c>
      <c r="Y37" s="225">
        <v>31</v>
      </c>
      <c r="Z37" s="226">
        <v>36250</v>
      </c>
      <c r="AA37" s="227">
        <v>-8.43</v>
      </c>
      <c r="AB37" s="227">
        <v>-1.87</v>
      </c>
      <c r="AC37" s="227">
        <v>-3.6</v>
      </c>
      <c r="AD37" s="227">
        <v>-14.14</v>
      </c>
      <c r="AE37" s="227">
        <v>0</v>
      </c>
      <c r="AF37" s="227">
        <v>0</v>
      </c>
      <c r="AG37" s="227">
        <v>-1.49</v>
      </c>
      <c r="AH37" s="227">
        <v>-2.09</v>
      </c>
      <c r="AI37" s="227">
        <v>7.6</v>
      </c>
      <c r="AJ37" s="227">
        <v>-8.66</v>
      </c>
      <c r="AK37" s="227">
        <v>0</v>
      </c>
      <c r="AL37" s="227">
        <v>-9.77</v>
      </c>
      <c r="AM37" s="227">
        <v>-1.38</v>
      </c>
      <c r="AN37" s="227">
        <v>-2.85</v>
      </c>
      <c r="AO37" s="227">
        <v>-9.25</v>
      </c>
      <c r="AP37" s="227">
        <v>0</v>
      </c>
      <c r="AQ37" s="227">
        <v>-8.17</v>
      </c>
      <c r="AR37" s="227">
        <v>0.18</v>
      </c>
      <c r="AS37" s="227">
        <v>0</v>
      </c>
      <c r="AT37" s="227">
        <v>-1.73</v>
      </c>
      <c r="AU37" s="227">
        <v>-14.42</v>
      </c>
      <c r="AV37" s="227">
        <v>0</v>
      </c>
      <c r="AW37" s="227">
        <v>0</v>
      </c>
      <c r="AX37" s="227">
        <v>-7.01</v>
      </c>
      <c r="AY37" s="227">
        <v>-7.29</v>
      </c>
      <c r="AZ37" s="227">
        <v>-4.08</v>
      </c>
      <c r="BA37" s="227">
        <v>0</v>
      </c>
      <c r="BB37" s="227">
        <v>0</v>
      </c>
      <c r="BC37" s="227">
        <v>0</v>
      </c>
      <c r="BD37" s="227">
        <v>-0.37</v>
      </c>
      <c r="BE37" s="227">
        <v>-5.63</v>
      </c>
      <c r="BF37" s="227">
        <v>-9.82</v>
      </c>
      <c r="BG37" s="227">
        <v>3.37</v>
      </c>
      <c r="BH37" s="227">
        <v>-15.06</v>
      </c>
      <c r="BI37" s="227">
        <v>0</v>
      </c>
      <c r="BJ37" s="227">
        <v>0</v>
      </c>
      <c r="BK37" s="227">
        <v>1.36</v>
      </c>
      <c r="BL37" s="227">
        <v>0</v>
      </c>
      <c r="BM37" s="227">
        <v>15.06</v>
      </c>
      <c r="BN37" s="228"/>
      <c r="BO37" s="226">
        <v>42400</v>
      </c>
      <c r="BP37" s="227">
        <v>-1.5</v>
      </c>
      <c r="BQ37" s="227">
        <v>-16.600000000000001</v>
      </c>
      <c r="BR37" s="227">
        <v>-2.5</v>
      </c>
      <c r="BS37" s="227">
        <v>0.6</v>
      </c>
      <c r="BT37" s="227">
        <v>0.1</v>
      </c>
      <c r="BU37" s="227">
        <v>0.2</v>
      </c>
      <c r="BV37" s="227">
        <v>0</v>
      </c>
      <c r="BW37" s="227">
        <v>-0.1</v>
      </c>
      <c r="BX37" s="227">
        <v>0</v>
      </c>
      <c r="BY37" s="227">
        <v>-0.4</v>
      </c>
      <c r="BZ37" s="227">
        <v>0.3</v>
      </c>
      <c r="CA37" s="227">
        <v>0.2</v>
      </c>
      <c r="CB37" s="227">
        <v>-0.1</v>
      </c>
      <c r="CC37" s="227">
        <v>0.1</v>
      </c>
      <c r="CD37" s="227">
        <v>-2.6</v>
      </c>
      <c r="CE37" s="227">
        <v>-0.7</v>
      </c>
      <c r="CF37" s="227">
        <v>0.4</v>
      </c>
      <c r="CG37" s="227">
        <v>-1.4</v>
      </c>
      <c r="CH37" s="227">
        <v>-0.3</v>
      </c>
      <c r="CI37" s="227">
        <v>-0.5</v>
      </c>
      <c r="CJ37" s="227">
        <v>0.1</v>
      </c>
      <c r="CK37" s="227">
        <v>0</v>
      </c>
      <c r="CL37" s="227">
        <v>-0.2</v>
      </c>
      <c r="CM37" s="227">
        <v>-0.2</v>
      </c>
      <c r="CN37" s="227">
        <v>0</v>
      </c>
      <c r="CO37" s="227">
        <v>-0.1</v>
      </c>
      <c r="CP37" s="227">
        <v>-0.2</v>
      </c>
      <c r="CQ37" s="227">
        <v>0</v>
      </c>
      <c r="CR37" s="227">
        <v>-0.1</v>
      </c>
      <c r="CS37" s="227">
        <v>-1.1000000000000001</v>
      </c>
      <c r="CT37" s="227">
        <v>-2.7</v>
      </c>
      <c r="CU37" s="227">
        <v>0.5</v>
      </c>
    </row>
    <row r="38" spans="1:100" ht="15">
      <c r="K38" s="206"/>
      <c r="L38" s="221" t="s">
        <v>215</v>
      </c>
      <c r="M38" s="222">
        <f>VLOOKUP(M4,$Z:$BM,32,FALSE)</f>
        <v>2</v>
      </c>
      <c r="N38" s="222">
        <f>VLOOKUP(N4,$Z:$BM,32,FALSE)</f>
        <v>3.2</v>
      </c>
      <c r="O38" s="222">
        <f>VLOOKUP(O4,$Z:$BM,32,FALSE)</f>
        <v>3.6</v>
      </c>
      <c r="P38" s="222">
        <f t="shared" si="0"/>
        <v>0</v>
      </c>
      <c r="Q38" s="223">
        <f t="shared" si="1"/>
        <v>-3.6</v>
      </c>
      <c r="R38" s="221" t="s">
        <v>222</v>
      </c>
      <c r="S38" s="222">
        <f>VLOOKUP(S4,$BO:$CU,32,FALSE)</f>
        <v>0</v>
      </c>
      <c r="T38" s="222">
        <f>VLOOKUP(T4,$BO:$CU,32,FALSE)</f>
        <v>0</v>
      </c>
      <c r="U38" s="222">
        <f>VLOOKUP(U4,$BO:$CU,32,FALSE)</f>
        <v>0.8</v>
      </c>
      <c r="V38" s="222">
        <f t="shared" si="3"/>
        <v>2.2000000000000002</v>
      </c>
      <c r="W38" s="224">
        <f t="shared" si="2"/>
        <v>1.4000000000000001</v>
      </c>
      <c r="X38" s="198" t="s">
        <v>222</v>
      </c>
      <c r="Y38" s="225">
        <v>32</v>
      </c>
      <c r="Z38" s="226">
        <v>36280</v>
      </c>
      <c r="AA38" s="227">
        <v>-5.15</v>
      </c>
      <c r="AB38" s="227">
        <v>-3.12</v>
      </c>
      <c r="AC38" s="227">
        <v>-6.75</v>
      </c>
      <c r="AD38" s="227">
        <v>-8.1999999999999993</v>
      </c>
      <c r="AE38" s="227">
        <v>0</v>
      </c>
      <c r="AF38" s="227">
        <v>0</v>
      </c>
      <c r="AG38" s="227">
        <v>-2.2999999999999998</v>
      </c>
      <c r="AH38" s="227">
        <v>-3.48</v>
      </c>
      <c r="AI38" s="227">
        <v>5.84</v>
      </c>
      <c r="AJ38" s="227">
        <v>-7.34</v>
      </c>
      <c r="AK38" s="227">
        <v>0</v>
      </c>
      <c r="AL38" s="227">
        <v>-8.91</v>
      </c>
      <c r="AM38" s="227">
        <v>-1.89</v>
      </c>
      <c r="AN38" s="227">
        <v>-6.47</v>
      </c>
      <c r="AO38" s="227">
        <v>-6.36</v>
      </c>
      <c r="AP38" s="227">
        <v>0</v>
      </c>
      <c r="AQ38" s="227">
        <v>-8.6</v>
      </c>
      <c r="AR38" s="227">
        <v>3.83</v>
      </c>
      <c r="AS38" s="227">
        <v>0</v>
      </c>
      <c r="AT38" s="227">
        <v>-1.91</v>
      </c>
      <c r="AU38" s="227">
        <v>-12.42</v>
      </c>
      <c r="AV38" s="227">
        <v>0</v>
      </c>
      <c r="AW38" s="227">
        <v>0</v>
      </c>
      <c r="AX38" s="227">
        <v>-7.58</v>
      </c>
      <c r="AY38" s="227">
        <v>-8.17</v>
      </c>
      <c r="AZ38" s="227">
        <v>-5.74</v>
      </c>
      <c r="BA38" s="227">
        <v>0</v>
      </c>
      <c r="BB38" s="227">
        <v>0</v>
      </c>
      <c r="BC38" s="227">
        <v>0</v>
      </c>
      <c r="BD38" s="227">
        <v>-0.91</v>
      </c>
      <c r="BE38" s="227">
        <v>-4.4800000000000004</v>
      </c>
      <c r="BF38" s="227">
        <v>-3.61</v>
      </c>
      <c r="BG38" s="227">
        <v>-1.76</v>
      </c>
      <c r="BH38" s="227">
        <v>-1.76</v>
      </c>
      <c r="BI38" s="227">
        <v>0</v>
      </c>
      <c r="BJ38" s="227">
        <v>0</v>
      </c>
      <c r="BK38" s="227">
        <v>2.98</v>
      </c>
      <c r="BL38" s="227">
        <v>0</v>
      </c>
      <c r="BM38" s="227">
        <v>13.6</v>
      </c>
      <c r="BN38" s="228"/>
      <c r="BO38" s="226">
        <v>42429</v>
      </c>
      <c r="BP38" s="227">
        <v>-0.8</v>
      </c>
      <c r="BQ38" s="227">
        <v>-13.6</v>
      </c>
      <c r="BR38" s="227">
        <v>-0.9</v>
      </c>
      <c r="BS38" s="227">
        <v>1.2</v>
      </c>
      <c r="BT38" s="227">
        <v>-0.5</v>
      </c>
      <c r="BU38" s="227">
        <v>0.2</v>
      </c>
      <c r="BV38" s="227">
        <v>-0.1</v>
      </c>
      <c r="BW38" s="227">
        <v>0</v>
      </c>
      <c r="BX38" s="227">
        <v>0</v>
      </c>
      <c r="BY38" s="227">
        <v>-0.1</v>
      </c>
      <c r="BZ38" s="227">
        <v>0</v>
      </c>
      <c r="CA38" s="227">
        <v>0</v>
      </c>
      <c r="CB38" s="227">
        <v>0</v>
      </c>
      <c r="CC38" s="227">
        <v>0</v>
      </c>
      <c r="CD38" s="227">
        <v>-3.9</v>
      </c>
      <c r="CE38" s="227">
        <v>-0.6</v>
      </c>
      <c r="CF38" s="227">
        <v>0.2</v>
      </c>
      <c r="CG38" s="227">
        <v>-0.5</v>
      </c>
      <c r="CH38" s="227">
        <v>-0.5</v>
      </c>
      <c r="CI38" s="227">
        <v>-0.5</v>
      </c>
      <c r="CJ38" s="227">
        <v>0.5</v>
      </c>
      <c r="CK38" s="227">
        <v>0.1</v>
      </c>
      <c r="CL38" s="227">
        <v>-0.3</v>
      </c>
      <c r="CM38" s="227">
        <v>-0.2</v>
      </c>
      <c r="CN38" s="227">
        <v>0</v>
      </c>
      <c r="CO38" s="227">
        <v>-0.1</v>
      </c>
      <c r="CP38" s="227">
        <v>-0.1</v>
      </c>
      <c r="CQ38" s="227">
        <v>0</v>
      </c>
      <c r="CR38" s="227">
        <v>0</v>
      </c>
      <c r="CS38" s="227">
        <v>-0.6</v>
      </c>
      <c r="CT38" s="227">
        <v>-1.2</v>
      </c>
      <c r="CU38" s="227">
        <v>0.2</v>
      </c>
    </row>
    <row r="39" spans="1:100" ht="15">
      <c r="K39" s="206"/>
      <c r="L39" s="221" t="s">
        <v>304</v>
      </c>
      <c r="M39" s="222">
        <f>VLOOKUP(M4,$Z:$BM,33,FALSE)</f>
        <v>-0.9</v>
      </c>
      <c r="N39" s="222">
        <f>VLOOKUP(N4,$Z:$BM,33,FALSE)</f>
        <v>0.4</v>
      </c>
      <c r="O39" s="222">
        <f>VLOOKUP(O4,$Z:$BM,33,FALSE)</f>
        <v>1.5</v>
      </c>
      <c r="P39" s="222">
        <f t="shared" si="0"/>
        <v>2.1</v>
      </c>
      <c r="Q39" s="223">
        <f t="shared" si="1"/>
        <v>0.60000000000000009</v>
      </c>
      <c r="R39" s="221" t="s">
        <v>223</v>
      </c>
      <c r="S39" s="222">
        <f>VLOOKUP(S4,$BO:$CU,33,FALSE)</f>
        <v>-0.1</v>
      </c>
      <c r="T39" s="222">
        <f>VLOOKUP(T4,$BO:$CU,33,FALSE)</f>
        <v>0.2</v>
      </c>
      <c r="U39" s="222">
        <f>VLOOKUP(U4,$BO:$CU,33,FALSE)</f>
        <v>0</v>
      </c>
      <c r="V39" s="222">
        <f t="shared" si="3"/>
        <v>0.2</v>
      </c>
      <c r="W39" s="224">
        <f t="shared" si="2"/>
        <v>0.2</v>
      </c>
      <c r="X39" s="198" t="s">
        <v>223</v>
      </c>
      <c r="Y39" s="225">
        <v>33</v>
      </c>
      <c r="Z39" s="226">
        <v>36311</v>
      </c>
      <c r="AA39" s="227">
        <v>-4.49</v>
      </c>
      <c r="AB39" s="227">
        <v>8.49</v>
      </c>
      <c r="AC39" s="227">
        <v>-2.1</v>
      </c>
      <c r="AD39" s="227">
        <v>-11.06</v>
      </c>
      <c r="AE39" s="227">
        <v>0</v>
      </c>
      <c r="AF39" s="227">
        <v>0</v>
      </c>
      <c r="AG39" s="227">
        <v>-2.83</v>
      </c>
      <c r="AH39" s="227">
        <v>-2.25</v>
      </c>
      <c r="AI39" s="227">
        <v>5.2</v>
      </c>
      <c r="AJ39" s="227">
        <v>-5.45</v>
      </c>
      <c r="AK39" s="227">
        <v>0</v>
      </c>
      <c r="AL39" s="227">
        <v>-12.11</v>
      </c>
      <c r="AM39" s="227">
        <v>-1.02</v>
      </c>
      <c r="AN39" s="227">
        <v>-2.0099999999999998</v>
      </c>
      <c r="AO39" s="227">
        <v>-6.6</v>
      </c>
      <c r="AP39" s="227">
        <v>0</v>
      </c>
      <c r="AQ39" s="227">
        <v>-11.11</v>
      </c>
      <c r="AR39" s="227">
        <v>4.72</v>
      </c>
      <c r="AS39" s="227">
        <v>0</v>
      </c>
      <c r="AT39" s="227">
        <v>-4.12</v>
      </c>
      <c r="AU39" s="227">
        <v>-9.39</v>
      </c>
      <c r="AV39" s="227">
        <v>0</v>
      </c>
      <c r="AW39" s="227">
        <v>0</v>
      </c>
      <c r="AX39" s="227">
        <v>-7.68</v>
      </c>
      <c r="AY39" s="227">
        <v>-6.94</v>
      </c>
      <c r="AZ39" s="227">
        <v>-2.19</v>
      </c>
      <c r="BA39" s="227">
        <v>0</v>
      </c>
      <c r="BB39" s="227">
        <v>0</v>
      </c>
      <c r="BC39" s="227">
        <v>0</v>
      </c>
      <c r="BD39" s="227">
        <v>0.35</v>
      </c>
      <c r="BE39" s="227">
        <v>-3.08</v>
      </c>
      <c r="BF39" s="227">
        <v>-9.18</v>
      </c>
      <c r="BG39" s="227">
        <v>-0.14000000000000001</v>
      </c>
      <c r="BH39" s="227">
        <v>-10.92</v>
      </c>
      <c r="BI39" s="227">
        <v>0</v>
      </c>
      <c r="BJ39" s="227">
        <v>0</v>
      </c>
      <c r="BK39" s="227">
        <v>0.97</v>
      </c>
      <c r="BL39" s="227">
        <v>0</v>
      </c>
      <c r="BM39" s="227">
        <v>15.35</v>
      </c>
      <c r="BN39" s="228"/>
      <c r="BO39" s="226">
        <v>42460</v>
      </c>
      <c r="BP39" s="227">
        <v>-0.6</v>
      </c>
      <c r="BQ39" s="227">
        <v>9.9</v>
      </c>
      <c r="BR39" s="227">
        <v>3.6</v>
      </c>
      <c r="BS39" s="227">
        <v>2.7</v>
      </c>
      <c r="BT39" s="227">
        <v>0</v>
      </c>
      <c r="BU39" s="227">
        <v>0.2</v>
      </c>
      <c r="BV39" s="227">
        <v>0</v>
      </c>
      <c r="BW39" s="227">
        <v>0</v>
      </c>
      <c r="BX39" s="227">
        <v>0</v>
      </c>
      <c r="BY39" s="227">
        <v>0</v>
      </c>
      <c r="BZ39" s="227">
        <v>0</v>
      </c>
      <c r="CA39" s="227">
        <v>0</v>
      </c>
      <c r="CB39" s="227">
        <v>0</v>
      </c>
      <c r="CC39" s="227">
        <v>-0.1</v>
      </c>
      <c r="CD39" s="227">
        <v>-0.2</v>
      </c>
      <c r="CE39" s="227">
        <v>0.9</v>
      </c>
      <c r="CF39" s="227">
        <v>0</v>
      </c>
      <c r="CG39" s="227">
        <v>1.4</v>
      </c>
      <c r="CH39" s="227">
        <v>0.1</v>
      </c>
      <c r="CI39" s="227">
        <v>-0.2</v>
      </c>
      <c r="CJ39" s="227">
        <v>4.9000000000000004</v>
      </c>
      <c r="CK39" s="227">
        <v>2.2999999999999998</v>
      </c>
      <c r="CL39" s="227">
        <v>0.3</v>
      </c>
      <c r="CM39" s="227">
        <v>0</v>
      </c>
      <c r="CN39" s="227">
        <v>0</v>
      </c>
      <c r="CO39" s="227">
        <v>-0.1</v>
      </c>
      <c r="CP39" s="227">
        <v>0</v>
      </c>
      <c r="CQ39" s="227">
        <v>0</v>
      </c>
      <c r="CR39" s="227">
        <v>-0.3</v>
      </c>
      <c r="CS39" s="227">
        <v>-0.1</v>
      </c>
      <c r="CT39" s="227">
        <v>-0.6</v>
      </c>
      <c r="CU39" s="227">
        <v>0</v>
      </c>
    </row>
    <row r="40" spans="1:100" ht="15">
      <c r="K40" s="206"/>
      <c r="L40" s="221" t="s">
        <v>217</v>
      </c>
      <c r="M40" s="222">
        <f>VLOOKUP(M4,$Z:$BM,34,FALSE)</f>
        <v>-0.4</v>
      </c>
      <c r="N40" s="222">
        <f>VLOOKUP(N4,$Z:$BM,34,FALSE)</f>
        <v>-0.5</v>
      </c>
      <c r="O40" s="222">
        <f>VLOOKUP(O4,$Z:$BM,34,FALSE)</f>
        <v>-1</v>
      </c>
      <c r="P40" s="222">
        <f t="shared" si="0"/>
        <v>0</v>
      </c>
      <c r="Q40" s="223">
        <f t="shared" si="1"/>
        <v>1</v>
      </c>
      <c r="R40" s="234"/>
      <c r="S40" s="235"/>
      <c r="T40" s="235"/>
      <c r="U40" s="235"/>
      <c r="V40" s="235"/>
      <c r="W40" s="235"/>
      <c r="X40" s="198"/>
      <c r="Y40" s="225">
        <v>34</v>
      </c>
      <c r="Z40" s="226">
        <v>36341</v>
      </c>
      <c r="AA40" s="227">
        <v>-8.4600000000000009</v>
      </c>
      <c r="AB40" s="227">
        <v>10.24</v>
      </c>
      <c r="AC40" s="227">
        <v>3.37</v>
      </c>
      <c r="AD40" s="227">
        <v>-12.73</v>
      </c>
      <c r="AE40" s="227">
        <v>0</v>
      </c>
      <c r="AF40" s="227">
        <v>0</v>
      </c>
      <c r="AG40" s="227">
        <v>-4.6900000000000004</v>
      </c>
      <c r="AH40" s="227">
        <v>-2.62</v>
      </c>
      <c r="AI40" s="227">
        <v>3.25</v>
      </c>
      <c r="AJ40" s="227">
        <v>-5.87</v>
      </c>
      <c r="AK40" s="227">
        <v>0</v>
      </c>
      <c r="AL40" s="227">
        <v>-7.28</v>
      </c>
      <c r="AM40" s="227">
        <v>2.42</v>
      </c>
      <c r="AN40" s="227">
        <v>-2.0099999999999998</v>
      </c>
      <c r="AO40" s="227">
        <v>-6.17</v>
      </c>
      <c r="AP40" s="227">
        <v>0</v>
      </c>
      <c r="AQ40" s="227">
        <v>-8.9700000000000006</v>
      </c>
      <c r="AR40" s="227">
        <v>2.14</v>
      </c>
      <c r="AS40" s="227">
        <v>0</v>
      </c>
      <c r="AT40" s="227">
        <v>-2.69</v>
      </c>
      <c r="AU40" s="227">
        <v>-6.56</v>
      </c>
      <c r="AV40" s="227">
        <v>0</v>
      </c>
      <c r="AW40" s="227">
        <v>0</v>
      </c>
      <c r="AX40" s="227">
        <v>-6.56</v>
      </c>
      <c r="AY40" s="227">
        <v>-4.92</v>
      </c>
      <c r="AZ40" s="227">
        <v>-5.51</v>
      </c>
      <c r="BA40" s="227">
        <v>0</v>
      </c>
      <c r="BB40" s="227">
        <v>0</v>
      </c>
      <c r="BC40" s="227">
        <v>0</v>
      </c>
      <c r="BD40" s="227">
        <v>0.18</v>
      </c>
      <c r="BE40" s="227">
        <v>-7.89</v>
      </c>
      <c r="BF40" s="227">
        <v>-8.85</v>
      </c>
      <c r="BG40" s="227">
        <v>1.21</v>
      </c>
      <c r="BH40" s="227">
        <v>-6.16</v>
      </c>
      <c r="BI40" s="227">
        <v>0</v>
      </c>
      <c r="BJ40" s="227">
        <v>0</v>
      </c>
      <c r="BK40" s="227">
        <v>2.34</v>
      </c>
      <c r="BL40" s="227">
        <v>0</v>
      </c>
      <c r="BM40" s="227">
        <v>19.690000000000001</v>
      </c>
      <c r="BN40" s="228"/>
      <c r="BO40" s="226">
        <v>42490</v>
      </c>
      <c r="BP40" s="227">
        <v>-0.3</v>
      </c>
      <c r="BQ40" s="227">
        <v>12.8</v>
      </c>
      <c r="BR40" s="227">
        <v>3.2</v>
      </c>
      <c r="BS40" s="227">
        <v>1.2</v>
      </c>
      <c r="BT40" s="227">
        <v>-0.1</v>
      </c>
      <c r="BU40" s="227">
        <v>0</v>
      </c>
      <c r="BV40" s="227">
        <v>-0.2</v>
      </c>
      <c r="BW40" s="227">
        <v>-0.1</v>
      </c>
      <c r="BX40" s="227">
        <v>0</v>
      </c>
      <c r="BY40" s="227">
        <v>-0.1</v>
      </c>
      <c r="BZ40" s="227">
        <v>-0.1</v>
      </c>
      <c r="CA40" s="227">
        <v>0</v>
      </c>
      <c r="CB40" s="227">
        <v>-0.1</v>
      </c>
      <c r="CC40" s="227">
        <v>-0.1</v>
      </c>
      <c r="CD40" s="227">
        <v>1</v>
      </c>
      <c r="CE40" s="227">
        <v>0.8</v>
      </c>
      <c r="CF40" s="227">
        <v>0</v>
      </c>
      <c r="CG40" s="227">
        <v>0.7</v>
      </c>
      <c r="CH40" s="227">
        <v>-0.2</v>
      </c>
      <c r="CI40" s="227">
        <v>0.2</v>
      </c>
      <c r="CJ40" s="227">
        <v>8.4</v>
      </c>
      <c r="CK40" s="227">
        <v>1</v>
      </c>
      <c r="CL40" s="227">
        <v>0.6</v>
      </c>
      <c r="CM40" s="227">
        <v>-0.1</v>
      </c>
      <c r="CN40" s="227">
        <v>0</v>
      </c>
      <c r="CO40" s="227">
        <v>-0.1</v>
      </c>
      <c r="CP40" s="227">
        <v>0</v>
      </c>
      <c r="CQ40" s="227">
        <v>0</v>
      </c>
      <c r="CR40" s="227">
        <v>-0.4</v>
      </c>
      <c r="CS40" s="227">
        <v>-0.4</v>
      </c>
      <c r="CT40" s="227">
        <v>-0.5</v>
      </c>
      <c r="CU40" s="227">
        <v>0.6</v>
      </c>
    </row>
    <row r="41" spans="1:100" ht="15">
      <c r="K41" s="206"/>
      <c r="L41" s="221" t="s">
        <v>218</v>
      </c>
      <c r="M41" s="222">
        <f>VLOOKUP(M4,$Z:$BM,35,FALSE)</f>
        <v>-2.1</v>
      </c>
      <c r="N41" s="222">
        <f>VLOOKUP(N4,$Z:$BM,35,FALSE)</f>
        <v>-1.6</v>
      </c>
      <c r="O41" s="222">
        <f>VLOOKUP(O4,$Z:$BM,35,FALSE)</f>
        <v>-1.7</v>
      </c>
      <c r="P41" s="222">
        <f t="shared" si="0"/>
        <v>0</v>
      </c>
      <c r="Q41" s="223">
        <f t="shared" si="1"/>
        <v>1.7</v>
      </c>
      <c r="R41" s="234"/>
      <c r="S41" s="234"/>
      <c r="T41" s="234"/>
      <c r="U41" s="234"/>
      <c r="V41" s="234"/>
      <c r="W41" s="234"/>
      <c r="X41" s="198"/>
      <c r="Y41" s="225">
        <v>35</v>
      </c>
      <c r="Z41" s="226">
        <v>36372</v>
      </c>
      <c r="AA41" s="227">
        <v>-6.55</v>
      </c>
      <c r="AB41" s="227">
        <v>11.67</v>
      </c>
      <c r="AC41" s="227">
        <v>-1.37</v>
      </c>
      <c r="AD41" s="227">
        <v>-9.31</v>
      </c>
      <c r="AE41" s="227">
        <v>0</v>
      </c>
      <c r="AF41" s="227">
        <v>0</v>
      </c>
      <c r="AG41" s="227">
        <v>-5.85</v>
      </c>
      <c r="AH41" s="227">
        <v>-2.75</v>
      </c>
      <c r="AI41" s="227">
        <v>5.0199999999999996</v>
      </c>
      <c r="AJ41" s="227">
        <v>-3.02</v>
      </c>
      <c r="AK41" s="227">
        <v>0</v>
      </c>
      <c r="AL41" s="227">
        <v>-3.26</v>
      </c>
      <c r="AM41" s="227">
        <v>1.1599999999999999</v>
      </c>
      <c r="AN41" s="227">
        <v>-1.57</v>
      </c>
      <c r="AO41" s="227">
        <v>-2.2000000000000002</v>
      </c>
      <c r="AP41" s="227">
        <v>0</v>
      </c>
      <c r="AQ41" s="227">
        <v>-8.76</v>
      </c>
      <c r="AR41" s="227">
        <v>1.19</v>
      </c>
      <c r="AS41" s="227">
        <v>0</v>
      </c>
      <c r="AT41" s="227">
        <v>-2.71</v>
      </c>
      <c r="AU41" s="227">
        <v>-0.17</v>
      </c>
      <c r="AV41" s="227">
        <v>0</v>
      </c>
      <c r="AW41" s="227">
        <v>0</v>
      </c>
      <c r="AX41" s="227">
        <v>-6.32</v>
      </c>
      <c r="AY41" s="227">
        <v>-1.6</v>
      </c>
      <c r="AZ41" s="227">
        <v>-4.1900000000000004</v>
      </c>
      <c r="BA41" s="227">
        <v>0</v>
      </c>
      <c r="BB41" s="227">
        <v>0</v>
      </c>
      <c r="BC41" s="227">
        <v>0</v>
      </c>
      <c r="BD41" s="227">
        <v>-1.3</v>
      </c>
      <c r="BE41" s="227">
        <v>-3.16</v>
      </c>
      <c r="BF41" s="227">
        <v>-4.41</v>
      </c>
      <c r="BG41" s="227">
        <v>-1.65</v>
      </c>
      <c r="BH41" s="227">
        <v>-7.77</v>
      </c>
      <c r="BI41" s="227">
        <v>0</v>
      </c>
      <c r="BJ41" s="227">
        <v>0</v>
      </c>
      <c r="BK41" s="227">
        <v>1.23</v>
      </c>
      <c r="BL41" s="227">
        <v>0</v>
      </c>
      <c r="BM41" s="227">
        <v>16.34</v>
      </c>
      <c r="BN41" s="228"/>
      <c r="BO41" s="226">
        <v>42521</v>
      </c>
      <c r="BP41" s="227">
        <v>1.8</v>
      </c>
      <c r="BQ41" s="227">
        <v>12.3</v>
      </c>
      <c r="BR41" s="227">
        <v>2.5</v>
      </c>
      <c r="BS41" s="227">
        <v>1.7</v>
      </c>
      <c r="BT41" s="227">
        <v>0</v>
      </c>
      <c r="BU41" s="227">
        <v>0.1</v>
      </c>
      <c r="BV41" s="227">
        <v>-0.1</v>
      </c>
      <c r="BW41" s="227">
        <v>-0.1</v>
      </c>
      <c r="BX41" s="227">
        <v>0</v>
      </c>
      <c r="BY41" s="227">
        <v>-0.1</v>
      </c>
      <c r="BZ41" s="227">
        <v>-0.1</v>
      </c>
      <c r="CA41" s="227">
        <v>0</v>
      </c>
      <c r="CB41" s="227">
        <v>-0.1</v>
      </c>
      <c r="CC41" s="227">
        <v>-0.2</v>
      </c>
      <c r="CD41" s="227">
        <v>4.0999999999999996</v>
      </c>
      <c r="CE41" s="227">
        <v>0.4</v>
      </c>
      <c r="CF41" s="227">
        <v>-0.2</v>
      </c>
      <c r="CG41" s="227">
        <v>-0.2</v>
      </c>
      <c r="CH41" s="227">
        <v>-0.2</v>
      </c>
      <c r="CI41" s="227">
        <v>0.4</v>
      </c>
      <c r="CJ41" s="227">
        <v>2.5</v>
      </c>
      <c r="CK41" s="227">
        <v>1</v>
      </c>
      <c r="CL41" s="227">
        <v>0.2</v>
      </c>
      <c r="CM41" s="227">
        <v>0.1</v>
      </c>
      <c r="CN41" s="227">
        <v>0</v>
      </c>
      <c r="CO41" s="227">
        <v>-0.2</v>
      </c>
      <c r="CP41" s="227">
        <v>0.2</v>
      </c>
      <c r="CQ41" s="227">
        <v>0</v>
      </c>
      <c r="CR41" s="227">
        <v>-0.1</v>
      </c>
      <c r="CS41" s="227">
        <v>-0.4</v>
      </c>
      <c r="CT41" s="227">
        <v>-0.7</v>
      </c>
      <c r="CU41" s="227">
        <v>0.3</v>
      </c>
    </row>
    <row r="42" spans="1:100" ht="15">
      <c r="K42" s="206"/>
      <c r="L42" s="221" t="s">
        <v>219</v>
      </c>
      <c r="M42" s="222">
        <f>VLOOKUP(M4,$Z:$BM,36,FALSE)</f>
        <v>-0.8</v>
      </c>
      <c r="N42" s="222">
        <f>VLOOKUP(N4,$Z:$BM,36,FALSE)</f>
        <v>0.9</v>
      </c>
      <c r="O42" s="222">
        <f>VLOOKUP(O4,$Z:$BM,36,FALSE)</f>
        <v>2.8</v>
      </c>
      <c r="P42" s="222">
        <f t="shared" si="0"/>
        <v>0</v>
      </c>
      <c r="Q42" s="223">
        <f t="shared" si="1"/>
        <v>-2.8</v>
      </c>
      <c r="R42" s="234"/>
      <c r="S42" s="234"/>
      <c r="T42" s="234"/>
      <c r="U42" s="234"/>
      <c r="V42" s="234"/>
      <c r="W42" s="234"/>
      <c r="X42" s="198"/>
      <c r="Y42" s="225">
        <v>36</v>
      </c>
      <c r="Z42" s="226">
        <v>36403</v>
      </c>
      <c r="AA42" s="227">
        <v>-5.61</v>
      </c>
      <c r="AB42" s="227">
        <v>21.17</v>
      </c>
      <c r="AC42" s="227">
        <v>2.99</v>
      </c>
      <c r="AD42" s="227">
        <v>-6.45</v>
      </c>
      <c r="AE42" s="227">
        <v>0</v>
      </c>
      <c r="AF42" s="227">
        <v>0</v>
      </c>
      <c r="AG42" s="227">
        <v>-6.18</v>
      </c>
      <c r="AH42" s="227">
        <v>-1.83</v>
      </c>
      <c r="AI42" s="227">
        <v>2.97</v>
      </c>
      <c r="AJ42" s="227">
        <v>-2.92</v>
      </c>
      <c r="AK42" s="227">
        <v>0</v>
      </c>
      <c r="AL42" s="227">
        <v>-3.6</v>
      </c>
      <c r="AM42" s="227">
        <v>-0.61</v>
      </c>
      <c r="AN42" s="227">
        <v>-6.67</v>
      </c>
      <c r="AO42" s="227">
        <v>-6.01</v>
      </c>
      <c r="AP42" s="227">
        <v>0</v>
      </c>
      <c r="AQ42" s="227">
        <v>-9.75</v>
      </c>
      <c r="AR42" s="227">
        <v>3.28</v>
      </c>
      <c r="AS42" s="227">
        <v>0</v>
      </c>
      <c r="AT42" s="227">
        <v>-4.17</v>
      </c>
      <c r="AU42" s="227">
        <v>2.04</v>
      </c>
      <c r="AV42" s="227">
        <v>0</v>
      </c>
      <c r="AW42" s="227">
        <v>0</v>
      </c>
      <c r="AX42" s="227">
        <v>-7.21</v>
      </c>
      <c r="AY42" s="227">
        <v>-0.61</v>
      </c>
      <c r="AZ42" s="227">
        <v>-3.87</v>
      </c>
      <c r="BA42" s="227">
        <v>0</v>
      </c>
      <c r="BB42" s="227">
        <v>0</v>
      </c>
      <c r="BC42" s="227">
        <v>0</v>
      </c>
      <c r="BD42" s="227">
        <v>-1.27</v>
      </c>
      <c r="BE42" s="227">
        <v>-4.9800000000000004</v>
      </c>
      <c r="BF42" s="227">
        <v>-3.86</v>
      </c>
      <c r="BG42" s="227">
        <v>-2.52</v>
      </c>
      <c r="BH42" s="227">
        <v>-5.61</v>
      </c>
      <c r="BI42" s="227">
        <v>0</v>
      </c>
      <c r="BJ42" s="227">
        <v>0</v>
      </c>
      <c r="BK42" s="227">
        <v>0.08</v>
      </c>
      <c r="BL42" s="227">
        <v>0</v>
      </c>
      <c r="BM42" s="227">
        <v>17.73</v>
      </c>
      <c r="BN42" s="228"/>
      <c r="BO42" s="226">
        <v>42551</v>
      </c>
      <c r="BP42" s="227">
        <v>0.9</v>
      </c>
      <c r="BQ42" s="227">
        <v>9.1</v>
      </c>
      <c r="BR42" s="227">
        <v>-2.1</v>
      </c>
      <c r="BS42" s="227">
        <v>0.9</v>
      </c>
      <c r="BT42" s="227">
        <v>0</v>
      </c>
      <c r="BU42" s="227">
        <v>0.3</v>
      </c>
      <c r="BV42" s="227">
        <v>0</v>
      </c>
      <c r="BW42" s="227">
        <v>-0.1</v>
      </c>
      <c r="BX42" s="227">
        <v>0</v>
      </c>
      <c r="BY42" s="227">
        <v>0.1</v>
      </c>
      <c r="BZ42" s="227">
        <v>0.1</v>
      </c>
      <c r="CA42" s="227">
        <v>0</v>
      </c>
      <c r="CB42" s="227">
        <v>0</v>
      </c>
      <c r="CC42" s="227">
        <v>0</v>
      </c>
      <c r="CD42" s="227">
        <v>4.0999999999999996</v>
      </c>
      <c r="CE42" s="227">
        <v>-0.3</v>
      </c>
      <c r="CF42" s="227">
        <v>0</v>
      </c>
      <c r="CG42" s="227">
        <v>-0.8</v>
      </c>
      <c r="CH42" s="227">
        <v>-0.2</v>
      </c>
      <c r="CI42" s="227">
        <v>0.1</v>
      </c>
      <c r="CJ42" s="227">
        <v>-5.0999999999999996</v>
      </c>
      <c r="CK42" s="227">
        <v>-0.2</v>
      </c>
      <c r="CL42" s="227">
        <v>-0.2</v>
      </c>
      <c r="CM42" s="227">
        <v>0</v>
      </c>
      <c r="CN42" s="227">
        <v>0</v>
      </c>
      <c r="CO42" s="227">
        <v>-0.2</v>
      </c>
      <c r="CP42" s="227">
        <v>0.1</v>
      </c>
      <c r="CQ42" s="227">
        <v>0</v>
      </c>
      <c r="CR42" s="227">
        <v>0</v>
      </c>
      <c r="CS42" s="227">
        <v>-0.3</v>
      </c>
      <c r="CT42" s="227">
        <v>-0.4</v>
      </c>
      <c r="CU42" s="227">
        <v>0.1</v>
      </c>
    </row>
    <row r="43" spans="1:100" ht="15">
      <c r="K43" s="206"/>
      <c r="L43" s="221" t="s">
        <v>220</v>
      </c>
      <c r="M43" s="222">
        <f>VLOOKUP(M4,$Z:$BM,37,FALSE)</f>
        <v>0.2</v>
      </c>
      <c r="N43" s="222">
        <f>VLOOKUP(N4,$Z:$BM,37,FALSE)</f>
        <v>1</v>
      </c>
      <c r="O43" s="222">
        <f>VLOOKUP(O4,$Z:$BM,37,FALSE)</f>
        <v>0.4</v>
      </c>
      <c r="P43" s="222">
        <f t="shared" si="0"/>
        <v>0</v>
      </c>
      <c r="Q43" s="223">
        <f t="shared" si="1"/>
        <v>-0.4</v>
      </c>
      <c r="R43" s="234"/>
      <c r="S43" s="234"/>
      <c r="T43" s="234"/>
      <c r="U43" s="234"/>
      <c r="V43" s="234"/>
      <c r="W43" s="234"/>
      <c r="X43" s="198"/>
      <c r="Y43" s="225">
        <v>37</v>
      </c>
      <c r="Z43" s="226">
        <v>36433</v>
      </c>
      <c r="AA43" s="227">
        <v>-6.56</v>
      </c>
      <c r="AB43" s="227">
        <v>22.64</v>
      </c>
      <c r="AC43" s="227">
        <v>1.54</v>
      </c>
      <c r="AD43" s="227">
        <v>-2.08</v>
      </c>
      <c r="AE43" s="227">
        <v>0</v>
      </c>
      <c r="AF43" s="227">
        <v>0</v>
      </c>
      <c r="AG43" s="227">
        <v>-6.77</v>
      </c>
      <c r="AH43" s="227">
        <v>-2.37</v>
      </c>
      <c r="AI43" s="227">
        <v>2.89</v>
      </c>
      <c r="AJ43" s="227">
        <v>-3.38</v>
      </c>
      <c r="AK43" s="227">
        <v>0</v>
      </c>
      <c r="AL43" s="227">
        <v>-8.6199999999999992</v>
      </c>
      <c r="AM43" s="227">
        <v>5.07</v>
      </c>
      <c r="AN43" s="227">
        <v>-4.59</v>
      </c>
      <c r="AO43" s="227">
        <v>-6.88</v>
      </c>
      <c r="AP43" s="227">
        <v>0</v>
      </c>
      <c r="AQ43" s="227">
        <v>-7.4</v>
      </c>
      <c r="AR43" s="227">
        <v>6.01</v>
      </c>
      <c r="AS43" s="227">
        <v>0</v>
      </c>
      <c r="AT43" s="227">
        <v>-5.57</v>
      </c>
      <c r="AU43" s="227">
        <v>3.04</v>
      </c>
      <c r="AV43" s="227">
        <v>0</v>
      </c>
      <c r="AW43" s="227">
        <v>0</v>
      </c>
      <c r="AX43" s="227">
        <v>-6.43</v>
      </c>
      <c r="AY43" s="227">
        <v>1.85</v>
      </c>
      <c r="AZ43" s="227">
        <v>-4.16</v>
      </c>
      <c r="BA43" s="227">
        <v>0</v>
      </c>
      <c r="BB43" s="227">
        <v>0</v>
      </c>
      <c r="BC43" s="227">
        <v>0</v>
      </c>
      <c r="BD43" s="227">
        <v>-0.39</v>
      </c>
      <c r="BE43" s="227">
        <v>-4.22</v>
      </c>
      <c r="BF43" s="227">
        <v>-5.08</v>
      </c>
      <c r="BG43" s="227">
        <v>1.62</v>
      </c>
      <c r="BH43" s="227">
        <v>-5.91</v>
      </c>
      <c r="BI43" s="227">
        <v>0</v>
      </c>
      <c r="BJ43" s="227">
        <v>0</v>
      </c>
      <c r="BK43" s="227">
        <v>-0.21</v>
      </c>
      <c r="BL43" s="227">
        <v>0</v>
      </c>
      <c r="BM43" s="227">
        <v>11.88</v>
      </c>
      <c r="BN43" s="228"/>
      <c r="BO43" s="226">
        <v>42582</v>
      </c>
      <c r="BP43" s="227">
        <v>0.6</v>
      </c>
      <c r="BQ43" s="227">
        <v>1.8</v>
      </c>
      <c r="BR43" s="227">
        <v>0.4</v>
      </c>
      <c r="BS43" s="227">
        <v>2.8</v>
      </c>
      <c r="BT43" s="227">
        <v>0</v>
      </c>
      <c r="BU43" s="227">
        <v>0.1</v>
      </c>
      <c r="BV43" s="227">
        <v>0</v>
      </c>
      <c r="BW43" s="227">
        <v>-0.4</v>
      </c>
      <c r="BX43" s="227">
        <v>0</v>
      </c>
      <c r="BY43" s="227">
        <v>0.6</v>
      </c>
      <c r="BZ43" s="227">
        <v>0</v>
      </c>
      <c r="CA43" s="227">
        <v>0.7</v>
      </c>
      <c r="CB43" s="227">
        <v>-0.1</v>
      </c>
      <c r="CC43" s="227">
        <v>-0.1</v>
      </c>
      <c r="CD43" s="227">
        <v>0.4</v>
      </c>
      <c r="CE43" s="227">
        <v>-0.2</v>
      </c>
      <c r="CF43" s="227">
        <v>-0.1</v>
      </c>
      <c r="CG43" s="227">
        <v>0.3</v>
      </c>
      <c r="CH43" s="227">
        <v>0</v>
      </c>
      <c r="CI43" s="227">
        <v>-0.2</v>
      </c>
      <c r="CJ43" s="227">
        <v>0.2</v>
      </c>
      <c r="CK43" s="227">
        <v>2.5</v>
      </c>
      <c r="CL43" s="227">
        <v>0</v>
      </c>
      <c r="CM43" s="227">
        <v>-0.1</v>
      </c>
      <c r="CN43" s="227">
        <v>0</v>
      </c>
      <c r="CO43" s="227">
        <v>0.2</v>
      </c>
      <c r="CP43" s="227">
        <v>0</v>
      </c>
      <c r="CQ43" s="227">
        <v>0</v>
      </c>
      <c r="CR43" s="227">
        <v>0</v>
      </c>
      <c r="CS43" s="227">
        <v>-0.3</v>
      </c>
      <c r="CT43" s="227">
        <v>-0.3</v>
      </c>
      <c r="CU43" s="227">
        <v>0.1</v>
      </c>
    </row>
    <row r="44" spans="1:100" ht="15">
      <c r="K44" s="206"/>
      <c r="L44" s="221" t="s">
        <v>221</v>
      </c>
      <c r="M44" s="222">
        <f>VLOOKUP(M4,$Z:$BM,38,FALSE)</f>
        <v>-5.5</v>
      </c>
      <c r="N44" s="222">
        <f>VLOOKUP(N4,$Z:$BM,38,FALSE)</f>
        <v>-3.8</v>
      </c>
      <c r="O44" s="222">
        <f>VLOOKUP(O4,$Z:$BM,38,FALSE)</f>
        <v>-4.2</v>
      </c>
      <c r="P44" s="222">
        <f t="shared" si="0"/>
        <v>-4.4000000000000004</v>
      </c>
      <c r="Q44" s="223">
        <f t="shared" si="1"/>
        <v>-0.20000000000000018</v>
      </c>
      <c r="R44" s="234"/>
      <c r="S44" s="234"/>
      <c r="T44" s="234"/>
      <c r="U44" s="234"/>
      <c r="V44" s="234"/>
      <c r="W44" s="234"/>
      <c r="X44" s="198"/>
      <c r="Y44" s="225">
        <v>38</v>
      </c>
      <c r="Z44" s="226">
        <v>36464</v>
      </c>
      <c r="AA44" s="227">
        <v>-5.12</v>
      </c>
      <c r="AB44" s="227">
        <v>35.700000000000003</v>
      </c>
      <c r="AC44" s="227">
        <v>4.59</v>
      </c>
      <c r="AD44" s="227">
        <v>-3.22</v>
      </c>
      <c r="AE44" s="227">
        <v>0</v>
      </c>
      <c r="AF44" s="227">
        <v>0</v>
      </c>
      <c r="AG44" s="227">
        <v>-7.9</v>
      </c>
      <c r="AH44" s="227">
        <v>9.31</v>
      </c>
      <c r="AI44" s="227">
        <v>4.41</v>
      </c>
      <c r="AJ44" s="227">
        <v>-3.76</v>
      </c>
      <c r="AK44" s="227">
        <v>0</v>
      </c>
      <c r="AL44" s="227">
        <v>-5.63</v>
      </c>
      <c r="AM44" s="227">
        <v>-3.72</v>
      </c>
      <c r="AN44" s="227">
        <v>-3.24</v>
      </c>
      <c r="AO44" s="227">
        <v>-3.32</v>
      </c>
      <c r="AP44" s="227">
        <v>0</v>
      </c>
      <c r="AQ44" s="227">
        <v>-4.92</v>
      </c>
      <c r="AR44" s="227">
        <v>12.2</v>
      </c>
      <c r="AS44" s="227">
        <v>0</v>
      </c>
      <c r="AT44" s="227">
        <v>-6.24</v>
      </c>
      <c r="AU44" s="227">
        <v>7.14</v>
      </c>
      <c r="AV44" s="227">
        <v>0</v>
      </c>
      <c r="AW44" s="227">
        <v>0</v>
      </c>
      <c r="AX44" s="227">
        <v>-4.25</v>
      </c>
      <c r="AY44" s="227">
        <v>6.46</v>
      </c>
      <c r="AZ44" s="227">
        <v>-3.91</v>
      </c>
      <c r="BA44" s="227">
        <v>0</v>
      </c>
      <c r="BB44" s="227">
        <v>0</v>
      </c>
      <c r="BC44" s="227">
        <v>0</v>
      </c>
      <c r="BD44" s="227">
        <v>-0.48</v>
      </c>
      <c r="BE44" s="227">
        <v>-4.2300000000000004</v>
      </c>
      <c r="BF44" s="227">
        <v>-3.08</v>
      </c>
      <c r="BG44" s="227">
        <v>-0.59</v>
      </c>
      <c r="BH44" s="227">
        <v>-2.84</v>
      </c>
      <c r="BI44" s="227">
        <v>0</v>
      </c>
      <c r="BJ44" s="227">
        <v>0</v>
      </c>
      <c r="BK44" s="227">
        <v>0.25</v>
      </c>
      <c r="BL44" s="227">
        <v>0</v>
      </c>
      <c r="BM44" s="227">
        <v>12</v>
      </c>
      <c r="BN44" s="228"/>
      <c r="BO44" s="226">
        <v>42613</v>
      </c>
      <c r="BP44" s="227">
        <v>1.5</v>
      </c>
      <c r="BQ44" s="227">
        <v>-6.2</v>
      </c>
      <c r="BR44" s="227">
        <v>1.8</v>
      </c>
      <c r="BS44" s="227">
        <v>1.2</v>
      </c>
      <c r="BT44" s="227">
        <v>-0.1</v>
      </c>
      <c r="BU44" s="227">
        <v>-0.1</v>
      </c>
      <c r="BV44" s="227">
        <v>0</v>
      </c>
      <c r="BW44" s="227">
        <v>-0.2</v>
      </c>
      <c r="BX44" s="227">
        <v>0</v>
      </c>
      <c r="BY44" s="227">
        <v>0.3</v>
      </c>
      <c r="BZ44" s="227">
        <v>-0.2</v>
      </c>
      <c r="CA44" s="227">
        <v>-0.6</v>
      </c>
      <c r="CB44" s="227">
        <v>-0.2</v>
      </c>
      <c r="CC44" s="227">
        <v>0.1</v>
      </c>
      <c r="CD44" s="227">
        <v>-1.9</v>
      </c>
      <c r="CE44" s="227">
        <v>0.1</v>
      </c>
      <c r="CF44" s="227">
        <v>0.1</v>
      </c>
      <c r="CG44" s="227">
        <v>0.8</v>
      </c>
      <c r="CH44" s="227">
        <v>0</v>
      </c>
      <c r="CI44" s="227">
        <v>0.3</v>
      </c>
      <c r="CJ44" s="227">
        <v>3.1</v>
      </c>
      <c r="CK44" s="227">
        <v>0.5</v>
      </c>
      <c r="CL44" s="227">
        <v>0.3</v>
      </c>
      <c r="CM44" s="227">
        <v>0</v>
      </c>
      <c r="CN44" s="227">
        <v>0</v>
      </c>
      <c r="CO44" s="227">
        <v>0</v>
      </c>
      <c r="CP44" s="227">
        <v>0</v>
      </c>
      <c r="CQ44" s="227">
        <v>0</v>
      </c>
      <c r="CR44" s="227">
        <v>-0.1</v>
      </c>
      <c r="CS44" s="227">
        <v>-0.1</v>
      </c>
      <c r="CT44" s="227">
        <v>-0.5</v>
      </c>
      <c r="CU44" s="227">
        <v>0</v>
      </c>
    </row>
    <row r="45" spans="1:100" ht="15">
      <c r="K45" s="206"/>
      <c r="L45" s="221" t="s">
        <v>222</v>
      </c>
      <c r="M45" s="222">
        <f>VLOOKUP(M4,$Z:$BM,39,FALSE)</f>
        <v>-2.5</v>
      </c>
      <c r="N45" s="222">
        <f>VLOOKUP(N4,$Z:$BM,39,FALSE)</f>
        <v>-2.4</v>
      </c>
      <c r="O45" s="222">
        <f>VLOOKUP(O4,$Z:$BM,39,FALSE)</f>
        <v>-0.6</v>
      </c>
      <c r="P45" s="222">
        <f t="shared" si="0"/>
        <v>2.5</v>
      </c>
      <c r="Q45" s="223">
        <f t="shared" si="1"/>
        <v>3.1</v>
      </c>
      <c r="R45" s="236"/>
      <c r="S45" s="236"/>
      <c r="T45" s="236"/>
      <c r="U45" s="236"/>
      <c r="V45" s="236"/>
      <c r="W45" s="236"/>
      <c r="X45" s="198"/>
      <c r="Y45" s="225">
        <v>39</v>
      </c>
      <c r="Z45" s="226">
        <v>36494</v>
      </c>
      <c r="AA45" s="227">
        <v>-5.64</v>
      </c>
      <c r="AB45" s="227">
        <v>37.119999999999997</v>
      </c>
      <c r="AC45" s="227">
        <v>0.14000000000000001</v>
      </c>
      <c r="AD45" s="227">
        <v>1.1100000000000001</v>
      </c>
      <c r="AE45" s="227">
        <v>0</v>
      </c>
      <c r="AF45" s="227">
        <v>0</v>
      </c>
      <c r="AG45" s="227">
        <v>-8.26</v>
      </c>
      <c r="AH45" s="227">
        <v>-3.5</v>
      </c>
      <c r="AI45" s="227">
        <v>3.34</v>
      </c>
      <c r="AJ45" s="227">
        <v>-4.33</v>
      </c>
      <c r="AK45" s="227">
        <v>0</v>
      </c>
      <c r="AL45" s="227">
        <v>0.6</v>
      </c>
      <c r="AM45" s="227">
        <v>-4.12</v>
      </c>
      <c r="AN45" s="227">
        <v>-2.2799999999999998</v>
      </c>
      <c r="AO45" s="227">
        <v>-4.55</v>
      </c>
      <c r="AP45" s="227">
        <v>0</v>
      </c>
      <c r="AQ45" s="227">
        <v>-2.2000000000000002</v>
      </c>
      <c r="AR45" s="227">
        <v>11.56</v>
      </c>
      <c r="AS45" s="227">
        <v>0</v>
      </c>
      <c r="AT45" s="227">
        <v>-6.82</v>
      </c>
      <c r="AU45" s="227">
        <v>10.55</v>
      </c>
      <c r="AV45" s="227">
        <v>0</v>
      </c>
      <c r="AW45" s="227">
        <v>0</v>
      </c>
      <c r="AX45" s="227">
        <v>-6.03</v>
      </c>
      <c r="AY45" s="227">
        <v>8.81</v>
      </c>
      <c r="AZ45" s="227">
        <v>-4.16</v>
      </c>
      <c r="BA45" s="227">
        <v>0</v>
      </c>
      <c r="BB45" s="227">
        <v>0</v>
      </c>
      <c r="BC45" s="227">
        <v>0</v>
      </c>
      <c r="BD45" s="227">
        <v>-1.75</v>
      </c>
      <c r="BE45" s="227">
        <v>-1.49</v>
      </c>
      <c r="BF45" s="227">
        <v>-6.7</v>
      </c>
      <c r="BG45" s="227">
        <v>-4.01</v>
      </c>
      <c r="BH45" s="227">
        <v>-2.97</v>
      </c>
      <c r="BI45" s="227">
        <v>0</v>
      </c>
      <c r="BJ45" s="227">
        <v>0</v>
      </c>
      <c r="BK45" s="227">
        <v>1.24</v>
      </c>
      <c r="BL45" s="227">
        <v>0</v>
      </c>
      <c r="BM45" s="227">
        <v>14.82</v>
      </c>
      <c r="BN45" s="228"/>
      <c r="BO45" s="226">
        <v>42643</v>
      </c>
      <c r="BP45" s="227">
        <v>5.4</v>
      </c>
      <c r="BQ45" s="227">
        <v>4</v>
      </c>
      <c r="BR45" s="227">
        <v>2.6</v>
      </c>
      <c r="BS45" s="227">
        <v>-0.3</v>
      </c>
      <c r="BT45" s="227">
        <v>0.1</v>
      </c>
      <c r="BU45" s="227">
        <v>0.2</v>
      </c>
      <c r="BV45" s="227">
        <v>0.1</v>
      </c>
      <c r="BW45" s="227">
        <v>0</v>
      </c>
      <c r="BX45" s="227">
        <v>0</v>
      </c>
      <c r="BY45" s="227">
        <v>0.2</v>
      </c>
      <c r="BZ45" s="227">
        <v>0.2</v>
      </c>
      <c r="CA45" s="227">
        <v>0</v>
      </c>
      <c r="CB45" s="227">
        <v>0.1</v>
      </c>
      <c r="CC45" s="227">
        <v>-0.2</v>
      </c>
      <c r="CD45" s="227">
        <v>3.2</v>
      </c>
      <c r="CE45" s="227">
        <v>0.5</v>
      </c>
      <c r="CF45" s="227">
        <v>0.1</v>
      </c>
      <c r="CG45" s="227">
        <v>0.6</v>
      </c>
      <c r="CH45" s="227">
        <v>0.1</v>
      </c>
      <c r="CI45" s="227">
        <v>0.7</v>
      </c>
      <c r="CJ45" s="227">
        <v>1.5</v>
      </c>
      <c r="CK45" s="227">
        <v>-0.1</v>
      </c>
      <c r="CL45" s="227">
        <v>0.2</v>
      </c>
      <c r="CM45" s="227">
        <v>0</v>
      </c>
      <c r="CN45" s="227">
        <v>0</v>
      </c>
      <c r="CO45" s="227">
        <v>-0.1</v>
      </c>
      <c r="CP45" s="227">
        <v>0.1</v>
      </c>
      <c r="CQ45" s="227">
        <v>0</v>
      </c>
      <c r="CR45" s="227">
        <v>0.1</v>
      </c>
      <c r="CS45" s="227">
        <v>-0.1</v>
      </c>
      <c r="CT45" s="227">
        <v>0.3</v>
      </c>
      <c r="CU45" s="227">
        <v>0</v>
      </c>
    </row>
    <row r="46" spans="1:100" ht="15">
      <c r="K46" s="206"/>
      <c r="L46" s="221" t="s">
        <v>223</v>
      </c>
      <c r="M46" s="222">
        <f>VLOOKUP(M4,$Z:$BM,40,FALSE)</f>
        <v>1.6</v>
      </c>
      <c r="N46" s="222">
        <f>VLOOKUP(N4,$Z:$BM,40,FALSE)</f>
        <v>1.6</v>
      </c>
      <c r="O46" s="222">
        <f>VLOOKUP(O4,$Z:$BM,40,FALSE)</f>
        <v>1.6</v>
      </c>
      <c r="P46" s="222">
        <f t="shared" si="0"/>
        <v>1.7</v>
      </c>
      <c r="Q46" s="223">
        <f t="shared" si="1"/>
        <v>9.9999999999999867E-2</v>
      </c>
      <c r="R46" s="234"/>
      <c r="S46" s="234"/>
      <c r="T46" s="234"/>
      <c r="U46" s="234"/>
      <c r="V46" s="234"/>
      <c r="W46" s="234"/>
      <c r="X46" s="198"/>
      <c r="Y46" s="225">
        <v>40</v>
      </c>
      <c r="Z46" s="226">
        <v>36525</v>
      </c>
      <c r="AA46" s="227">
        <v>-5.82</v>
      </c>
      <c r="AB46" s="227">
        <v>47.55</v>
      </c>
      <c r="AC46" s="227">
        <v>-0.4</v>
      </c>
      <c r="AD46" s="227">
        <v>-0.04</v>
      </c>
      <c r="AE46" s="227">
        <v>0</v>
      </c>
      <c r="AF46" s="227">
        <v>0</v>
      </c>
      <c r="AG46" s="227">
        <v>-10.94</v>
      </c>
      <c r="AH46" s="227">
        <v>-2.04</v>
      </c>
      <c r="AI46" s="227">
        <v>4.07</v>
      </c>
      <c r="AJ46" s="227">
        <v>-2.36</v>
      </c>
      <c r="AK46" s="227">
        <v>0</v>
      </c>
      <c r="AL46" s="227">
        <v>-0.28000000000000003</v>
      </c>
      <c r="AM46" s="227">
        <v>1.33</v>
      </c>
      <c r="AN46" s="227">
        <v>-4.55</v>
      </c>
      <c r="AO46" s="227">
        <v>-1.31</v>
      </c>
      <c r="AP46" s="227">
        <v>0</v>
      </c>
      <c r="AQ46" s="227">
        <v>-0.75</v>
      </c>
      <c r="AR46" s="227">
        <v>9.51</v>
      </c>
      <c r="AS46" s="227">
        <v>0</v>
      </c>
      <c r="AT46" s="227">
        <v>-9.8000000000000007</v>
      </c>
      <c r="AU46" s="227">
        <v>8.6199999999999992</v>
      </c>
      <c r="AV46" s="227">
        <v>0</v>
      </c>
      <c r="AW46" s="227">
        <v>0</v>
      </c>
      <c r="AX46" s="227">
        <v>-5.18</v>
      </c>
      <c r="AY46" s="227">
        <v>9.31</v>
      </c>
      <c r="AZ46" s="227">
        <v>-4.78</v>
      </c>
      <c r="BA46" s="227">
        <v>0</v>
      </c>
      <c r="BB46" s="227">
        <v>0</v>
      </c>
      <c r="BC46" s="227">
        <v>0</v>
      </c>
      <c r="BD46" s="227">
        <v>0.22</v>
      </c>
      <c r="BE46" s="227">
        <v>-2.96</v>
      </c>
      <c r="BF46" s="227">
        <v>-5.81</v>
      </c>
      <c r="BG46" s="227">
        <v>0.26</v>
      </c>
      <c r="BH46" s="227">
        <v>-2.2400000000000002</v>
      </c>
      <c r="BI46" s="227">
        <v>0</v>
      </c>
      <c r="BJ46" s="227">
        <v>0</v>
      </c>
      <c r="BK46" s="227">
        <v>0.56999999999999995</v>
      </c>
      <c r="BL46" s="227">
        <v>0</v>
      </c>
      <c r="BM46" s="227">
        <v>11.48</v>
      </c>
      <c r="BN46" s="228"/>
      <c r="BO46" s="226">
        <v>42674</v>
      </c>
      <c r="BP46" s="227">
        <v>9.8000000000000007</v>
      </c>
      <c r="BQ46" s="227">
        <v>3.1</v>
      </c>
      <c r="BR46" s="227">
        <v>0.7</v>
      </c>
      <c r="BS46" s="227">
        <v>0</v>
      </c>
      <c r="BT46" s="227">
        <v>0.4</v>
      </c>
      <c r="BU46" s="227">
        <v>-0.2</v>
      </c>
      <c r="BV46" s="227">
        <v>0.2</v>
      </c>
      <c r="BW46" s="227">
        <v>0.1</v>
      </c>
      <c r="BX46" s="227">
        <v>0</v>
      </c>
      <c r="BY46" s="227">
        <v>0.6</v>
      </c>
      <c r="BZ46" s="227">
        <v>0.3</v>
      </c>
      <c r="CA46" s="227">
        <v>0.1</v>
      </c>
      <c r="CB46" s="227">
        <v>0.2</v>
      </c>
      <c r="CC46" s="227">
        <v>0.1</v>
      </c>
      <c r="CD46" s="227">
        <v>3.9</v>
      </c>
      <c r="CE46" s="227">
        <v>1.1000000000000001</v>
      </c>
      <c r="CF46" s="227">
        <v>0.2</v>
      </c>
      <c r="CG46" s="227">
        <v>0.5</v>
      </c>
      <c r="CH46" s="227">
        <v>0.4</v>
      </c>
      <c r="CI46" s="227">
        <v>1.1000000000000001</v>
      </c>
      <c r="CJ46" s="227">
        <v>0.8</v>
      </c>
      <c r="CK46" s="227">
        <v>1.5</v>
      </c>
      <c r="CL46" s="227">
        <v>0.2</v>
      </c>
      <c r="CM46" s="227">
        <v>0</v>
      </c>
      <c r="CN46" s="227">
        <v>0</v>
      </c>
      <c r="CO46" s="227">
        <v>-0.1</v>
      </c>
      <c r="CP46" s="227">
        <v>0</v>
      </c>
      <c r="CQ46" s="227">
        <v>0</v>
      </c>
      <c r="CR46" s="227">
        <v>0</v>
      </c>
      <c r="CS46" s="227">
        <v>-0.1</v>
      </c>
      <c r="CT46" s="227">
        <v>0.4</v>
      </c>
      <c r="CU46" s="227">
        <v>0.1</v>
      </c>
    </row>
    <row r="47" spans="1:100" ht="8.25" customHeight="1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237"/>
      <c r="R47" s="238"/>
      <c r="S47" s="239"/>
      <c r="T47" s="239"/>
      <c r="U47" s="239"/>
      <c r="V47" s="239"/>
      <c r="W47" s="240"/>
      <c r="X47" s="199"/>
      <c r="Y47" s="241"/>
      <c r="Z47" s="226">
        <v>36556</v>
      </c>
      <c r="AA47" s="227">
        <v>-4.42</v>
      </c>
      <c r="AB47" s="227">
        <v>51.32</v>
      </c>
      <c r="AC47" s="227">
        <v>0.05</v>
      </c>
      <c r="AD47" s="227">
        <v>-0.31</v>
      </c>
      <c r="AE47" s="227">
        <v>0</v>
      </c>
      <c r="AF47" s="227">
        <v>0</v>
      </c>
      <c r="AG47" s="227">
        <v>-9.93</v>
      </c>
      <c r="AH47" s="227">
        <v>1.39</v>
      </c>
      <c r="AI47" s="227">
        <v>2.15</v>
      </c>
      <c r="AJ47" s="227">
        <v>-1.1499999999999999</v>
      </c>
      <c r="AK47" s="227">
        <v>0</v>
      </c>
      <c r="AL47" s="227">
        <v>-5.01</v>
      </c>
      <c r="AM47" s="227">
        <v>-0.17</v>
      </c>
      <c r="AN47" s="227">
        <v>-3.87</v>
      </c>
      <c r="AO47" s="227">
        <v>-4.41</v>
      </c>
      <c r="AP47" s="227">
        <v>0</v>
      </c>
      <c r="AQ47" s="227">
        <v>8.3699999999999992</v>
      </c>
      <c r="AR47" s="227">
        <v>18.170000000000002</v>
      </c>
      <c r="AS47" s="227">
        <v>0</v>
      </c>
      <c r="AT47" s="227">
        <v>-8.89</v>
      </c>
      <c r="AU47" s="227">
        <v>16.36</v>
      </c>
      <c r="AV47" s="227">
        <v>0</v>
      </c>
      <c r="AW47" s="227">
        <v>0</v>
      </c>
      <c r="AX47" s="227">
        <v>-5.89</v>
      </c>
      <c r="AY47" s="227">
        <v>11.88</v>
      </c>
      <c r="AZ47" s="227">
        <v>-3.11</v>
      </c>
      <c r="BA47" s="227">
        <v>0</v>
      </c>
      <c r="BB47" s="227">
        <v>0</v>
      </c>
      <c r="BC47" s="227">
        <v>0</v>
      </c>
      <c r="BD47" s="227">
        <v>-1.23</v>
      </c>
      <c r="BE47" s="227">
        <v>-5.41</v>
      </c>
      <c r="BF47" s="227">
        <v>-6.4</v>
      </c>
      <c r="BG47" s="227">
        <v>-0.12</v>
      </c>
      <c r="BH47" s="227">
        <v>-2.81</v>
      </c>
      <c r="BI47" s="227">
        <v>0</v>
      </c>
      <c r="BJ47" s="227">
        <v>0</v>
      </c>
      <c r="BK47" s="227">
        <v>1.0900000000000001</v>
      </c>
      <c r="BL47" s="227">
        <v>0</v>
      </c>
      <c r="BM47" s="227">
        <v>11.92</v>
      </c>
      <c r="BN47" s="228"/>
      <c r="BO47" s="226">
        <v>42704</v>
      </c>
      <c r="BP47" s="227">
        <v>10.3</v>
      </c>
      <c r="BQ47" s="227">
        <v>2.8</v>
      </c>
      <c r="BR47" s="227">
        <v>3.5</v>
      </c>
      <c r="BS47" s="227">
        <v>2.4</v>
      </c>
      <c r="BT47" s="227">
        <v>0.7</v>
      </c>
      <c r="BU47" s="227">
        <v>0.4</v>
      </c>
      <c r="BV47" s="227">
        <v>0.1</v>
      </c>
      <c r="BW47" s="227">
        <v>0.1</v>
      </c>
      <c r="BX47" s="227">
        <v>0</v>
      </c>
      <c r="BY47" s="227">
        <v>0.4</v>
      </c>
      <c r="BZ47" s="227">
        <v>0.2</v>
      </c>
      <c r="CA47" s="227">
        <v>0.1</v>
      </c>
      <c r="CB47" s="227">
        <v>1.2</v>
      </c>
      <c r="CC47" s="227">
        <v>0.3</v>
      </c>
      <c r="CD47" s="227">
        <v>3.5</v>
      </c>
      <c r="CE47" s="227">
        <v>1.9</v>
      </c>
      <c r="CF47" s="227">
        <v>0.1</v>
      </c>
      <c r="CG47" s="227">
        <v>0.8</v>
      </c>
      <c r="CH47" s="227">
        <v>0.4</v>
      </c>
      <c r="CI47" s="227">
        <v>1.6</v>
      </c>
      <c r="CJ47" s="227">
        <v>6.1</v>
      </c>
      <c r="CK47" s="227">
        <v>5</v>
      </c>
      <c r="CL47" s="227">
        <v>0.9</v>
      </c>
      <c r="CM47" s="227">
        <v>0.2</v>
      </c>
      <c r="CN47" s="227">
        <v>0</v>
      </c>
      <c r="CO47" s="227">
        <v>0</v>
      </c>
      <c r="CP47" s="227">
        <v>0</v>
      </c>
      <c r="CQ47" s="227">
        <v>0</v>
      </c>
      <c r="CR47" s="227">
        <v>0.2</v>
      </c>
      <c r="CS47" s="227">
        <v>0.1</v>
      </c>
      <c r="CT47" s="227">
        <v>0.7</v>
      </c>
      <c r="CU47" s="227">
        <v>0</v>
      </c>
    </row>
    <row r="48" spans="1:100" s="105" customForma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41"/>
      <c r="M48" s="241"/>
      <c r="N48" s="241"/>
      <c r="O48" s="241"/>
      <c r="P48" s="242">
        <v>1</v>
      </c>
      <c r="Q48" s="243"/>
      <c r="R48" s="205" t="s">
        <v>209</v>
      </c>
      <c r="S48" s="244">
        <v>0</v>
      </c>
      <c r="T48" s="244">
        <v>-0.3</v>
      </c>
      <c r="U48" s="244">
        <v>-0.1</v>
      </c>
      <c r="V48" s="205">
        <v>2.4000000000000004</v>
      </c>
      <c r="X48" s="241"/>
      <c r="Y48" s="241"/>
      <c r="Z48" s="226">
        <v>36585</v>
      </c>
      <c r="AA48" s="227">
        <v>-4.33</v>
      </c>
      <c r="AB48" s="227">
        <v>65.260000000000005</v>
      </c>
      <c r="AC48" s="227">
        <v>0.53</v>
      </c>
      <c r="AD48" s="227">
        <v>2</v>
      </c>
      <c r="AE48" s="227">
        <v>0</v>
      </c>
      <c r="AF48" s="227">
        <v>0</v>
      </c>
      <c r="AG48" s="227">
        <v>-9.58</v>
      </c>
      <c r="AH48" s="227">
        <v>-1.24</v>
      </c>
      <c r="AI48" s="227">
        <v>2.0699999999999998</v>
      </c>
      <c r="AJ48" s="227">
        <v>0.26</v>
      </c>
      <c r="AK48" s="227">
        <v>0</v>
      </c>
      <c r="AL48" s="227">
        <v>0.54</v>
      </c>
      <c r="AM48" s="227">
        <v>0.86</v>
      </c>
      <c r="AN48" s="227">
        <v>-1.93</v>
      </c>
      <c r="AO48" s="227">
        <v>-1.39</v>
      </c>
      <c r="AP48" s="227">
        <v>0</v>
      </c>
      <c r="AQ48" s="227">
        <v>-4.95</v>
      </c>
      <c r="AR48" s="227">
        <v>23.99</v>
      </c>
      <c r="AS48" s="227">
        <v>0</v>
      </c>
      <c r="AT48" s="227">
        <v>-9.49</v>
      </c>
      <c r="AU48" s="227">
        <v>16.11</v>
      </c>
      <c r="AV48" s="227">
        <v>0</v>
      </c>
      <c r="AW48" s="227">
        <v>0</v>
      </c>
      <c r="AX48" s="227">
        <v>-4.38</v>
      </c>
      <c r="AY48" s="227">
        <v>12.25</v>
      </c>
      <c r="AZ48" s="227">
        <v>-3.07</v>
      </c>
      <c r="BA48" s="227">
        <v>0</v>
      </c>
      <c r="BB48" s="227">
        <v>0</v>
      </c>
      <c r="BC48" s="227">
        <v>0</v>
      </c>
      <c r="BD48" s="227">
        <v>-1.46</v>
      </c>
      <c r="BE48" s="227">
        <v>-1.77</v>
      </c>
      <c r="BF48" s="227">
        <v>-5.0199999999999996</v>
      </c>
      <c r="BG48" s="227">
        <v>-1.64</v>
      </c>
      <c r="BH48" s="227">
        <v>0.37</v>
      </c>
      <c r="BI48" s="227">
        <v>0</v>
      </c>
      <c r="BJ48" s="227">
        <v>0</v>
      </c>
      <c r="BK48" s="227">
        <v>1.66</v>
      </c>
      <c r="BL48" s="227">
        <v>0</v>
      </c>
      <c r="BM48" s="227">
        <v>0.42</v>
      </c>
      <c r="BN48" s="228"/>
      <c r="BO48" s="226">
        <v>42735</v>
      </c>
      <c r="BP48" s="227">
        <v>3.4</v>
      </c>
      <c r="BQ48" s="227">
        <v>3.9</v>
      </c>
      <c r="BR48" s="227">
        <v>4.4000000000000004</v>
      </c>
      <c r="BS48" s="227">
        <v>1.5</v>
      </c>
      <c r="BT48" s="227">
        <v>0.4</v>
      </c>
      <c r="BU48" s="227">
        <v>0.9</v>
      </c>
      <c r="BV48" s="227">
        <v>0.4</v>
      </c>
      <c r="BW48" s="227">
        <v>0.2</v>
      </c>
      <c r="BX48" s="227">
        <v>0</v>
      </c>
      <c r="BY48" s="227">
        <v>0.3</v>
      </c>
      <c r="BZ48" s="227">
        <v>0.4</v>
      </c>
      <c r="CA48" s="227">
        <v>0.1</v>
      </c>
      <c r="CB48" s="227">
        <v>2.8</v>
      </c>
      <c r="CC48" s="227">
        <v>0.4</v>
      </c>
      <c r="CD48" s="227">
        <v>4.3</v>
      </c>
      <c r="CE48" s="227">
        <v>2.5</v>
      </c>
      <c r="CF48" s="227">
        <v>0.1</v>
      </c>
      <c r="CG48" s="227">
        <v>2.4</v>
      </c>
      <c r="CH48" s="227">
        <v>0.7</v>
      </c>
      <c r="CI48" s="227">
        <v>0.7</v>
      </c>
      <c r="CJ48" s="227">
        <v>8</v>
      </c>
      <c r="CK48" s="227">
        <v>2.4</v>
      </c>
      <c r="CL48" s="227">
        <v>1.2</v>
      </c>
      <c r="CM48" s="227">
        <v>0.2</v>
      </c>
      <c r="CN48" s="227">
        <v>0</v>
      </c>
      <c r="CO48" s="227">
        <v>0</v>
      </c>
      <c r="CP48" s="227">
        <v>0.1</v>
      </c>
      <c r="CQ48" s="227">
        <v>0</v>
      </c>
      <c r="CR48" s="227">
        <v>0.4</v>
      </c>
      <c r="CS48" s="227">
        <v>0.3</v>
      </c>
      <c r="CT48" s="227">
        <v>1</v>
      </c>
      <c r="CU48" s="227">
        <v>0.2</v>
      </c>
      <c r="CV48" s="209"/>
    </row>
    <row r="49" spans="1:100" s="105" customFormat="1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41"/>
      <c r="M49" s="241"/>
      <c r="N49" s="241"/>
      <c r="O49" s="241"/>
      <c r="P49" s="242">
        <v>2</v>
      </c>
      <c r="Q49" s="243"/>
      <c r="R49" s="205" t="s">
        <v>188</v>
      </c>
      <c r="S49" s="245">
        <v>-1.2</v>
      </c>
      <c r="T49" s="245">
        <v>-0.3</v>
      </c>
      <c r="U49" s="244">
        <v>-1.1000000000000001</v>
      </c>
      <c r="V49" s="205">
        <v>2</v>
      </c>
      <c r="X49" s="241"/>
      <c r="Y49" s="241"/>
      <c r="Z49" s="226">
        <v>36616</v>
      </c>
      <c r="AA49" s="227">
        <v>-2.25</v>
      </c>
      <c r="AB49" s="227">
        <v>72.81</v>
      </c>
      <c r="AC49" s="227">
        <v>-9.0399999999999991</v>
      </c>
      <c r="AD49" s="227">
        <v>8.9700000000000006</v>
      </c>
      <c r="AE49" s="227">
        <v>0</v>
      </c>
      <c r="AF49" s="227">
        <v>0</v>
      </c>
      <c r="AG49" s="227">
        <v>-7.91</v>
      </c>
      <c r="AH49" s="227">
        <v>-1.67</v>
      </c>
      <c r="AI49" s="227">
        <v>1.19</v>
      </c>
      <c r="AJ49" s="227">
        <v>0.84</v>
      </c>
      <c r="AK49" s="227">
        <v>0</v>
      </c>
      <c r="AL49" s="227">
        <v>-0.56999999999999995</v>
      </c>
      <c r="AM49" s="227">
        <v>-3.46</v>
      </c>
      <c r="AN49" s="227">
        <v>-1.55</v>
      </c>
      <c r="AO49" s="227">
        <v>0.51</v>
      </c>
      <c r="AP49" s="227">
        <v>0</v>
      </c>
      <c r="AQ49" s="227">
        <v>-6.84</v>
      </c>
      <c r="AR49" s="227">
        <v>25.08</v>
      </c>
      <c r="AS49" s="227">
        <v>0</v>
      </c>
      <c r="AT49" s="227">
        <v>-7.64</v>
      </c>
      <c r="AU49" s="227">
        <v>17.64</v>
      </c>
      <c r="AV49" s="227">
        <v>0</v>
      </c>
      <c r="AW49" s="227">
        <v>0</v>
      </c>
      <c r="AX49" s="227">
        <v>-2.54</v>
      </c>
      <c r="AY49" s="227">
        <v>13.73</v>
      </c>
      <c r="AZ49" s="227">
        <v>-2.94</v>
      </c>
      <c r="BA49" s="227">
        <v>0</v>
      </c>
      <c r="BB49" s="227">
        <v>0</v>
      </c>
      <c r="BC49" s="227">
        <v>0</v>
      </c>
      <c r="BD49" s="227">
        <v>-1.83</v>
      </c>
      <c r="BE49" s="227">
        <v>-2.67</v>
      </c>
      <c r="BF49" s="227">
        <v>-5.03</v>
      </c>
      <c r="BG49" s="227">
        <v>-2.16</v>
      </c>
      <c r="BH49" s="227">
        <v>-0.92</v>
      </c>
      <c r="BI49" s="227">
        <v>0</v>
      </c>
      <c r="BJ49" s="227">
        <v>0</v>
      </c>
      <c r="BK49" s="227">
        <v>1.57</v>
      </c>
      <c r="BL49" s="227">
        <v>0</v>
      </c>
      <c r="BM49" s="227">
        <v>4</v>
      </c>
      <c r="BN49" s="228"/>
      <c r="BO49" s="226">
        <v>42766</v>
      </c>
      <c r="BP49" s="227">
        <v>1.7</v>
      </c>
      <c r="BQ49" s="227">
        <v>10.4</v>
      </c>
      <c r="BR49" s="227">
        <v>2</v>
      </c>
      <c r="BS49" s="227">
        <v>1.3</v>
      </c>
      <c r="BT49" s="227">
        <v>0.6</v>
      </c>
      <c r="BU49" s="227">
        <v>0.4</v>
      </c>
      <c r="BV49" s="227">
        <v>0.2</v>
      </c>
      <c r="BW49" s="227">
        <v>0.1</v>
      </c>
      <c r="BX49" s="227">
        <v>0</v>
      </c>
      <c r="BY49" s="227">
        <v>0.5</v>
      </c>
      <c r="BZ49" s="227">
        <v>-0.1</v>
      </c>
      <c r="CA49" s="227">
        <v>0</v>
      </c>
      <c r="CB49" s="227">
        <v>1.9</v>
      </c>
      <c r="CC49" s="227">
        <v>0.2</v>
      </c>
      <c r="CD49" s="227">
        <v>3.9</v>
      </c>
      <c r="CE49" s="227">
        <v>1.8</v>
      </c>
      <c r="CF49" s="227">
        <v>0.3</v>
      </c>
      <c r="CG49" s="227">
        <v>3</v>
      </c>
      <c r="CH49" s="227">
        <v>0.4</v>
      </c>
      <c r="CI49" s="227">
        <v>0.4</v>
      </c>
      <c r="CJ49" s="227">
        <v>2.1</v>
      </c>
      <c r="CK49" s="227">
        <v>0.1</v>
      </c>
      <c r="CL49" s="227">
        <v>0.7</v>
      </c>
      <c r="CM49" s="227">
        <v>0.2</v>
      </c>
      <c r="CN49" s="227">
        <v>0</v>
      </c>
      <c r="CO49" s="227">
        <v>0</v>
      </c>
      <c r="CP49" s="227">
        <v>0.3</v>
      </c>
      <c r="CQ49" s="227">
        <v>0</v>
      </c>
      <c r="CR49" s="227">
        <v>0.1</v>
      </c>
      <c r="CS49" s="227">
        <v>0.1</v>
      </c>
      <c r="CT49" s="227">
        <v>2.2000000000000002</v>
      </c>
      <c r="CU49" s="227">
        <v>0.3</v>
      </c>
      <c r="CV49" s="209"/>
    </row>
    <row r="50" spans="1:100" s="105" customFormat="1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41"/>
      <c r="M50" s="241"/>
      <c r="N50" s="241"/>
      <c r="O50" s="241"/>
      <c r="P50" s="242">
        <v>3</v>
      </c>
      <c r="Q50" s="243"/>
      <c r="R50" s="205" t="s">
        <v>205</v>
      </c>
      <c r="S50" s="244">
        <v>1.4</v>
      </c>
      <c r="T50" s="244">
        <v>-0.9</v>
      </c>
      <c r="U50" s="244">
        <v>-1</v>
      </c>
      <c r="V50" s="205">
        <v>0.8</v>
      </c>
      <c r="X50" s="241"/>
      <c r="Y50" s="241"/>
      <c r="Z50" s="226">
        <v>36646</v>
      </c>
      <c r="AA50" s="227">
        <v>-4.08</v>
      </c>
      <c r="AB50" s="227">
        <v>88.63</v>
      </c>
      <c r="AC50" s="227">
        <v>-11.68</v>
      </c>
      <c r="AD50" s="227">
        <v>9.3800000000000008</v>
      </c>
      <c r="AE50" s="227">
        <v>0</v>
      </c>
      <c r="AF50" s="227">
        <v>0</v>
      </c>
      <c r="AG50" s="227">
        <v>-7.51</v>
      </c>
      <c r="AH50" s="227">
        <v>-2.3199999999999998</v>
      </c>
      <c r="AI50" s="227">
        <v>3.01</v>
      </c>
      <c r="AJ50" s="227">
        <v>2.04</v>
      </c>
      <c r="AK50" s="227">
        <v>0</v>
      </c>
      <c r="AL50" s="227">
        <v>-2.77</v>
      </c>
      <c r="AM50" s="227">
        <v>1.18</v>
      </c>
      <c r="AN50" s="227">
        <v>-2.35</v>
      </c>
      <c r="AO50" s="227">
        <v>-0.12</v>
      </c>
      <c r="AP50" s="227">
        <v>0</v>
      </c>
      <c r="AQ50" s="227">
        <v>-6.61</v>
      </c>
      <c r="AR50" s="227">
        <v>25.95</v>
      </c>
      <c r="AS50" s="227">
        <v>0</v>
      </c>
      <c r="AT50" s="227">
        <v>-8.66</v>
      </c>
      <c r="AU50" s="227">
        <v>19.059999999999999</v>
      </c>
      <c r="AV50" s="227">
        <v>0</v>
      </c>
      <c r="AW50" s="227">
        <v>0</v>
      </c>
      <c r="AX50" s="227">
        <v>-1.92</v>
      </c>
      <c r="AY50" s="227">
        <v>16.760000000000002</v>
      </c>
      <c r="AZ50" s="227">
        <v>-2.56</v>
      </c>
      <c r="BA50" s="227">
        <v>0</v>
      </c>
      <c r="BB50" s="227">
        <v>0</v>
      </c>
      <c r="BC50" s="227">
        <v>0</v>
      </c>
      <c r="BD50" s="227">
        <v>-0.53</v>
      </c>
      <c r="BE50" s="227">
        <v>-3.34</v>
      </c>
      <c r="BF50" s="227">
        <v>-5.0199999999999996</v>
      </c>
      <c r="BG50" s="227">
        <v>-1.64</v>
      </c>
      <c r="BH50" s="227">
        <v>2.13</v>
      </c>
      <c r="BI50" s="227">
        <v>0</v>
      </c>
      <c r="BJ50" s="227">
        <v>0</v>
      </c>
      <c r="BK50" s="227">
        <v>2.0699999999999998</v>
      </c>
      <c r="BL50" s="227">
        <v>0</v>
      </c>
      <c r="BM50" s="227">
        <v>3.72</v>
      </c>
      <c r="BN50" s="228"/>
      <c r="BO50" s="226">
        <v>42794</v>
      </c>
      <c r="BP50" s="227">
        <v>0.1</v>
      </c>
      <c r="BQ50" s="227">
        <v>1.1000000000000001</v>
      </c>
      <c r="BR50" s="227">
        <v>2.2000000000000002</v>
      </c>
      <c r="BS50" s="227">
        <v>0.3</v>
      </c>
      <c r="BT50" s="227">
        <v>0.9</v>
      </c>
      <c r="BU50" s="227">
        <v>-0.3</v>
      </c>
      <c r="BV50" s="227">
        <v>0.2</v>
      </c>
      <c r="BW50" s="227">
        <v>0</v>
      </c>
      <c r="BX50" s="227">
        <v>0</v>
      </c>
      <c r="BY50" s="227">
        <v>0.5</v>
      </c>
      <c r="BZ50" s="227">
        <v>0.3</v>
      </c>
      <c r="CA50" s="227">
        <v>-0.1</v>
      </c>
      <c r="CB50" s="227">
        <v>0.9</v>
      </c>
      <c r="CC50" s="227">
        <v>0.1</v>
      </c>
      <c r="CD50" s="227">
        <v>0.8</v>
      </c>
      <c r="CE50" s="227">
        <v>1.9</v>
      </c>
      <c r="CF50" s="227">
        <v>0.3</v>
      </c>
      <c r="CG50" s="227">
        <v>1.9</v>
      </c>
      <c r="CH50" s="227">
        <v>0.6</v>
      </c>
      <c r="CI50" s="227">
        <v>0</v>
      </c>
      <c r="CJ50" s="227">
        <v>2.2999999999999998</v>
      </c>
      <c r="CK50" s="227">
        <v>2</v>
      </c>
      <c r="CL50" s="227">
        <v>0.5</v>
      </c>
      <c r="CM50" s="227">
        <v>0</v>
      </c>
      <c r="CN50" s="227">
        <v>0</v>
      </c>
      <c r="CO50" s="227">
        <v>-0.1</v>
      </c>
      <c r="CP50" s="227">
        <v>0</v>
      </c>
      <c r="CQ50" s="227">
        <v>0</v>
      </c>
      <c r="CR50" s="227">
        <v>-0.1</v>
      </c>
      <c r="CS50" s="227">
        <v>0.1</v>
      </c>
      <c r="CT50" s="227">
        <v>0.4</v>
      </c>
      <c r="CU50" s="227">
        <v>0.3</v>
      </c>
      <c r="CV50" s="209"/>
    </row>
    <row r="51" spans="1:100" s="105" customFormat="1" ht="15">
      <c r="A51" s="205"/>
      <c r="B51" s="205"/>
      <c r="C51" s="205"/>
      <c r="D51" s="205"/>
      <c r="E51" s="205"/>
      <c r="F51" s="213">
        <v>46081</v>
      </c>
      <c r="G51" s="213">
        <v>46112</v>
      </c>
      <c r="H51" s="213">
        <v>46142</v>
      </c>
      <c r="I51" s="213">
        <v>46173</v>
      </c>
      <c r="J51" s="205" t="s">
        <v>336</v>
      </c>
      <c r="K51" s="205"/>
      <c r="L51" s="241"/>
      <c r="M51" s="241"/>
      <c r="N51" s="241"/>
      <c r="O51" s="241"/>
      <c r="P51" s="242">
        <v>4</v>
      </c>
      <c r="Q51" s="243"/>
      <c r="R51" s="205" t="s">
        <v>203</v>
      </c>
      <c r="S51" s="246">
        <v>-0.1</v>
      </c>
      <c r="T51" s="246">
        <v>-0.2</v>
      </c>
      <c r="U51" s="247">
        <v>0.4</v>
      </c>
      <c r="V51" s="205">
        <v>0.6</v>
      </c>
      <c r="X51" s="241"/>
      <c r="Y51" s="241"/>
      <c r="Z51" s="226">
        <v>36677</v>
      </c>
      <c r="AA51" s="227">
        <v>-0.85</v>
      </c>
      <c r="AB51" s="227">
        <v>-5.93</v>
      </c>
      <c r="AC51" s="227">
        <v>4.3099999999999996</v>
      </c>
      <c r="AD51" s="227">
        <v>2.2999999999999998</v>
      </c>
      <c r="AE51" s="227">
        <v>0</v>
      </c>
      <c r="AF51" s="227">
        <v>0</v>
      </c>
      <c r="AG51" s="227">
        <v>-1.84</v>
      </c>
      <c r="AH51" s="227">
        <v>-0.43</v>
      </c>
      <c r="AI51" s="227">
        <v>0.78</v>
      </c>
      <c r="AJ51" s="227">
        <v>0.69</v>
      </c>
      <c r="AK51" s="227">
        <v>0</v>
      </c>
      <c r="AL51" s="227">
        <v>1.71</v>
      </c>
      <c r="AM51" s="227">
        <v>0.44</v>
      </c>
      <c r="AN51" s="227">
        <v>0.67</v>
      </c>
      <c r="AO51" s="227">
        <v>1.43</v>
      </c>
      <c r="AP51" s="227">
        <v>0</v>
      </c>
      <c r="AQ51" s="227">
        <v>0.56999999999999995</v>
      </c>
      <c r="AR51" s="227">
        <v>6.48</v>
      </c>
      <c r="AS51" s="227">
        <v>0</v>
      </c>
      <c r="AT51" s="227">
        <v>0.06</v>
      </c>
      <c r="AU51" s="227">
        <v>2.19</v>
      </c>
      <c r="AV51" s="227">
        <v>0</v>
      </c>
      <c r="AW51" s="227">
        <v>0</v>
      </c>
      <c r="AX51" s="227">
        <v>3.4</v>
      </c>
      <c r="AY51" s="227">
        <v>-0.15</v>
      </c>
      <c r="AZ51" s="227">
        <v>2.94</v>
      </c>
      <c r="BA51" s="227">
        <v>0</v>
      </c>
      <c r="BB51" s="227">
        <v>0</v>
      </c>
      <c r="BC51" s="227">
        <v>0</v>
      </c>
      <c r="BD51" s="227">
        <v>1.76</v>
      </c>
      <c r="BE51" s="227">
        <v>0.65</v>
      </c>
      <c r="BF51" s="227">
        <v>-0.77</v>
      </c>
      <c r="BG51" s="227">
        <v>1.34</v>
      </c>
      <c r="BH51" s="227">
        <v>1.48</v>
      </c>
      <c r="BI51" s="227">
        <v>0</v>
      </c>
      <c r="BJ51" s="227">
        <v>0</v>
      </c>
      <c r="BK51" s="227">
        <v>-0.05</v>
      </c>
      <c r="BL51" s="227">
        <v>0</v>
      </c>
      <c r="BM51" s="227">
        <v>21.14</v>
      </c>
      <c r="BN51" s="228"/>
      <c r="BO51" s="226">
        <v>42825</v>
      </c>
      <c r="BP51" s="227">
        <v>-0.6</v>
      </c>
      <c r="BQ51" s="227">
        <v>-0.1</v>
      </c>
      <c r="BR51" s="227">
        <v>4.8</v>
      </c>
      <c r="BS51" s="227">
        <v>1.7</v>
      </c>
      <c r="BT51" s="227">
        <v>0.3</v>
      </c>
      <c r="BU51" s="227">
        <v>-0.4</v>
      </c>
      <c r="BV51" s="227">
        <v>0</v>
      </c>
      <c r="BW51" s="227">
        <v>0</v>
      </c>
      <c r="BX51" s="227">
        <v>0</v>
      </c>
      <c r="BY51" s="227">
        <v>0.2</v>
      </c>
      <c r="BZ51" s="227">
        <v>0.1</v>
      </c>
      <c r="CA51" s="227">
        <v>0.4</v>
      </c>
      <c r="CB51" s="227">
        <v>0.1</v>
      </c>
      <c r="CC51" s="227">
        <v>0.1</v>
      </c>
      <c r="CD51" s="227">
        <v>-0.6</v>
      </c>
      <c r="CE51" s="227">
        <v>0.5</v>
      </c>
      <c r="CF51" s="227">
        <v>0.1</v>
      </c>
      <c r="CG51" s="227">
        <v>0.4</v>
      </c>
      <c r="CH51" s="227">
        <v>0.5</v>
      </c>
      <c r="CI51" s="227">
        <v>0.4</v>
      </c>
      <c r="CJ51" s="227">
        <v>2.4</v>
      </c>
      <c r="CK51" s="227">
        <v>0.5</v>
      </c>
      <c r="CL51" s="227">
        <v>0.7</v>
      </c>
      <c r="CM51" s="227">
        <v>0.1</v>
      </c>
      <c r="CN51" s="227">
        <v>0</v>
      </c>
      <c r="CO51" s="227">
        <v>0</v>
      </c>
      <c r="CP51" s="227">
        <v>0.3</v>
      </c>
      <c r="CQ51" s="227">
        <v>0</v>
      </c>
      <c r="CR51" s="227">
        <v>0.1</v>
      </c>
      <c r="CS51" s="227">
        <v>0.1</v>
      </c>
      <c r="CT51" s="227">
        <v>-0.7</v>
      </c>
      <c r="CU51" s="227">
        <v>0.3</v>
      </c>
      <c r="CV51" s="209"/>
    </row>
    <row r="52" spans="1:100" s="105" customFormat="1">
      <c r="A52" s="205"/>
      <c r="B52" s="205"/>
      <c r="C52" s="205"/>
      <c r="D52" s="205"/>
      <c r="E52" s="205" t="s">
        <v>192</v>
      </c>
      <c r="F52" s="205">
        <v>0</v>
      </c>
      <c r="G52" s="205">
        <v>0</v>
      </c>
      <c r="H52" s="205">
        <v>-0.7</v>
      </c>
      <c r="I52" s="205">
        <v>1</v>
      </c>
      <c r="J52" s="205">
        <v>1.7</v>
      </c>
      <c r="K52" s="205"/>
      <c r="L52" s="241"/>
      <c r="M52" s="241"/>
      <c r="N52" s="241"/>
      <c r="O52" s="241"/>
      <c r="P52" s="242">
        <v>5</v>
      </c>
      <c r="Q52" s="243"/>
      <c r="R52" s="205" t="s">
        <v>304</v>
      </c>
      <c r="S52" s="244">
        <v>1.1000000000000001</v>
      </c>
      <c r="T52" s="244">
        <v>-0.2</v>
      </c>
      <c r="U52" s="244">
        <v>0.3</v>
      </c>
      <c r="V52" s="205">
        <v>0.6</v>
      </c>
      <c r="X52" s="241"/>
      <c r="Y52" s="241"/>
      <c r="Z52" s="226">
        <v>36707</v>
      </c>
      <c r="AA52" s="227">
        <v>-4.46</v>
      </c>
      <c r="AB52" s="227">
        <v>52.82</v>
      </c>
      <c r="AC52" s="227">
        <v>-22.67</v>
      </c>
      <c r="AD52" s="227">
        <v>6.92</v>
      </c>
      <c r="AE52" s="227">
        <v>0</v>
      </c>
      <c r="AF52" s="227">
        <v>0</v>
      </c>
      <c r="AG52" s="227">
        <v>-8.08</v>
      </c>
      <c r="AH52" s="227">
        <v>-1.42</v>
      </c>
      <c r="AI52" s="227">
        <v>3.21</v>
      </c>
      <c r="AJ52" s="227">
        <v>3.74</v>
      </c>
      <c r="AK52" s="227">
        <v>0</v>
      </c>
      <c r="AL52" s="227">
        <v>-2.04</v>
      </c>
      <c r="AM52" s="227">
        <v>-4.8499999999999996</v>
      </c>
      <c r="AN52" s="227">
        <v>-0.8</v>
      </c>
      <c r="AO52" s="227">
        <v>0.89</v>
      </c>
      <c r="AP52" s="227">
        <v>0</v>
      </c>
      <c r="AQ52" s="227">
        <v>-3.44</v>
      </c>
      <c r="AR52" s="227">
        <v>36.49</v>
      </c>
      <c r="AS52" s="227">
        <v>0</v>
      </c>
      <c r="AT52" s="227">
        <v>-4.1100000000000003</v>
      </c>
      <c r="AU52" s="227">
        <v>22.07</v>
      </c>
      <c r="AV52" s="227">
        <v>0</v>
      </c>
      <c r="AW52" s="227">
        <v>0</v>
      </c>
      <c r="AX52" s="227">
        <v>3.47</v>
      </c>
      <c r="AY52" s="227">
        <v>16.91</v>
      </c>
      <c r="AZ52" s="227">
        <v>-1.1299999999999999</v>
      </c>
      <c r="BA52" s="227">
        <v>0</v>
      </c>
      <c r="BB52" s="227">
        <v>0</v>
      </c>
      <c r="BC52" s="227">
        <v>0</v>
      </c>
      <c r="BD52" s="227">
        <v>-2.04</v>
      </c>
      <c r="BE52" s="227">
        <v>-2.4500000000000002</v>
      </c>
      <c r="BF52" s="227">
        <v>-2.65</v>
      </c>
      <c r="BG52" s="227">
        <v>-1.84</v>
      </c>
      <c r="BH52" s="227">
        <v>0.37</v>
      </c>
      <c r="BI52" s="227">
        <v>0</v>
      </c>
      <c r="BJ52" s="227">
        <v>0</v>
      </c>
      <c r="BK52" s="227">
        <v>1.98</v>
      </c>
      <c r="BL52" s="227">
        <v>0</v>
      </c>
      <c r="BM52" s="227">
        <v>9.73</v>
      </c>
      <c r="BN52" s="228"/>
      <c r="BO52" s="226">
        <v>42855</v>
      </c>
      <c r="BP52" s="227">
        <v>0.3</v>
      </c>
      <c r="BQ52" s="227">
        <v>-4.2</v>
      </c>
      <c r="BR52" s="227">
        <v>-2.6</v>
      </c>
      <c r="BS52" s="227">
        <v>0.7</v>
      </c>
      <c r="BT52" s="227">
        <v>0.3</v>
      </c>
      <c r="BU52" s="227">
        <v>-0.5</v>
      </c>
      <c r="BV52" s="227">
        <v>0.1</v>
      </c>
      <c r="BW52" s="227">
        <v>0.1</v>
      </c>
      <c r="BX52" s="227">
        <v>0</v>
      </c>
      <c r="BY52" s="227">
        <v>0.1</v>
      </c>
      <c r="BZ52" s="227">
        <v>-0.1</v>
      </c>
      <c r="CA52" s="227">
        <v>-0.1</v>
      </c>
      <c r="CB52" s="227">
        <v>-0.7</v>
      </c>
      <c r="CC52" s="227">
        <v>-0.1</v>
      </c>
      <c r="CD52" s="227">
        <v>-0.9</v>
      </c>
      <c r="CE52" s="227">
        <v>-1.3</v>
      </c>
      <c r="CF52" s="227">
        <v>0.1</v>
      </c>
      <c r="CG52" s="227">
        <v>-1.2</v>
      </c>
      <c r="CH52" s="227">
        <v>0</v>
      </c>
      <c r="CI52" s="227">
        <v>0.9</v>
      </c>
      <c r="CJ52" s="227">
        <v>-3.1</v>
      </c>
      <c r="CK52" s="227">
        <v>-0.2</v>
      </c>
      <c r="CL52" s="227">
        <v>0.1</v>
      </c>
      <c r="CM52" s="227">
        <v>0</v>
      </c>
      <c r="CN52" s="227">
        <v>0</v>
      </c>
      <c r="CO52" s="227">
        <v>0</v>
      </c>
      <c r="CP52" s="227">
        <v>0.1</v>
      </c>
      <c r="CQ52" s="227">
        <v>0</v>
      </c>
      <c r="CR52" s="227">
        <v>-0.2</v>
      </c>
      <c r="CS52" s="227">
        <v>0</v>
      </c>
      <c r="CT52" s="227">
        <v>-0.1</v>
      </c>
      <c r="CU52" s="227">
        <v>0.2</v>
      </c>
      <c r="CV52" s="209"/>
    </row>
    <row r="53" spans="1:100" s="105" customFormat="1">
      <c r="A53" s="205"/>
      <c r="B53" s="205"/>
      <c r="C53" s="205"/>
      <c r="D53" s="205"/>
      <c r="E53" s="205" t="s">
        <v>222</v>
      </c>
      <c r="F53" s="205">
        <v>0</v>
      </c>
      <c r="G53" s="205">
        <v>0</v>
      </c>
      <c r="H53" s="205">
        <v>0.8</v>
      </c>
      <c r="I53" s="205">
        <v>2.2000000000000002</v>
      </c>
      <c r="J53" s="205">
        <v>1.4000000000000001</v>
      </c>
      <c r="K53" s="205"/>
      <c r="L53" s="241"/>
      <c r="M53" s="241"/>
      <c r="N53" s="241"/>
      <c r="O53" s="241"/>
      <c r="P53" s="242">
        <v>6</v>
      </c>
      <c r="Q53" s="243"/>
      <c r="R53" s="205" t="s">
        <v>190</v>
      </c>
      <c r="S53" s="244">
        <v>-0.8</v>
      </c>
      <c r="T53" s="244">
        <v>-0.1</v>
      </c>
      <c r="U53" s="244">
        <v>0</v>
      </c>
      <c r="V53" s="205">
        <v>0.5</v>
      </c>
      <c r="X53" s="241"/>
      <c r="Y53" s="241"/>
      <c r="Z53" s="226">
        <v>36738</v>
      </c>
      <c r="AA53" s="227">
        <v>-2.97</v>
      </c>
      <c r="AB53" s="227">
        <v>70.05</v>
      </c>
      <c r="AC53" s="227">
        <v>-21.6</v>
      </c>
      <c r="AD53" s="227">
        <v>9.69</v>
      </c>
      <c r="AE53" s="227">
        <v>0</v>
      </c>
      <c r="AF53" s="227">
        <v>0</v>
      </c>
      <c r="AG53" s="227">
        <v>-7.37</v>
      </c>
      <c r="AH53" s="227">
        <v>-2.0099999999999998</v>
      </c>
      <c r="AI53" s="227">
        <v>3.8</v>
      </c>
      <c r="AJ53" s="227">
        <v>6.73</v>
      </c>
      <c r="AK53" s="227">
        <v>0</v>
      </c>
      <c r="AL53" s="227">
        <v>4.43</v>
      </c>
      <c r="AM53" s="227">
        <v>-7.27</v>
      </c>
      <c r="AN53" s="227">
        <v>2.73</v>
      </c>
      <c r="AO53" s="227">
        <v>-0.9</v>
      </c>
      <c r="AP53" s="227">
        <v>0</v>
      </c>
      <c r="AQ53" s="227">
        <v>5.7</v>
      </c>
      <c r="AR53" s="227">
        <v>40.71</v>
      </c>
      <c r="AS53" s="227">
        <v>0</v>
      </c>
      <c r="AT53" s="227">
        <v>-6.85</v>
      </c>
      <c r="AU53" s="227">
        <v>23.93</v>
      </c>
      <c r="AV53" s="227">
        <v>0</v>
      </c>
      <c r="AW53" s="227">
        <v>0</v>
      </c>
      <c r="AX53" s="227">
        <v>4.21</v>
      </c>
      <c r="AY53" s="227">
        <v>17.28</v>
      </c>
      <c r="AZ53" s="227">
        <v>-0.74</v>
      </c>
      <c r="BA53" s="227">
        <v>0</v>
      </c>
      <c r="BB53" s="227">
        <v>0</v>
      </c>
      <c r="BC53" s="227">
        <v>0</v>
      </c>
      <c r="BD53" s="227">
        <v>-0.45</v>
      </c>
      <c r="BE53" s="227">
        <v>-2.2599999999999998</v>
      </c>
      <c r="BF53" s="227">
        <v>-2.77</v>
      </c>
      <c r="BG53" s="227">
        <v>-1.19</v>
      </c>
      <c r="BH53" s="227">
        <v>3.06</v>
      </c>
      <c r="BI53" s="227">
        <v>0</v>
      </c>
      <c r="BJ53" s="227">
        <v>0</v>
      </c>
      <c r="BK53" s="227">
        <v>2.5099999999999998</v>
      </c>
      <c r="BL53" s="227">
        <v>0</v>
      </c>
      <c r="BM53" s="227">
        <v>4.76</v>
      </c>
      <c r="BN53" s="228"/>
      <c r="BO53" s="226">
        <v>42886</v>
      </c>
      <c r="BP53" s="227">
        <v>-0.6</v>
      </c>
      <c r="BQ53" s="227">
        <v>-0.3</v>
      </c>
      <c r="BR53" s="227">
        <v>-4.0999999999999996</v>
      </c>
      <c r="BS53" s="227">
        <v>0.4</v>
      </c>
      <c r="BT53" s="227">
        <v>0.3</v>
      </c>
      <c r="BU53" s="227">
        <v>-0.4</v>
      </c>
      <c r="BV53" s="227">
        <v>0</v>
      </c>
      <c r="BW53" s="227">
        <v>0.2</v>
      </c>
      <c r="BX53" s="227">
        <v>0</v>
      </c>
      <c r="BY53" s="227">
        <v>-0.1</v>
      </c>
      <c r="BZ53" s="227">
        <v>-0.1</v>
      </c>
      <c r="CA53" s="227">
        <v>0</v>
      </c>
      <c r="CB53" s="227">
        <v>0.3</v>
      </c>
      <c r="CC53" s="227">
        <v>0</v>
      </c>
      <c r="CD53" s="227">
        <v>-0.4</v>
      </c>
      <c r="CE53" s="227">
        <v>-1</v>
      </c>
      <c r="CF53" s="227">
        <v>0.1</v>
      </c>
      <c r="CG53" s="227">
        <v>-1.5</v>
      </c>
      <c r="CH53" s="227">
        <v>-0.3</v>
      </c>
      <c r="CI53" s="227">
        <v>1</v>
      </c>
      <c r="CJ53" s="227">
        <v>-1.3</v>
      </c>
      <c r="CK53" s="227">
        <v>-0.9</v>
      </c>
      <c r="CL53" s="227">
        <v>0</v>
      </c>
      <c r="CM53" s="227">
        <v>0</v>
      </c>
      <c r="CN53" s="227">
        <v>0</v>
      </c>
      <c r="CO53" s="227">
        <v>0</v>
      </c>
      <c r="CP53" s="227">
        <v>0.2</v>
      </c>
      <c r="CQ53" s="227">
        <v>0</v>
      </c>
      <c r="CR53" s="227">
        <v>0</v>
      </c>
      <c r="CS53" s="227">
        <v>-0.2</v>
      </c>
      <c r="CT53" s="227">
        <v>-1.6</v>
      </c>
      <c r="CU53" s="227">
        <v>0.1</v>
      </c>
      <c r="CV53" s="209"/>
    </row>
    <row r="54" spans="1:100" s="105" customFormat="1">
      <c r="A54" s="205"/>
      <c r="B54" s="205"/>
      <c r="C54" s="205"/>
      <c r="D54" s="205"/>
      <c r="E54" s="205" t="s">
        <v>185</v>
      </c>
      <c r="F54" s="205">
        <v>-0.5</v>
      </c>
      <c r="G54" s="205">
        <v>0.1</v>
      </c>
      <c r="H54" s="205">
        <v>1.9</v>
      </c>
      <c r="I54" s="205">
        <v>3.2</v>
      </c>
      <c r="J54" s="205">
        <v>1.3000000000000003</v>
      </c>
      <c r="K54" s="205"/>
      <c r="L54" s="241"/>
      <c r="M54" s="241"/>
      <c r="N54" s="241"/>
      <c r="O54" s="241"/>
      <c r="P54" s="242">
        <v>7</v>
      </c>
      <c r="Q54" s="243"/>
      <c r="R54" s="205" t="s">
        <v>187</v>
      </c>
      <c r="S54" s="244">
        <v>-0.7</v>
      </c>
      <c r="T54" s="244">
        <v>-0.4</v>
      </c>
      <c r="U54" s="244">
        <v>-1.2</v>
      </c>
      <c r="V54" s="205">
        <v>0.4</v>
      </c>
      <c r="X54" s="241"/>
      <c r="Y54" s="241"/>
      <c r="Z54" s="226">
        <v>36769</v>
      </c>
      <c r="AA54" s="227">
        <v>-1.45</v>
      </c>
      <c r="AB54" s="227">
        <v>59.66</v>
      </c>
      <c r="AC54" s="227">
        <v>-3.26</v>
      </c>
      <c r="AD54" s="227">
        <v>-0.56000000000000005</v>
      </c>
      <c r="AE54" s="227">
        <v>0</v>
      </c>
      <c r="AF54" s="227">
        <v>0</v>
      </c>
      <c r="AG54" s="227">
        <v>-4.18</v>
      </c>
      <c r="AH54" s="227">
        <v>-2.23</v>
      </c>
      <c r="AI54" s="227">
        <v>1.31</v>
      </c>
      <c r="AJ54" s="227">
        <v>5.22</v>
      </c>
      <c r="AK54" s="227">
        <v>0</v>
      </c>
      <c r="AL54" s="227">
        <v>1.83</v>
      </c>
      <c r="AM54" s="227">
        <v>-2.0299999999999998</v>
      </c>
      <c r="AN54" s="227">
        <v>-1.1599999999999999</v>
      </c>
      <c r="AO54" s="227">
        <v>0.12</v>
      </c>
      <c r="AP54" s="227">
        <v>0</v>
      </c>
      <c r="AQ54" s="227">
        <v>2.39</v>
      </c>
      <c r="AR54" s="227">
        <v>42.9</v>
      </c>
      <c r="AS54" s="227">
        <v>0</v>
      </c>
      <c r="AT54" s="227">
        <v>-4.87</v>
      </c>
      <c r="AU54" s="227">
        <v>13.61</v>
      </c>
      <c r="AV54" s="227">
        <v>0</v>
      </c>
      <c r="AW54" s="227">
        <v>0</v>
      </c>
      <c r="AX54" s="227">
        <v>5.29</v>
      </c>
      <c r="AY54" s="227">
        <v>11.35</v>
      </c>
      <c r="AZ54" s="227">
        <v>-0.81</v>
      </c>
      <c r="BA54" s="227">
        <v>0</v>
      </c>
      <c r="BB54" s="227">
        <v>0</v>
      </c>
      <c r="BC54" s="227">
        <v>0</v>
      </c>
      <c r="BD54" s="227">
        <v>-1.97</v>
      </c>
      <c r="BE54" s="227">
        <v>-1.75</v>
      </c>
      <c r="BF54" s="227">
        <v>-4.13</v>
      </c>
      <c r="BG54" s="227">
        <v>-0.85</v>
      </c>
      <c r="BH54" s="227">
        <v>-1.73</v>
      </c>
      <c r="BI54" s="227">
        <v>0</v>
      </c>
      <c r="BJ54" s="227">
        <v>0</v>
      </c>
      <c r="BK54" s="227">
        <v>1.89</v>
      </c>
      <c r="BL54" s="227">
        <v>0</v>
      </c>
      <c r="BM54" s="227">
        <v>7.69</v>
      </c>
      <c r="BN54" s="228"/>
      <c r="BO54" s="226">
        <v>42916</v>
      </c>
      <c r="BP54" s="227">
        <v>-2.1</v>
      </c>
      <c r="BQ54" s="227">
        <v>-2.2999999999999998</v>
      </c>
      <c r="BR54" s="227">
        <v>-3.8</v>
      </c>
      <c r="BS54" s="227">
        <v>0.6</v>
      </c>
      <c r="BT54" s="227">
        <v>0.8</v>
      </c>
      <c r="BU54" s="227">
        <v>-0.5</v>
      </c>
      <c r="BV54" s="227">
        <v>-0.1</v>
      </c>
      <c r="BW54" s="227">
        <v>-0.1</v>
      </c>
      <c r="BX54" s="227">
        <v>0</v>
      </c>
      <c r="BY54" s="227">
        <v>0.1</v>
      </c>
      <c r="BZ54" s="227">
        <v>0</v>
      </c>
      <c r="CA54" s="227">
        <v>-0.1</v>
      </c>
      <c r="CB54" s="227">
        <v>0.9</v>
      </c>
      <c r="CC54" s="227">
        <v>0.2</v>
      </c>
      <c r="CD54" s="227">
        <v>-2</v>
      </c>
      <c r="CE54" s="227">
        <v>-0.4</v>
      </c>
      <c r="CF54" s="227">
        <v>0.1</v>
      </c>
      <c r="CG54" s="227">
        <v>0</v>
      </c>
      <c r="CH54" s="227">
        <v>-0.3</v>
      </c>
      <c r="CI54" s="227">
        <v>0.5</v>
      </c>
      <c r="CJ54" s="227">
        <v>0.4</v>
      </c>
      <c r="CK54" s="227">
        <v>0</v>
      </c>
      <c r="CL54" s="227">
        <v>0</v>
      </c>
      <c r="CM54" s="227">
        <v>0.1</v>
      </c>
      <c r="CN54" s="227">
        <v>0</v>
      </c>
      <c r="CO54" s="227">
        <v>-0.1</v>
      </c>
      <c r="CP54" s="227">
        <v>0</v>
      </c>
      <c r="CQ54" s="227">
        <v>0</v>
      </c>
      <c r="CR54" s="227">
        <v>-0.3</v>
      </c>
      <c r="CS54" s="227">
        <v>-0.2</v>
      </c>
      <c r="CT54" s="227">
        <v>-1.2</v>
      </c>
      <c r="CU54" s="227">
        <v>0.2</v>
      </c>
      <c r="CV54" s="209"/>
    </row>
    <row r="55" spans="1:100" s="105" customFormat="1">
      <c r="A55" s="205"/>
      <c r="B55" s="205"/>
      <c r="C55" s="205"/>
      <c r="D55" s="205"/>
      <c r="E55" s="205" t="s">
        <v>221</v>
      </c>
      <c r="F55" s="205">
        <v>-3.9</v>
      </c>
      <c r="G55" s="205">
        <v>1.4</v>
      </c>
      <c r="H55" s="205">
        <v>-0.7</v>
      </c>
      <c r="I55" s="205">
        <v>0.3</v>
      </c>
      <c r="J55" s="205">
        <v>1</v>
      </c>
      <c r="K55" s="205"/>
      <c r="L55" s="241"/>
      <c r="M55" s="241"/>
      <c r="N55" s="241"/>
      <c r="O55" s="241"/>
      <c r="P55" s="242">
        <v>8</v>
      </c>
      <c r="Q55" s="243"/>
      <c r="R55" s="205" t="s">
        <v>208</v>
      </c>
      <c r="S55" s="244">
        <v>-0.1</v>
      </c>
      <c r="T55" s="244">
        <v>0</v>
      </c>
      <c r="U55" s="244">
        <v>0</v>
      </c>
      <c r="V55" s="205">
        <v>0.30000000000000004</v>
      </c>
      <c r="X55" s="241"/>
      <c r="Y55" s="241"/>
      <c r="Z55" s="226">
        <v>36799</v>
      </c>
      <c r="AA55" s="227">
        <v>-1.29</v>
      </c>
      <c r="AB55" s="227">
        <v>53.96</v>
      </c>
      <c r="AC55" s="227">
        <v>3.58</v>
      </c>
      <c r="AD55" s="227">
        <v>-0.03</v>
      </c>
      <c r="AE55" s="227">
        <v>0</v>
      </c>
      <c r="AF55" s="227">
        <v>0</v>
      </c>
      <c r="AG55" s="227">
        <v>-4.05</v>
      </c>
      <c r="AH55" s="227">
        <v>-1.1499999999999999</v>
      </c>
      <c r="AI55" s="227">
        <v>1.42</v>
      </c>
      <c r="AJ55" s="227">
        <v>5</v>
      </c>
      <c r="AK55" s="227">
        <v>0</v>
      </c>
      <c r="AL55" s="227">
        <v>-0.01</v>
      </c>
      <c r="AM55" s="227">
        <v>-1.27</v>
      </c>
      <c r="AN55" s="227">
        <v>-1.78</v>
      </c>
      <c r="AO55" s="227">
        <v>1.01</v>
      </c>
      <c r="AP55" s="227">
        <v>0</v>
      </c>
      <c r="AQ55" s="227">
        <v>-2.98</v>
      </c>
      <c r="AR55" s="227">
        <v>47.75</v>
      </c>
      <c r="AS55" s="227">
        <v>0</v>
      </c>
      <c r="AT55" s="227">
        <v>-5.52</v>
      </c>
      <c r="AU55" s="227">
        <v>13.72</v>
      </c>
      <c r="AV55" s="227">
        <v>0</v>
      </c>
      <c r="AW55" s="227">
        <v>0</v>
      </c>
      <c r="AX55" s="227">
        <v>4.26</v>
      </c>
      <c r="AY55" s="227">
        <v>9.69</v>
      </c>
      <c r="AZ55" s="227">
        <v>-0.41</v>
      </c>
      <c r="BA55" s="227">
        <v>0</v>
      </c>
      <c r="BB55" s="227">
        <v>0</v>
      </c>
      <c r="BC55" s="227">
        <v>0</v>
      </c>
      <c r="BD55" s="227">
        <v>-2.3199999999999998</v>
      </c>
      <c r="BE55" s="227">
        <v>-2.17</v>
      </c>
      <c r="BF55" s="227">
        <v>-5.62</v>
      </c>
      <c r="BG55" s="227">
        <v>-1.95</v>
      </c>
      <c r="BH55" s="227">
        <v>1.41</v>
      </c>
      <c r="BI55" s="227">
        <v>0</v>
      </c>
      <c r="BJ55" s="227">
        <v>0</v>
      </c>
      <c r="BK55" s="227">
        <v>3.21</v>
      </c>
      <c r="BL55" s="227">
        <v>0</v>
      </c>
      <c r="BM55" s="227">
        <v>8.81</v>
      </c>
      <c r="BN55" s="228"/>
      <c r="BO55" s="226">
        <v>42947</v>
      </c>
      <c r="BP55" s="227">
        <v>-0.1</v>
      </c>
      <c r="BQ55" s="227">
        <v>-5.3</v>
      </c>
      <c r="BR55" s="227">
        <v>0.8</v>
      </c>
      <c r="BS55" s="227">
        <v>0.5</v>
      </c>
      <c r="BT55" s="227">
        <v>0.4</v>
      </c>
      <c r="BU55" s="227">
        <v>0.2</v>
      </c>
      <c r="BV55" s="227">
        <v>0</v>
      </c>
      <c r="BW55" s="227">
        <v>0</v>
      </c>
      <c r="BX55" s="227">
        <v>0</v>
      </c>
      <c r="BY55" s="227">
        <v>0.1</v>
      </c>
      <c r="BZ55" s="227">
        <v>-0.1</v>
      </c>
      <c r="CA55" s="227">
        <v>0</v>
      </c>
      <c r="CB55" s="227">
        <v>0.7</v>
      </c>
      <c r="CC55" s="227">
        <v>0</v>
      </c>
      <c r="CD55" s="227">
        <v>-3</v>
      </c>
      <c r="CE55" s="227">
        <v>-0.1</v>
      </c>
      <c r="CF55" s="227">
        <v>0.1</v>
      </c>
      <c r="CG55" s="227">
        <v>1.4</v>
      </c>
      <c r="CH55" s="227">
        <v>0</v>
      </c>
      <c r="CI55" s="227">
        <v>0.5</v>
      </c>
      <c r="CJ55" s="227">
        <v>2.7</v>
      </c>
      <c r="CK55" s="227">
        <v>1.5</v>
      </c>
      <c r="CL55" s="227">
        <v>0.3</v>
      </c>
      <c r="CM55" s="227">
        <v>0</v>
      </c>
      <c r="CN55" s="227">
        <v>0</v>
      </c>
      <c r="CO55" s="227">
        <v>0.1</v>
      </c>
      <c r="CP55" s="227">
        <v>0.1</v>
      </c>
      <c r="CQ55" s="227">
        <v>0</v>
      </c>
      <c r="CR55" s="227">
        <v>-0.2</v>
      </c>
      <c r="CS55" s="227">
        <v>0.1</v>
      </c>
      <c r="CT55" s="227">
        <v>0</v>
      </c>
      <c r="CU55" s="227">
        <v>0.1</v>
      </c>
      <c r="CV55" s="209"/>
    </row>
    <row r="56" spans="1:100" s="105" customFormat="1">
      <c r="A56" s="205"/>
      <c r="B56" s="205"/>
      <c r="C56" s="205"/>
      <c r="D56" s="205"/>
      <c r="E56" s="205" t="s">
        <v>209</v>
      </c>
      <c r="F56" s="205">
        <v>4.5999999999999996</v>
      </c>
      <c r="G56" s="205">
        <v>1</v>
      </c>
      <c r="H56" s="205">
        <v>0.2</v>
      </c>
      <c r="I56" s="205">
        <v>1.1000000000000001</v>
      </c>
      <c r="J56" s="205">
        <v>0.90000000000000013</v>
      </c>
      <c r="K56" s="205"/>
      <c r="L56" s="241"/>
      <c r="M56" s="241"/>
      <c r="N56" s="241"/>
      <c r="O56" s="241"/>
      <c r="P56" s="242">
        <v>9</v>
      </c>
      <c r="Q56" s="243"/>
      <c r="R56" s="205" t="s">
        <v>214</v>
      </c>
      <c r="S56" s="244">
        <v>-0.2</v>
      </c>
      <c r="T56" s="244">
        <v>-0.1</v>
      </c>
      <c r="U56" s="244">
        <v>0</v>
      </c>
      <c r="V56" s="205">
        <v>0.2</v>
      </c>
      <c r="X56" s="241"/>
      <c r="Y56" s="241"/>
      <c r="Z56" s="226">
        <v>36830</v>
      </c>
      <c r="AA56" s="227">
        <v>-0.46</v>
      </c>
      <c r="AB56" s="227">
        <v>55.14</v>
      </c>
      <c r="AC56" s="227">
        <v>1.03</v>
      </c>
      <c r="AD56" s="227">
        <v>1.92</v>
      </c>
      <c r="AE56" s="227">
        <v>0</v>
      </c>
      <c r="AF56" s="227">
        <v>0</v>
      </c>
      <c r="AG56" s="227">
        <v>-4.62</v>
      </c>
      <c r="AH56" s="227">
        <v>-0.7</v>
      </c>
      <c r="AI56" s="227">
        <v>0.61</v>
      </c>
      <c r="AJ56" s="227">
        <v>5.36</v>
      </c>
      <c r="AK56" s="227">
        <v>0</v>
      </c>
      <c r="AL56" s="227">
        <v>2.8</v>
      </c>
      <c r="AM56" s="227">
        <v>-1.02</v>
      </c>
      <c r="AN56" s="227">
        <v>-0.56000000000000005</v>
      </c>
      <c r="AO56" s="227">
        <v>1.0900000000000001</v>
      </c>
      <c r="AP56" s="227">
        <v>0</v>
      </c>
      <c r="AQ56" s="227">
        <v>-1.32</v>
      </c>
      <c r="AR56" s="227">
        <v>46.67</v>
      </c>
      <c r="AS56" s="227">
        <v>0</v>
      </c>
      <c r="AT56" s="227">
        <v>-5</v>
      </c>
      <c r="AU56" s="227">
        <v>8.2100000000000009</v>
      </c>
      <c r="AV56" s="227">
        <v>0</v>
      </c>
      <c r="AW56" s="227">
        <v>0</v>
      </c>
      <c r="AX56" s="227">
        <v>4.16</v>
      </c>
      <c r="AY56" s="227">
        <v>7.83</v>
      </c>
      <c r="AZ56" s="227">
        <v>-0.47</v>
      </c>
      <c r="BA56" s="227">
        <v>0</v>
      </c>
      <c r="BB56" s="227">
        <v>0</v>
      </c>
      <c r="BC56" s="227">
        <v>0</v>
      </c>
      <c r="BD56" s="227">
        <v>-1.44</v>
      </c>
      <c r="BE56" s="227">
        <v>-2.4700000000000002</v>
      </c>
      <c r="BF56" s="227">
        <v>-5.35</v>
      </c>
      <c r="BG56" s="227">
        <v>-0.64</v>
      </c>
      <c r="BH56" s="227">
        <v>-0.42</v>
      </c>
      <c r="BI56" s="227">
        <v>0</v>
      </c>
      <c r="BJ56" s="227">
        <v>0</v>
      </c>
      <c r="BK56" s="227">
        <v>2.76</v>
      </c>
      <c r="BL56" s="227">
        <v>0</v>
      </c>
      <c r="BM56" s="227">
        <v>7.87</v>
      </c>
      <c r="BN56" s="228"/>
      <c r="BO56" s="226">
        <v>42978</v>
      </c>
      <c r="BP56" s="227">
        <v>1.3</v>
      </c>
      <c r="BQ56" s="227">
        <v>2.6</v>
      </c>
      <c r="BR56" s="227">
        <v>3.4</v>
      </c>
      <c r="BS56" s="227">
        <v>1.7</v>
      </c>
      <c r="BT56" s="227">
        <v>0.4</v>
      </c>
      <c r="BU56" s="227">
        <v>0.5</v>
      </c>
      <c r="BV56" s="227">
        <v>0.1</v>
      </c>
      <c r="BW56" s="227">
        <v>0.1</v>
      </c>
      <c r="BX56" s="227">
        <v>0</v>
      </c>
      <c r="BY56" s="227">
        <v>0</v>
      </c>
      <c r="BZ56" s="227">
        <v>0</v>
      </c>
      <c r="CA56" s="227">
        <v>0</v>
      </c>
      <c r="CB56" s="227">
        <v>1.5</v>
      </c>
      <c r="CC56" s="227">
        <v>0.1</v>
      </c>
      <c r="CD56" s="227">
        <v>3.3</v>
      </c>
      <c r="CE56" s="227">
        <v>0.9</v>
      </c>
      <c r="CF56" s="227">
        <v>0.1</v>
      </c>
      <c r="CG56" s="227">
        <v>0.8</v>
      </c>
      <c r="CH56" s="227">
        <v>0.4</v>
      </c>
      <c r="CI56" s="227">
        <v>0.7</v>
      </c>
      <c r="CJ56" s="227">
        <v>4.4000000000000004</v>
      </c>
      <c r="CK56" s="227">
        <v>3.7</v>
      </c>
      <c r="CL56" s="227">
        <v>0.9</v>
      </c>
      <c r="CM56" s="227">
        <v>0.1</v>
      </c>
      <c r="CN56" s="227">
        <v>0</v>
      </c>
      <c r="CO56" s="227">
        <v>0.1</v>
      </c>
      <c r="CP56" s="227">
        <v>0.1</v>
      </c>
      <c r="CQ56" s="227">
        <v>0</v>
      </c>
      <c r="CR56" s="227">
        <v>-0.3</v>
      </c>
      <c r="CS56" s="227">
        <v>-0.1</v>
      </c>
      <c r="CT56" s="227">
        <v>0.8</v>
      </c>
      <c r="CU56" s="227">
        <v>0.3</v>
      </c>
      <c r="CV56" s="209"/>
    </row>
    <row r="57" spans="1:100" s="105" customFormat="1">
      <c r="A57" s="205"/>
      <c r="B57" s="205"/>
      <c r="C57" s="205"/>
      <c r="D57" s="205"/>
      <c r="E57" s="205" t="s">
        <v>208</v>
      </c>
      <c r="F57" s="205">
        <v>0.1</v>
      </c>
      <c r="G57" s="205">
        <v>0.3</v>
      </c>
      <c r="H57" s="205">
        <v>0.6</v>
      </c>
      <c r="I57" s="205">
        <v>1.2</v>
      </c>
      <c r="J57" s="205">
        <v>0.6</v>
      </c>
      <c r="K57" s="205"/>
      <c r="L57" s="241"/>
      <c r="M57" s="241"/>
      <c r="N57" s="241"/>
      <c r="O57" s="241"/>
      <c r="P57" s="242">
        <v>10</v>
      </c>
      <c r="Q57" s="243"/>
      <c r="R57" s="205" t="s">
        <v>189</v>
      </c>
      <c r="S57" s="244">
        <v>0.3</v>
      </c>
      <c r="T57" s="244">
        <v>-0.6</v>
      </c>
      <c r="U57" s="244">
        <v>-0.4</v>
      </c>
      <c r="V57" s="205">
        <v>0.19999999999999998</v>
      </c>
      <c r="X57" s="241"/>
      <c r="Y57" s="241"/>
      <c r="Z57" s="226">
        <v>36860</v>
      </c>
      <c r="AA57" s="227">
        <v>0.8</v>
      </c>
      <c r="AB57" s="227">
        <v>53.2</v>
      </c>
      <c r="AC57" s="227">
        <v>0.4</v>
      </c>
      <c r="AD57" s="227">
        <v>6.3</v>
      </c>
      <c r="AE57" s="227">
        <v>0</v>
      </c>
      <c r="AF57" s="227">
        <v>0</v>
      </c>
      <c r="AG57" s="227">
        <v>-3.4</v>
      </c>
      <c r="AH57" s="227">
        <v>-1.3</v>
      </c>
      <c r="AI57" s="227">
        <v>1.5</v>
      </c>
      <c r="AJ57" s="227">
        <v>4.3</v>
      </c>
      <c r="AK57" s="227">
        <v>0</v>
      </c>
      <c r="AL57" s="227">
        <v>3.5</v>
      </c>
      <c r="AM57" s="227">
        <v>0.1</v>
      </c>
      <c r="AN57" s="227">
        <v>-0.1</v>
      </c>
      <c r="AO57" s="227">
        <v>0.7</v>
      </c>
      <c r="AP57" s="227">
        <v>0</v>
      </c>
      <c r="AQ57" s="227">
        <v>-5.0999999999999996</v>
      </c>
      <c r="AR57" s="227">
        <v>44.5</v>
      </c>
      <c r="AS57" s="227">
        <v>0</v>
      </c>
      <c r="AT57" s="227">
        <v>-3.9</v>
      </c>
      <c r="AU57" s="227">
        <v>6.6</v>
      </c>
      <c r="AV57" s="227">
        <v>0</v>
      </c>
      <c r="AW57" s="227">
        <v>0</v>
      </c>
      <c r="AX57" s="227">
        <v>4.4000000000000004</v>
      </c>
      <c r="AY57" s="227">
        <v>4.9000000000000004</v>
      </c>
      <c r="AZ57" s="227">
        <v>-0.9</v>
      </c>
      <c r="BA57" s="227">
        <v>0</v>
      </c>
      <c r="BB57" s="227">
        <v>0</v>
      </c>
      <c r="BC57" s="227">
        <v>0</v>
      </c>
      <c r="BD57" s="227">
        <v>-1.3</v>
      </c>
      <c r="BE57" s="227">
        <v>-2.6</v>
      </c>
      <c r="BF57" s="227">
        <v>-5.2</v>
      </c>
      <c r="BG57" s="227">
        <v>2.2000000000000002</v>
      </c>
      <c r="BH57" s="227">
        <v>-1.4</v>
      </c>
      <c r="BI57" s="227">
        <v>0</v>
      </c>
      <c r="BJ57" s="227">
        <v>0</v>
      </c>
      <c r="BK57" s="227">
        <v>3.5</v>
      </c>
      <c r="BL57" s="227">
        <v>0</v>
      </c>
      <c r="BM57" s="227">
        <v>8.3000000000000007</v>
      </c>
      <c r="BN57" s="228"/>
      <c r="BO57" s="226">
        <v>43008</v>
      </c>
      <c r="BP57" s="227">
        <v>2.6</v>
      </c>
      <c r="BQ57" s="227">
        <v>2.6</v>
      </c>
      <c r="BR57" s="227">
        <v>2.2000000000000002</v>
      </c>
      <c r="BS57" s="227">
        <v>2.2999999999999998</v>
      </c>
      <c r="BT57" s="227">
        <v>0.6</v>
      </c>
      <c r="BU57" s="227">
        <v>0.3</v>
      </c>
      <c r="BV57" s="227">
        <v>0.1</v>
      </c>
      <c r="BW57" s="227">
        <v>0.1</v>
      </c>
      <c r="BX57" s="227">
        <v>0</v>
      </c>
      <c r="BY57" s="227">
        <v>0.3</v>
      </c>
      <c r="BZ57" s="227">
        <v>0</v>
      </c>
      <c r="CA57" s="227">
        <v>0.3</v>
      </c>
      <c r="CB57" s="227">
        <v>3.4</v>
      </c>
      <c r="CC57" s="227">
        <v>0.4</v>
      </c>
      <c r="CD57" s="227">
        <v>2.9</v>
      </c>
      <c r="CE57" s="227">
        <v>1.9</v>
      </c>
      <c r="CF57" s="227">
        <v>0.2</v>
      </c>
      <c r="CG57" s="227">
        <v>1.9</v>
      </c>
      <c r="CH57" s="227">
        <v>0.5</v>
      </c>
      <c r="CI57" s="227">
        <v>1.5</v>
      </c>
      <c r="CJ57" s="227">
        <v>3.4</v>
      </c>
      <c r="CK57" s="227">
        <v>3.2</v>
      </c>
      <c r="CL57" s="227">
        <v>0.8</v>
      </c>
      <c r="CM57" s="227">
        <v>0.1</v>
      </c>
      <c r="CN57" s="227">
        <v>0</v>
      </c>
      <c r="CO57" s="227">
        <v>0</v>
      </c>
      <c r="CP57" s="227">
        <v>-0.1</v>
      </c>
      <c r="CQ57" s="227">
        <v>0</v>
      </c>
      <c r="CR57" s="227">
        <v>-0.4</v>
      </c>
      <c r="CS57" s="227">
        <v>-0.4</v>
      </c>
      <c r="CT57" s="227">
        <v>0.7</v>
      </c>
      <c r="CU57" s="227">
        <v>0.3</v>
      </c>
      <c r="CV57" s="209"/>
    </row>
    <row r="58" spans="1:100" s="105" customFormat="1">
      <c r="A58" s="205"/>
      <c r="B58" s="205"/>
      <c r="C58" s="205"/>
      <c r="D58" s="205"/>
      <c r="E58" s="205" t="s">
        <v>187</v>
      </c>
      <c r="F58" s="205">
        <v>-0.8</v>
      </c>
      <c r="G58" s="205">
        <v>-0.9</v>
      </c>
      <c r="H58" s="205">
        <v>0.4</v>
      </c>
      <c r="I58" s="205">
        <v>0.9</v>
      </c>
      <c r="J58" s="205">
        <v>0.5</v>
      </c>
      <c r="K58" s="205"/>
      <c r="L58" s="241"/>
      <c r="M58" s="241"/>
      <c r="N58" s="241"/>
      <c r="O58" s="241"/>
      <c r="P58" s="242">
        <v>11</v>
      </c>
      <c r="Q58" s="243"/>
      <c r="R58" s="205" t="s">
        <v>191</v>
      </c>
      <c r="S58" s="245">
        <v>-0.1</v>
      </c>
      <c r="T58" s="245">
        <v>0.3</v>
      </c>
      <c r="U58" s="244">
        <v>-2.5</v>
      </c>
      <c r="V58" s="205">
        <v>0.1</v>
      </c>
      <c r="X58" s="241"/>
      <c r="Y58" s="241"/>
      <c r="Z58" s="226">
        <v>36891</v>
      </c>
      <c r="AA58" s="227">
        <v>0.7</v>
      </c>
      <c r="AB58" s="227">
        <v>43.4</v>
      </c>
      <c r="AC58" s="227">
        <v>0.1</v>
      </c>
      <c r="AD58" s="227">
        <v>2.2999999999999998</v>
      </c>
      <c r="AE58" s="227">
        <v>0</v>
      </c>
      <c r="AF58" s="227">
        <v>0</v>
      </c>
      <c r="AG58" s="227">
        <v>-1.7</v>
      </c>
      <c r="AH58" s="227">
        <v>-0.4</v>
      </c>
      <c r="AI58" s="227">
        <v>0.1</v>
      </c>
      <c r="AJ58" s="227">
        <v>3.6</v>
      </c>
      <c r="AK58" s="227">
        <v>0</v>
      </c>
      <c r="AL58" s="227">
        <v>2.4</v>
      </c>
      <c r="AM58" s="227">
        <v>-0.4</v>
      </c>
      <c r="AN58" s="227">
        <v>0.5</v>
      </c>
      <c r="AO58" s="227">
        <v>0.8</v>
      </c>
      <c r="AP58" s="227">
        <v>0</v>
      </c>
      <c r="AQ58" s="227">
        <v>-3.5</v>
      </c>
      <c r="AR58" s="227">
        <v>34.9</v>
      </c>
      <c r="AS58" s="227">
        <v>0</v>
      </c>
      <c r="AT58" s="227">
        <v>-3.8</v>
      </c>
      <c r="AU58" s="227">
        <v>5.6</v>
      </c>
      <c r="AV58" s="227">
        <v>0</v>
      </c>
      <c r="AW58" s="227">
        <v>0</v>
      </c>
      <c r="AX58" s="227">
        <v>4.9000000000000004</v>
      </c>
      <c r="AY58" s="227">
        <v>3.8</v>
      </c>
      <c r="AZ58" s="227">
        <v>-0.1</v>
      </c>
      <c r="BA58" s="227">
        <v>0</v>
      </c>
      <c r="BB58" s="227">
        <v>0</v>
      </c>
      <c r="BC58" s="227">
        <v>0</v>
      </c>
      <c r="BD58" s="227">
        <v>-0.8</v>
      </c>
      <c r="BE58" s="227">
        <v>-2.9</v>
      </c>
      <c r="BF58" s="227">
        <v>-5.3</v>
      </c>
      <c r="BG58" s="227">
        <v>-1.2</v>
      </c>
      <c r="BH58" s="227">
        <v>-2.8</v>
      </c>
      <c r="BI58" s="227">
        <v>0</v>
      </c>
      <c r="BJ58" s="227">
        <v>0</v>
      </c>
      <c r="BK58" s="227">
        <v>3.4</v>
      </c>
      <c r="BL58" s="227">
        <v>0</v>
      </c>
      <c r="BM58" s="227">
        <v>8.1999999999999993</v>
      </c>
      <c r="BN58" s="228"/>
      <c r="BO58" s="226">
        <v>43039</v>
      </c>
      <c r="BP58" s="227">
        <v>2.2000000000000002</v>
      </c>
      <c r="BQ58" s="227">
        <v>5.0999999999999996</v>
      </c>
      <c r="BR58" s="227">
        <v>-1.4</v>
      </c>
      <c r="BS58" s="227">
        <v>1.2</v>
      </c>
      <c r="BT58" s="227">
        <v>1.3</v>
      </c>
      <c r="BU58" s="227">
        <v>-0.2</v>
      </c>
      <c r="BV58" s="227">
        <v>0.2</v>
      </c>
      <c r="BW58" s="227">
        <v>0.1</v>
      </c>
      <c r="BX58" s="227">
        <v>0</v>
      </c>
      <c r="BY58" s="227">
        <v>0.3</v>
      </c>
      <c r="BZ58" s="227">
        <v>0.1</v>
      </c>
      <c r="CA58" s="227">
        <v>0.3</v>
      </c>
      <c r="CB58" s="227">
        <v>2.6</v>
      </c>
      <c r="CC58" s="227">
        <v>0.4</v>
      </c>
      <c r="CD58" s="227">
        <v>3.2</v>
      </c>
      <c r="CE58" s="227">
        <v>1.7</v>
      </c>
      <c r="CF58" s="227">
        <v>0.2</v>
      </c>
      <c r="CG58" s="227">
        <v>1.1000000000000001</v>
      </c>
      <c r="CH58" s="227">
        <v>0.4</v>
      </c>
      <c r="CI58" s="227">
        <v>1.5</v>
      </c>
      <c r="CJ58" s="227">
        <v>0.3</v>
      </c>
      <c r="CK58" s="227">
        <v>1.4</v>
      </c>
      <c r="CL58" s="227">
        <v>0.8</v>
      </c>
      <c r="CM58" s="227">
        <v>0.2</v>
      </c>
      <c r="CN58" s="227">
        <v>0</v>
      </c>
      <c r="CO58" s="227">
        <v>0</v>
      </c>
      <c r="CP58" s="227">
        <v>0.2</v>
      </c>
      <c r="CQ58" s="227">
        <v>0</v>
      </c>
      <c r="CR58" s="227">
        <v>0</v>
      </c>
      <c r="CS58" s="227">
        <v>-0.1</v>
      </c>
      <c r="CT58" s="227">
        <v>1</v>
      </c>
      <c r="CU58" s="227">
        <v>0</v>
      </c>
      <c r="CV58" s="209"/>
    </row>
    <row r="59" spans="1:100" s="105" customFormat="1">
      <c r="A59" s="205"/>
      <c r="B59" s="205"/>
      <c r="C59" s="205"/>
      <c r="D59" s="205"/>
      <c r="E59" s="205" t="s">
        <v>189</v>
      </c>
      <c r="F59" s="205">
        <v>-0.6</v>
      </c>
      <c r="G59" s="205">
        <v>0.4</v>
      </c>
      <c r="H59" s="205">
        <v>0.1</v>
      </c>
      <c r="I59" s="205">
        <v>0.4</v>
      </c>
      <c r="J59" s="205">
        <v>0.30000000000000004</v>
      </c>
      <c r="K59" s="205"/>
      <c r="L59" s="241"/>
      <c r="M59" s="241"/>
      <c r="N59" s="241"/>
      <c r="O59" s="241"/>
      <c r="P59" s="242">
        <v>12</v>
      </c>
      <c r="Q59" s="243"/>
      <c r="R59" s="205" t="s">
        <v>193</v>
      </c>
      <c r="S59" s="244">
        <v>-0.1</v>
      </c>
      <c r="T59" s="244">
        <v>0.2</v>
      </c>
      <c r="U59" s="244">
        <v>-0.1</v>
      </c>
      <c r="V59" s="205">
        <v>0.1</v>
      </c>
      <c r="X59" s="241"/>
      <c r="Y59" s="241"/>
      <c r="Z59" s="226">
        <v>36922</v>
      </c>
      <c r="AA59" s="227">
        <v>2.02</v>
      </c>
      <c r="AB59" s="227">
        <v>21.31</v>
      </c>
      <c r="AC59" s="227">
        <v>0.33</v>
      </c>
      <c r="AD59" s="227">
        <v>1.65</v>
      </c>
      <c r="AE59" s="227">
        <v>0</v>
      </c>
      <c r="AF59" s="227">
        <v>0</v>
      </c>
      <c r="AG59" s="227">
        <v>-0.02</v>
      </c>
      <c r="AH59" s="227">
        <v>-0.56999999999999995</v>
      </c>
      <c r="AI59" s="227">
        <v>-0.66</v>
      </c>
      <c r="AJ59" s="227">
        <v>2.7</v>
      </c>
      <c r="AK59" s="227">
        <v>0</v>
      </c>
      <c r="AL59" s="227">
        <v>4.5199999999999996</v>
      </c>
      <c r="AM59" s="227">
        <v>-0.57999999999999996</v>
      </c>
      <c r="AN59" s="227">
        <v>-0.03</v>
      </c>
      <c r="AO59" s="227">
        <v>0.05</v>
      </c>
      <c r="AP59" s="227">
        <v>0</v>
      </c>
      <c r="AQ59" s="227">
        <v>-0.44</v>
      </c>
      <c r="AR59" s="227">
        <v>27.06</v>
      </c>
      <c r="AS59" s="227">
        <v>0</v>
      </c>
      <c r="AT59" s="227">
        <v>-4.46</v>
      </c>
      <c r="AU59" s="227">
        <v>2.52</v>
      </c>
      <c r="AV59" s="227">
        <v>0</v>
      </c>
      <c r="AW59" s="227">
        <v>0</v>
      </c>
      <c r="AX59" s="227">
        <v>2.9</v>
      </c>
      <c r="AY59" s="227">
        <v>0.74</v>
      </c>
      <c r="AZ59" s="227">
        <v>-0.64</v>
      </c>
      <c r="BA59" s="227">
        <v>0</v>
      </c>
      <c r="BB59" s="227">
        <v>0</v>
      </c>
      <c r="BC59" s="227">
        <v>0</v>
      </c>
      <c r="BD59" s="227">
        <v>-2.19</v>
      </c>
      <c r="BE59" s="227">
        <v>-2.5499999999999998</v>
      </c>
      <c r="BF59" s="227">
        <v>-6.34</v>
      </c>
      <c r="BG59" s="227">
        <v>-1.37</v>
      </c>
      <c r="BH59" s="227">
        <v>-3.6</v>
      </c>
      <c r="BI59" s="227">
        <v>0</v>
      </c>
      <c r="BJ59" s="227">
        <v>0</v>
      </c>
      <c r="BK59" s="227">
        <v>2.83</v>
      </c>
      <c r="BL59" s="227">
        <v>0</v>
      </c>
      <c r="BM59" s="227">
        <v>8.06</v>
      </c>
      <c r="BN59" s="228"/>
      <c r="BO59" s="226">
        <v>43069</v>
      </c>
      <c r="BP59" s="227">
        <v>0</v>
      </c>
      <c r="BQ59" s="227">
        <v>6.2</v>
      </c>
      <c r="BR59" s="227">
        <v>-0.1</v>
      </c>
      <c r="BS59" s="227">
        <v>0.6</v>
      </c>
      <c r="BT59" s="227">
        <v>0.9</v>
      </c>
      <c r="BU59" s="227">
        <v>0</v>
      </c>
      <c r="BV59" s="227">
        <v>0.2</v>
      </c>
      <c r="BW59" s="227">
        <v>0.2</v>
      </c>
      <c r="BX59" s="227">
        <v>0</v>
      </c>
      <c r="BY59" s="227">
        <v>0</v>
      </c>
      <c r="BZ59" s="227">
        <v>0.2</v>
      </c>
      <c r="CA59" s="227">
        <v>0.2</v>
      </c>
      <c r="CB59" s="227">
        <v>-0.2</v>
      </c>
      <c r="CC59" s="227">
        <v>0.1</v>
      </c>
      <c r="CD59" s="227">
        <v>1.9</v>
      </c>
      <c r="CE59" s="227">
        <v>1.4</v>
      </c>
      <c r="CF59" s="227">
        <v>0.4</v>
      </c>
      <c r="CG59" s="227">
        <v>0.4</v>
      </c>
      <c r="CH59" s="227">
        <v>0.2</v>
      </c>
      <c r="CI59" s="227">
        <v>1.3</v>
      </c>
      <c r="CJ59" s="227">
        <v>0.5</v>
      </c>
      <c r="CK59" s="227">
        <v>0.1</v>
      </c>
      <c r="CL59" s="227">
        <v>0.4</v>
      </c>
      <c r="CM59" s="227">
        <v>0.2</v>
      </c>
      <c r="CN59" s="227">
        <v>0</v>
      </c>
      <c r="CO59" s="227">
        <v>0</v>
      </c>
      <c r="CP59" s="227">
        <v>0</v>
      </c>
      <c r="CQ59" s="227">
        <v>0</v>
      </c>
      <c r="CR59" s="227">
        <v>0</v>
      </c>
      <c r="CS59" s="227">
        <v>0.2</v>
      </c>
      <c r="CT59" s="227">
        <v>1.1000000000000001</v>
      </c>
      <c r="CU59" s="227">
        <v>0.1</v>
      </c>
      <c r="CV59" s="209"/>
    </row>
    <row r="60" spans="1:100" s="105" customFormat="1">
      <c r="A60" s="205"/>
      <c r="B60" s="205"/>
      <c r="C60" s="205"/>
      <c r="D60" s="205"/>
      <c r="E60" s="205" t="s">
        <v>195</v>
      </c>
      <c r="F60" s="205">
        <v>-0.6</v>
      </c>
      <c r="G60" s="205">
        <v>-0.2</v>
      </c>
      <c r="H60" s="205">
        <v>-0.1</v>
      </c>
      <c r="I60" s="205">
        <v>0.2</v>
      </c>
      <c r="J60" s="205">
        <v>0.30000000000000004</v>
      </c>
      <c r="K60" s="205"/>
      <c r="L60" s="241"/>
      <c r="M60" s="241"/>
      <c r="N60" s="241"/>
      <c r="O60" s="241"/>
      <c r="P60" s="242">
        <v>13</v>
      </c>
      <c r="Q60" s="243"/>
      <c r="R60" s="205" t="s">
        <v>300</v>
      </c>
      <c r="S60" s="244">
        <v>0</v>
      </c>
      <c r="T60" s="244">
        <v>-0.4</v>
      </c>
      <c r="U60" s="244">
        <v>-0.5</v>
      </c>
      <c r="V60" s="205">
        <v>0.1</v>
      </c>
      <c r="X60" s="241"/>
      <c r="Y60" s="241"/>
      <c r="Z60" s="226">
        <v>36950</v>
      </c>
      <c r="AA60" s="227">
        <v>3.1</v>
      </c>
      <c r="AB60" s="227">
        <v>13.4</v>
      </c>
      <c r="AC60" s="227">
        <v>2.7</v>
      </c>
      <c r="AD60" s="227">
        <v>1.7</v>
      </c>
      <c r="AE60" s="227">
        <v>0</v>
      </c>
      <c r="AF60" s="227">
        <v>0</v>
      </c>
      <c r="AG60" s="227">
        <v>-0.1</v>
      </c>
      <c r="AH60" s="227">
        <v>-0.7</v>
      </c>
      <c r="AI60" s="227">
        <v>-0.4</v>
      </c>
      <c r="AJ60" s="227">
        <v>2</v>
      </c>
      <c r="AK60" s="227">
        <v>0</v>
      </c>
      <c r="AL60" s="227">
        <v>3</v>
      </c>
      <c r="AM60" s="227">
        <v>-0.2</v>
      </c>
      <c r="AN60" s="227">
        <v>1.4</v>
      </c>
      <c r="AO60" s="227">
        <v>0.5</v>
      </c>
      <c r="AP60" s="227">
        <v>0</v>
      </c>
      <c r="AQ60" s="227">
        <v>-0.3</v>
      </c>
      <c r="AR60" s="227">
        <v>13.9</v>
      </c>
      <c r="AS60" s="227">
        <v>0</v>
      </c>
      <c r="AT60" s="227">
        <v>-2.8</v>
      </c>
      <c r="AU60" s="227">
        <v>1.9</v>
      </c>
      <c r="AV60" s="227">
        <v>0</v>
      </c>
      <c r="AW60" s="227">
        <v>0</v>
      </c>
      <c r="AX60" s="227">
        <v>3.7</v>
      </c>
      <c r="AY60" s="227">
        <v>0.1</v>
      </c>
      <c r="AZ60" s="227">
        <v>-0.8</v>
      </c>
      <c r="BA60" s="227">
        <v>0</v>
      </c>
      <c r="BB60" s="227">
        <v>0</v>
      </c>
      <c r="BC60" s="227">
        <v>0</v>
      </c>
      <c r="BD60" s="227">
        <v>-2.8</v>
      </c>
      <c r="BE60" s="227">
        <v>-2.1</v>
      </c>
      <c r="BF60" s="227">
        <v>-5.3</v>
      </c>
      <c r="BG60" s="227">
        <v>-2.5</v>
      </c>
      <c r="BH60" s="227">
        <v>-2.9</v>
      </c>
      <c r="BI60" s="227">
        <v>0</v>
      </c>
      <c r="BJ60" s="227">
        <v>0</v>
      </c>
      <c r="BK60" s="227">
        <v>3</v>
      </c>
      <c r="BL60" s="227">
        <v>0</v>
      </c>
      <c r="BM60" s="227">
        <v>8</v>
      </c>
      <c r="BN60" s="228"/>
      <c r="BO60" s="226">
        <v>43100</v>
      </c>
      <c r="BP60" s="227">
        <v>-0.3</v>
      </c>
      <c r="BQ60" s="227">
        <v>3.7</v>
      </c>
      <c r="BR60" s="227">
        <v>1.9</v>
      </c>
      <c r="BS60" s="227">
        <v>0.1</v>
      </c>
      <c r="BT60" s="227">
        <v>0.9</v>
      </c>
      <c r="BU60" s="227">
        <v>0.3</v>
      </c>
      <c r="BV60" s="227">
        <v>0.3</v>
      </c>
      <c r="BW60" s="227">
        <v>0.2</v>
      </c>
      <c r="BX60" s="227">
        <v>0</v>
      </c>
      <c r="BY60" s="227">
        <v>0.4</v>
      </c>
      <c r="BZ60" s="227">
        <v>0.2</v>
      </c>
      <c r="CA60" s="227">
        <v>0.3</v>
      </c>
      <c r="CB60" s="227">
        <v>-1</v>
      </c>
      <c r="CC60" s="227">
        <v>0.2</v>
      </c>
      <c r="CD60" s="227">
        <v>2.9</v>
      </c>
      <c r="CE60" s="227">
        <v>1.4</v>
      </c>
      <c r="CF60" s="227">
        <v>0.6</v>
      </c>
      <c r="CG60" s="227">
        <v>-0.6</v>
      </c>
      <c r="CH60" s="227">
        <v>0.1</v>
      </c>
      <c r="CI60" s="227">
        <v>3</v>
      </c>
      <c r="CJ60" s="227">
        <v>3.4</v>
      </c>
      <c r="CK60" s="227">
        <v>-1.5</v>
      </c>
      <c r="CL60" s="227">
        <v>0.6</v>
      </c>
      <c r="CM60" s="227">
        <v>0.2</v>
      </c>
      <c r="CN60" s="227">
        <v>0</v>
      </c>
      <c r="CO60" s="227">
        <v>0</v>
      </c>
      <c r="CP60" s="227">
        <v>0.3</v>
      </c>
      <c r="CQ60" s="227">
        <v>0</v>
      </c>
      <c r="CR60" s="227">
        <v>-0.2</v>
      </c>
      <c r="CS60" s="227">
        <v>0.3</v>
      </c>
      <c r="CT60" s="227">
        <v>3.8</v>
      </c>
      <c r="CU60" s="227">
        <v>-0.1</v>
      </c>
      <c r="CV60" s="209"/>
    </row>
    <row r="61" spans="1:100" s="105" customFormat="1">
      <c r="A61" s="205"/>
      <c r="B61" s="205"/>
      <c r="C61" s="205"/>
      <c r="D61" s="205"/>
      <c r="E61" s="205" t="s">
        <v>212</v>
      </c>
      <c r="F61" s="205">
        <v>-0.1</v>
      </c>
      <c r="G61" s="205">
        <v>0</v>
      </c>
      <c r="H61" s="205">
        <v>-0.2</v>
      </c>
      <c r="I61" s="205">
        <v>0</v>
      </c>
      <c r="J61" s="205">
        <v>0.2</v>
      </c>
      <c r="K61" s="205"/>
      <c r="L61" s="241"/>
      <c r="M61" s="241"/>
      <c r="N61" s="241"/>
      <c r="O61" s="241"/>
      <c r="P61" s="242">
        <v>14</v>
      </c>
      <c r="Q61" s="243"/>
      <c r="R61" s="205" t="s">
        <v>213</v>
      </c>
      <c r="S61" s="245">
        <v>-0.5</v>
      </c>
      <c r="T61" s="245">
        <v>-0.1</v>
      </c>
      <c r="U61" s="244">
        <v>-0.1</v>
      </c>
      <c r="V61" s="205">
        <v>0.1</v>
      </c>
      <c r="X61" s="241"/>
      <c r="Y61" s="241"/>
      <c r="Z61" s="226">
        <v>36981</v>
      </c>
      <c r="AA61" s="227">
        <v>3.3</v>
      </c>
      <c r="AB61" s="227">
        <v>3.7</v>
      </c>
      <c r="AC61" s="227">
        <v>1.6</v>
      </c>
      <c r="AD61" s="227">
        <v>-1.1000000000000001</v>
      </c>
      <c r="AE61" s="227">
        <v>0</v>
      </c>
      <c r="AF61" s="227">
        <v>0</v>
      </c>
      <c r="AG61" s="227">
        <v>0.5</v>
      </c>
      <c r="AH61" s="227">
        <v>-1</v>
      </c>
      <c r="AI61" s="227">
        <v>-0.5</v>
      </c>
      <c r="AJ61" s="227">
        <v>1.6</v>
      </c>
      <c r="AK61" s="227">
        <v>0</v>
      </c>
      <c r="AL61" s="227">
        <v>-0.5</v>
      </c>
      <c r="AM61" s="227">
        <v>-0.9</v>
      </c>
      <c r="AN61" s="227">
        <v>-0.6</v>
      </c>
      <c r="AO61" s="227">
        <v>0.9</v>
      </c>
      <c r="AP61" s="227">
        <v>0</v>
      </c>
      <c r="AQ61" s="227">
        <v>-0.9</v>
      </c>
      <c r="AR61" s="227">
        <v>14.7</v>
      </c>
      <c r="AS61" s="227">
        <v>0</v>
      </c>
      <c r="AT61" s="227">
        <v>-2.7</v>
      </c>
      <c r="AU61" s="227">
        <v>-1</v>
      </c>
      <c r="AV61" s="227">
        <v>0</v>
      </c>
      <c r="AW61" s="227">
        <v>0</v>
      </c>
      <c r="AX61" s="227">
        <v>2.9</v>
      </c>
      <c r="AY61" s="227">
        <v>-3.7</v>
      </c>
      <c r="AZ61" s="227">
        <v>-0.7</v>
      </c>
      <c r="BA61" s="227">
        <v>0</v>
      </c>
      <c r="BB61" s="227">
        <v>0</v>
      </c>
      <c r="BC61" s="227">
        <v>0</v>
      </c>
      <c r="BD61" s="227">
        <v>-2.8</v>
      </c>
      <c r="BE61" s="227">
        <v>-2.5</v>
      </c>
      <c r="BF61" s="227">
        <v>-4.0999999999999996</v>
      </c>
      <c r="BG61" s="227">
        <v>-1.9</v>
      </c>
      <c r="BH61" s="227">
        <v>-4.2</v>
      </c>
      <c r="BI61" s="227">
        <v>0</v>
      </c>
      <c r="BJ61" s="227">
        <v>0</v>
      </c>
      <c r="BK61" s="227">
        <v>2.5</v>
      </c>
      <c r="BL61" s="227">
        <v>0</v>
      </c>
      <c r="BM61" s="227">
        <v>7.9</v>
      </c>
      <c r="BN61" s="228"/>
      <c r="BO61" s="226">
        <v>43131</v>
      </c>
      <c r="BP61" s="227">
        <v>0.8</v>
      </c>
      <c r="BQ61" s="227">
        <v>3.3</v>
      </c>
      <c r="BR61" s="227">
        <v>1.3</v>
      </c>
      <c r="BS61" s="227">
        <v>0.4</v>
      </c>
      <c r="BT61" s="227">
        <v>0.9</v>
      </c>
      <c r="BU61" s="227">
        <v>-0.1</v>
      </c>
      <c r="BV61" s="227">
        <v>0.3</v>
      </c>
      <c r="BW61" s="227">
        <v>0.5</v>
      </c>
      <c r="BX61" s="227">
        <v>0</v>
      </c>
      <c r="BY61" s="227">
        <v>0.1</v>
      </c>
      <c r="BZ61" s="227">
        <v>0.2</v>
      </c>
      <c r="CA61" s="227">
        <v>0.1</v>
      </c>
      <c r="CB61" s="227">
        <v>0</v>
      </c>
      <c r="CC61" s="227">
        <v>0.3</v>
      </c>
      <c r="CD61" s="227">
        <v>2.6</v>
      </c>
      <c r="CE61" s="227">
        <v>1</v>
      </c>
      <c r="CF61" s="227">
        <v>0.3</v>
      </c>
      <c r="CG61" s="227">
        <v>0.4</v>
      </c>
      <c r="CH61" s="227">
        <v>0.2</v>
      </c>
      <c r="CI61" s="227">
        <v>1.3</v>
      </c>
      <c r="CJ61" s="227">
        <v>-1.6</v>
      </c>
      <c r="CK61" s="227">
        <v>0.4</v>
      </c>
      <c r="CL61" s="227">
        <v>0.4</v>
      </c>
      <c r="CM61" s="227">
        <v>0.4</v>
      </c>
      <c r="CN61" s="227">
        <v>0</v>
      </c>
      <c r="CO61" s="227">
        <v>0</v>
      </c>
      <c r="CP61" s="227">
        <v>0.2</v>
      </c>
      <c r="CQ61" s="227">
        <v>0</v>
      </c>
      <c r="CR61" s="227">
        <v>-0.4</v>
      </c>
      <c r="CS61" s="227">
        <v>0.1</v>
      </c>
      <c r="CT61" s="227">
        <v>0.4</v>
      </c>
      <c r="CU61" s="227">
        <v>0.2</v>
      </c>
      <c r="CV61" s="209"/>
    </row>
    <row r="62" spans="1:100" s="105" customFormat="1">
      <c r="A62" s="205"/>
      <c r="B62" s="205"/>
      <c r="C62" s="205"/>
      <c r="D62" s="205"/>
      <c r="E62" s="205" t="s">
        <v>223</v>
      </c>
      <c r="F62" s="205">
        <v>-0.1</v>
      </c>
      <c r="G62" s="205">
        <v>0.2</v>
      </c>
      <c r="H62" s="205">
        <v>0</v>
      </c>
      <c r="I62" s="205">
        <v>0.2</v>
      </c>
      <c r="J62" s="205">
        <v>0.2</v>
      </c>
      <c r="K62" s="205"/>
      <c r="L62" s="241"/>
      <c r="M62" s="241"/>
      <c r="N62" s="241"/>
      <c r="O62" s="241"/>
      <c r="P62" s="242">
        <v>15</v>
      </c>
      <c r="Q62" s="243"/>
      <c r="R62" s="205" t="s">
        <v>223</v>
      </c>
      <c r="S62" s="244">
        <v>-0.9</v>
      </c>
      <c r="T62" s="244">
        <v>-0.6</v>
      </c>
      <c r="U62" s="244" t="e">
        <v>#N/A</v>
      </c>
      <c r="V62" s="205">
        <v>0.1</v>
      </c>
      <c r="X62" s="241"/>
      <c r="Y62" s="241"/>
      <c r="Z62" s="226">
        <v>37011</v>
      </c>
      <c r="AA62" s="227">
        <v>4.8</v>
      </c>
      <c r="AB62" s="227">
        <v>-2.4</v>
      </c>
      <c r="AC62" s="227">
        <v>2.2999999999999998</v>
      </c>
      <c r="AD62" s="227">
        <v>-1.6</v>
      </c>
      <c r="AE62" s="227">
        <v>0</v>
      </c>
      <c r="AF62" s="227">
        <v>0</v>
      </c>
      <c r="AG62" s="227">
        <v>1.1000000000000001</v>
      </c>
      <c r="AH62" s="227">
        <v>-0.2</v>
      </c>
      <c r="AI62" s="227">
        <v>0.6</v>
      </c>
      <c r="AJ62" s="227">
        <v>0.9</v>
      </c>
      <c r="AK62" s="227">
        <v>0</v>
      </c>
      <c r="AL62" s="227">
        <v>0.8</v>
      </c>
      <c r="AM62" s="227">
        <v>-0.8</v>
      </c>
      <c r="AN62" s="227">
        <v>1.5</v>
      </c>
      <c r="AO62" s="227">
        <v>0.5</v>
      </c>
      <c r="AP62" s="227">
        <v>0</v>
      </c>
      <c r="AQ62" s="227">
        <v>-0.8</v>
      </c>
      <c r="AR62" s="227">
        <v>12.8</v>
      </c>
      <c r="AS62" s="227">
        <v>0</v>
      </c>
      <c r="AT62" s="227">
        <v>-1.7</v>
      </c>
      <c r="AU62" s="227">
        <v>-2.9</v>
      </c>
      <c r="AV62" s="227">
        <v>0</v>
      </c>
      <c r="AW62" s="227">
        <v>0</v>
      </c>
      <c r="AX62" s="227">
        <v>1.9</v>
      </c>
      <c r="AY62" s="227">
        <v>-4.3</v>
      </c>
      <c r="AZ62" s="227">
        <v>-1</v>
      </c>
      <c r="BA62" s="227">
        <v>0</v>
      </c>
      <c r="BB62" s="227">
        <v>0</v>
      </c>
      <c r="BC62" s="227">
        <v>0</v>
      </c>
      <c r="BD62" s="227">
        <v>-3.1</v>
      </c>
      <c r="BE62" s="227">
        <v>-2.1</v>
      </c>
      <c r="BF62" s="227">
        <v>-5.0999999999999996</v>
      </c>
      <c r="BG62" s="227">
        <v>1.2</v>
      </c>
      <c r="BH62" s="227">
        <v>-4.5999999999999996</v>
      </c>
      <c r="BI62" s="227">
        <v>0</v>
      </c>
      <c r="BJ62" s="227">
        <v>0</v>
      </c>
      <c r="BK62" s="227">
        <v>2.5</v>
      </c>
      <c r="BL62" s="227">
        <v>0</v>
      </c>
      <c r="BM62" s="227">
        <v>7.6</v>
      </c>
      <c r="BN62" s="228"/>
      <c r="BO62" s="226">
        <v>43159</v>
      </c>
      <c r="BP62" s="227">
        <v>1.2</v>
      </c>
      <c r="BQ62" s="227">
        <v>0.4</v>
      </c>
      <c r="BR62" s="227">
        <v>-0.1</v>
      </c>
      <c r="BS62" s="227">
        <v>0.1</v>
      </c>
      <c r="BT62" s="227">
        <v>0.5</v>
      </c>
      <c r="BU62" s="227">
        <v>0</v>
      </c>
      <c r="BV62" s="227">
        <v>0.1</v>
      </c>
      <c r="BW62" s="227">
        <v>0.1</v>
      </c>
      <c r="BX62" s="227">
        <v>0</v>
      </c>
      <c r="BY62" s="227">
        <v>0.1</v>
      </c>
      <c r="BZ62" s="227">
        <v>0.1</v>
      </c>
      <c r="CA62" s="227">
        <v>0</v>
      </c>
      <c r="CB62" s="227">
        <v>0.1</v>
      </c>
      <c r="CC62" s="227">
        <v>0.1</v>
      </c>
      <c r="CD62" s="227">
        <v>0.2</v>
      </c>
      <c r="CE62" s="227">
        <v>-0.1</v>
      </c>
      <c r="CF62" s="227">
        <v>0.3</v>
      </c>
      <c r="CG62" s="227">
        <v>0.4</v>
      </c>
      <c r="CH62" s="227">
        <v>0</v>
      </c>
      <c r="CI62" s="227">
        <v>-0.4</v>
      </c>
      <c r="CJ62" s="227">
        <v>-0.7</v>
      </c>
      <c r="CK62" s="227">
        <v>-0.8</v>
      </c>
      <c r="CL62" s="227">
        <v>0.1</v>
      </c>
      <c r="CM62" s="227">
        <v>0.1</v>
      </c>
      <c r="CN62" s="227">
        <v>0</v>
      </c>
      <c r="CO62" s="227">
        <v>0.3</v>
      </c>
      <c r="CP62" s="227">
        <v>-0.1</v>
      </c>
      <c r="CQ62" s="227">
        <v>0</v>
      </c>
      <c r="CR62" s="227">
        <v>-0.4</v>
      </c>
      <c r="CS62" s="227">
        <v>0</v>
      </c>
      <c r="CT62" s="227">
        <v>-0.9</v>
      </c>
      <c r="CU62" s="227">
        <v>0.5</v>
      </c>
      <c r="CV62" s="209"/>
    </row>
    <row r="63" spans="1:100" s="105" customFormat="1">
      <c r="A63" s="205"/>
      <c r="B63" s="205"/>
      <c r="C63" s="205"/>
      <c r="D63" s="205"/>
      <c r="E63" s="205" t="s">
        <v>210</v>
      </c>
      <c r="F63" s="205">
        <v>0.3</v>
      </c>
      <c r="G63" s="205">
        <v>0.3</v>
      </c>
      <c r="H63" s="205">
        <v>0</v>
      </c>
      <c r="I63" s="205">
        <v>0.1</v>
      </c>
      <c r="J63" s="205">
        <v>0.1</v>
      </c>
      <c r="K63" s="205"/>
      <c r="L63" s="241"/>
      <c r="M63" s="241"/>
      <c r="N63" s="241"/>
      <c r="O63" s="241"/>
      <c r="P63" s="242">
        <v>16</v>
      </c>
      <c r="Q63" s="243"/>
      <c r="R63" s="205" t="s">
        <v>210</v>
      </c>
      <c r="S63" s="244">
        <v>-0.1</v>
      </c>
      <c r="T63" s="244">
        <v>-0.4</v>
      </c>
      <c r="U63" s="244" t="e">
        <v>#N/A</v>
      </c>
      <c r="V63" s="205">
        <v>9.9999999999999978E-2</v>
      </c>
      <c r="X63" s="241"/>
      <c r="Y63" s="241"/>
      <c r="Z63" s="226">
        <v>37042</v>
      </c>
      <c r="AA63" s="227">
        <v>4.5</v>
      </c>
      <c r="AB63" s="227">
        <v>5.0999999999999996</v>
      </c>
      <c r="AC63" s="227">
        <v>1.3</v>
      </c>
      <c r="AD63" s="227">
        <v>-1</v>
      </c>
      <c r="AE63" s="227">
        <v>0</v>
      </c>
      <c r="AF63" s="227">
        <v>0</v>
      </c>
      <c r="AG63" s="227">
        <v>1.8</v>
      </c>
      <c r="AH63" s="227">
        <v>-0.5</v>
      </c>
      <c r="AI63" s="227">
        <v>0.1</v>
      </c>
      <c r="AJ63" s="227">
        <v>0.1</v>
      </c>
      <c r="AK63" s="227">
        <v>0</v>
      </c>
      <c r="AL63" s="227">
        <v>0.5</v>
      </c>
      <c r="AM63" s="227">
        <v>-0.9</v>
      </c>
      <c r="AN63" s="227">
        <v>0.9</v>
      </c>
      <c r="AO63" s="227">
        <v>0.4</v>
      </c>
      <c r="AP63" s="227">
        <v>0</v>
      </c>
      <c r="AQ63" s="227">
        <v>0.2</v>
      </c>
      <c r="AR63" s="227">
        <v>9.4</v>
      </c>
      <c r="AS63" s="227">
        <v>0</v>
      </c>
      <c r="AT63" s="227">
        <v>-0.9</v>
      </c>
      <c r="AU63" s="227">
        <v>-6.1</v>
      </c>
      <c r="AV63" s="227">
        <v>0</v>
      </c>
      <c r="AW63" s="227">
        <v>0</v>
      </c>
      <c r="AX63" s="227">
        <v>2</v>
      </c>
      <c r="AY63" s="227">
        <v>-5.8</v>
      </c>
      <c r="AZ63" s="227">
        <v>-1.4</v>
      </c>
      <c r="BA63" s="227">
        <v>0</v>
      </c>
      <c r="BB63" s="227">
        <v>0</v>
      </c>
      <c r="BC63" s="227">
        <v>0</v>
      </c>
      <c r="BD63" s="227">
        <v>-2.62</v>
      </c>
      <c r="BE63" s="227">
        <v>-2.33</v>
      </c>
      <c r="BF63" s="227">
        <v>-5.61</v>
      </c>
      <c r="BG63" s="227">
        <v>-2.15</v>
      </c>
      <c r="BH63" s="227">
        <v>-4.33</v>
      </c>
      <c r="BI63" s="227">
        <v>0</v>
      </c>
      <c r="BJ63" s="227">
        <v>0</v>
      </c>
      <c r="BK63" s="227">
        <v>2.7</v>
      </c>
      <c r="BL63" s="227">
        <v>0</v>
      </c>
      <c r="BM63" s="227">
        <v>7.8</v>
      </c>
      <c r="BN63" s="228"/>
      <c r="BO63" s="226">
        <v>43190</v>
      </c>
      <c r="BP63" s="227">
        <v>0.3</v>
      </c>
      <c r="BQ63" s="227">
        <v>-4.4000000000000004</v>
      </c>
      <c r="BR63" s="227">
        <v>0.6</v>
      </c>
      <c r="BS63" s="227">
        <v>0.6</v>
      </c>
      <c r="BT63" s="227">
        <v>0.2</v>
      </c>
      <c r="BU63" s="227">
        <v>-0.2</v>
      </c>
      <c r="BV63" s="227">
        <v>0</v>
      </c>
      <c r="BW63" s="227">
        <v>0.2</v>
      </c>
      <c r="BX63" s="227">
        <v>0</v>
      </c>
      <c r="BY63" s="227">
        <v>0.2</v>
      </c>
      <c r="BZ63" s="227">
        <v>-0.2</v>
      </c>
      <c r="CA63" s="227">
        <v>0.2</v>
      </c>
      <c r="CB63" s="227">
        <v>1.3</v>
      </c>
      <c r="CC63" s="227">
        <v>0.1</v>
      </c>
      <c r="CD63" s="227">
        <v>-2</v>
      </c>
      <c r="CE63" s="227">
        <v>-0.4</v>
      </c>
      <c r="CF63" s="227">
        <v>0.2</v>
      </c>
      <c r="CG63" s="227">
        <v>0.3</v>
      </c>
      <c r="CH63" s="227">
        <v>0</v>
      </c>
      <c r="CI63" s="227">
        <v>-0.4</v>
      </c>
      <c r="CJ63" s="227">
        <v>0.6</v>
      </c>
      <c r="CK63" s="227">
        <v>-0.7</v>
      </c>
      <c r="CL63" s="227">
        <v>0.4</v>
      </c>
      <c r="CM63" s="227">
        <v>0.1</v>
      </c>
      <c r="CN63" s="227">
        <v>0</v>
      </c>
      <c r="CO63" s="227">
        <v>-0.2</v>
      </c>
      <c r="CP63" s="227">
        <v>0.1</v>
      </c>
      <c r="CQ63" s="227">
        <v>0</v>
      </c>
      <c r="CR63" s="227">
        <v>-0.4</v>
      </c>
      <c r="CS63" s="227">
        <v>0</v>
      </c>
      <c r="CT63" s="227">
        <v>-1.7</v>
      </c>
      <c r="CU63" s="227">
        <v>-0.1</v>
      </c>
      <c r="CV63" s="209"/>
    </row>
    <row r="64" spans="1:100" s="105" customFormat="1">
      <c r="A64" s="205"/>
      <c r="B64" s="205"/>
      <c r="C64" s="205"/>
      <c r="D64" s="205"/>
      <c r="E64" s="205" t="s">
        <v>190</v>
      </c>
      <c r="F64" s="205">
        <v>0.2</v>
      </c>
      <c r="G64" s="205">
        <v>-0.1</v>
      </c>
      <c r="H64" s="205">
        <v>-0.4</v>
      </c>
      <c r="I64" s="205">
        <v>-0.4</v>
      </c>
      <c r="J64" s="205">
        <v>0</v>
      </c>
      <c r="K64" s="205"/>
      <c r="L64" s="241"/>
      <c r="M64" s="241"/>
      <c r="N64" s="241"/>
      <c r="O64" s="241"/>
      <c r="P64" s="242">
        <v>17</v>
      </c>
      <c r="Q64" s="243"/>
      <c r="R64" s="205" t="s">
        <v>211</v>
      </c>
      <c r="S64" s="244">
        <v>1.8</v>
      </c>
      <c r="T64" s="244">
        <v>-0.4</v>
      </c>
      <c r="U64" s="244">
        <v>0.1</v>
      </c>
      <c r="V64" s="205">
        <v>0</v>
      </c>
      <c r="X64" s="241"/>
      <c r="Y64" s="241"/>
      <c r="Z64" s="226">
        <v>37072</v>
      </c>
      <c r="AA64" s="227">
        <v>6</v>
      </c>
      <c r="AB64" s="227">
        <v>4.5</v>
      </c>
      <c r="AC64" s="227">
        <v>1.8</v>
      </c>
      <c r="AD64" s="227">
        <v>-0.6</v>
      </c>
      <c r="AE64" s="227">
        <v>0</v>
      </c>
      <c r="AF64" s="227">
        <v>0</v>
      </c>
      <c r="AG64" s="227">
        <v>0.9</v>
      </c>
      <c r="AH64" s="227">
        <v>-0.6</v>
      </c>
      <c r="AI64" s="227">
        <v>0.8</v>
      </c>
      <c r="AJ64" s="227">
        <v>0.2</v>
      </c>
      <c r="AK64" s="227">
        <v>0</v>
      </c>
      <c r="AL64" s="227">
        <v>1</v>
      </c>
      <c r="AM64" s="227">
        <v>-0.7</v>
      </c>
      <c r="AN64" s="227">
        <v>-0.8</v>
      </c>
      <c r="AO64" s="227">
        <v>0</v>
      </c>
      <c r="AP64" s="227">
        <v>0</v>
      </c>
      <c r="AQ64" s="227">
        <v>-1.2</v>
      </c>
      <c r="AR64" s="227">
        <v>6.2</v>
      </c>
      <c r="AS64" s="227">
        <v>0</v>
      </c>
      <c r="AT64" s="227">
        <v>-2</v>
      </c>
      <c r="AU64" s="227">
        <v>-8.9</v>
      </c>
      <c r="AV64" s="227">
        <v>0</v>
      </c>
      <c r="AW64" s="227">
        <v>0</v>
      </c>
      <c r="AX64" s="227">
        <v>1.5</v>
      </c>
      <c r="AY64" s="227">
        <v>-6.5</v>
      </c>
      <c r="AZ64" s="227">
        <v>-1.7</v>
      </c>
      <c r="BA64" s="227">
        <v>0</v>
      </c>
      <c r="BB64" s="227">
        <v>0</v>
      </c>
      <c r="BC64" s="227">
        <v>0</v>
      </c>
      <c r="BD64" s="227">
        <v>-2.2000000000000002</v>
      </c>
      <c r="BE64" s="227">
        <v>-2.5</v>
      </c>
      <c r="BF64" s="227">
        <v>-5.7</v>
      </c>
      <c r="BG64" s="227">
        <v>-1.1000000000000001</v>
      </c>
      <c r="BH64" s="227">
        <v>-4.8</v>
      </c>
      <c r="BI64" s="227">
        <v>0</v>
      </c>
      <c r="BJ64" s="227">
        <v>0</v>
      </c>
      <c r="BK64" s="227">
        <v>3.2</v>
      </c>
      <c r="BL64" s="227">
        <v>0</v>
      </c>
      <c r="BM64" s="227">
        <v>7.8</v>
      </c>
      <c r="BN64" s="228"/>
      <c r="BO64" s="226">
        <v>43220</v>
      </c>
      <c r="BP64" s="227">
        <v>-0.9</v>
      </c>
      <c r="BQ64" s="227">
        <v>3.2</v>
      </c>
      <c r="BR64" s="227">
        <v>-2.9</v>
      </c>
      <c r="BS64" s="227">
        <v>-1</v>
      </c>
      <c r="BT64" s="227">
        <v>0.2</v>
      </c>
      <c r="BU64" s="227">
        <v>-0.2</v>
      </c>
      <c r="BV64" s="227">
        <v>0</v>
      </c>
      <c r="BW64" s="227">
        <v>0</v>
      </c>
      <c r="BX64" s="227">
        <v>0</v>
      </c>
      <c r="BY64" s="227">
        <v>0.1</v>
      </c>
      <c r="BZ64" s="227">
        <v>0</v>
      </c>
      <c r="CA64" s="227">
        <v>0.2</v>
      </c>
      <c r="CB64" s="227">
        <v>0.5</v>
      </c>
      <c r="CC64" s="227">
        <v>0.1</v>
      </c>
      <c r="CD64" s="227">
        <v>0.7</v>
      </c>
      <c r="CE64" s="227">
        <v>-0.4</v>
      </c>
      <c r="CF64" s="227">
        <v>0.2</v>
      </c>
      <c r="CG64" s="227">
        <v>0</v>
      </c>
      <c r="CH64" s="227">
        <v>-0.2</v>
      </c>
      <c r="CI64" s="227">
        <v>0</v>
      </c>
      <c r="CJ64" s="227">
        <v>-1.8</v>
      </c>
      <c r="CK64" s="227">
        <v>-0.2</v>
      </c>
      <c r="CL64" s="227">
        <v>-0.1</v>
      </c>
      <c r="CM64" s="227">
        <v>0</v>
      </c>
      <c r="CN64" s="227">
        <v>0</v>
      </c>
      <c r="CO64" s="227">
        <v>0</v>
      </c>
      <c r="CP64" s="227">
        <v>0.1</v>
      </c>
      <c r="CQ64" s="227">
        <v>0</v>
      </c>
      <c r="CR64" s="227">
        <v>-0.3</v>
      </c>
      <c r="CS64" s="227">
        <v>-0.1</v>
      </c>
      <c r="CT64" s="227">
        <v>-1.2</v>
      </c>
      <c r="CU64" s="227">
        <v>0</v>
      </c>
      <c r="CV64" s="209"/>
    </row>
    <row r="65" spans="1:100" s="105" customFormat="1">
      <c r="A65" s="205"/>
      <c r="B65" s="205"/>
      <c r="C65" s="205"/>
      <c r="D65" s="205"/>
      <c r="E65" s="205" t="s">
        <v>193</v>
      </c>
      <c r="F65" s="205">
        <v>0</v>
      </c>
      <c r="G65" s="205">
        <v>0</v>
      </c>
      <c r="H65" s="205">
        <v>0</v>
      </c>
      <c r="I65" s="205">
        <v>0</v>
      </c>
      <c r="J65" s="205">
        <v>0</v>
      </c>
      <c r="K65" s="205"/>
      <c r="L65" s="241"/>
      <c r="M65" s="241"/>
      <c r="N65" s="241"/>
      <c r="O65" s="241"/>
      <c r="P65" s="242">
        <v>18</v>
      </c>
      <c r="Q65" s="243"/>
      <c r="R65" s="205" t="s">
        <v>212</v>
      </c>
      <c r="S65" s="244">
        <v>-0.2</v>
      </c>
      <c r="T65" s="244">
        <v>-0.5</v>
      </c>
      <c r="U65" s="244">
        <v>0.3</v>
      </c>
      <c r="V65" s="205">
        <v>0</v>
      </c>
      <c r="X65" s="241"/>
      <c r="Y65" s="241"/>
      <c r="Z65" s="226">
        <v>37103</v>
      </c>
      <c r="AA65" s="227">
        <v>6.3</v>
      </c>
      <c r="AB65" s="227">
        <v>-3.2</v>
      </c>
      <c r="AC65" s="227">
        <v>2.1</v>
      </c>
      <c r="AD65" s="227">
        <v>-1.4</v>
      </c>
      <c r="AE65" s="227">
        <v>0</v>
      </c>
      <c r="AF65" s="227">
        <v>0</v>
      </c>
      <c r="AG65" s="227">
        <v>0.4</v>
      </c>
      <c r="AH65" s="227">
        <v>-0.6</v>
      </c>
      <c r="AI65" s="227">
        <v>2.1</v>
      </c>
      <c r="AJ65" s="227">
        <v>-2.1</v>
      </c>
      <c r="AK65" s="227">
        <v>0</v>
      </c>
      <c r="AL65" s="227">
        <v>1.3</v>
      </c>
      <c r="AM65" s="227">
        <v>-1.2</v>
      </c>
      <c r="AN65" s="227">
        <v>-1.1000000000000001</v>
      </c>
      <c r="AO65" s="227">
        <v>-0.5</v>
      </c>
      <c r="AP65" s="227">
        <v>0</v>
      </c>
      <c r="AQ65" s="227">
        <v>0.9</v>
      </c>
      <c r="AR65" s="227">
        <v>1.4</v>
      </c>
      <c r="AS65" s="227">
        <v>0</v>
      </c>
      <c r="AT65" s="227">
        <v>-1.6</v>
      </c>
      <c r="AU65" s="227">
        <v>-11.1</v>
      </c>
      <c r="AV65" s="227">
        <v>0</v>
      </c>
      <c r="AW65" s="227">
        <v>0</v>
      </c>
      <c r="AX65" s="227">
        <v>-0.1</v>
      </c>
      <c r="AY65" s="227">
        <v>-7.2</v>
      </c>
      <c r="AZ65" s="227">
        <v>-2</v>
      </c>
      <c r="BA65" s="227">
        <v>0</v>
      </c>
      <c r="BB65" s="227">
        <v>0</v>
      </c>
      <c r="BC65" s="227">
        <v>0</v>
      </c>
      <c r="BD65" s="227">
        <v>-2</v>
      </c>
      <c r="BE65" s="227">
        <v>-2.4</v>
      </c>
      <c r="BF65" s="227">
        <v>-5.7</v>
      </c>
      <c r="BG65" s="227">
        <v>-0.7</v>
      </c>
      <c r="BH65" s="227">
        <v>-3.7</v>
      </c>
      <c r="BI65" s="227">
        <v>0</v>
      </c>
      <c r="BJ65" s="227">
        <v>0</v>
      </c>
      <c r="BK65" s="227">
        <v>3</v>
      </c>
      <c r="BL65" s="227">
        <v>0</v>
      </c>
      <c r="BM65" s="227">
        <v>7.9</v>
      </c>
      <c r="BN65" s="228"/>
      <c r="BO65" s="226">
        <v>43251</v>
      </c>
      <c r="BP65" s="227">
        <v>-1.2</v>
      </c>
      <c r="BQ65" s="227">
        <v>7.5</v>
      </c>
      <c r="BR65" s="227">
        <v>-1</v>
      </c>
      <c r="BS65" s="227">
        <v>-1.1000000000000001</v>
      </c>
      <c r="BT65" s="227">
        <v>-0.1</v>
      </c>
      <c r="BU65" s="227">
        <v>0</v>
      </c>
      <c r="BV65" s="227">
        <v>0.2</v>
      </c>
      <c r="BW65" s="227">
        <v>0.1</v>
      </c>
      <c r="BX65" s="227">
        <v>0.3</v>
      </c>
      <c r="BY65" s="227">
        <v>0.2</v>
      </c>
      <c r="BZ65" s="227">
        <v>0</v>
      </c>
      <c r="CA65" s="227">
        <v>0.1</v>
      </c>
      <c r="CB65" s="227">
        <v>1.5</v>
      </c>
      <c r="CC65" s="227">
        <v>0</v>
      </c>
      <c r="CD65" s="227">
        <v>3.6</v>
      </c>
      <c r="CE65" s="227">
        <v>0.5</v>
      </c>
      <c r="CF65" s="227">
        <v>0.1</v>
      </c>
      <c r="CG65" s="227">
        <v>0.2</v>
      </c>
      <c r="CH65" s="227">
        <v>0.2</v>
      </c>
      <c r="CI65" s="227">
        <v>0.6</v>
      </c>
      <c r="CJ65" s="227">
        <v>1.3</v>
      </c>
      <c r="CK65" s="227">
        <v>0.3</v>
      </c>
      <c r="CL65" s="227">
        <v>0.5</v>
      </c>
      <c r="CM65" s="227">
        <v>0.1</v>
      </c>
      <c r="CN65" s="227">
        <v>0</v>
      </c>
      <c r="CO65" s="227">
        <v>0</v>
      </c>
      <c r="CP65" s="227">
        <v>0</v>
      </c>
      <c r="CQ65" s="227">
        <v>0</v>
      </c>
      <c r="CR65" s="227">
        <v>0</v>
      </c>
      <c r="CS65" s="227">
        <v>-0.4</v>
      </c>
      <c r="CT65" s="227">
        <v>0.4</v>
      </c>
      <c r="CU65" s="227">
        <v>0.1</v>
      </c>
      <c r="CV65" s="209"/>
    </row>
    <row r="66" spans="1:100" s="105" customFormat="1">
      <c r="A66" s="205"/>
      <c r="B66" s="205"/>
      <c r="C66" s="205"/>
      <c r="D66" s="205"/>
      <c r="E66" s="205" t="s">
        <v>194</v>
      </c>
      <c r="F66" s="205">
        <v>0</v>
      </c>
      <c r="G66" s="205">
        <v>0.5</v>
      </c>
      <c r="H66" s="205">
        <v>0.7</v>
      </c>
      <c r="I66" s="205">
        <v>0.7</v>
      </c>
      <c r="J66" s="205">
        <v>0</v>
      </c>
      <c r="K66" s="205"/>
      <c r="L66" s="241"/>
      <c r="M66" s="241"/>
      <c r="N66" s="241"/>
      <c r="O66" s="241"/>
      <c r="P66" s="242">
        <v>19</v>
      </c>
      <c r="Q66" s="243"/>
      <c r="R66" s="205" t="s">
        <v>194</v>
      </c>
      <c r="S66" s="244">
        <v>-0.1</v>
      </c>
      <c r="T66" s="244">
        <v>-0.1</v>
      </c>
      <c r="U66" s="244">
        <v>-0.2</v>
      </c>
      <c r="V66" s="205">
        <v>-0.1</v>
      </c>
      <c r="X66" s="241"/>
      <c r="Y66" s="241"/>
      <c r="Z66" s="226">
        <v>37134</v>
      </c>
      <c r="AA66" s="227">
        <v>7</v>
      </c>
      <c r="AB66" s="227">
        <v>-11.9</v>
      </c>
      <c r="AC66" s="227">
        <v>2.2000000000000002</v>
      </c>
      <c r="AD66" s="227">
        <v>0.1</v>
      </c>
      <c r="AE66" s="227">
        <v>0</v>
      </c>
      <c r="AF66" s="227">
        <v>0</v>
      </c>
      <c r="AG66" s="227">
        <v>0.3</v>
      </c>
      <c r="AH66" s="227">
        <v>-0.3</v>
      </c>
      <c r="AI66" s="227">
        <v>2.9</v>
      </c>
      <c r="AJ66" s="227">
        <v>-2.6</v>
      </c>
      <c r="AK66" s="227">
        <v>0</v>
      </c>
      <c r="AL66" s="227">
        <v>1.2</v>
      </c>
      <c r="AM66" s="227">
        <v>-2.2000000000000002</v>
      </c>
      <c r="AN66" s="227">
        <v>-1</v>
      </c>
      <c r="AO66" s="227">
        <v>-0.9</v>
      </c>
      <c r="AP66" s="227">
        <v>0</v>
      </c>
      <c r="AQ66" s="227">
        <v>-3</v>
      </c>
      <c r="AR66" s="227">
        <v>-1.4</v>
      </c>
      <c r="AS66" s="227">
        <v>0</v>
      </c>
      <c r="AT66" s="227">
        <v>-1.5</v>
      </c>
      <c r="AU66" s="227">
        <v>-13.3</v>
      </c>
      <c r="AV66" s="227">
        <v>0</v>
      </c>
      <c r="AW66" s="227">
        <v>0</v>
      </c>
      <c r="AX66" s="227">
        <v>-0.7</v>
      </c>
      <c r="AY66" s="227">
        <v>-9.3000000000000007</v>
      </c>
      <c r="AZ66" s="227">
        <v>-1.7</v>
      </c>
      <c r="BA66" s="227">
        <v>0</v>
      </c>
      <c r="BB66" s="227">
        <v>0</v>
      </c>
      <c r="BC66" s="227">
        <v>0</v>
      </c>
      <c r="BD66" s="227">
        <v>-2.4</v>
      </c>
      <c r="BE66" s="227">
        <v>-3.1</v>
      </c>
      <c r="BF66" s="227">
        <v>-5.6</v>
      </c>
      <c r="BG66" s="227">
        <v>-2.2000000000000002</v>
      </c>
      <c r="BH66" s="227">
        <v>-3.5</v>
      </c>
      <c r="BI66" s="227">
        <v>0</v>
      </c>
      <c r="BJ66" s="227">
        <v>0</v>
      </c>
      <c r="BK66" s="227">
        <v>2.7</v>
      </c>
      <c r="BL66" s="227">
        <v>0</v>
      </c>
      <c r="BM66" s="227">
        <v>7.5</v>
      </c>
      <c r="BN66" s="228"/>
      <c r="BO66" s="226">
        <v>43281</v>
      </c>
      <c r="BP66" s="227">
        <v>0.3</v>
      </c>
      <c r="BQ66" s="227">
        <v>4.5</v>
      </c>
      <c r="BR66" s="227">
        <v>0</v>
      </c>
      <c r="BS66" s="227">
        <v>0.3</v>
      </c>
      <c r="BT66" s="227">
        <v>0.1</v>
      </c>
      <c r="BU66" s="227">
        <v>0</v>
      </c>
      <c r="BV66" s="227">
        <v>0.1</v>
      </c>
      <c r="BW66" s="227">
        <v>0.1</v>
      </c>
      <c r="BX66" s="227">
        <v>0.1</v>
      </c>
      <c r="BY66" s="227">
        <v>0.2</v>
      </c>
      <c r="BZ66" s="227">
        <v>0</v>
      </c>
      <c r="CA66" s="227">
        <v>0.2</v>
      </c>
      <c r="CB66" s="227">
        <v>0.4</v>
      </c>
      <c r="CC66" s="227">
        <v>0.2</v>
      </c>
      <c r="CD66" s="227">
        <v>2.2999999999999998</v>
      </c>
      <c r="CE66" s="227">
        <v>0.2</v>
      </c>
      <c r="CF66" s="227">
        <v>0.4</v>
      </c>
      <c r="CG66" s="227">
        <v>0.2</v>
      </c>
      <c r="CH66" s="227">
        <v>0.2</v>
      </c>
      <c r="CI66" s="227">
        <v>0.2</v>
      </c>
      <c r="CJ66" s="227">
        <v>1.1000000000000001</v>
      </c>
      <c r="CK66" s="227">
        <v>0.7</v>
      </c>
      <c r="CL66" s="227">
        <v>0.3</v>
      </c>
      <c r="CM66" s="227">
        <v>0.2</v>
      </c>
      <c r="CN66" s="227">
        <v>0</v>
      </c>
      <c r="CO66" s="227">
        <v>0</v>
      </c>
      <c r="CP66" s="227">
        <v>-0.1</v>
      </c>
      <c r="CQ66" s="227">
        <v>0</v>
      </c>
      <c r="CR66" s="227">
        <v>0.1</v>
      </c>
      <c r="CS66" s="227">
        <v>-0.3</v>
      </c>
      <c r="CT66" s="227">
        <v>-0.1</v>
      </c>
      <c r="CU66" s="227">
        <v>0</v>
      </c>
      <c r="CV66" s="209"/>
    </row>
    <row r="67" spans="1:100" s="105" customFormat="1">
      <c r="A67" s="205"/>
      <c r="B67" s="205"/>
      <c r="C67" s="205"/>
      <c r="D67" s="205"/>
      <c r="E67" s="205" t="s">
        <v>300</v>
      </c>
      <c r="F67" s="205">
        <v>0.1</v>
      </c>
      <c r="G67" s="205">
        <v>-0.2</v>
      </c>
      <c r="H67" s="205">
        <v>0</v>
      </c>
      <c r="I67" s="205">
        <v>0</v>
      </c>
      <c r="J67" s="205">
        <v>0</v>
      </c>
      <c r="K67" s="205"/>
      <c r="L67" s="241"/>
      <c r="M67" s="241"/>
      <c r="N67" s="241"/>
      <c r="O67" s="241"/>
      <c r="P67" s="242">
        <v>20</v>
      </c>
      <c r="Q67" s="243"/>
      <c r="R67" s="205" t="s">
        <v>303</v>
      </c>
      <c r="S67" s="244">
        <v>0.2</v>
      </c>
      <c r="T67" s="244">
        <v>0.7</v>
      </c>
      <c r="U67" s="244">
        <v>0.3</v>
      </c>
      <c r="V67" s="205">
        <v>-0.1</v>
      </c>
      <c r="X67" s="241"/>
      <c r="Y67" s="241"/>
      <c r="Z67" s="226">
        <v>37164</v>
      </c>
      <c r="AA67" s="227">
        <v>10.3</v>
      </c>
      <c r="AB67" s="227">
        <v>-13.6</v>
      </c>
      <c r="AC67" s="227">
        <v>2.4</v>
      </c>
      <c r="AD67" s="227">
        <v>-0.8</v>
      </c>
      <c r="AE67" s="227">
        <v>0</v>
      </c>
      <c r="AF67" s="227">
        <v>0</v>
      </c>
      <c r="AG67" s="227">
        <v>0</v>
      </c>
      <c r="AH67" s="227">
        <v>-0.9</v>
      </c>
      <c r="AI67" s="227">
        <v>5.4</v>
      </c>
      <c r="AJ67" s="227">
        <v>-4.0999999999999996</v>
      </c>
      <c r="AK67" s="227">
        <v>0</v>
      </c>
      <c r="AL67" s="227">
        <v>1.2</v>
      </c>
      <c r="AM67" s="227">
        <v>-1.8</v>
      </c>
      <c r="AN67" s="227">
        <v>-0.5</v>
      </c>
      <c r="AO67" s="227">
        <v>-0.5</v>
      </c>
      <c r="AP67" s="227">
        <v>0</v>
      </c>
      <c r="AQ67" s="227">
        <v>-3.4</v>
      </c>
      <c r="AR67" s="227">
        <v>-12.5</v>
      </c>
      <c r="AS67" s="227">
        <v>0</v>
      </c>
      <c r="AT67" s="227">
        <v>-1.6</v>
      </c>
      <c r="AU67" s="227">
        <v>-15.9</v>
      </c>
      <c r="AV67" s="227">
        <v>0</v>
      </c>
      <c r="AW67" s="227">
        <v>0</v>
      </c>
      <c r="AX67" s="227">
        <v>-1.1000000000000001</v>
      </c>
      <c r="AY67" s="227">
        <v>-11.1</v>
      </c>
      <c r="AZ67" s="227">
        <v>-2.4</v>
      </c>
      <c r="BA67" s="227">
        <v>0</v>
      </c>
      <c r="BB67" s="227">
        <v>0</v>
      </c>
      <c r="BC67" s="227">
        <v>0</v>
      </c>
      <c r="BD67" s="227">
        <v>-3</v>
      </c>
      <c r="BE67" s="227">
        <v>-3</v>
      </c>
      <c r="BF67" s="227">
        <v>-6.8</v>
      </c>
      <c r="BG67" s="227">
        <v>-1.1000000000000001</v>
      </c>
      <c r="BH67" s="227">
        <v>-2.9</v>
      </c>
      <c r="BI67" s="227">
        <v>0</v>
      </c>
      <c r="BJ67" s="227">
        <v>0</v>
      </c>
      <c r="BK67" s="227">
        <v>0.9</v>
      </c>
      <c r="BL67" s="227">
        <v>0</v>
      </c>
      <c r="BM67" s="227">
        <v>7.1</v>
      </c>
      <c r="BN67" s="228"/>
      <c r="BO67" s="226">
        <v>43312</v>
      </c>
      <c r="BP67" s="227">
        <v>0.6</v>
      </c>
      <c r="BQ67" s="227">
        <v>1.3</v>
      </c>
      <c r="BR67" s="227">
        <v>0.2</v>
      </c>
      <c r="BS67" s="227">
        <v>-0.5</v>
      </c>
      <c r="BT67" s="227">
        <v>0.5</v>
      </c>
      <c r="BU67" s="227">
        <v>0.1</v>
      </c>
      <c r="BV67" s="227">
        <v>0.4</v>
      </c>
      <c r="BW67" s="227">
        <v>0</v>
      </c>
      <c r="BX67" s="227">
        <v>0</v>
      </c>
      <c r="BY67" s="227">
        <v>0.3</v>
      </c>
      <c r="BZ67" s="227">
        <v>0.4</v>
      </c>
      <c r="CA67" s="227">
        <v>0.1</v>
      </c>
      <c r="CB67" s="227">
        <v>-0.3</v>
      </c>
      <c r="CC67" s="227">
        <v>-0.2</v>
      </c>
      <c r="CD67" s="227">
        <v>0.9</v>
      </c>
      <c r="CE67" s="227">
        <v>-0.3</v>
      </c>
      <c r="CF67" s="227">
        <v>0.2</v>
      </c>
      <c r="CG67" s="227">
        <v>0.3</v>
      </c>
      <c r="CH67" s="227">
        <v>0.1</v>
      </c>
      <c r="CI67" s="227">
        <v>0.1</v>
      </c>
      <c r="CJ67" s="227">
        <v>0.5</v>
      </c>
      <c r="CK67" s="227">
        <v>-1.6</v>
      </c>
      <c r="CL67" s="227">
        <v>0.1</v>
      </c>
      <c r="CM67" s="227">
        <v>0</v>
      </c>
      <c r="CN67" s="227">
        <v>0</v>
      </c>
      <c r="CO67" s="227">
        <v>0</v>
      </c>
      <c r="CP67" s="227">
        <v>0</v>
      </c>
      <c r="CQ67" s="227">
        <v>0</v>
      </c>
      <c r="CR67" s="227">
        <v>0.7</v>
      </c>
      <c r="CS67" s="227">
        <v>-0.2</v>
      </c>
      <c r="CT67" s="227">
        <v>0.6</v>
      </c>
      <c r="CU67" s="227">
        <v>0</v>
      </c>
      <c r="CV67" s="209"/>
    </row>
    <row r="68" spans="1:100" s="105" customFormat="1">
      <c r="A68" s="205"/>
      <c r="B68" s="205"/>
      <c r="C68" s="205"/>
      <c r="D68" s="205"/>
      <c r="E68" s="205" t="s">
        <v>199</v>
      </c>
      <c r="F68" s="205">
        <v>-0.9</v>
      </c>
      <c r="G68" s="205">
        <v>0</v>
      </c>
      <c r="H68" s="205">
        <v>-0.1</v>
      </c>
      <c r="I68" s="205">
        <v>-0.1</v>
      </c>
      <c r="J68" s="205">
        <v>0</v>
      </c>
      <c r="K68" s="205"/>
      <c r="L68" s="241"/>
      <c r="M68" s="241"/>
      <c r="N68" s="241"/>
      <c r="O68" s="241"/>
      <c r="P68" s="242">
        <v>21</v>
      </c>
      <c r="Q68" s="243"/>
      <c r="R68" s="205" t="s">
        <v>200</v>
      </c>
      <c r="S68" s="244">
        <v>0</v>
      </c>
      <c r="T68" s="244">
        <v>-0.2</v>
      </c>
      <c r="U68" s="244">
        <v>-0.2</v>
      </c>
      <c r="V68" s="205">
        <v>-0.2</v>
      </c>
      <c r="X68" s="241"/>
      <c r="Y68" s="241"/>
      <c r="Z68" s="226">
        <v>37195</v>
      </c>
      <c r="AA68" s="227">
        <v>9.82</v>
      </c>
      <c r="AB68" s="227">
        <v>-19.68</v>
      </c>
      <c r="AC68" s="227">
        <v>1.6</v>
      </c>
      <c r="AD68" s="227">
        <v>-1.93</v>
      </c>
      <c r="AE68" s="227">
        <v>0</v>
      </c>
      <c r="AF68" s="227">
        <v>0</v>
      </c>
      <c r="AG68" s="227">
        <v>0.61</v>
      </c>
      <c r="AH68" s="227">
        <v>-1.03</v>
      </c>
      <c r="AI68" s="227">
        <v>5.03</v>
      </c>
      <c r="AJ68" s="227">
        <v>-4.62</v>
      </c>
      <c r="AK68" s="227">
        <v>0</v>
      </c>
      <c r="AL68" s="227">
        <v>-0.02</v>
      </c>
      <c r="AM68" s="227">
        <v>-2.21</v>
      </c>
      <c r="AN68" s="227">
        <v>1.04</v>
      </c>
      <c r="AO68" s="227">
        <v>-0.9</v>
      </c>
      <c r="AP68" s="227">
        <v>0</v>
      </c>
      <c r="AQ68" s="227">
        <v>-4.5</v>
      </c>
      <c r="AR68" s="227">
        <v>-11.3</v>
      </c>
      <c r="AS68" s="227">
        <v>0</v>
      </c>
      <c r="AT68" s="227">
        <v>-1.5</v>
      </c>
      <c r="AU68" s="227">
        <v>-16.100000000000001</v>
      </c>
      <c r="AV68" s="227">
        <v>0</v>
      </c>
      <c r="AW68" s="227">
        <v>0</v>
      </c>
      <c r="AX68" s="227">
        <v>-1.9</v>
      </c>
      <c r="AY68" s="227">
        <v>-10.7</v>
      </c>
      <c r="AZ68" s="227">
        <v>-2.4</v>
      </c>
      <c r="BA68" s="227">
        <v>0</v>
      </c>
      <c r="BB68" s="227">
        <v>0</v>
      </c>
      <c r="BC68" s="227">
        <v>0</v>
      </c>
      <c r="BD68" s="227">
        <v>-2.66</v>
      </c>
      <c r="BE68" s="227">
        <v>-3.25</v>
      </c>
      <c r="BF68" s="227">
        <v>-5.58</v>
      </c>
      <c r="BG68" s="227">
        <v>-2.4300000000000002</v>
      </c>
      <c r="BH68" s="227">
        <v>-3.14</v>
      </c>
      <c r="BI68" s="227">
        <v>0</v>
      </c>
      <c r="BJ68" s="227">
        <v>0</v>
      </c>
      <c r="BK68" s="227">
        <v>1.6</v>
      </c>
      <c r="BL68" s="227">
        <v>0</v>
      </c>
      <c r="BM68" s="227">
        <v>7.42</v>
      </c>
      <c r="BN68" s="228"/>
      <c r="BO68" s="226">
        <v>43343</v>
      </c>
      <c r="BP68" s="227">
        <v>0.1</v>
      </c>
      <c r="BQ68" s="227">
        <v>0.8</v>
      </c>
      <c r="BR68" s="227">
        <v>1.8</v>
      </c>
      <c r="BS68" s="227">
        <v>-0.5</v>
      </c>
      <c r="BT68" s="227">
        <v>0.5</v>
      </c>
      <c r="BU68" s="227">
        <v>0.3</v>
      </c>
      <c r="BV68" s="227">
        <v>0.2</v>
      </c>
      <c r="BW68" s="227">
        <v>-0.1</v>
      </c>
      <c r="BX68" s="227">
        <v>0</v>
      </c>
      <c r="BY68" s="227">
        <v>0.6</v>
      </c>
      <c r="BZ68" s="227">
        <v>0.2</v>
      </c>
      <c r="CA68" s="227">
        <v>0.1</v>
      </c>
      <c r="CB68" s="227">
        <v>-0.3</v>
      </c>
      <c r="CC68" s="227">
        <v>0.1</v>
      </c>
      <c r="CD68" s="227">
        <v>1.7</v>
      </c>
      <c r="CE68" s="227">
        <v>0.6</v>
      </c>
      <c r="CF68" s="227">
        <v>0.6</v>
      </c>
      <c r="CG68" s="227">
        <v>2</v>
      </c>
      <c r="CH68" s="227">
        <v>0.3</v>
      </c>
      <c r="CI68" s="227">
        <v>0</v>
      </c>
      <c r="CJ68" s="227">
        <v>2.1</v>
      </c>
      <c r="CK68" s="227">
        <v>-0.1</v>
      </c>
      <c r="CL68" s="227">
        <v>0.3</v>
      </c>
      <c r="CM68" s="227">
        <v>0.1</v>
      </c>
      <c r="CN68" s="227">
        <v>0</v>
      </c>
      <c r="CO68" s="227">
        <v>-0.1</v>
      </c>
      <c r="CP68" s="227">
        <v>0</v>
      </c>
      <c r="CQ68" s="227">
        <v>0</v>
      </c>
      <c r="CR68" s="227">
        <v>0.5</v>
      </c>
      <c r="CS68" s="227">
        <v>-0.2</v>
      </c>
      <c r="CT68" s="227">
        <v>1.1000000000000001</v>
      </c>
      <c r="CU68" s="227">
        <v>0.6</v>
      </c>
      <c r="CV68" s="209"/>
    </row>
    <row r="69" spans="1:100" s="105" customFormat="1">
      <c r="A69" s="205"/>
      <c r="B69" s="205"/>
      <c r="C69" s="205"/>
      <c r="D69" s="205"/>
      <c r="E69" s="205" t="s">
        <v>200</v>
      </c>
      <c r="F69" s="205">
        <v>-0.3</v>
      </c>
      <c r="G69" s="205">
        <v>-0.1</v>
      </c>
      <c r="H69" s="205">
        <v>-0.1</v>
      </c>
      <c r="I69" s="205">
        <v>-0.1</v>
      </c>
      <c r="J69" s="205">
        <v>0</v>
      </c>
      <c r="K69" s="205"/>
      <c r="L69" s="241"/>
      <c r="M69" s="241"/>
      <c r="N69" s="241"/>
      <c r="O69" s="241"/>
      <c r="P69" s="242">
        <v>22</v>
      </c>
      <c r="Q69" s="243"/>
      <c r="R69" s="205" t="s">
        <v>302</v>
      </c>
      <c r="S69" s="244">
        <v>0.3</v>
      </c>
      <c r="T69" s="244">
        <v>-0.1</v>
      </c>
      <c r="U69" s="244">
        <v>-0.1</v>
      </c>
      <c r="V69" s="205">
        <v>-0.3</v>
      </c>
      <c r="X69" s="241"/>
      <c r="Y69" s="241"/>
      <c r="Z69" s="226">
        <v>37225</v>
      </c>
      <c r="AA69" s="227">
        <v>11.6</v>
      </c>
      <c r="AB69" s="227">
        <v>-26.8</v>
      </c>
      <c r="AC69" s="227">
        <v>-0.4</v>
      </c>
      <c r="AD69" s="227">
        <v>-1.4</v>
      </c>
      <c r="AE69" s="227">
        <v>0</v>
      </c>
      <c r="AF69" s="227">
        <v>0</v>
      </c>
      <c r="AG69" s="227">
        <v>0.7</v>
      </c>
      <c r="AH69" s="227">
        <v>-1.1000000000000001</v>
      </c>
      <c r="AI69" s="227">
        <v>5.3</v>
      </c>
      <c r="AJ69" s="227">
        <v>-5.4</v>
      </c>
      <c r="AK69" s="227">
        <v>0</v>
      </c>
      <c r="AL69" s="227">
        <v>-1.5</v>
      </c>
      <c r="AM69" s="227">
        <v>-2</v>
      </c>
      <c r="AN69" s="227">
        <v>-2</v>
      </c>
      <c r="AO69" s="227">
        <v>-1.5</v>
      </c>
      <c r="AP69" s="227">
        <v>0</v>
      </c>
      <c r="AQ69" s="227">
        <v>-1.9</v>
      </c>
      <c r="AR69" s="227">
        <v>-15.4</v>
      </c>
      <c r="AS69" s="227">
        <v>0</v>
      </c>
      <c r="AT69" s="227">
        <v>-1.9</v>
      </c>
      <c r="AU69" s="227">
        <v>-16.8</v>
      </c>
      <c r="AV69" s="227">
        <v>0</v>
      </c>
      <c r="AW69" s="227">
        <v>0</v>
      </c>
      <c r="AX69" s="227">
        <v>-2.7</v>
      </c>
      <c r="AY69" s="227">
        <v>-10.1</v>
      </c>
      <c r="AZ69" s="227">
        <v>-3.5</v>
      </c>
      <c r="BA69" s="227">
        <v>0</v>
      </c>
      <c r="BB69" s="227">
        <v>0</v>
      </c>
      <c r="BC69" s="227">
        <v>0</v>
      </c>
      <c r="BD69" s="227">
        <v>-2.2000000000000002</v>
      </c>
      <c r="BE69" s="227">
        <v>-3.3</v>
      </c>
      <c r="BF69" s="227">
        <v>-7.3</v>
      </c>
      <c r="BG69" s="227">
        <v>-1.4</v>
      </c>
      <c r="BH69" s="227">
        <v>-2.4</v>
      </c>
      <c r="BI69" s="227">
        <v>0</v>
      </c>
      <c r="BJ69" s="227">
        <v>0</v>
      </c>
      <c r="BK69" s="227">
        <v>1.1000000000000001</v>
      </c>
      <c r="BL69" s="227">
        <v>0</v>
      </c>
      <c r="BM69" s="227">
        <v>6.8</v>
      </c>
      <c r="BN69" s="228"/>
      <c r="BO69" s="226">
        <v>43373</v>
      </c>
      <c r="BP69" s="227">
        <v>0.5</v>
      </c>
      <c r="BQ69" s="227">
        <v>3.8</v>
      </c>
      <c r="BR69" s="227">
        <v>2.6</v>
      </c>
      <c r="BS69" s="227">
        <v>-0.4</v>
      </c>
      <c r="BT69" s="227">
        <v>0.6</v>
      </c>
      <c r="BU69" s="227">
        <v>0.6</v>
      </c>
      <c r="BV69" s="227">
        <v>0.1</v>
      </c>
      <c r="BW69" s="227">
        <v>0.1</v>
      </c>
      <c r="BX69" s="227">
        <v>0</v>
      </c>
      <c r="BY69" s="227">
        <v>0.5</v>
      </c>
      <c r="BZ69" s="227">
        <v>0.1</v>
      </c>
      <c r="CA69" s="227">
        <v>0.3</v>
      </c>
      <c r="CB69" s="227">
        <v>-0.2</v>
      </c>
      <c r="CC69" s="227">
        <v>0.3</v>
      </c>
      <c r="CD69" s="227">
        <v>4</v>
      </c>
      <c r="CE69" s="227">
        <v>1</v>
      </c>
      <c r="CF69" s="227">
        <v>0.1</v>
      </c>
      <c r="CG69" s="227">
        <v>3.9</v>
      </c>
      <c r="CH69" s="227">
        <v>0.2</v>
      </c>
      <c r="CI69" s="227">
        <v>0.6</v>
      </c>
      <c r="CJ69" s="227">
        <v>1.5</v>
      </c>
      <c r="CK69" s="227">
        <v>0.3</v>
      </c>
      <c r="CL69" s="227">
        <v>0.4</v>
      </c>
      <c r="CM69" s="227">
        <v>0.1</v>
      </c>
      <c r="CN69" s="227">
        <v>0</v>
      </c>
      <c r="CO69" s="227">
        <v>0.1</v>
      </c>
      <c r="CP69" s="227">
        <v>0.2</v>
      </c>
      <c r="CQ69" s="227">
        <v>0</v>
      </c>
      <c r="CR69" s="227">
        <v>0.2</v>
      </c>
      <c r="CS69" s="227">
        <v>-0.4</v>
      </c>
      <c r="CT69" s="227">
        <v>0.9</v>
      </c>
      <c r="CU69" s="227">
        <v>0</v>
      </c>
      <c r="CV69" s="209"/>
    </row>
    <row r="70" spans="1:100" s="105" customFormat="1">
      <c r="A70" s="205"/>
      <c r="B70" s="205"/>
      <c r="C70" s="205"/>
      <c r="D70" s="205"/>
      <c r="E70" s="205" t="s">
        <v>204</v>
      </c>
      <c r="F70" s="205">
        <v>-0.6</v>
      </c>
      <c r="G70" s="205">
        <v>-0.1</v>
      </c>
      <c r="H70" s="205">
        <v>-0.4</v>
      </c>
      <c r="I70" s="205">
        <v>-0.4</v>
      </c>
      <c r="J70" s="205">
        <v>0</v>
      </c>
      <c r="K70" s="205"/>
      <c r="L70" s="241"/>
      <c r="M70" s="241"/>
      <c r="N70" s="241"/>
      <c r="O70" s="241"/>
      <c r="P70" s="242">
        <v>23</v>
      </c>
      <c r="Q70" s="243"/>
      <c r="R70" s="205" t="s">
        <v>215</v>
      </c>
      <c r="S70" s="244">
        <v>0.2</v>
      </c>
      <c r="T70" s="244">
        <v>-0.1</v>
      </c>
      <c r="U70" s="244">
        <v>-0.1</v>
      </c>
      <c r="V70" s="205">
        <v>-0.4</v>
      </c>
      <c r="X70" s="241"/>
      <c r="Y70" s="241"/>
      <c r="Z70" s="226">
        <v>37256</v>
      </c>
      <c r="AA70" s="227">
        <v>13.4</v>
      </c>
      <c r="AB70" s="227">
        <v>-26.2</v>
      </c>
      <c r="AC70" s="227">
        <v>1.5</v>
      </c>
      <c r="AD70" s="227">
        <v>0.2</v>
      </c>
      <c r="AE70" s="227">
        <v>0</v>
      </c>
      <c r="AF70" s="227">
        <v>0</v>
      </c>
      <c r="AG70" s="227">
        <v>-0.9</v>
      </c>
      <c r="AH70" s="227">
        <v>-1</v>
      </c>
      <c r="AI70" s="227">
        <v>5.8</v>
      </c>
      <c r="AJ70" s="227">
        <v>-5.8</v>
      </c>
      <c r="AK70" s="227">
        <v>0</v>
      </c>
      <c r="AL70" s="227">
        <v>-2.1</v>
      </c>
      <c r="AM70" s="227">
        <v>-1.9</v>
      </c>
      <c r="AN70" s="227">
        <v>-1.9</v>
      </c>
      <c r="AO70" s="227">
        <v>-1.6</v>
      </c>
      <c r="AP70" s="227">
        <v>0</v>
      </c>
      <c r="AQ70" s="227">
        <v>-2.7</v>
      </c>
      <c r="AR70" s="227">
        <v>-18.8</v>
      </c>
      <c r="AS70" s="227">
        <v>0</v>
      </c>
      <c r="AT70" s="227">
        <v>-2.2999999999999998</v>
      </c>
      <c r="AU70" s="227">
        <v>-17.3</v>
      </c>
      <c r="AV70" s="227">
        <v>0</v>
      </c>
      <c r="AW70" s="227">
        <v>0</v>
      </c>
      <c r="AX70" s="227">
        <v>-4.7</v>
      </c>
      <c r="AY70" s="227">
        <v>-9.8000000000000007</v>
      </c>
      <c r="AZ70" s="227">
        <v>-3.2</v>
      </c>
      <c r="BA70" s="227">
        <v>0</v>
      </c>
      <c r="BB70" s="227">
        <v>0</v>
      </c>
      <c r="BC70" s="227">
        <v>0</v>
      </c>
      <c r="BD70" s="227">
        <v>-3.02</v>
      </c>
      <c r="BE70" s="227">
        <v>-3.65</v>
      </c>
      <c r="BF70" s="227">
        <v>-6.84</v>
      </c>
      <c r="BG70" s="227">
        <v>-0.93</v>
      </c>
      <c r="BH70" s="227">
        <v>-2.11</v>
      </c>
      <c r="BI70" s="227">
        <v>0</v>
      </c>
      <c r="BJ70" s="227">
        <v>0</v>
      </c>
      <c r="BK70" s="227">
        <v>1.4</v>
      </c>
      <c r="BL70" s="227">
        <v>0</v>
      </c>
      <c r="BM70" s="227">
        <v>7</v>
      </c>
      <c r="BN70" s="228"/>
      <c r="BO70" s="226">
        <v>43404</v>
      </c>
      <c r="BP70" s="227">
        <v>1.1000000000000001</v>
      </c>
      <c r="BQ70" s="227">
        <v>6.3</v>
      </c>
      <c r="BR70" s="227">
        <v>2.4</v>
      </c>
      <c r="BS70" s="227">
        <v>1.1000000000000001</v>
      </c>
      <c r="BT70" s="227">
        <v>1.3</v>
      </c>
      <c r="BU70" s="227">
        <v>0</v>
      </c>
      <c r="BV70" s="227">
        <v>0</v>
      </c>
      <c r="BW70" s="227">
        <v>0.1</v>
      </c>
      <c r="BX70" s="227">
        <v>0</v>
      </c>
      <c r="BY70" s="227">
        <v>0.3</v>
      </c>
      <c r="BZ70" s="227">
        <v>0.2</v>
      </c>
      <c r="CA70" s="227">
        <v>0.1</v>
      </c>
      <c r="CB70" s="227">
        <v>-1.1000000000000001</v>
      </c>
      <c r="CC70" s="227">
        <v>0.7</v>
      </c>
      <c r="CD70" s="227">
        <v>3.1</v>
      </c>
      <c r="CE70" s="227">
        <v>0.9</v>
      </c>
      <c r="CF70" s="227">
        <v>0.2</v>
      </c>
      <c r="CG70" s="227">
        <v>-0.3</v>
      </c>
      <c r="CH70" s="227">
        <v>0.3</v>
      </c>
      <c r="CI70" s="227">
        <v>0.7</v>
      </c>
      <c r="CJ70" s="227">
        <v>0</v>
      </c>
      <c r="CK70" s="227">
        <v>0.5</v>
      </c>
      <c r="CL70" s="227">
        <v>0.3</v>
      </c>
      <c r="CM70" s="227">
        <v>0.1</v>
      </c>
      <c r="CN70" s="227">
        <v>0</v>
      </c>
      <c r="CO70" s="227">
        <v>-0.1</v>
      </c>
      <c r="CP70" s="227">
        <v>0.1</v>
      </c>
      <c r="CQ70" s="227">
        <v>0</v>
      </c>
      <c r="CR70" s="227">
        <v>0</v>
      </c>
      <c r="CS70" s="227">
        <v>-0.6</v>
      </c>
      <c r="CT70" s="227">
        <v>0.9</v>
      </c>
      <c r="CU70" s="227">
        <v>0</v>
      </c>
      <c r="CV70" s="209"/>
    </row>
    <row r="71" spans="1:100" s="105" customFormat="1">
      <c r="A71" s="205"/>
      <c r="B71" s="205"/>
      <c r="C71" s="205"/>
      <c r="D71" s="205"/>
      <c r="E71" s="205" t="s">
        <v>211</v>
      </c>
      <c r="F71" s="205">
        <v>-0.1</v>
      </c>
      <c r="G71" s="205">
        <v>-0.2</v>
      </c>
      <c r="H71" s="205">
        <v>0</v>
      </c>
      <c r="I71" s="205">
        <v>0</v>
      </c>
      <c r="J71" s="205">
        <v>0</v>
      </c>
      <c r="K71" s="205"/>
      <c r="L71" s="241"/>
      <c r="M71" s="241"/>
      <c r="N71" s="241"/>
      <c r="O71" s="241"/>
      <c r="P71" s="242">
        <v>24</v>
      </c>
      <c r="Q71" s="243"/>
      <c r="R71" s="205" t="s">
        <v>195</v>
      </c>
      <c r="S71" s="244">
        <v>-0.2</v>
      </c>
      <c r="T71" s="244">
        <v>0.2</v>
      </c>
      <c r="U71" s="244">
        <v>0.6</v>
      </c>
      <c r="V71" s="205">
        <v>-0.7</v>
      </c>
      <c r="X71" s="241"/>
      <c r="Y71" s="241"/>
      <c r="Z71" s="226">
        <v>37287</v>
      </c>
      <c r="AA71" s="227">
        <v>18.600000000000001</v>
      </c>
      <c r="AB71" s="227">
        <v>-28.9</v>
      </c>
      <c r="AC71" s="227">
        <v>3.8</v>
      </c>
      <c r="AD71" s="227">
        <v>-2.2999999999999998</v>
      </c>
      <c r="AE71" s="227">
        <v>0</v>
      </c>
      <c r="AF71" s="227">
        <v>0</v>
      </c>
      <c r="AG71" s="227">
        <v>-1.8</v>
      </c>
      <c r="AH71" s="227">
        <v>-1.2</v>
      </c>
      <c r="AI71" s="227">
        <v>5.4</v>
      </c>
      <c r="AJ71" s="227">
        <v>-6.7</v>
      </c>
      <c r="AK71" s="227">
        <v>0</v>
      </c>
      <c r="AL71" s="227">
        <v>-0.1</v>
      </c>
      <c r="AM71" s="227">
        <v>-2.2999999999999998</v>
      </c>
      <c r="AN71" s="227">
        <v>-0.5</v>
      </c>
      <c r="AO71" s="227">
        <v>-1.9</v>
      </c>
      <c r="AP71" s="227">
        <v>0</v>
      </c>
      <c r="AQ71" s="227">
        <v>-2.9</v>
      </c>
      <c r="AR71" s="227">
        <v>-21.4</v>
      </c>
      <c r="AS71" s="227">
        <v>0</v>
      </c>
      <c r="AT71" s="227">
        <v>-1.6</v>
      </c>
      <c r="AU71" s="227">
        <v>-17.2</v>
      </c>
      <c r="AV71" s="227">
        <v>0</v>
      </c>
      <c r="AW71" s="227">
        <v>0</v>
      </c>
      <c r="AX71" s="227">
        <v>-3.5</v>
      </c>
      <c r="AY71" s="227">
        <v>-8.1</v>
      </c>
      <c r="AZ71" s="227">
        <v>-3.51</v>
      </c>
      <c r="BA71" s="227">
        <v>0</v>
      </c>
      <c r="BB71" s="227">
        <v>0</v>
      </c>
      <c r="BC71" s="227">
        <v>0</v>
      </c>
      <c r="BD71" s="227">
        <v>-3.94</v>
      </c>
      <c r="BE71" s="227">
        <v>-3.78</v>
      </c>
      <c r="BF71" s="227">
        <v>-7.66</v>
      </c>
      <c r="BG71" s="227">
        <v>-1.24</v>
      </c>
      <c r="BH71" s="227">
        <v>-2.85</v>
      </c>
      <c r="BI71" s="227">
        <v>0</v>
      </c>
      <c r="BJ71" s="227">
        <v>0</v>
      </c>
      <c r="BK71" s="227">
        <v>0.9</v>
      </c>
      <c r="BL71" s="227">
        <v>0</v>
      </c>
      <c r="BM71" s="227">
        <v>7.3</v>
      </c>
      <c r="BN71" s="228"/>
      <c r="BO71" s="226">
        <v>43434</v>
      </c>
      <c r="BP71" s="227">
        <v>1.3</v>
      </c>
      <c r="BQ71" s="227">
        <v>-7.5</v>
      </c>
      <c r="BR71" s="227">
        <v>2.1</v>
      </c>
      <c r="BS71" s="227">
        <v>-0.1</v>
      </c>
      <c r="BT71" s="227">
        <v>0.9</v>
      </c>
      <c r="BU71" s="227">
        <v>0.3</v>
      </c>
      <c r="BV71" s="227">
        <v>0.2</v>
      </c>
      <c r="BW71" s="227">
        <v>0</v>
      </c>
      <c r="BX71" s="227">
        <v>0</v>
      </c>
      <c r="BY71" s="227">
        <v>-0.2</v>
      </c>
      <c r="BZ71" s="227">
        <v>0.4</v>
      </c>
      <c r="CA71" s="227">
        <v>0</v>
      </c>
      <c r="CB71" s="227">
        <v>-1.2</v>
      </c>
      <c r="CC71" s="227">
        <v>-0.1</v>
      </c>
      <c r="CD71" s="227">
        <v>-3.3</v>
      </c>
      <c r="CE71" s="227">
        <v>-0.7</v>
      </c>
      <c r="CF71" s="227">
        <v>0.2</v>
      </c>
      <c r="CG71" s="227">
        <v>-3.1</v>
      </c>
      <c r="CH71" s="227">
        <v>-0.2</v>
      </c>
      <c r="CI71" s="227">
        <v>1.4</v>
      </c>
      <c r="CJ71" s="227">
        <v>-1.1000000000000001</v>
      </c>
      <c r="CK71" s="227">
        <v>-0.5</v>
      </c>
      <c r="CL71" s="227">
        <v>0.1</v>
      </c>
      <c r="CM71" s="227">
        <v>0.3</v>
      </c>
      <c r="CN71" s="227">
        <v>0</v>
      </c>
      <c r="CO71" s="227">
        <v>0</v>
      </c>
      <c r="CP71" s="227">
        <v>-0.1</v>
      </c>
      <c r="CQ71" s="227">
        <v>0</v>
      </c>
      <c r="CR71" s="227">
        <v>0.4</v>
      </c>
      <c r="CS71" s="227">
        <v>0.3</v>
      </c>
      <c r="CT71" s="227">
        <v>0.5</v>
      </c>
      <c r="CU71" s="227">
        <v>0.1</v>
      </c>
      <c r="CV71" s="209"/>
    </row>
    <row r="72" spans="1:100" s="105" customFormat="1">
      <c r="A72" s="205"/>
      <c r="B72" s="205"/>
      <c r="C72" s="205"/>
      <c r="D72" s="205"/>
      <c r="E72" s="205" t="s">
        <v>214</v>
      </c>
      <c r="F72" s="205">
        <v>0</v>
      </c>
      <c r="G72" s="205">
        <v>0</v>
      </c>
      <c r="H72" s="205">
        <v>0</v>
      </c>
      <c r="I72" s="205">
        <v>0</v>
      </c>
      <c r="J72" s="205">
        <v>0</v>
      </c>
      <c r="K72" s="205"/>
      <c r="L72" s="241"/>
      <c r="M72" s="241"/>
      <c r="N72" s="241"/>
      <c r="O72" s="241"/>
      <c r="P72" s="242">
        <v>25</v>
      </c>
      <c r="Q72" s="243"/>
      <c r="R72" s="205" t="s">
        <v>204</v>
      </c>
      <c r="S72" s="244">
        <v>0</v>
      </c>
      <c r="T72" s="244">
        <v>0.1</v>
      </c>
      <c r="U72" s="244">
        <v>0.2</v>
      </c>
      <c r="V72" s="205">
        <v>-0.7</v>
      </c>
      <c r="X72" s="241"/>
      <c r="Y72" s="241"/>
      <c r="Z72" s="226">
        <v>37315</v>
      </c>
      <c r="AA72" s="227">
        <v>17.399999999999999</v>
      </c>
      <c r="AB72" s="227">
        <v>-22.5</v>
      </c>
      <c r="AC72" s="227">
        <v>2.6</v>
      </c>
      <c r="AD72" s="227">
        <v>-3.8</v>
      </c>
      <c r="AE72" s="227">
        <v>0</v>
      </c>
      <c r="AF72" s="227">
        <v>0</v>
      </c>
      <c r="AG72" s="227">
        <v>-2</v>
      </c>
      <c r="AH72" s="227">
        <v>-0.7</v>
      </c>
      <c r="AI72" s="227">
        <v>4.5999999999999996</v>
      </c>
      <c r="AJ72" s="227">
        <v>-7.1</v>
      </c>
      <c r="AK72" s="227">
        <v>0</v>
      </c>
      <c r="AL72" s="227">
        <v>-1</v>
      </c>
      <c r="AM72" s="227">
        <v>-2.9</v>
      </c>
      <c r="AN72" s="227">
        <v>-1.7</v>
      </c>
      <c r="AO72" s="227">
        <v>-2.2000000000000002</v>
      </c>
      <c r="AP72" s="227">
        <v>0</v>
      </c>
      <c r="AQ72" s="227">
        <v>-5.7</v>
      </c>
      <c r="AR72" s="227">
        <v>-20.100000000000001</v>
      </c>
      <c r="AS72" s="227">
        <v>0</v>
      </c>
      <c r="AT72" s="227">
        <v>-2</v>
      </c>
      <c r="AU72" s="227">
        <v>-18.100000000000001</v>
      </c>
      <c r="AV72" s="227">
        <v>0</v>
      </c>
      <c r="AW72" s="227">
        <v>0</v>
      </c>
      <c r="AX72" s="227">
        <v>-3.8</v>
      </c>
      <c r="AY72" s="227">
        <v>-8.01</v>
      </c>
      <c r="AZ72" s="227">
        <v>-3.34</v>
      </c>
      <c r="BA72" s="227">
        <v>0</v>
      </c>
      <c r="BB72" s="227">
        <v>0</v>
      </c>
      <c r="BC72" s="227">
        <v>0</v>
      </c>
      <c r="BD72" s="227">
        <v>-4.8099999999999996</v>
      </c>
      <c r="BE72" s="227">
        <v>-3.63</v>
      </c>
      <c r="BF72" s="227">
        <v>-7.72</v>
      </c>
      <c r="BG72" s="227">
        <v>-1.79</v>
      </c>
      <c r="BH72" s="227">
        <v>-1.58</v>
      </c>
      <c r="BI72" s="227">
        <v>0</v>
      </c>
      <c r="BJ72" s="227">
        <v>0</v>
      </c>
      <c r="BK72" s="227">
        <v>1</v>
      </c>
      <c r="BL72" s="227">
        <v>0</v>
      </c>
      <c r="BM72" s="227">
        <v>6.7</v>
      </c>
      <c r="BN72" s="228"/>
      <c r="BO72" s="226">
        <v>43465</v>
      </c>
      <c r="BP72" s="227">
        <v>0</v>
      </c>
      <c r="BQ72" s="227">
        <v>-12.9</v>
      </c>
      <c r="BR72" s="227">
        <v>-1.8</v>
      </c>
      <c r="BS72" s="227">
        <v>-0.4</v>
      </c>
      <c r="BT72" s="227">
        <v>0.7</v>
      </c>
      <c r="BU72" s="227">
        <v>-0.1</v>
      </c>
      <c r="BV72" s="227">
        <v>0.1</v>
      </c>
      <c r="BW72" s="227">
        <v>0.2</v>
      </c>
      <c r="BX72" s="227">
        <v>0.1</v>
      </c>
      <c r="BY72" s="227">
        <v>-0.7</v>
      </c>
      <c r="BZ72" s="227">
        <v>0.2</v>
      </c>
      <c r="CA72" s="227">
        <v>-0.1</v>
      </c>
      <c r="CB72" s="227">
        <v>-0.6</v>
      </c>
      <c r="CC72" s="227">
        <v>0</v>
      </c>
      <c r="CD72" s="227">
        <v>-7.6</v>
      </c>
      <c r="CE72" s="227">
        <v>-1.9</v>
      </c>
      <c r="CF72" s="227">
        <v>0</v>
      </c>
      <c r="CG72" s="227">
        <v>-2.7</v>
      </c>
      <c r="CH72" s="227">
        <v>-0.4</v>
      </c>
      <c r="CI72" s="227">
        <v>0.9</v>
      </c>
      <c r="CJ72" s="227">
        <v>-4.3</v>
      </c>
      <c r="CK72" s="227">
        <v>-0.7</v>
      </c>
      <c r="CL72" s="227">
        <v>-0.2</v>
      </c>
      <c r="CM72" s="227">
        <v>-0.1</v>
      </c>
      <c r="CN72" s="227">
        <v>0</v>
      </c>
      <c r="CO72" s="227">
        <v>-0.1</v>
      </c>
      <c r="CP72" s="227">
        <v>-0.1</v>
      </c>
      <c r="CQ72" s="227">
        <v>0</v>
      </c>
      <c r="CR72" s="227">
        <v>0</v>
      </c>
      <c r="CS72" s="227">
        <v>0.3</v>
      </c>
      <c r="CT72" s="227">
        <v>2.9</v>
      </c>
      <c r="CU72" s="227">
        <v>0</v>
      </c>
      <c r="CV72" s="209"/>
    </row>
    <row r="73" spans="1:100" s="105" customFormat="1">
      <c r="A73" s="205"/>
      <c r="B73" s="205"/>
      <c r="C73" s="205"/>
      <c r="D73" s="205"/>
      <c r="E73" s="205" t="s">
        <v>304</v>
      </c>
      <c r="F73" s="205">
        <v>0.6</v>
      </c>
      <c r="G73" s="205">
        <v>0.7</v>
      </c>
      <c r="H73" s="205">
        <v>0.6</v>
      </c>
      <c r="I73" s="205">
        <v>0.6</v>
      </c>
      <c r="J73" s="205">
        <v>0</v>
      </c>
      <c r="K73" s="205"/>
      <c r="L73" s="241"/>
      <c r="M73" s="241"/>
      <c r="N73" s="241"/>
      <c r="O73" s="241"/>
      <c r="P73" s="242">
        <v>26</v>
      </c>
      <c r="Q73" s="243"/>
      <c r="R73" s="205" t="s">
        <v>221</v>
      </c>
      <c r="S73" s="244">
        <v>0.3</v>
      </c>
      <c r="T73" s="244">
        <v>0.2</v>
      </c>
      <c r="U73" s="244">
        <v>0.2</v>
      </c>
      <c r="V73" s="205">
        <v>-0.9</v>
      </c>
      <c r="X73" s="241"/>
      <c r="Y73" s="241"/>
      <c r="Z73" s="226">
        <v>37346</v>
      </c>
      <c r="AA73" s="227">
        <v>21.2</v>
      </c>
      <c r="AB73" s="227">
        <v>-22.5</v>
      </c>
      <c r="AC73" s="227">
        <v>2.2000000000000002</v>
      </c>
      <c r="AD73" s="227">
        <v>-2.7</v>
      </c>
      <c r="AE73" s="227">
        <v>-0.3</v>
      </c>
      <c r="AF73" s="227">
        <v>0</v>
      </c>
      <c r="AG73" s="227">
        <v>-2.5</v>
      </c>
      <c r="AH73" s="227">
        <v>-0.6</v>
      </c>
      <c r="AI73" s="227">
        <v>7.3</v>
      </c>
      <c r="AJ73" s="227">
        <v>-7</v>
      </c>
      <c r="AK73" s="227">
        <v>0</v>
      </c>
      <c r="AL73" s="227">
        <v>-1.1000000000000001</v>
      </c>
      <c r="AM73" s="227">
        <v>-3.4</v>
      </c>
      <c r="AN73" s="227">
        <v>-1.4</v>
      </c>
      <c r="AO73" s="227">
        <v>-2.4</v>
      </c>
      <c r="AP73" s="227">
        <v>0</v>
      </c>
      <c r="AQ73" s="227">
        <v>-4.2</v>
      </c>
      <c r="AR73" s="227">
        <v>-20.3</v>
      </c>
      <c r="AS73" s="227">
        <v>0</v>
      </c>
      <c r="AT73" s="227">
        <v>-1.2</v>
      </c>
      <c r="AU73" s="227">
        <v>-15.2</v>
      </c>
      <c r="AV73" s="227">
        <v>0</v>
      </c>
      <c r="AW73" s="227">
        <v>0</v>
      </c>
      <c r="AX73" s="227">
        <v>-3.6</v>
      </c>
      <c r="AY73" s="227">
        <v>-8.1999999999999993</v>
      </c>
      <c r="AZ73" s="227">
        <v>-2.8</v>
      </c>
      <c r="BA73" s="227">
        <v>0</v>
      </c>
      <c r="BB73" s="227">
        <v>0</v>
      </c>
      <c r="BC73" s="227">
        <v>0</v>
      </c>
      <c r="BD73" s="227">
        <v>-4.4000000000000004</v>
      </c>
      <c r="BE73" s="227">
        <v>-2.8</v>
      </c>
      <c r="BF73" s="227">
        <v>-8.4</v>
      </c>
      <c r="BG73" s="227">
        <v>-2.7</v>
      </c>
      <c r="BH73" s="227">
        <v>0</v>
      </c>
      <c r="BI73" s="227">
        <v>0</v>
      </c>
      <c r="BJ73" s="227">
        <v>0</v>
      </c>
      <c r="BK73" s="227">
        <v>1.4</v>
      </c>
      <c r="BL73" s="227">
        <v>0</v>
      </c>
      <c r="BM73" s="227">
        <v>6.8</v>
      </c>
      <c r="BN73" s="228"/>
      <c r="BO73" s="226">
        <v>43496</v>
      </c>
      <c r="BP73" s="227">
        <v>0</v>
      </c>
      <c r="BQ73" s="227">
        <v>-6.1</v>
      </c>
      <c r="BR73" s="227">
        <v>-0.1</v>
      </c>
      <c r="BS73" s="227">
        <v>-0.5</v>
      </c>
      <c r="BT73" s="227">
        <v>0.3</v>
      </c>
      <c r="BU73" s="227">
        <v>-0.3</v>
      </c>
      <c r="BV73" s="227">
        <v>0.1</v>
      </c>
      <c r="BW73" s="227">
        <v>0</v>
      </c>
      <c r="BX73" s="227">
        <v>0.1</v>
      </c>
      <c r="BY73" s="227">
        <v>0.1</v>
      </c>
      <c r="BZ73" s="227">
        <v>-0.1</v>
      </c>
      <c r="CA73" s="227">
        <v>0</v>
      </c>
      <c r="CB73" s="227">
        <v>-0.7</v>
      </c>
      <c r="CC73" s="227">
        <v>-0.1</v>
      </c>
      <c r="CD73" s="227">
        <v>-4.5</v>
      </c>
      <c r="CE73" s="227">
        <v>-1.5</v>
      </c>
      <c r="CF73" s="227">
        <v>0</v>
      </c>
      <c r="CG73" s="227">
        <v>-1.4</v>
      </c>
      <c r="CH73" s="227">
        <v>-0.2</v>
      </c>
      <c r="CI73" s="227">
        <v>-0.2</v>
      </c>
      <c r="CJ73" s="227">
        <v>-2</v>
      </c>
      <c r="CK73" s="227">
        <v>-0.7</v>
      </c>
      <c r="CL73" s="227">
        <v>-0.3</v>
      </c>
      <c r="CM73" s="227">
        <v>-0.1</v>
      </c>
      <c r="CN73" s="227">
        <v>0</v>
      </c>
      <c r="CO73" s="227">
        <v>0</v>
      </c>
      <c r="CP73" s="227">
        <v>-0.1</v>
      </c>
      <c r="CQ73" s="227">
        <v>0</v>
      </c>
      <c r="CR73" s="227">
        <v>-0.3</v>
      </c>
      <c r="CS73" s="227">
        <v>0.2</v>
      </c>
      <c r="CT73" s="227">
        <v>1.3</v>
      </c>
      <c r="CU73" s="227">
        <v>1</v>
      </c>
      <c r="CV73" s="209"/>
    </row>
    <row r="74" spans="1:100" s="105" customFormat="1">
      <c r="A74" s="205"/>
      <c r="B74" s="205"/>
      <c r="C74" s="205"/>
      <c r="D74" s="205"/>
      <c r="E74" s="205" t="s">
        <v>302</v>
      </c>
      <c r="F74" s="205">
        <v>-0.3</v>
      </c>
      <c r="G74" s="205">
        <v>0.6</v>
      </c>
      <c r="H74" s="205">
        <v>1.7</v>
      </c>
      <c r="I74" s="205">
        <v>1.5</v>
      </c>
      <c r="J74" s="205">
        <v>-0.19999999999999996</v>
      </c>
      <c r="K74" s="205"/>
      <c r="L74" s="241"/>
      <c r="M74" s="241"/>
      <c r="N74" s="241"/>
      <c r="O74" s="241"/>
      <c r="P74" s="242">
        <v>27</v>
      </c>
      <c r="Q74" s="243"/>
      <c r="R74" s="205" t="s">
        <v>186</v>
      </c>
      <c r="S74" s="244">
        <v>-2.5</v>
      </c>
      <c r="T74" s="244">
        <v>2.5</v>
      </c>
      <c r="U74" s="244">
        <v>1.1000000000000001</v>
      </c>
      <c r="V74" s="205">
        <v>-0.90000000000000013</v>
      </c>
      <c r="X74" s="241"/>
      <c r="Y74" s="241"/>
      <c r="Z74" s="226">
        <v>37376</v>
      </c>
      <c r="AA74" s="227">
        <v>17.3</v>
      </c>
      <c r="AB74" s="227">
        <v>-14.2</v>
      </c>
      <c r="AC74" s="227">
        <v>1.2</v>
      </c>
      <c r="AD74" s="227">
        <v>-1.6</v>
      </c>
      <c r="AE74" s="227">
        <v>-0.3</v>
      </c>
      <c r="AF74" s="227">
        <v>-2.4</v>
      </c>
      <c r="AG74" s="227">
        <v>-0.7</v>
      </c>
      <c r="AH74" s="227">
        <v>-0.9</v>
      </c>
      <c r="AI74" s="227">
        <v>3.4</v>
      </c>
      <c r="AJ74" s="227">
        <v>-6</v>
      </c>
      <c r="AK74" s="227">
        <v>-1.1000000000000001</v>
      </c>
      <c r="AL74" s="227">
        <v>-1</v>
      </c>
      <c r="AM74" s="227">
        <v>-3.5</v>
      </c>
      <c r="AN74" s="227">
        <v>-1.5</v>
      </c>
      <c r="AO74" s="227">
        <v>-2.8</v>
      </c>
      <c r="AP74" s="227">
        <v>-4.0999999999999996</v>
      </c>
      <c r="AQ74" s="227">
        <v>-3.1</v>
      </c>
      <c r="AR74" s="227">
        <v>-13.1</v>
      </c>
      <c r="AS74" s="227">
        <v>-2.2999999999999998</v>
      </c>
      <c r="AT74" s="227">
        <v>-1.6</v>
      </c>
      <c r="AU74" s="227">
        <v>-10.7</v>
      </c>
      <c r="AV74" s="227">
        <v>0</v>
      </c>
      <c r="AW74" s="227">
        <v>-1.8</v>
      </c>
      <c r="AX74" s="227">
        <v>-2.1</v>
      </c>
      <c r="AY74" s="227">
        <v>-6.6</v>
      </c>
      <c r="AZ74" s="227">
        <v>-2.1</v>
      </c>
      <c r="BA74" s="227">
        <v>-1.7</v>
      </c>
      <c r="BB74" s="227">
        <v>-0.9</v>
      </c>
      <c r="BC74" s="227">
        <v>0</v>
      </c>
      <c r="BD74" s="227">
        <v>-3.7</v>
      </c>
      <c r="BE74" s="227">
        <v>-3.3</v>
      </c>
      <c r="BF74" s="227">
        <v>-6.26</v>
      </c>
      <c r="BG74" s="227">
        <v>-3.7</v>
      </c>
      <c r="BH74" s="227">
        <v>0.4</v>
      </c>
      <c r="BI74" s="227">
        <v>0</v>
      </c>
      <c r="BJ74" s="227">
        <v>0</v>
      </c>
      <c r="BK74" s="227">
        <v>0.4</v>
      </c>
      <c r="BL74" s="227">
        <v>0.5</v>
      </c>
      <c r="BM74" s="227">
        <v>6.8</v>
      </c>
      <c r="BN74" s="228"/>
      <c r="BO74" s="226">
        <v>43524</v>
      </c>
      <c r="BP74" s="227">
        <v>-0.1</v>
      </c>
      <c r="BQ74" s="227">
        <v>5</v>
      </c>
      <c r="BR74" s="227">
        <v>1.8</v>
      </c>
      <c r="BS74" s="227">
        <v>0.1</v>
      </c>
      <c r="BT74" s="227">
        <v>0</v>
      </c>
      <c r="BU74" s="227">
        <v>0</v>
      </c>
      <c r="BV74" s="227">
        <v>0</v>
      </c>
      <c r="BW74" s="227">
        <v>0</v>
      </c>
      <c r="BX74" s="227">
        <v>0</v>
      </c>
      <c r="BY74" s="227">
        <v>-0.1</v>
      </c>
      <c r="BZ74" s="227">
        <v>0</v>
      </c>
      <c r="CA74" s="227">
        <v>0.3</v>
      </c>
      <c r="CB74" s="227">
        <v>-0.6</v>
      </c>
      <c r="CC74" s="227">
        <v>-0.1</v>
      </c>
      <c r="CD74" s="227">
        <v>0.9</v>
      </c>
      <c r="CE74" s="227">
        <v>-0.5</v>
      </c>
      <c r="CF74" s="227">
        <v>0.2</v>
      </c>
      <c r="CG74" s="227">
        <v>0.3</v>
      </c>
      <c r="CH74" s="227">
        <v>-0.3</v>
      </c>
      <c r="CI74" s="227">
        <v>-0.5</v>
      </c>
      <c r="CJ74" s="227">
        <v>0.3</v>
      </c>
      <c r="CK74" s="227">
        <v>0.1</v>
      </c>
      <c r="CL74" s="227">
        <v>0</v>
      </c>
      <c r="CM74" s="227">
        <v>0.1</v>
      </c>
      <c r="CN74" s="227">
        <v>0</v>
      </c>
      <c r="CO74" s="227">
        <v>-0.2</v>
      </c>
      <c r="CP74" s="227">
        <v>-0.2</v>
      </c>
      <c r="CQ74" s="227">
        <v>0</v>
      </c>
      <c r="CR74" s="227">
        <v>-0.8</v>
      </c>
      <c r="CS74" s="227">
        <v>0.1</v>
      </c>
      <c r="CT74" s="227">
        <v>-0.4</v>
      </c>
      <c r="CU74" s="227">
        <v>0.2</v>
      </c>
      <c r="CV74" s="209"/>
    </row>
    <row r="75" spans="1:100" s="105" customFormat="1">
      <c r="A75" s="205"/>
      <c r="B75" s="205"/>
      <c r="C75" s="205"/>
      <c r="D75" s="205"/>
      <c r="E75" s="205" t="s">
        <v>303</v>
      </c>
      <c r="F75" s="205">
        <v>-0.2</v>
      </c>
      <c r="G75" s="205">
        <v>-0.3</v>
      </c>
      <c r="H75" s="205">
        <v>-0.4</v>
      </c>
      <c r="I75" s="205">
        <v>-0.6</v>
      </c>
      <c r="J75" s="205">
        <v>-0.19999999999999996</v>
      </c>
      <c r="K75" s="205"/>
      <c r="L75" s="241"/>
      <c r="M75" s="241"/>
      <c r="N75" s="241"/>
      <c r="O75" s="241"/>
      <c r="P75" s="242">
        <v>28</v>
      </c>
      <c r="Q75" s="243"/>
      <c r="R75" s="205" t="s">
        <v>222</v>
      </c>
      <c r="S75" s="244">
        <v>-2.8</v>
      </c>
      <c r="T75" s="244">
        <v>-0.7</v>
      </c>
      <c r="U75" s="244">
        <v>-1.6</v>
      </c>
      <c r="V75" s="205">
        <v>-1.2</v>
      </c>
      <c r="X75" s="241"/>
      <c r="Y75" s="241"/>
      <c r="Z75" s="226">
        <v>37407</v>
      </c>
      <c r="AA75" s="227">
        <v>14.5</v>
      </c>
      <c r="AB75" s="227">
        <v>-7.6</v>
      </c>
      <c r="AC75" s="227">
        <v>1.1000000000000001</v>
      </c>
      <c r="AD75" s="227">
        <v>-0.5</v>
      </c>
      <c r="AE75" s="227">
        <v>0</v>
      </c>
      <c r="AF75" s="227">
        <v>-2.5</v>
      </c>
      <c r="AG75" s="227">
        <v>-0.7</v>
      </c>
      <c r="AH75" s="227">
        <v>-0.9</v>
      </c>
      <c r="AI75" s="227">
        <v>4.4000000000000004</v>
      </c>
      <c r="AJ75" s="227">
        <v>-5.9</v>
      </c>
      <c r="AK75" s="227">
        <v>-0.8</v>
      </c>
      <c r="AL75" s="227">
        <v>-0.8</v>
      </c>
      <c r="AM75" s="227">
        <v>-3.5</v>
      </c>
      <c r="AN75" s="227">
        <v>-1.3</v>
      </c>
      <c r="AO75" s="227">
        <v>-2.6</v>
      </c>
      <c r="AP75" s="227">
        <v>-3.6</v>
      </c>
      <c r="AQ75" s="227">
        <v>-1.6</v>
      </c>
      <c r="AR75" s="227">
        <v>-6.6</v>
      </c>
      <c r="AS75" s="227">
        <v>-1.2</v>
      </c>
      <c r="AT75" s="227">
        <v>-1.6</v>
      </c>
      <c r="AU75" s="227">
        <v>-8.1999999999999993</v>
      </c>
      <c r="AV75" s="227">
        <v>0</v>
      </c>
      <c r="AW75" s="227">
        <v>-1.7</v>
      </c>
      <c r="AX75" s="227">
        <v>-2.7</v>
      </c>
      <c r="AY75" s="227">
        <v>-5.4</v>
      </c>
      <c r="AZ75" s="227">
        <v>-2.7</v>
      </c>
      <c r="BA75" s="227">
        <v>-1.6</v>
      </c>
      <c r="BB75" s="227">
        <v>-1.3</v>
      </c>
      <c r="BC75" s="227">
        <v>0</v>
      </c>
      <c r="BD75" s="227">
        <v>-3.5</v>
      </c>
      <c r="BE75" s="227">
        <v>-3.6</v>
      </c>
      <c r="BF75" s="227">
        <v>-7.2</v>
      </c>
      <c r="BG75" s="227">
        <v>-4.2</v>
      </c>
      <c r="BH75" s="227">
        <v>0.6</v>
      </c>
      <c r="BI75" s="227">
        <v>0</v>
      </c>
      <c r="BJ75" s="227">
        <v>0</v>
      </c>
      <c r="BK75" s="227">
        <v>0.2</v>
      </c>
      <c r="BL75" s="227">
        <v>2.5</v>
      </c>
      <c r="BM75" s="227">
        <v>6.1</v>
      </c>
      <c r="BN75" s="228"/>
      <c r="BO75" s="226">
        <v>43555</v>
      </c>
      <c r="BP75" s="227">
        <v>-0.1</v>
      </c>
      <c r="BQ75" s="227">
        <v>5.6</v>
      </c>
      <c r="BR75" s="227">
        <v>0.8</v>
      </c>
      <c r="BS75" s="227">
        <v>0.7</v>
      </c>
      <c r="BT75" s="227">
        <v>0.1</v>
      </c>
      <c r="BU75" s="227">
        <v>0.1</v>
      </c>
      <c r="BV75" s="227">
        <v>-0.1</v>
      </c>
      <c r="BW75" s="227">
        <v>0.1</v>
      </c>
      <c r="BX75" s="227">
        <v>0</v>
      </c>
      <c r="BY75" s="227">
        <v>0</v>
      </c>
      <c r="BZ75" s="227">
        <v>-0.1</v>
      </c>
      <c r="CA75" s="227">
        <v>0</v>
      </c>
      <c r="CB75" s="227">
        <v>-0.3</v>
      </c>
      <c r="CC75" s="227">
        <v>-0.2</v>
      </c>
      <c r="CD75" s="227">
        <v>2.2999999999999998</v>
      </c>
      <c r="CE75" s="227">
        <v>-0.4</v>
      </c>
      <c r="CF75" s="227">
        <v>0</v>
      </c>
      <c r="CG75" s="227">
        <v>0</v>
      </c>
      <c r="CH75" s="227">
        <v>-0.2</v>
      </c>
      <c r="CI75" s="227">
        <v>-0.4</v>
      </c>
      <c r="CJ75" s="227">
        <v>1.1000000000000001</v>
      </c>
      <c r="CK75" s="227">
        <v>0.7</v>
      </c>
      <c r="CL75" s="227">
        <v>0</v>
      </c>
      <c r="CM75" s="227">
        <v>0</v>
      </c>
      <c r="CN75" s="227">
        <v>0</v>
      </c>
      <c r="CO75" s="227">
        <v>0</v>
      </c>
      <c r="CP75" s="227">
        <v>0</v>
      </c>
      <c r="CQ75" s="227">
        <v>0</v>
      </c>
      <c r="CR75" s="227">
        <v>-0.2</v>
      </c>
      <c r="CS75" s="227">
        <v>0.1</v>
      </c>
      <c r="CT75" s="227">
        <v>-0.3</v>
      </c>
      <c r="CU75" s="227">
        <v>0.2</v>
      </c>
      <c r="CV75" s="209"/>
    </row>
    <row r="76" spans="1:100" s="105" customFormat="1">
      <c r="A76" s="205"/>
      <c r="B76" s="205"/>
      <c r="C76" s="205"/>
      <c r="D76" s="205"/>
      <c r="E76" s="205" t="s">
        <v>191</v>
      </c>
      <c r="F76" s="205">
        <v>-0.5</v>
      </c>
      <c r="G76" s="205">
        <v>0.2</v>
      </c>
      <c r="H76" s="205">
        <v>0.4</v>
      </c>
      <c r="I76" s="205">
        <v>0.2</v>
      </c>
      <c r="J76" s="205">
        <v>-0.2</v>
      </c>
      <c r="K76" s="205"/>
      <c r="L76" s="241"/>
      <c r="M76" s="241"/>
      <c r="N76" s="241"/>
      <c r="O76" s="241"/>
      <c r="P76" s="242">
        <v>29</v>
      </c>
      <c r="Q76" s="243"/>
      <c r="R76" s="205" t="s">
        <v>192</v>
      </c>
      <c r="S76" s="244">
        <v>-0.1</v>
      </c>
      <c r="T76" s="244">
        <v>-1.3</v>
      </c>
      <c r="U76" s="244">
        <v>0.7</v>
      </c>
      <c r="V76" s="205">
        <v>-1.2999999999999998</v>
      </c>
      <c r="X76" s="241"/>
      <c r="Y76" s="241"/>
      <c r="Z76" s="226">
        <v>37437</v>
      </c>
      <c r="AA76" s="227">
        <v>13.6</v>
      </c>
      <c r="AB76" s="227">
        <v>-6.5</v>
      </c>
      <c r="AC76" s="227">
        <v>-0.1</v>
      </c>
      <c r="AD76" s="227">
        <v>1.2</v>
      </c>
      <c r="AE76" s="227">
        <v>0.5</v>
      </c>
      <c r="AF76" s="227">
        <v>-1.9</v>
      </c>
      <c r="AG76" s="227">
        <v>-0.5</v>
      </c>
      <c r="AH76" s="227">
        <v>-1.2</v>
      </c>
      <c r="AI76" s="227">
        <v>4.0999999999999996</v>
      </c>
      <c r="AJ76" s="227">
        <v>-5.4</v>
      </c>
      <c r="AK76" s="227">
        <v>-0.9</v>
      </c>
      <c r="AL76" s="227">
        <v>-0.6</v>
      </c>
      <c r="AM76" s="227">
        <v>-3.7</v>
      </c>
      <c r="AN76" s="227">
        <v>-1.5</v>
      </c>
      <c r="AO76" s="227">
        <v>-2.6</v>
      </c>
      <c r="AP76" s="227">
        <v>-2.4</v>
      </c>
      <c r="AQ76" s="227">
        <v>-1.7</v>
      </c>
      <c r="AR76" s="227">
        <v>-8.6</v>
      </c>
      <c r="AS76" s="227">
        <v>-1.2</v>
      </c>
      <c r="AT76" s="227">
        <v>-2</v>
      </c>
      <c r="AU76" s="227">
        <v>-6.7</v>
      </c>
      <c r="AV76" s="227">
        <v>0</v>
      </c>
      <c r="AW76" s="227">
        <v>-2</v>
      </c>
      <c r="AX76" s="227">
        <v>-2</v>
      </c>
      <c r="AY76" s="227">
        <v>-5.0999999999999996</v>
      </c>
      <c r="AZ76" s="227">
        <v>-3</v>
      </c>
      <c r="BA76" s="227">
        <v>-1.7</v>
      </c>
      <c r="BB76" s="227">
        <v>-1.4</v>
      </c>
      <c r="BC76" s="227">
        <v>0</v>
      </c>
      <c r="BD76" s="227">
        <v>-3.6</v>
      </c>
      <c r="BE76" s="227">
        <v>-3.8</v>
      </c>
      <c r="BF76" s="227">
        <v>-6.7</v>
      </c>
      <c r="BG76" s="227">
        <v>-5</v>
      </c>
      <c r="BH76" s="227">
        <v>1.6</v>
      </c>
      <c r="BI76" s="227">
        <v>0</v>
      </c>
      <c r="BJ76" s="227">
        <v>0</v>
      </c>
      <c r="BK76" s="227">
        <v>0.3</v>
      </c>
      <c r="BL76" s="227">
        <v>-0.3</v>
      </c>
      <c r="BM76" s="227">
        <v>5.0999999999999996</v>
      </c>
      <c r="BN76" s="228"/>
      <c r="BO76" s="226">
        <v>43585</v>
      </c>
      <c r="BP76" s="227">
        <v>-0.5</v>
      </c>
      <c r="BQ76" s="227">
        <v>3.6</v>
      </c>
      <c r="BR76" s="227">
        <v>1.5</v>
      </c>
      <c r="BS76" s="227">
        <v>-0.2</v>
      </c>
      <c r="BT76" s="227">
        <v>0.4</v>
      </c>
      <c r="BU76" s="227">
        <v>0.2</v>
      </c>
      <c r="BV76" s="227">
        <v>0.3</v>
      </c>
      <c r="BW76" s="227">
        <v>0.3</v>
      </c>
      <c r="BX76" s="227">
        <v>2.2000000000000002</v>
      </c>
      <c r="BY76" s="227">
        <v>0</v>
      </c>
      <c r="BZ76" s="227">
        <v>-0.2</v>
      </c>
      <c r="CA76" s="227">
        <v>0.1</v>
      </c>
      <c r="CB76" s="227">
        <v>-0.4</v>
      </c>
      <c r="CC76" s="227">
        <v>0.1</v>
      </c>
      <c r="CD76" s="227">
        <v>1.3</v>
      </c>
      <c r="CE76" s="227">
        <v>0.3</v>
      </c>
      <c r="CF76" s="227">
        <v>0.3</v>
      </c>
      <c r="CG76" s="227">
        <v>0.8</v>
      </c>
      <c r="CH76" s="227">
        <v>0.1</v>
      </c>
      <c r="CI76" s="227">
        <v>0.1</v>
      </c>
      <c r="CJ76" s="227">
        <v>2.1</v>
      </c>
      <c r="CK76" s="227">
        <v>0.5</v>
      </c>
      <c r="CL76" s="227">
        <v>0.2</v>
      </c>
      <c r="CM76" s="227">
        <v>0.1</v>
      </c>
      <c r="CN76" s="227">
        <v>0</v>
      </c>
      <c r="CO76" s="227">
        <v>0</v>
      </c>
      <c r="CP76" s="227">
        <v>0</v>
      </c>
      <c r="CQ76" s="227">
        <v>0</v>
      </c>
      <c r="CR76" s="227">
        <v>-0.2</v>
      </c>
      <c r="CS76" s="227">
        <v>0.4</v>
      </c>
      <c r="CT76" s="227">
        <v>-1.4</v>
      </c>
      <c r="CU76" s="227">
        <v>0.2</v>
      </c>
      <c r="CV76" s="209"/>
    </row>
    <row r="77" spans="1:100" s="105" customFormat="1">
      <c r="A77" s="205"/>
      <c r="B77" s="205"/>
      <c r="C77" s="205"/>
      <c r="D77" s="205"/>
      <c r="E77" s="205" t="s">
        <v>215</v>
      </c>
      <c r="F77" s="205">
        <v>1.2</v>
      </c>
      <c r="G77" s="205">
        <v>1.1000000000000001</v>
      </c>
      <c r="H77" s="205">
        <v>0.3</v>
      </c>
      <c r="I77" s="205">
        <v>0</v>
      </c>
      <c r="J77" s="205">
        <v>-0.3</v>
      </c>
      <c r="K77" s="205"/>
      <c r="L77" s="241"/>
      <c r="M77" s="241"/>
      <c r="N77" s="241"/>
      <c r="O77" s="241"/>
      <c r="P77" s="242">
        <v>30</v>
      </c>
      <c r="Q77" s="243"/>
      <c r="R77" s="205" t="s">
        <v>301</v>
      </c>
      <c r="S77" s="244">
        <v>0</v>
      </c>
      <c r="T77" s="244">
        <v>-0.2</v>
      </c>
      <c r="U77" s="244">
        <v>0</v>
      </c>
      <c r="V77" s="205">
        <v>-1.9</v>
      </c>
      <c r="X77" s="241"/>
      <c r="Y77" s="241"/>
      <c r="Z77" s="226">
        <v>37468</v>
      </c>
      <c r="AA77" s="227">
        <v>12.3</v>
      </c>
      <c r="AB77" s="227">
        <v>-8</v>
      </c>
      <c r="AC77" s="227">
        <v>0.4</v>
      </c>
      <c r="AD77" s="227">
        <v>2.2999999999999998</v>
      </c>
      <c r="AE77" s="227">
        <v>0.3</v>
      </c>
      <c r="AF77" s="227">
        <v>-1.9</v>
      </c>
      <c r="AG77" s="227">
        <v>-0.6</v>
      </c>
      <c r="AH77" s="227">
        <v>-0.9</v>
      </c>
      <c r="AI77" s="227">
        <v>3.4</v>
      </c>
      <c r="AJ77" s="227">
        <v>-5</v>
      </c>
      <c r="AK77" s="227">
        <v>-1.1000000000000001</v>
      </c>
      <c r="AL77" s="227">
        <v>-0.7</v>
      </c>
      <c r="AM77" s="227">
        <v>-3.5</v>
      </c>
      <c r="AN77" s="227">
        <v>-1</v>
      </c>
      <c r="AO77" s="227">
        <v>-2.8</v>
      </c>
      <c r="AP77" s="227">
        <v>-2.6</v>
      </c>
      <c r="AQ77" s="227">
        <v>-2.2000000000000002</v>
      </c>
      <c r="AR77" s="227">
        <v>0</v>
      </c>
      <c r="AS77" s="227">
        <v>-0.5</v>
      </c>
      <c r="AT77" s="227">
        <v>-2.1</v>
      </c>
      <c r="AU77" s="227">
        <v>-6</v>
      </c>
      <c r="AV77" s="227">
        <v>0</v>
      </c>
      <c r="AW77" s="227">
        <v>-2.5</v>
      </c>
      <c r="AX77" s="227">
        <v>-1.9</v>
      </c>
      <c r="AY77" s="227">
        <v>-4.3</v>
      </c>
      <c r="AZ77" s="227">
        <v>-2.9</v>
      </c>
      <c r="BA77" s="227">
        <v>-1.6</v>
      </c>
      <c r="BB77" s="227">
        <v>-1.4</v>
      </c>
      <c r="BC77" s="227">
        <v>0</v>
      </c>
      <c r="BD77" s="227">
        <v>-2.2999999999999998</v>
      </c>
      <c r="BE77" s="227">
        <v>-3.9</v>
      </c>
      <c r="BF77" s="227">
        <v>-7.1</v>
      </c>
      <c r="BG77" s="227">
        <v>-5.2</v>
      </c>
      <c r="BH77" s="227">
        <v>1.8</v>
      </c>
      <c r="BI77" s="227">
        <v>0</v>
      </c>
      <c r="BJ77" s="227">
        <v>0</v>
      </c>
      <c r="BK77" s="227">
        <v>0.7</v>
      </c>
      <c r="BL77" s="227">
        <v>-0.1</v>
      </c>
      <c r="BM77" s="227">
        <v>7</v>
      </c>
      <c r="BN77" s="228"/>
      <c r="BO77" s="226">
        <v>43616</v>
      </c>
      <c r="BP77" s="227">
        <v>0.7</v>
      </c>
      <c r="BQ77" s="227">
        <v>4.2</v>
      </c>
      <c r="BR77" s="227">
        <v>2.2000000000000002</v>
      </c>
      <c r="BS77" s="227">
        <v>1</v>
      </c>
      <c r="BT77" s="227">
        <v>0.4</v>
      </c>
      <c r="BU77" s="227">
        <v>0.3</v>
      </c>
      <c r="BV77" s="227">
        <v>0.3</v>
      </c>
      <c r="BW77" s="227">
        <v>0.2</v>
      </c>
      <c r="BX77" s="227">
        <v>0.3</v>
      </c>
      <c r="BY77" s="227">
        <v>0</v>
      </c>
      <c r="BZ77" s="227">
        <v>-0.1</v>
      </c>
      <c r="CA77" s="227">
        <v>0</v>
      </c>
      <c r="CB77" s="227">
        <v>-0.1</v>
      </c>
      <c r="CC77" s="227">
        <v>-0.1</v>
      </c>
      <c r="CD77" s="227">
        <v>1.8</v>
      </c>
      <c r="CE77" s="227">
        <v>-0.2</v>
      </c>
      <c r="CF77" s="227">
        <v>0.3</v>
      </c>
      <c r="CG77" s="227">
        <v>-1.3</v>
      </c>
      <c r="CH77" s="227">
        <v>-0.1</v>
      </c>
      <c r="CI77" s="227">
        <v>0.1</v>
      </c>
      <c r="CJ77" s="227">
        <v>0.8</v>
      </c>
      <c r="CK77" s="227">
        <v>-0.2</v>
      </c>
      <c r="CL77" s="227">
        <v>0</v>
      </c>
      <c r="CM77" s="227">
        <v>0</v>
      </c>
      <c r="CN77" s="227">
        <v>0</v>
      </c>
      <c r="CO77" s="227">
        <v>-0.1</v>
      </c>
      <c r="CP77" s="227">
        <v>0</v>
      </c>
      <c r="CQ77" s="227">
        <v>0</v>
      </c>
      <c r="CR77" s="227">
        <v>-0.2</v>
      </c>
      <c r="CS77" s="227">
        <v>0</v>
      </c>
      <c r="CT77" s="227">
        <v>-1.1000000000000001</v>
      </c>
      <c r="CU77" s="227">
        <v>0</v>
      </c>
      <c r="CV77" s="209"/>
    </row>
    <row r="78" spans="1:100" s="105" customFormat="1">
      <c r="A78" s="205"/>
      <c r="B78" s="205"/>
      <c r="C78" s="205"/>
      <c r="D78" s="205"/>
      <c r="E78" s="205" t="s">
        <v>213</v>
      </c>
      <c r="F78" s="205">
        <v>-0.2</v>
      </c>
      <c r="G78" s="205">
        <v>-0.5</v>
      </c>
      <c r="H78" s="205">
        <v>0.1</v>
      </c>
      <c r="I78" s="205">
        <v>-0.2</v>
      </c>
      <c r="J78" s="205">
        <v>-0.30000000000000004</v>
      </c>
      <c r="K78" s="205"/>
      <c r="L78" s="241"/>
      <c r="M78" s="241"/>
      <c r="N78" s="241"/>
      <c r="O78" s="241"/>
      <c r="P78" s="242">
        <v>31</v>
      </c>
      <c r="Q78" s="243"/>
      <c r="R78" s="205" t="s">
        <v>199</v>
      </c>
      <c r="S78" s="244">
        <v>-0.2</v>
      </c>
      <c r="T78" s="244">
        <v>0</v>
      </c>
      <c r="U78" s="244">
        <v>0</v>
      </c>
      <c r="V78" s="205">
        <v>-2.1</v>
      </c>
      <c r="X78" s="241"/>
      <c r="Y78" s="241"/>
      <c r="Z78" s="226">
        <v>37499</v>
      </c>
      <c r="AA78" s="227">
        <v>11.4</v>
      </c>
      <c r="AB78" s="227">
        <v>-2.6</v>
      </c>
      <c r="AC78" s="227">
        <v>2.2999999999999998</v>
      </c>
      <c r="AD78" s="227">
        <v>2.5</v>
      </c>
      <c r="AE78" s="227">
        <v>0.2</v>
      </c>
      <c r="AF78" s="227">
        <v>-1.3</v>
      </c>
      <c r="AG78" s="227">
        <v>-0.9</v>
      </c>
      <c r="AH78" s="227">
        <v>-1</v>
      </c>
      <c r="AI78" s="227">
        <v>2.5</v>
      </c>
      <c r="AJ78" s="227">
        <v>-4.4000000000000004</v>
      </c>
      <c r="AK78" s="227">
        <v>-0.5</v>
      </c>
      <c r="AL78" s="227">
        <v>-1.4</v>
      </c>
      <c r="AM78" s="227">
        <v>-3.5</v>
      </c>
      <c r="AN78" s="227">
        <v>-1.1000000000000001</v>
      </c>
      <c r="AO78" s="227">
        <v>-2.5</v>
      </c>
      <c r="AP78" s="227">
        <v>-3.2</v>
      </c>
      <c r="AQ78" s="227">
        <v>-1.6</v>
      </c>
      <c r="AR78" s="227">
        <v>0</v>
      </c>
      <c r="AS78" s="227">
        <v>-0.1</v>
      </c>
      <c r="AT78" s="227">
        <v>-1.4</v>
      </c>
      <c r="AU78" s="227">
        <v>-3.5</v>
      </c>
      <c r="AV78" s="227">
        <v>0</v>
      </c>
      <c r="AW78" s="227">
        <v>-2.2999999999999998</v>
      </c>
      <c r="AX78" s="227">
        <v>-1.3</v>
      </c>
      <c r="AY78" s="227">
        <v>-3.5</v>
      </c>
      <c r="AZ78" s="227">
        <v>-2.9</v>
      </c>
      <c r="BA78" s="227">
        <v>-1.8</v>
      </c>
      <c r="BB78" s="227">
        <v>-1.3</v>
      </c>
      <c r="BC78" s="227">
        <v>0</v>
      </c>
      <c r="BD78" s="227">
        <v>-2.5</v>
      </c>
      <c r="BE78" s="227">
        <v>-3.5</v>
      </c>
      <c r="BF78" s="227">
        <v>-6.7</v>
      </c>
      <c r="BG78" s="227">
        <v>-4.8</v>
      </c>
      <c r="BH78" s="227">
        <v>2.9</v>
      </c>
      <c r="BI78" s="227">
        <v>0</v>
      </c>
      <c r="BJ78" s="227">
        <v>0</v>
      </c>
      <c r="BK78" s="227">
        <v>0.6</v>
      </c>
      <c r="BL78" s="227">
        <v>1.6</v>
      </c>
      <c r="BM78" s="227">
        <v>6.9</v>
      </c>
      <c r="BN78" s="228"/>
      <c r="BO78" s="226">
        <v>43646</v>
      </c>
      <c r="BP78" s="227">
        <v>-0.1</v>
      </c>
      <c r="BQ78" s="227">
        <v>-3.9</v>
      </c>
      <c r="BR78" s="227">
        <v>3.7</v>
      </c>
      <c r="BS78" s="227">
        <v>0.7</v>
      </c>
      <c r="BT78" s="227">
        <v>0.3</v>
      </c>
      <c r="BU78" s="227">
        <v>0.2</v>
      </c>
      <c r="BV78" s="227">
        <v>0</v>
      </c>
      <c r="BW78" s="227">
        <v>0.3</v>
      </c>
      <c r="BX78" s="227">
        <v>0</v>
      </c>
      <c r="BY78" s="227">
        <v>-0.6</v>
      </c>
      <c r="BZ78" s="227">
        <v>-0.2</v>
      </c>
      <c r="CA78" s="227">
        <v>0.2</v>
      </c>
      <c r="CB78" s="227">
        <v>-1</v>
      </c>
      <c r="CC78" s="227">
        <v>0.1</v>
      </c>
      <c r="CD78" s="227">
        <v>-1.9</v>
      </c>
      <c r="CE78" s="227">
        <v>-1.1000000000000001</v>
      </c>
      <c r="CF78" s="227">
        <v>0</v>
      </c>
      <c r="CG78" s="227">
        <v>-3.1</v>
      </c>
      <c r="CH78" s="227">
        <v>0</v>
      </c>
      <c r="CI78" s="227">
        <v>-0.4</v>
      </c>
      <c r="CJ78" s="227">
        <v>-1.3</v>
      </c>
      <c r="CK78" s="227">
        <v>-0.3</v>
      </c>
      <c r="CL78" s="227">
        <v>-0.1</v>
      </c>
      <c r="CM78" s="227">
        <v>0.1</v>
      </c>
      <c r="CN78" s="227">
        <v>0</v>
      </c>
      <c r="CO78" s="227">
        <v>-0.2</v>
      </c>
      <c r="CP78" s="227">
        <v>0.4</v>
      </c>
      <c r="CQ78" s="227">
        <v>0</v>
      </c>
      <c r="CR78" s="227">
        <v>0.2</v>
      </c>
      <c r="CS78" s="227">
        <v>-0.4</v>
      </c>
      <c r="CT78" s="227">
        <v>-0.6</v>
      </c>
      <c r="CU78" s="227">
        <v>0.1</v>
      </c>
      <c r="CV78" s="209"/>
    </row>
    <row r="79" spans="1:100" s="105" customFormat="1">
      <c r="A79" s="205"/>
      <c r="B79" s="205"/>
      <c r="C79" s="205"/>
      <c r="D79" s="205"/>
      <c r="E79" s="105" t="s">
        <v>307</v>
      </c>
      <c r="J79" s="105">
        <v>-1.2</v>
      </c>
      <c r="K79" s="205"/>
      <c r="L79" s="241"/>
      <c r="M79" s="241"/>
      <c r="N79" s="241"/>
      <c r="O79" s="241"/>
      <c r="P79" s="242">
        <v>32</v>
      </c>
      <c r="Q79" s="243"/>
      <c r="R79" s="205" t="s">
        <v>185</v>
      </c>
      <c r="S79" s="244">
        <v>-0.6</v>
      </c>
      <c r="T79" s="244">
        <v>0</v>
      </c>
      <c r="U79" s="244">
        <v>-0.1</v>
      </c>
      <c r="V79" s="205">
        <v>-4.5</v>
      </c>
      <c r="X79" s="241"/>
      <c r="Y79" s="241"/>
      <c r="Z79" s="226">
        <v>37529</v>
      </c>
      <c r="AA79" s="227">
        <v>9.1</v>
      </c>
      <c r="AB79" s="227">
        <v>0.1</v>
      </c>
      <c r="AC79" s="227">
        <v>-0.4</v>
      </c>
      <c r="AD79" s="227">
        <v>3.9</v>
      </c>
      <c r="AE79" s="227">
        <v>-0.2</v>
      </c>
      <c r="AF79" s="227">
        <v>-0.5</v>
      </c>
      <c r="AG79" s="227">
        <v>-1</v>
      </c>
      <c r="AH79" s="227">
        <v>-0.9</v>
      </c>
      <c r="AI79" s="227">
        <v>2.8</v>
      </c>
      <c r="AJ79" s="227">
        <v>-3.8</v>
      </c>
      <c r="AK79" s="227">
        <v>-0.6</v>
      </c>
      <c r="AL79" s="227">
        <v>-1.2</v>
      </c>
      <c r="AM79" s="227">
        <v>-3.1</v>
      </c>
      <c r="AN79" s="227">
        <v>-0.8</v>
      </c>
      <c r="AO79" s="227">
        <v>-2.5</v>
      </c>
      <c r="AP79" s="227">
        <v>-3.1</v>
      </c>
      <c r="AQ79" s="227">
        <v>-1.9</v>
      </c>
      <c r="AR79" s="227">
        <v>0</v>
      </c>
      <c r="AS79" s="227">
        <v>0.6</v>
      </c>
      <c r="AT79" s="227">
        <v>-1.5</v>
      </c>
      <c r="AU79" s="227">
        <v>-0.3</v>
      </c>
      <c r="AV79" s="227">
        <v>0</v>
      </c>
      <c r="AW79" s="227">
        <v>-2.9</v>
      </c>
      <c r="AX79" s="227">
        <v>-0.8</v>
      </c>
      <c r="AY79" s="227">
        <v>-2.2000000000000002</v>
      </c>
      <c r="AZ79" s="227">
        <v>-2.5</v>
      </c>
      <c r="BA79" s="227">
        <v>-2.2000000000000002</v>
      </c>
      <c r="BB79" s="227">
        <v>-0.9</v>
      </c>
      <c r="BC79" s="227">
        <v>0</v>
      </c>
      <c r="BD79" s="227">
        <v>-2.5</v>
      </c>
      <c r="BE79" s="227">
        <v>-3.7</v>
      </c>
      <c r="BF79" s="227">
        <v>-6.2</v>
      </c>
      <c r="BG79" s="227">
        <v>-5.0999999999999996</v>
      </c>
      <c r="BH79" s="227">
        <v>2.1</v>
      </c>
      <c r="BI79" s="227">
        <v>0</v>
      </c>
      <c r="BJ79" s="227">
        <v>0</v>
      </c>
      <c r="BK79" s="227">
        <v>0.5</v>
      </c>
      <c r="BL79" s="227">
        <v>1.8</v>
      </c>
      <c r="BM79" s="227">
        <v>5.9</v>
      </c>
      <c r="BN79" s="228"/>
      <c r="BO79" s="226">
        <v>43677</v>
      </c>
      <c r="BP79" s="227">
        <v>-1.5</v>
      </c>
      <c r="BQ79" s="227">
        <v>-5.4</v>
      </c>
      <c r="BR79" s="227">
        <v>4.5999999999999996</v>
      </c>
      <c r="BS79" s="227">
        <v>0.6</v>
      </c>
      <c r="BT79" s="227">
        <v>0.5</v>
      </c>
      <c r="BU79" s="227">
        <v>0.1</v>
      </c>
      <c r="BV79" s="227">
        <v>0</v>
      </c>
      <c r="BW79" s="227">
        <v>0.1</v>
      </c>
      <c r="BX79" s="227">
        <v>0</v>
      </c>
      <c r="BY79" s="227">
        <v>-0.3</v>
      </c>
      <c r="BZ79" s="227">
        <v>0.2</v>
      </c>
      <c r="CA79" s="227">
        <v>0.1</v>
      </c>
      <c r="CB79" s="227">
        <v>-0.8</v>
      </c>
      <c r="CC79" s="227">
        <v>-0.1</v>
      </c>
      <c r="CD79" s="227">
        <v>-2.4</v>
      </c>
      <c r="CE79" s="227">
        <v>-0.5</v>
      </c>
      <c r="CF79" s="227">
        <v>0.1</v>
      </c>
      <c r="CG79" s="227">
        <v>0.3</v>
      </c>
      <c r="CH79" s="227">
        <v>-0.1</v>
      </c>
      <c r="CI79" s="227">
        <v>-0.3</v>
      </c>
      <c r="CJ79" s="227">
        <v>0.6</v>
      </c>
      <c r="CK79" s="227">
        <v>0.1</v>
      </c>
      <c r="CL79" s="227">
        <v>0.2</v>
      </c>
      <c r="CM79" s="227">
        <v>0</v>
      </c>
      <c r="CN79" s="227">
        <v>0</v>
      </c>
      <c r="CO79" s="227">
        <v>0.1</v>
      </c>
      <c r="CP79" s="227">
        <v>0.2</v>
      </c>
      <c r="CQ79" s="227">
        <v>0</v>
      </c>
      <c r="CR79" s="227">
        <v>-0.5</v>
      </c>
      <c r="CS79" s="227">
        <v>-0.7</v>
      </c>
      <c r="CT79" s="227">
        <v>-0.7</v>
      </c>
      <c r="CU79" s="227">
        <v>0.2</v>
      </c>
      <c r="CV79" s="209"/>
    </row>
    <row r="80" spans="1:100" s="105" customFormat="1">
      <c r="A80" s="205"/>
      <c r="B80" s="205"/>
      <c r="C80" s="205"/>
      <c r="D80" s="205"/>
      <c r="E80" s="205" t="s">
        <v>205</v>
      </c>
      <c r="F80" s="205">
        <v>0.6</v>
      </c>
      <c r="G80" s="205">
        <v>3.4</v>
      </c>
      <c r="H80" s="205">
        <v>5.6</v>
      </c>
      <c r="I80" s="205">
        <v>1.5</v>
      </c>
      <c r="J80" s="205">
        <v>-4.0999999999999996</v>
      </c>
      <c r="K80" s="205"/>
      <c r="L80" s="241"/>
      <c r="M80" s="241"/>
      <c r="N80" s="241"/>
      <c r="O80" s="241"/>
      <c r="P80" s="242"/>
      <c r="Q80" s="248"/>
      <c r="R80" s="249"/>
      <c r="S80" s="249"/>
      <c r="T80" s="249"/>
      <c r="U80" s="249"/>
      <c r="V80" s="249"/>
      <c r="W80" s="249"/>
      <c r="X80" s="250"/>
      <c r="Y80" s="241"/>
      <c r="Z80" s="226">
        <v>37560</v>
      </c>
      <c r="AA80" s="227">
        <v>8.4</v>
      </c>
      <c r="AB80" s="227">
        <v>5.8</v>
      </c>
      <c r="AC80" s="227">
        <v>0.3</v>
      </c>
      <c r="AD80" s="227">
        <v>4.5999999999999996</v>
      </c>
      <c r="AE80" s="227">
        <v>-0.2</v>
      </c>
      <c r="AF80" s="227">
        <v>-1.1000000000000001</v>
      </c>
      <c r="AG80" s="227">
        <v>-1.1000000000000001</v>
      </c>
      <c r="AH80" s="227">
        <v>-0.6</v>
      </c>
      <c r="AI80" s="227">
        <v>2.1</v>
      </c>
      <c r="AJ80" s="227">
        <v>-3.3</v>
      </c>
      <c r="AK80" s="227">
        <v>-0.8</v>
      </c>
      <c r="AL80" s="227">
        <v>-0.7</v>
      </c>
      <c r="AM80" s="227">
        <v>-2.6</v>
      </c>
      <c r="AN80" s="227">
        <v>-0.6</v>
      </c>
      <c r="AO80" s="227">
        <v>-2.2000000000000002</v>
      </c>
      <c r="AP80" s="227">
        <v>-3.1</v>
      </c>
      <c r="AQ80" s="227">
        <v>-2.2000000000000002</v>
      </c>
      <c r="AR80" s="227">
        <v>0</v>
      </c>
      <c r="AS80" s="227">
        <v>0.9</v>
      </c>
      <c r="AT80" s="227">
        <v>-1.7</v>
      </c>
      <c r="AU80" s="227">
        <v>0.3</v>
      </c>
      <c r="AV80" s="227">
        <v>0</v>
      </c>
      <c r="AW80" s="227">
        <v>-3.1</v>
      </c>
      <c r="AX80" s="227">
        <v>0.1</v>
      </c>
      <c r="AY80" s="227">
        <v>-2.5</v>
      </c>
      <c r="AZ80" s="227">
        <v>-2</v>
      </c>
      <c r="BA80" s="227">
        <v>-2</v>
      </c>
      <c r="BB80" s="227">
        <v>-0.9</v>
      </c>
      <c r="BC80" s="227">
        <v>0</v>
      </c>
      <c r="BD80" s="227">
        <v>-2.9</v>
      </c>
      <c r="BE80" s="227">
        <v>-3.6</v>
      </c>
      <c r="BF80" s="227">
        <v>-6.5</v>
      </c>
      <c r="BG80" s="227">
        <v>-6.2</v>
      </c>
      <c r="BH80" s="227">
        <v>1.9</v>
      </c>
      <c r="BI80" s="227">
        <v>0</v>
      </c>
      <c r="BJ80" s="227">
        <v>0</v>
      </c>
      <c r="BK80" s="227">
        <v>0.3</v>
      </c>
      <c r="BL80" s="227">
        <v>2.2000000000000002</v>
      </c>
      <c r="BM80" s="227">
        <v>5.8</v>
      </c>
      <c r="BN80" s="228"/>
      <c r="BO80" s="226">
        <v>43708</v>
      </c>
      <c r="BP80" s="227">
        <v>-0.2</v>
      </c>
      <c r="BQ80" s="227">
        <v>0</v>
      </c>
      <c r="BR80" s="227">
        <v>0.1</v>
      </c>
      <c r="BS80" s="227">
        <v>1.3</v>
      </c>
      <c r="BT80" s="227">
        <v>0</v>
      </c>
      <c r="BU80" s="227">
        <v>1.4</v>
      </c>
      <c r="BV80" s="227">
        <v>0.1</v>
      </c>
      <c r="BW80" s="227">
        <v>0.1</v>
      </c>
      <c r="BX80" s="227">
        <v>0</v>
      </c>
      <c r="BY80" s="227">
        <v>-0.6</v>
      </c>
      <c r="BZ80" s="227">
        <v>0</v>
      </c>
      <c r="CA80" s="227">
        <v>-0.4</v>
      </c>
      <c r="CB80" s="227">
        <v>-0.9</v>
      </c>
      <c r="CC80" s="227">
        <v>0</v>
      </c>
      <c r="CD80" s="227">
        <v>0.9</v>
      </c>
      <c r="CE80" s="227">
        <v>-0.1</v>
      </c>
      <c r="CF80" s="227">
        <v>-0.1</v>
      </c>
      <c r="CG80" s="227">
        <v>-2.2999999999999998</v>
      </c>
      <c r="CH80" s="227">
        <v>-0.1</v>
      </c>
      <c r="CI80" s="227">
        <v>-0.4</v>
      </c>
      <c r="CJ80" s="227">
        <v>-0.7</v>
      </c>
      <c r="CK80" s="227">
        <v>0.3</v>
      </c>
      <c r="CL80" s="227">
        <v>0</v>
      </c>
      <c r="CM80" s="227">
        <v>0.1</v>
      </c>
      <c r="CN80" s="227">
        <v>0</v>
      </c>
      <c r="CO80" s="227">
        <v>-0.2</v>
      </c>
      <c r="CP80" s="227">
        <v>0.1</v>
      </c>
      <c r="CQ80" s="227">
        <v>0</v>
      </c>
      <c r="CR80" s="227">
        <v>-0.6</v>
      </c>
      <c r="CS80" s="227">
        <v>-0.5</v>
      </c>
      <c r="CT80" s="227">
        <v>-0.6</v>
      </c>
      <c r="CU80" s="227">
        <v>0</v>
      </c>
      <c r="CV80" s="209"/>
    </row>
    <row r="81" spans="1:100" s="105" customFormat="1">
      <c r="A81" s="205"/>
      <c r="B81" s="205"/>
      <c r="C81" s="205"/>
      <c r="D81" s="205"/>
      <c r="E81" s="205" t="s">
        <v>188</v>
      </c>
      <c r="F81" s="205">
        <v>7.1</v>
      </c>
      <c r="G81" s="205">
        <v>5.4</v>
      </c>
      <c r="H81" s="205">
        <v>3</v>
      </c>
      <c r="I81" s="205">
        <v>-1.4</v>
      </c>
      <c r="J81" s="205">
        <v>-4.4000000000000004</v>
      </c>
      <c r="K81" s="205"/>
      <c r="L81" s="241"/>
      <c r="M81" s="241"/>
      <c r="N81" s="241"/>
      <c r="O81" s="241"/>
      <c r="P81" s="242"/>
      <c r="Q81" s="248"/>
      <c r="R81" s="249"/>
      <c r="S81" s="249"/>
      <c r="T81" s="249"/>
      <c r="U81" s="249"/>
      <c r="V81" s="249"/>
      <c r="W81" s="249"/>
      <c r="X81" s="250"/>
      <c r="Y81" s="241"/>
      <c r="Z81" s="226">
        <v>37590</v>
      </c>
      <c r="AA81" s="227">
        <v>7.9</v>
      </c>
      <c r="AB81" s="227">
        <v>16.399999999999999</v>
      </c>
      <c r="AC81" s="227">
        <v>-0.5</v>
      </c>
      <c r="AD81" s="227">
        <v>3.5</v>
      </c>
      <c r="AE81" s="227">
        <v>-0.5</v>
      </c>
      <c r="AF81" s="227">
        <v>-1</v>
      </c>
      <c r="AG81" s="227">
        <v>-0.9</v>
      </c>
      <c r="AH81" s="227">
        <v>-0.7</v>
      </c>
      <c r="AI81" s="227">
        <v>1.5</v>
      </c>
      <c r="AJ81" s="227">
        <v>-2.9</v>
      </c>
      <c r="AK81" s="227">
        <v>-1</v>
      </c>
      <c r="AL81" s="227">
        <v>-0.5</v>
      </c>
      <c r="AM81" s="227">
        <v>-2.7</v>
      </c>
      <c r="AN81" s="227">
        <v>-1.2</v>
      </c>
      <c r="AO81" s="227">
        <v>-1.6</v>
      </c>
      <c r="AP81" s="227">
        <v>-2.6</v>
      </c>
      <c r="AQ81" s="227">
        <v>-1.9</v>
      </c>
      <c r="AR81" s="227">
        <v>0</v>
      </c>
      <c r="AS81" s="227">
        <v>2</v>
      </c>
      <c r="AT81" s="227">
        <v>-2.1</v>
      </c>
      <c r="AU81" s="227">
        <v>2</v>
      </c>
      <c r="AV81" s="227">
        <v>0</v>
      </c>
      <c r="AW81" s="227">
        <v>-2.8</v>
      </c>
      <c r="AX81" s="227">
        <v>0.8</v>
      </c>
      <c r="AY81" s="227">
        <v>-0.9</v>
      </c>
      <c r="AZ81" s="227">
        <v>-1.9</v>
      </c>
      <c r="BA81" s="227">
        <v>-2</v>
      </c>
      <c r="BB81" s="227">
        <v>-0.7</v>
      </c>
      <c r="BC81" s="227">
        <v>0</v>
      </c>
      <c r="BD81" s="227">
        <v>-2.6</v>
      </c>
      <c r="BE81" s="227">
        <v>-3.3</v>
      </c>
      <c r="BF81" s="227">
        <v>-6.7</v>
      </c>
      <c r="BG81" s="227">
        <v>-5.4</v>
      </c>
      <c r="BH81" s="227">
        <v>1.4</v>
      </c>
      <c r="BI81" s="227">
        <v>0</v>
      </c>
      <c r="BJ81" s="227">
        <v>0</v>
      </c>
      <c r="BK81" s="227">
        <v>0.9</v>
      </c>
      <c r="BL81" s="227">
        <v>2.6</v>
      </c>
      <c r="BM81" s="227">
        <v>5.4</v>
      </c>
      <c r="BN81" s="228"/>
      <c r="BO81" s="226">
        <v>43738</v>
      </c>
      <c r="BP81" s="227">
        <v>-0.2</v>
      </c>
      <c r="BQ81" s="227">
        <v>-1.1000000000000001</v>
      </c>
      <c r="BR81" s="227">
        <v>-2.4</v>
      </c>
      <c r="BS81" s="227">
        <v>1.5</v>
      </c>
      <c r="BT81" s="227">
        <v>0.2</v>
      </c>
      <c r="BU81" s="227">
        <v>1.8</v>
      </c>
      <c r="BV81" s="227">
        <v>0.1</v>
      </c>
      <c r="BW81" s="227">
        <v>0</v>
      </c>
      <c r="BX81" s="227">
        <v>0.1</v>
      </c>
      <c r="BY81" s="227">
        <v>-0.3</v>
      </c>
      <c r="BZ81" s="227">
        <v>0</v>
      </c>
      <c r="CA81" s="227">
        <v>0.1</v>
      </c>
      <c r="CB81" s="227">
        <v>-0.3</v>
      </c>
      <c r="CC81" s="227">
        <v>0</v>
      </c>
      <c r="CD81" s="227">
        <v>-0.2</v>
      </c>
      <c r="CE81" s="227">
        <v>0.2</v>
      </c>
      <c r="CF81" s="227">
        <v>0</v>
      </c>
      <c r="CG81" s="227">
        <v>-0.8</v>
      </c>
      <c r="CH81" s="227">
        <v>0.1</v>
      </c>
      <c r="CI81" s="227">
        <v>0.2</v>
      </c>
      <c r="CJ81" s="227">
        <v>-1.3</v>
      </c>
      <c r="CK81" s="227">
        <v>1.1000000000000001</v>
      </c>
      <c r="CL81" s="227">
        <v>0</v>
      </c>
      <c r="CM81" s="227">
        <v>0.1</v>
      </c>
      <c r="CN81" s="227">
        <v>0</v>
      </c>
      <c r="CO81" s="227">
        <v>0</v>
      </c>
      <c r="CP81" s="227">
        <v>0</v>
      </c>
      <c r="CQ81" s="227">
        <v>0</v>
      </c>
      <c r="CR81" s="227">
        <v>0.6</v>
      </c>
      <c r="CS81" s="227">
        <v>-0.3</v>
      </c>
      <c r="CT81" s="227">
        <v>-0.1</v>
      </c>
      <c r="CU81" s="227">
        <v>0</v>
      </c>
      <c r="CV81" s="209"/>
    </row>
    <row r="82" spans="1:100" s="105" customFormat="1">
      <c r="A82" s="205"/>
      <c r="B82" s="205"/>
      <c r="C82" s="205"/>
      <c r="D82" s="205"/>
      <c r="E82" s="205" t="s">
        <v>203</v>
      </c>
      <c r="F82" s="205">
        <v>1.3</v>
      </c>
      <c r="G82" s="205">
        <v>3.6</v>
      </c>
      <c r="H82" s="205">
        <v>8.3000000000000007</v>
      </c>
      <c r="I82" s="205">
        <v>2</v>
      </c>
      <c r="J82" s="205">
        <v>-6.3000000000000007</v>
      </c>
      <c r="K82" s="205"/>
      <c r="L82" s="241"/>
      <c r="M82" s="241"/>
      <c r="N82" s="241"/>
      <c r="O82" s="241"/>
      <c r="P82" s="242"/>
      <c r="Q82" s="248"/>
      <c r="R82" s="249"/>
      <c r="S82" s="249"/>
      <c r="T82" s="249"/>
      <c r="U82" s="249"/>
      <c r="V82" s="249"/>
      <c r="W82" s="249"/>
      <c r="X82" s="250"/>
      <c r="Y82" s="241"/>
      <c r="Z82" s="226">
        <v>37621</v>
      </c>
      <c r="AA82" s="227">
        <v>7.1</v>
      </c>
      <c r="AB82" s="227">
        <v>22.9</v>
      </c>
      <c r="AC82" s="227">
        <v>-1.3</v>
      </c>
      <c r="AD82" s="227">
        <v>3.6</v>
      </c>
      <c r="AE82" s="227">
        <v>-0.7</v>
      </c>
      <c r="AF82" s="227">
        <v>0</v>
      </c>
      <c r="AG82" s="227">
        <v>-1</v>
      </c>
      <c r="AH82" s="227">
        <v>-0.4</v>
      </c>
      <c r="AI82" s="227">
        <v>1.7</v>
      </c>
      <c r="AJ82" s="227">
        <v>-2.4</v>
      </c>
      <c r="AK82" s="227">
        <v>-0.6</v>
      </c>
      <c r="AL82" s="227">
        <v>-0.2</v>
      </c>
      <c r="AM82" s="227">
        <v>-2.9</v>
      </c>
      <c r="AN82" s="227">
        <v>-1.4</v>
      </c>
      <c r="AO82" s="227">
        <v>-2</v>
      </c>
      <c r="AP82" s="227">
        <v>-2.2999999999999998</v>
      </c>
      <c r="AQ82" s="227">
        <v>-2.1</v>
      </c>
      <c r="AR82" s="227">
        <v>0</v>
      </c>
      <c r="AS82" s="227">
        <v>2.5</v>
      </c>
      <c r="AT82" s="227">
        <v>-1.4</v>
      </c>
      <c r="AU82" s="227">
        <v>3.6</v>
      </c>
      <c r="AV82" s="227">
        <v>0</v>
      </c>
      <c r="AW82" s="227">
        <v>-2.7</v>
      </c>
      <c r="AX82" s="227">
        <v>2.5</v>
      </c>
      <c r="AY82" s="227">
        <v>0.4</v>
      </c>
      <c r="AZ82" s="227">
        <v>-1.8</v>
      </c>
      <c r="BA82" s="227">
        <v>-2</v>
      </c>
      <c r="BB82" s="227">
        <v>-0.9</v>
      </c>
      <c r="BC82" s="227">
        <v>0</v>
      </c>
      <c r="BD82" s="227">
        <v>-2.2999999999999998</v>
      </c>
      <c r="BE82" s="227">
        <v>-2.9</v>
      </c>
      <c r="BF82" s="227">
        <v>-7</v>
      </c>
      <c r="BG82" s="227">
        <v>-5.3</v>
      </c>
      <c r="BH82" s="227">
        <v>1.8</v>
      </c>
      <c r="BI82" s="227">
        <v>0</v>
      </c>
      <c r="BJ82" s="227">
        <v>0</v>
      </c>
      <c r="BK82" s="227">
        <v>0.6</v>
      </c>
      <c r="BL82" s="227">
        <v>2.9</v>
      </c>
      <c r="BM82" s="227">
        <v>6.5</v>
      </c>
      <c r="BN82" s="228"/>
      <c r="BO82" s="226">
        <v>43769</v>
      </c>
      <c r="BP82" s="227">
        <v>-0.1</v>
      </c>
      <c r="BQ82" s="227">
        <v>0.8</v>
      </c>
      <c r="BR82" s="227">
        <v>-0.5</v>
      </c>
      <c r="BS82" s="227">
        <v>0.3</v>
      </c>
      <c r="BT82" s="227">
        <v>0.1</v>
      </c>
      <c r="BU82" s="227">
        <v>1.8</v>
      </c>
      <c r="BV82" s="227">
        <v>0.1</v>
      </c>
      <c r="BW82" s="227">
        <v>0</v>
      </c>
      <c r="BX82" s="227">
        <v>0</v>
      </c>
      <c r="BY82" s="227">
        <v>-0.4</v>
      </c>
      <c r="BZ82" s="227">
        <v>-0.1</v>
      </c>
      <c r="CA82" s="227">
        <v>0</v>
      </c>
      <c r="CB82" s="227">
        <v>0.1</v>
      </c>
      <c r="CC82" s="227">
        <v>-0.1</v>
      </c>
      <c r="CD82" s="227">
        <v>0.4</v>
      </c>
      <c r="CE82" s="227">
        <v>0.1</v>
      </c>
      <c r="CF82" s="227">
        <v>-0.2</v>
      </c>
      <c r="CG82" s="227">
        <v>-1.1000000000000001</v>
      </c>
      <c r="CH82" s="227">
        <v>-0.1</v>
      </c>
      <c r="CI82" s="227">
        <v>0.4</v>
      </c>
      <c r="CJ82" s="227">
        <v>-0.3</v>
      </c>
      <c r="CK82" s="227">
        <v>-0.3</v>
      </c>
      <c r="CL82" s="227">
        <v>0.2</v>
      </c>
      <c r="CM82" s="227">
        <v>-0.1</v>
      </c>
      <c r="CN82" s="227">
        <v>0</v>
      </c>
      <c r="CO82" s="227">
        <v>0</v>
      </c>
      <c r="CP82" s="227">
        <v>0.1</v>
      </c>
      <c r="CQ82" s="227">
        <v>0</v>
      </c>
      <c r="CR82" s="227">
        <v>-0.3</v>
      </c>
      <c r="CS82" s="227">
        <v>-0.1</v>
      </c>
      <c r="CT82" s="227">
        <v>0.3</v>
      </c>
      <c r="CU82" s="227">
        <v>0</v>
      </c>
      <c r="CV82" s="209"/>
    </row>
    <row r="83" spans="1:100" s="105" customFormat="1">
      <c r="A83" s="205"/>
      <c r="B83" s="205"/>
      <c r="C83" s="205"/>
      <c r="D83" s="205"/>
      <c r="E83" s="205" t="s">
        <v>301</v>
      </c>
      <c r="F83" s="205">
        <v>0.4</v>
      </c>
      <c r="G83" s="205">
        <v>5.8</v>
      </c>
      <c r="H83" s="205">
        <v>16.399999999999999</v>
      </c>
      <c r="I83" s="205">
        <v>0</v>
      </c>
      <c r="J83" s="205">
        <v>-16.399999999999999</v>
      </c>
      <c r="K83" s="205"/>
      <c r="L83" s="241"/>
      <c r="M83" s="241"/>
      <c r="N83" s="241"/>
      <c r="O83" s="241"/>
      <c r="P83" s="242"/>
      <c r="Q83" s="248"/>
      <c r="R83" s="249"/>
      <c r="S83" s="249"/>
      <c r="T83" s="249"/>
      <c r="U83" s="249"/>
      <c r="V83" s="249"/>
      <c r="W83" s="249"/>
      <c r="X83" s="250"/>
      <c r="Y83" s="241"/>
      <c r="Z83" s="226">
        <v>37652</v>
      </c>
      <c r="AA83" s="227">
        <v>3.8</v>
      </c>
      <c r="AB83" s="227">
        <v>31.7</v>
      </c>
      <c r="AC83" s="227">
        <v>-0.8</v>
      </c>
      <c r="AD83" s="227">
        <v>4.5</v>
      </c>
      <c r="AE83" s="227">
        <v>-0.3</v>
      </c>
      <c r="AF83" s="227">
        <v>0.5</v>
      </c>
      <c r="AG83" s="227">
        <v>-0.8</v>
      </c>
      <c r="AH83" s="227">
        <v>-1</v>
      </c>
      <c r="AI83" s="227">
        <v>1.3</v>
      </c>
      <c r="AJ83" s="227">
        <v>-1</v>
      </c>
      <c r="AK83" s="227">
        <v>-0.1</v>
      </c>
      <c r="AL83" s="227">
        <v>-0.2</v>
      </c>
      <c r="AM83" s="227">
        <v>-3</v>
      </c>
      <c r="AN83" s="227">
        <v>-1.1000000000000001</v>
      </c>
      <c r="AO83" s="227">
        <v>-1.8</v>
      </c>
      <c r="AP83" s="227">
        <v>-2.1</v>
      </c>
      <c r="AQ83" s="227">
        <v>-1</v>
      </c>
      <c r="AR83" s="227">
        <v>24.6</v>
      </c>
      <c r="AS83" s="227">
        <v>3.7</v>
      </c>
      <c r="AT83" s="227">
        <v>-1.2</v>
      </c>
      <c r="AU83" s="227">
        <v>5.4</v>
      </c>
      <c r="AV83" s="227">
        <v>0</v>
      </c>
      <c r="AW83" s="227">
        <v>-2</v>
      </c>
      <c r="AX83" s="227">
        <v>4.4000000000000004</v>
      </c>
      <c r="AY83" s="227">
        <v>0.8</v>
      </c>
      <c r="AZ83" s="227">
        <v>-1.9</v>
      </c>
      <c r="BA83" s="227">
        <v>-1.5</v>
      </c>
      <c r="BB83" s="227">
        <v>-1.3</v>
      </c>
      <c r="BC83" s="227">
        <v>0</v>
      </c>
      <c r="BD83" s="227">
        <v>-2.5</v>
      </c>
      <c r="BE83" s="227">
        <v>-3.3</v>
      </c>
      <c r="BF83" s="227">
        <v>-6.6</v>
      </c>
      <c r="BG83" s="227">
        <v>-3.5</v>
      </c>
      <c r="BH83" s="227">
        <v>1.3</v>
      </c>
      <c r="BI83" s="227">
        <v>9.1999999999999993</v>
      </c>
      <c r="BJ83" s="227">
        <v>0</v>
      </c>
      <c r="BK83" s="227">
        <v>0.1</v>
      </c>
      <c r="BL83" s="227">
        <v>3.7</v>
      </c>
      <c r="BM83" s="227">
        <v>9.1999999999999993</v>
      </c>
      <c r="BN83" s="228"/>
      <c r="BO83" s="226">
        <v>43799</v>
      </c>
      <c r="BP83" s="227">
        <v>-0.5</v>
      </c>
      <c r="BQ83" s="227">
        <v>0.1</v>
      </c>
      <c r="BR83" s="227">
        <v>-1.6</v>
      </c>
      <c r="BS83" s="227">
        <v>-1.6</v>
      </c>
      <c r="BT83" s="227">
        <v>-0.3</v>
      </c>
      <c r="BU83" s="227">
        <v>1.8</v>
      </c>
      <c r="BV83" s="227">
        <v>0</v>
      </c>
      <c r="BW83" s="227">
        <v>-0.1</v>
      </c>
      <c r="BX83" s="227">
        <v>0</v>
      </c>
      <c r="BY83" s="227">
        <v>-0.2</v>
      </c>
      <c r="BZ83" s="227">
        <v>0</v>
      </c>
      <c r="CA83" s="227">
        <v>0</v>
      </c>
      <c r="CB83" s="227">
        <v>0.1</v>
      </c>
      <c r="CC83" s="227">
        <v>-0.1</v>
      </c>
      <c r="CD83" s="227">
        <v>-1</v>
      </c>
      <c r="CE83" s="227">
        <v>-1</v>
      </c>
      <c r="CF83" s="227">
        <v>0.2</v>
      </c>
      <c r="CG83" s="227">
        <v>-1.9</v>
      </c>
      <c r="CH83" s="227">
        <v>-0.2</v>
      </c>
      <c r="CI83" s="227">
        <v>0.8</v>
      </c>
      <c r="CJ83" s="227">
        <v>-0.3</v>
      </c>
      <c r="CK83" s="227">
        <v>-0.2</v>
      </c>
      <c r="CL83" s="227">
        <v>0</v>
      </c>
      <c r="CM83" s="227">
        <v>0</v>
      </c>
      <c r="CN83" s="227">
        <v>0</v>
      </c>
      <c r="CO83" s="227">
        <v>0</v>
      </c>
      <c r="CP83" s="227">
        <v>0.3</v>
      </c>
      <c r="CQ83" s="227">
        <v>0</v>
      </c>
      <c r="CR83" s="227">
        <v>-0.2</v>
      </c>
      <c r="CS83" s="227">
        <v>0.2</v>
      </c>
      <c r="CT83" s="227">
        <v>1.1000000000000001</v>
      </c>
      <c r="CU83" s="227">
        <v>0.1</v>
      </c>
      <c r="CV83" s="209"/>
    </row>
    <row r="84" spans="1:100" s="105" customFormat="1">
      <c r="A84" s="205"/>
      <c r="B84" s="205"/>
      <c r="C84" s="205"/>
      <c r="D84" s="205"/>
      <c r="E84" s="205" t="s">
        <v>186</v>
      </c>
      <c r="F84" s="205">
        <v>5.0999999999999996</v>
      </c>
      <c r="G84" s="205">
        <v>15.8</v>
      </c>
      <c r="H84" s="205">
        <v>18.5</v>
      </c>
      <c r="I84" s="205">
        <v>-0.1</v>
      </c>
      <c r="J84" s="205">
        <v>-18.600000000000001</v>
      </c>
      <c r="K84" s="205"/>
      <c r="L84" s="241"/>
      <c r="M84" s="241"/>
      <c r="N84" s="241"/>
      <c r="O84" s="241"/>
      <c r="P84" s="242"/>
      <c r="Q84" s="248"/>
      <c r="R84" s="249"/>
      <c r="S84" s="249"/>
      <c r="T84" s="249"/>
      <c r="U84" s="249"/>
      <c r="V84" s="249"/>
      <c r="W84" s="249"/>
      <c r="X84" s="250"/>
      <c r="Y84" s="241"/>
      <c r="Z84" s="226">
        <v>37680</v>
      </c>
      <c r="AA84" s="227">
        <v>2.5</v>
      </c>
      <c r="AB84" s="227">
        <v>44.2</v>
      </c>
      <c r="AC84" s="227">
        <v>0.6</v>
      </c>
      <c r="AD84" s="227">
        <v>5.6</v>
      </c>
      <c r="AE84" s="227">
        <v>-0.4</v>
      </c>
      <c r="AF84" s="227">
        <v>0.7</v>
      </c>
      <c r="AG84" s="227">
        <v>-0.5</v>
      </c>
      <c r="AH84" s="227">
        <v>-0.9</v>
      </c>
      <c r="AI84" s="227">
        <v>0.8</v>
      </c>
      <c r="AJ84" s="227">
        <v>0.4</v>
      </c>
      <c r="AK84" s="227">
        <v>-0.3</v>
      </c>
      <c r="AL84" s="227">
        <v>-0.5</v>
      </c>
      <c r="AM84" s="227">
        <v>-2.4</v>
      </c>
      <c r="AN84" s="227">
        <v>-0.5</v>
      </c>
      <c r="AO84" s="227">
        <v>-1.8</v>
      </c>
      <c r="AP84" s="227">
        <v>-3</v>
      </c>
      <c r="AQ84" s="227">
        <v>-0.7</v>
      </c>
      <c r="AR84" s="227">
        <v>33</v>
      </c>
      <c r="AS84" s="227">
        <v>5.2</v>
      </c>
      <c r="AT84" s="227">
        <v>-0.5</v>
      </c>
      <c r="AU84" s="227">
        <v>8.9</v>
      </c>
      <c r="AV84" s="227">
        <v>0</v>
      </c>
      <c r="AW84" s="227">
        <v>-1.6</v>
      </c>
      <c r="AX84" s="227">
        <v>6.7</v>
      </c>
      <c r="AY84" s="227">
        <v>2.1</v>
      </c>
      <c r="AZ84" s="227">
        <v>-1.5</v>
      </c>
      <c r="BA84" s="227">
        <v>-1.4</v>
      </c>
      <c r="BB84" s="227">
        <v>-0.8</v>
      </c>
      <c r="BC84" s="227">
        <v>0</v>
      </c>
      <c r="BD84" s="227">
        <v>-1.7</v>
      </c>
      <c r="BE84" s="227">
        <v>-3</v>
      </c>
      <c r="BF84" s="227">
        <v>-6.9</v>
      </c>
      <c r="BG84" s="227">
        <v>-4.8</v>
      </c>
      <c r="BH84" s="227">
        <v>1.5</v>
      </c>
      <c r="BI84" s="227">
        <v>7.4</v>
      </c>
      <c r="BJ84" s="227">
        <v>0</v>
      </c>
      <c r="BK84" s="227">
        <v>0.5</v>
      </c>
      <c r="BL84" s="227">
        <v>4.0999999999999996</v>
      </c>
      <c r="BM84" s="227">
        <v>9.1999999999999993</v>
      </c>
      <c r="BN84" s="228"/>
      <c r="BO84" s="226">
        <v>43830</v>
      </c>
      <c r="BP84" s="227">
        <v>-0.8</v>
      </c>
      <c r="BQ84" s="227">
        <v>3.8</v>
      </c>
      <c r="BR84" s="227">
        <v>-1.3</v>
      </c>
      <c r="BS84" s="227">
        <v>-0.9</v>
      </c>
      <c r="BT84" s="227">
        <v>0.1</v>
      </c>
      <c r="BU84" s="227">
        <v>-0.5</v>
      </c>
      <c r="BV84" s="227">
        <v>0.1</v>
      </c>
      <c r="BW84" s="227">
        <v>0</v>
      </c>
      <c r="BX84" s="227">
        <v>0.1</v>
      </c>
      <c r="BY84" s="227">
        <v>-0.7</v>
      </c>
      <c r="BZ84" s="227">
        <v>-0.1</v>
      </c>
      <c r="CA84" s="227">
        <v>-0.1</v>
      </c>
      <c r="CB84" s="227">
        <v>0.5</v>
      </c>
      <c r="CC84" s="227">
        <v>0</v>
      </c>
      <c r="CD84" s="227">
        <v>0.7</v>
      </c>
      <c r="CE84" s="227">
        <v>-0.8</v>
      </c>
      <c r="CF84" s="227">
        <v>0.1</v>
      </c>
      <c r="CG84" s="227">
        <v>-1</v>
      </c>
      <c r="CH84" s="227">
        <v>-0.1</v>
      </c>
      <c r="CI84" s="227">
        <v>0.7</v>
      </c>
      <c r="CJ84" s="227">
        <v>0.4</v>
      </c>
      <c r="CK84" s="227">
        <v>-0.1</v>
      </c>
      <c r="CL84" s="227">
        <v>-0.1</v>
      </c>
      <c r="CM84" s="227">
        <v>0.1</v>
      </c>
      <c r="CN84" s="227">
        <v>0</v>
      </c>
      <c r="CO84" s="227">
        <v>-0.2</v>
      </c>
      <c r="CP84" s="227">
        <v>-0.1</v>
      </c>
      <c r="CQ84" s="227">
        <v>0</v>
      </c>
      <c r="CR84" s="227">
        <v>0</v>
      </c>
      <c r="CS84" s="227">
        <v>0.3</v>
      </c>
      <c r="CT84" s="227">
        <v>2.2000000000000002</v>
      </c>
      <c r="CU84" s="227">
        <v>0</v>
      </c>
      <c r="CV84" s="209"/>
    </row>
    <row r="85" spans="1:100" s="105" customFormat="1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41"/>
      <c r="M85" s="241"/>
      <c r="N85" s="241"/>
      <c r="O85" s="241"/>
      <c r="P85" s="242"/>
      <c r="Q85" s="248"/>
      <c r="R85" s="249"/>
      <c r="S85" s="249"/>
      <c r="T85" s="249"/>
      <c r="U85" s="249"/>
      <c r="V85" s="249"/>
      <c r="W85" s="249"/>
      <c r="X85" s="250"/>
      <c r="Y85" s="241"/>
      <c r="Z85" s="226">
        <v>37711</v>
      </c>
      <c r="AA85" s="227">
        <v>2.8</v>
      </c>
      <c r="AB85" s="227">
        <v>49.9</v>
      </c>
      <c r="AC85" s="227">
        <v>0.4</v>
      </c>
      <c r="AD85" s="227">
        <v>7.3</v>
      </c>
      <c r="AE85" s="227">
        <v>0</v>
      </c>
      <c r="AF85" s="227">
        <v>1.2</v>
      </c>
      <c r="AG85" s="227">
        <v>-0.3</v>
      </c>
      <c r="AH85" s="227">
        <v>-0.9</v>
      </c>
      <c r="AI85" s="227">
        <v>0.6</v>
      </c>
      <c r="AJ85" s="227">
        <v>1.9</v>
      </c>
      <c r="AK85" s="227">
        <v>-0.2</v>
      </c>
      <c r="AL85" s="227">
        <v>-0.7</v>
      </c>
      <c r="AM85" s="227">
        <v>-2.4</v>
      </c>
      <c r="AN85" s="227">
        <v>-0.3</v>
      </c>
      <c r="AO85" s="227">
        <v>-1.3</v>
      </c>
      <c r="AP85" s="227">
        <v>-2.6</v>
      </c>
      <c r="AQ85" s="227">
        <v>-0.7</v>
      </c>
      <c r="AR85" s="227">
        <v>30.4</v>
      </c>
      <c r="AS85" s="227">
        <v>6.8</v>
      </c>
      <c r="AT85" s="227">
        <v>-1.6</v>
      </c>
      <c r="AU85" s="227">
        <v>8.6</v>
      </c>
      <c r="AV85" s="227">
        <v>0</v>
      </c>
      <c r="AW85" s="227">
        <v>-1.3</v>
      </c>
      <c r="AX85" s="227">
        <v>8.9</v>
      </c>
      <c r="AY85" s="227">
        <v>4</v>
      </c>
      <c r="AZ85" s="227">
        <v>-1.1000000000000001</v>
      </c>
      <c r="BA85" s="227">
        <v>-1.4</v>
      </c>
      <c r="BB85" s="227">
        <v>-1.4</v>
      </c>
      <c r="BC85" s="227">
        <v>0</v>
      </c>
      <c r="BD85" s="227">
        <v>-1.7</v>
      </c>
      <c r="BE85" s="227">
        <v>-2.2000000000000002</v>
      </c>
      <c r="BF85" s="227">
        <v>-6.2</v>
      </c>
      <c r="BG85" s="227">
        <v>-3.6</v>
      </c>
      <c r="BH85" s="227">
        <v>1.6</v>
      </c>
      <c r="BI85" s="227">
        <v>8.8000000000000007</v>
      </c>
      <c r="BJ85" s="227">
        <v>0</v>
      </c>
      <c r="BK85" s="227">
        <v>0.6</v>
      </c>
      <c r="BL85" s="227">
        <v>4.0999999999999996</v>
      </c>
      <c r="BM85" s="227">
        <v>9.3000000000000007</v>
      </c>
      <c r="BN85" s="228"/>
      <c r="BO85" s="226">
        <v>43861</v>
      </c>
      <c r="BP85" s="227">
        <v>-0.6</v>
      </c>
      <c r="BQ85" s="227">
        <v>4.3</v>
      </c>
      <c r="BR85" s="227">
        <v>0</v>
      </c>
      <c r="BS85" s="227">
        <v>0.4</v>
      </c>
      <c r="BT85" s="227">
        <v>0.1</v>
      </c>
      <c r="BU85" s="227">
        <v>-0.2</v>
      </c>
      <c r="BV85" s="227">
        <v>0.1</v>
      </c>
      <c r="BW85" s="227">
        <v>0</v>
      </c>
      <c r="BX85" s="227">
        <v>0.1</v>
      </c>
      <c r="BY85" s="227">
        <v>0</v>
      </c>
      <c r="BZ85" s="227">
        <v>0.1</v>
      </c>
      <c r="CA85" s="227">
        <v>-0.1</v>
      </c>
      <c r="CB85" s="227">
        <v>0.2</v>
      </c>
      <c r="CC85" s="227">
        <v>0</v>
      </c>
      <c r="CD85" s="227">
        <v>1.8</v>
      </c>
      <c r="CE85" s="227">
        <v>-0.4</v>
      </c>
      <c r="CF85" s="227">
        <v>-0.1</v>
      </c>
      <c r="CG85" s="227">
        <v>-0.1</v>
      </c>
      <c r="CH85" s="227">
        <v>-0.1</v>
      </c>
      <c r="CI85" s="227">
        <v>-0.1</v>
      </c>
      <c r="CJ85" s="227">
        <v>-0.6</v>
      </c>
      <c r="CK85" s="227">
        <v>0.6</v>
      </c>
      <c r="CL85" s="227">
        <v>0</v>
      </c>
      <c r="CM85" s="227">
        <v>-0.1</v>
      </c>
      <c r="CN85" s="227">
        <v>0.1</v>
      </c>
      <c r="CO85" s="227">
        <v>0.2</v>
      </c>
      <c r="CP85" s="227">
        <v>-0.3</v>
      </c>
      <c r="CQ85" s="227">
        <v>-0.4</v>
      </c>
      <c r="CR85" s="227">
        <v>-0.2</v>
      </c>
      <c r="CS85" s="227">
        <v>0.1</v>
      </c>
      <c r="CT85" s="227">
        <v>1</v>
      </c>
      <c r="CU85" s="227">
        <v>0.1</v>
      </c>
      <c r="CV85" s="209"/>
    </row>
    <row r="86" spans="1:100" s="105" customFormat="1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41"/>
      <c r="M86" s="328" t="s">
        <v>305</v>
      </c>
      <c r="N86" s="329"/>
      <c r="O86" s="329"/>
      <c r="P86" s="329"/>
      <c r="Q86" s="329"/>
      <c r="R86" s="329"/>
      <c r="S86" s="329"/>
      <c r="T86" s="329"/>
      <c r="U86" s="330"/>
      <c r="V86" s="249"/>
      <c r="W86" s="249"/>
      <c r="X86" s="250"/>
      <c r="Y86" s="241"/>
      <c r="Z86" s="226">
        <v>37741</v>
      </c>
      <c r="AA86" s="227">
        <v>3.2</v>
      </c>
      <c r="AB86" s="227">
        <v>35.6</v>
      </c>
      <c r="AC86" s="227">
        <v>3.1</v>
      </c>
      <c r="AD86" s="227">
        <v>6.8</v>
      </c>
      <c r="AE86" s="227">
        <v>0.6</v>
      </c>
      <c r="AF86" s="227">
        <v>2</v>
      </c>
      <c r="AG86" s="227">
        <v>-0.4</v>
      </c>
      <c r="AH86" s="227">
        <v>-0.6</v>
      </c>
      <c r="AI86" s="227">
        <v>0.4</v>
      </c>
      <c r="AJ86" s="227">
        <v>1.9</v>
      </c>
      <c r="AK86" s="227">
        <v>0.3</v>
      </c>
      <c r="AL86" s="227">
        <v>-1.5</v>
      </c>
      <c r="AM86" s="227">
        <v>-1.1000000000000001</v>
      </c>
      <c r="AN86" s="227">
        <v>-0.3</v>
      </c>
      <c r="AO86" s="227">
        <v>-1.6</v>
      </c>
      <c r="AP86" s="227">
        <v>-2.2999999999999998</v>
      </c>
      <c r="AQ86" s="227">
        <v>-0.6</v>
      </c>
      <c r="AR86" s="227">
        <v>24.2</v>
      </c>
      <c r="AS86" s="227">
        <v>5.2</v>
      </c>
      <c r="AT86" s="227">
        <v>-0.6</v>
      </c>
      <c r="AU86" s="227">
        <v>5.5</v>
      </c>
      <c r="AV86" s="227">
        <v>0</v>
      </c>
      <c r="AW86" s="227">
        <v>-1.4</v>
      </c>
      <c r="AX86" s="227">
        <v>9.8000000000000007</v>
      </c>
      <c r="AY86" s="227">
        <v>4.2</v>
      </c>
      <c r="AZ86" s="227">
        <v>-0.6</v>
      </c>
      <c r="BA86" s="227">
        <v>-0.8</v>
      </c>
      <c r="BB86" s="227">
        <v>-0.8</v>
      </c>
      <c r="BC86" s="227">
        <v>0</v>
      </c>
      <c r="BD86" s="227">
        <v>-1.3</v>
      </c>
      <c r="BE86" s="227">
        <v>-2.5</v>
      </c>
      <c r="BF86" s="227">
        <v>-6.5</v>
      </c>
      <c r="BG86" s="227">
        <v>-2.1</v>
      </c>
      <c r="BH86" s="227">
        <v>2</v>
      </c>
      <c r="BI86" s="227">
        <v>18</v>
      </c>
      <c r="BJ86" s="227">
        <v>0</v>
      </c>
      <c r="BK86" s="227">
        <v>1.1000000000000001</v>
      </c>
      <c r="BL86" s="227">
        <v>3.1</v>
      </c>
      <c r="BM86" s="227">
        <v>3.9</v>
      </c>
      <c r="BN86" s="228"/>
      <c r="BO86" s="226">
        <v>43890</v>
      </c>
      <c r="BP86" s="227">
        <v>0</v>
      </c>
      <c r="BQ86" s="227">
        <v>-11</v>
      </c>
      <c r="BR86" s="227">
        <v>0</v>
      </c>
      <c r="BS86" s="227">
        <v>0.4</v>
      </c>
      <c r="BT86" s="227">
        <v>0.4</v>
      </c>
      <c r="BU86" s="227">
        <v>0.2</v>
      </c>
      <c r="BV86" s="227">
        <v>-0.3</v>
      </c>
      <c r="BW86" s="227">
        <v>0.1</v>
      </c>
      <c r="BX86" s="227">
        <v>0</v>
      </c>
      <c r="BY86" s="227">
        <v>-0.1</v>
      </c>
      <c r="BZ86" s="227">
        <v>-0.1</v>
      </c>
      <c r="CA86" s="227">
        <v>-0.1</v>
      </c>
      <c r="CB86" s="227">
        <v>0</v>
      </c>
      <c r="CC86" s="227">
        <v>-0.2</v>
      </c>
      <c r="CD86" s="227">
        <v>-4.4000000000000004</v>
      </c>
      <c r="CE86" s="227">
        <v>-0.5</v>
      </c>
      <c r="CF86" s="227">
        <v>0.3</v>
      </c>
      <c r="CG86" s="227">
        <v>-0.6</v>
      </c>
      <c r="CH86" s="227">
        <v>-0.2</v>
      </c>
      <c r="CI86" s="227">
        <v>-0.3</v>
      </c>
      <c r="CJ86" s="227">
        <v>-1.4</v>
      </c>
      <c r="CK86" s="227">
        <v>-1.5</v>
      </c>
      <c r="CL86" s="227">
        <v>-0.2</v>
      </c>
      <c r="CM86" s="227">
        <v>0</v>
      </c>
      <c r="CN86" s="227">
        <v>-0.1</v>
      </c>
      <c r="CO86" s="227">
        <v>0</v>
      </c>
      <c r="CP86" s="227">
        <v>0.3</v>
      </c>
      <c r="CQ86" s="227">
        <v>-0.3</v>
      </c>
      <c r="CR86" s="227">
        <v>-0.3</v>
      </c>
      <c r="CS86" s="227">
        <v>-0.2</v>
      </c>
      <c r="CT86" s="227">
        <v>-1.1000000000000001</v>
      </c>
      <c r="CU86" s="227">
        <v>-0.1</v>
      </c>
      <c r="CV86" s="209"/>
    </row>
    <row r="87" spans="1:100" s="105" customFormat="1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41"/>
      <c r="M87" s="241"/>
      <c r="N87" s="241"/>
      <c r="O87" s="241"/>
      <c r="P87" s="242"/>
      <c r="Q87" s="248"/>
      <c r="R87" s="249"/>
      <c r="S87" s="249"/>
      <c r="T87" s="249"/>
      <c r="U87" s="249"/>
      <c r="V87" s="249"/>
      <c r="W87" s="249"/>
      <c r="X87" s="250"/>
      <c r="Y87" s="241"/>
      <c r="Z87" s="226">
        <v>37772</v>
      </c>
      <c r="AA87" s="227">
        <v>3.4</v>
      </c>
      <c r="AB87" s="227">
        <v>20.399999999999999</v>
      </c>
      <c r="AC87" s="227">
        <v>2.2999999999999998</v>
      </c>
      <c r="AD87" s="227">
        <v>8.6999999999999993</v>
      </c>
      <c r="AE87" s="227">
        <v>0.5</v>
      </c>
      <c r="AF87" s="227">
        <v>1.7</v>
      </c>
      <c r="AG87" s="227">
        <v>-0.3</v>
      </c>
      <c r="AH87" s="227">
        <v>-0.7</v>
      </c>
      <c r="AI87" s="227">
        <v>0.2</v>
      </c>
      <c r="AJ87" s="227">
        <v>1.8</v>
      </c>
      <c r="AK87" s="227">
        <v>-0.3</v>
      </c>
      <c r="AL87" s="227">
        <v>-0.7</v>
      </c>
      <c r="AM87" s="227">
        <v>-1.4</v>
      </c>
      <c r="AN87" s="227">
        <v>-0.3</v>
      </c>
      <c r="AO87" s="227">
        <v>-1.2</v>
      </c>
      <c r="AP87" s="227">
        <v>-3</v>
      </c>
      <c r="AQ87" s="227">
        <v>0.8</v>
      </c>
      <c r="AR87" s="227">
        <v>12.9</v>
      </c>
      <c r="AS87" s="227">
        <v>2.8</v>
      </c>
      <c r="AT87" s="227">
        <v>0.4</v>
      </c>
      <c r="AU87" s="227">
        <v>2.2999999999999998</v>
      </c>
      <c r="AV87" s="227">
        <v>0</v>
      </c>
      <c r="AW87" s="227">
        <v>-2</v>
      </c>
      <c r="AX87" s="227">
        <v>9.6</v>
      </c>
      <c r="AY87" s="227">
        <v>4.5999999999999996</v>
      </c>
      <c r="AZ87" s="227">
        <v>0.1</v>
      </c>
      <c r="BA87" s="227">
        <v>-0.2</v>
      </c>
      <c r="BB87" s="227">
        <v>-0.3</v>
      </c>
      <c r="BC87" s="227">
        <v>0</v>
      </c>
      <c r="BD87" s="227">
        <v>-1.7</v>
      </c>
      <c r="BE87" s="227">
        <v>-2.4</v>
      </c>
      <c r="BF87" s="227">
        <v>-6.5</v>
      </c>
      <c r="BG87" s="227">
        <v>-2.5</v>
      </c>
      <c r="BH87" s="227">
        <v>2.6</v>
      </c>
      <c r="BI87" s="227">
        <v>11.5</v>
      </c>
      <c r="BJ87" s="227">
        <v>0</v>
      </c>
      <c r="BK87" s="227">
        <v>0.8</v>
      </c>
      <c r="BL87" s="227">
        <v>3.6</v>
      </c>
      <c r="BM87" s="227">
        <v>4</v>
      </c>
      <c r="BN87" s="228"/>
      <c r="BO87" s="226">
        <v>43921</v>
      </c>
      <c r="BP87" s="227">
        <v>0.3</v>
      </c>
      <c r="BQ87" s="227">
        <v>-17</v>
      </c>
      <c r="BR87" s="227">
        <v>0.4</v>
      </c>
      <c r="BS87" s="227">
        <v>-1.3</v>
      </c>
      <c r="BT87" s="227">
        <v>-0.1</v>
      </c>
      <c r="BU87" s="227">
        <v>-0.5</v>
      </c>
      <c r="BV87" s="227">
        <v>0.1</v>
      </c>
      <c r="BW87" s="227">
        <v>-0.2</v>
      </c>
      <c r="BX87" s="227">
        <v>0.4</v>
      </c>
      <c r="BY87" s="227">
        <v>-0.3</v>
      </c>
      <c r="BZ87" s="227">
        <v>-0.5</v>
      </c>
      <c r="CA87" s="227">
        <v>-0.1</v>
      </c>
      <c r="CB87" s="227">
        <v>0.9</v>
      </c>
      <c r="CC87" s="227">
        <v>0.1</v>
      </c>
      <c r="CD87" s="227">
        <v>-7.8</v>
      </c>
      <c r="CE87" s="227">
        <v>-1.4</v>
      </c>
      <c r="CF87" s="227">
        <v>0</v>
      </c>
      <c r="CG87" s="227">
        <v>-1.9</v>
      </c>
      <c r="CH87" s="227">
        <v>-0.5</v>
      </c>
      <c r="CI87" s="227">
        <v>-0.9</v>
      </c>
      <c r="CJ87" s="227">
        <v>-1.9</v>
      </c>
      <c r="CK87" s="227">
        <v>-3.5</v>
      </c>
      <c r="CL87" s="227">
        <v>-0.3</v>
      </c>
      <c r="CM87" s="227">
        <v>-0.1</v>
      </c>
      <c r="CN87" s="227">
        <v>0.2</v>
      </c>
      <c r="CO87" s="227">
        <v>-0.1</v>
      </c>
      <c r="CP87" s="227">
        <v>-0.1</v>
      </c>
      <c r="CQ87" s="227">
        <v>-0.5</v>
      </c>
      <c r="CR87" s="227">
        <v>0.3</v>
      </c>
      <c r="CS87" s="227">
        <v>-0.4</v>
      </c>
      <c r="CT87" s="227">
        <v>-2.6</v>
      </c>
      <c r="CU87" s="227">
        <v>-0.4</v>
      </c>
      <c r="CV87" s="209"/>
    </row>
    <row r="88" spans="1:100" s="105" customFormat="1">
      <c r="A88" s="205"/>
      <c r="B88" s="205"/>
      <c r="C88" s="205"/>
      <c r="D88" s="337" t="s">
        <v>1</v>
      </c>
      <c r="E88" s="339">
        <v>45961</v>
      </c>
      <c r="F88" s="339">
        <v>45991</v>
      </c>
      <c r="G88" s="339">
        <v>46022</v>
      </c>
      <c r="H88" s="339">
        <v>46053</v>
      </c>
      <c r="I88" s="339">
        <v>46054</v>
      </c>
      <c r="J88" s="205"/>
      <c r="K88" s="205"/>
      <c r="L88" s="241"/>
      <c r="M88" s="241"/>
      <c r="N88" s="241"/>
      <c r="O88" s="241"/>
      <c r="P88" s="242"/>
      <c r="Q88" s="248"/>
      <c r="R88" s="249"/>
      <c r="S88" s="249"/>
      <c r="T88" s="249"/>
      <c r="U88" s="249"/>
      <c r="V88" s="249"/>
      <c r="W88" s="249"/>
      <c r="X88" s="250"/>
      <c r="Y88" s="241"/>
      <c r="Z88" s="226">
        <v>37802</v>
      </c>
      <c r="AA88" s="227">
        <v>3.2</v>
      </c>
      <c r="AB88" s="227">
        <v>10.1</v>
      </c>
      <c r="AC88" s="227">
        <v>3.6</v>
      </c>
      <c r="AD88" s="227">
        <v>7.4</v>
      </c>
      <c r="AE88" s="227">
        <v>0.2</v>
      </c>
      <c r="AF88" s="227">
        <v>1.8</v>
      </c>
      <c r="AG88" s="227">
        <v>-0.5</v>
      </c>
      <c r="AH88" s="227">
        <v>-1</v>
      </c>
      <c r="AI88" s="227">
        <v>0</v>
      </c>
      <c r="AJ88" s="227">
        <v>1.3</v>
      </c>
      <c r="AK88" s="227">
        <v>-0.2</v>
      </c>
      <c r="AL88" s="227">
        <v>0</v>
      </c>
      <c r="AM88" s="227">
        <v>-0.2</v>
      </c>
      <c r="AN88" s="227">
        <v>-0.5</v>
      </c>
      <c r="AO88" s="227">
        <v>-1.4</v>
      </c>
      <c r="AP88" s="227">
        <v>-2</v>
      </c>
      <c r="AQ88" s="227">
        <v>1.1000000000000001</v>
      </c>
      <c r="AR88" s="227">
        <v>10.3</v>
      </c>
      <c r="AS88" s="227">
        <v>2</v>
      </c>
      <c r="AT88" s="227">
        <v>-0.3</v>
      </c>
      <c r="AU88" s="227">
        <v>1.1000000000000001</v>
      </c>
      <c r="AV88" s="227">
        <v>0</v>
      </c>
      <c r="AW88" s="227">
        <v>-1.9</v>
      </c>
      <c r="AX88" s="227">
        <v>9.3000000000000007</v>
      </c>
      <c r="AY88" s="227">
        <v>5</v>
      </c>
      <c r="AZ88" s="227">
        <v>0.1</v>
      </c>
      <c r="BA88" s="227">
        <v>-0.3</v>
      </c>
      <c r="BB88" s="227">
        <v>-0.3</v>
      </c>
      <c r="BC88" s="227">
        <v>0</v>
      </c>
      <c r="BD88" s="227">
        <v>-2</v>
      </c>
      <c r="BE88" s="227">
        <v>-2.2999999999999998</v>
      </c>
      <c r="BF88" s="227">
        <v>-5.8</v>
      </c>
      <c r="BG88" s="227">
        <v>-1.9</v>
      </c>
      <c r="BH88" s="227">
        <v>1.9</v>
      </c>
      <c r="BI88" s="227">
        <v>9.1999999999999993</v>
      </c>
      <c r="BJ88" s="227">
        <v>0</v>
      </c>
      <c r="BK88" s="227">
        <v>0.7</v>
      </c>
      <c r="BL88" s="227">
        <v>3.9</v>
      </c>
      <c r="BM88" s="227">
        <v>3.9</v>
      </c>
      <c r="BN88" s="228"/>
      <c r="BO88" s="226">
        <v>43951</v>
      </c>
      <c r="BP88" s="227">
        <v>-2.2999999999999998</v>
      </c>
      <c r="BQ88" s="227">
        <v>-35.700000000000003</v>
      </c>
      <c r="BR88" s="227">
        <v>-0.8</v>
      </c>
      <c r="BS88" s="227">
        <v>-0.2</v>
      </c>
      <c r="BT88" s="227">
        <v>-0.1</v>
      </c>
      <c r="BU88" s="227">
        <v>-0.2</v>
      </c>
      <c r="BV88" s="227">
        <v>-0.1</v>
      </c>
      <c r="BW88" s="227">
        <v>0</v>
      </c>
      <c r="BX88" s="227">
        <v>0</v>
      </c>
      <c r="BY88" s="227">
        <v>-1.3</v>
      </c>
      <c r="BZ88" s="227">
        <v>-0.3</v>
      </c>
      <c r="CA88" s="227">
        <v>-0.4</v>
      </c>
      <c r="CB88" s="227">
        <v>-2.2999999999999998</v>
      </c>
      <c r="CC88" s="227">
        <v>-0.2</v>
      </c>
      <c r="CD88" s="227">
        <v>-9</v>
      </c>
      <c r="CE88" s="227">
        <v>-3</v>
      </c>
      <c r="CF88" s="227">
        <v>0.3</v>
      </c>
      <c r="CG88" s="227">
        <v>-5.2</v>
      </c>
      <c r="CH88" s="227">
        <v>-0.6</v>
      </c>
      <c r="CI88" s="227">
        <v>-1.4</v>
      </c>
      <c r="CJ88" s="227">
        <v>-1.6</v>
      </c>
      <c r="CK88" s="227">
        <v>-2.2000000000000002</v>
      </c>
      <c r="CL88" s="227">
        <v>-0.1</v>
      </c>
      <c r="CM88" s="227">
        <v>-0.1</v>
      </c>
      <c r="CN88" s="227">
        <v>-0.1</v>
      </c>
      <c r="CO88" s="227">
        <v>-0.1</v>
      </c>
      <c r="CP88" s="227">
        <v>0.1</v>
      </c>
      <c r="CQ88" s="227">
        <v>-1.1000000000000001</v>
      </c>
      <c r="CR88" s="227">
        <v>0.3</v>
      </c>
      <c r="CS88" s="227">
        <v>-0.4</v>
      </c>
      <c r="CT88" s="227">
        <v>-3.8</v>
      </c>
      <c r="CU88" s="227">
        <v>-0.1</v>
      </c>
      <c r="CV88" s="209"/>
    </row>
    <row r="89" spans="1:100" s="105" customFormat="1">
      <c r="A89" s="205"/>
      <c r="B89" s="205"/>
      <c r="C89" s="205"/>
      <c r="D89" s="337"/>
      <c r="E89" s="339"/>
      <c r="F89" s="339"/>
      <c r="G89" s="339"/>
      <c r="H89" s="339"/>
      <c r="I89" s="339"/>
      <c r="J89" s="205"/>
      <c r="K89" s="205"/>
      <c r="L89" s="241"/>
      <c r="M89" s="241"/>
      <c r="N89" s="241"/>
      <c r="O89" s="241"/>
      <c r="P89" s="242"/>
      <c r="Q89" s="248"/>
      <c r="R89" s="249"/>
      <c r="S89" s="249"/>
      <c r="T89" s="249"/>
      <c r="U89" s="249"/>
      <c r="V89" s="249"/>
      <c r="W89" s="249"/>
      <c r="X89" s="250"/>
      <c r="Y89" s="241"/>
      <c r="Z89" s="226">
        <v>37833</v>
      </c>
      <c r="AA89" s="227">
        <v>3.1</v>
      </c>
      <c r="AB89" s="227">
        <v>9.1999999999999993</v>
      </c>
      <c r="AC89" s="227">
        <v>5.8</v>
      </c>
      <c r="AD89" s="227">
        <v>7.3</v>
      </c>
      <c r="AE89" s="227">
        <v>0.2</v>
      </c>
      <c r="AF89" s="227">
        <v>1.7</v>
      </c>
      <c r="AG89" s="227">
        <v>-0.6</v>
      </c>
      <c r="AH89" s="227">
        <v>-0.7</v>
      </c>
      <c r="AI89" s="227">
        <v>0.5</v>
      </c>
      <c r="AJ89" s="227">
        <v>1.3</v>
      </c>
      <c r="AK89" s="227">
        <v>-0.4</v>
      </c>
      <c r="AL89" s="227">
        <v>0.2</v>
      </c>
      <c r="AM89" s="227">
        <v>-0.5</v>
      </c>
      <c r="AN89" s="227">
        <v>-1</v>
      </c>
      <c r="AO89" s="227">
        <v>-1.5</v>
      </c>
      <c r="AP89" s="227">
        <v>-2.5</v>
      </c>
      <c r="AQ89" s="227">
        <v>1.3</v>
      </c>
      <c r="AR89" s="227">
        <v>9.1999999999999993</v>
      </c>
      <c r="AS89" s="227">
        <v>2.4</v>
      </c>
      <c r="AT89" s="227">
        <v>-0.6</v>
      </c>
      <c r="AU89" s="227">
        <v>3.2</v>
      </c>
      <c r="AV89" s="227">
        <v>0</v>
      </c>
      <c r="AW89" s="227">
        <v>-1.4</v>
      </c>
      <c r="AX89" s="227">
        <v>10.3</v>
      </c>
      <c r="AY89" s="227">
        <v>4.9000000000000004</v>
      </c>
      <c r="AZ89" s="227">
        <v>1</v>
      </c>
      <c r="BA89" s="227">
        <v>0.2</v>
      </c>
      <c r="BB89" s="227">
        <v>0</v>
      </c>
      <c r="BC89" s="227">
        <v>0</v>
      </c>
      <c r="BD89" s="227">
        <v>-2.2000000000000002</v>
      </c>
      <c r="BE89" s="227">
        <v>-2.5</v>
      </c>
      <c r="BF89" s="227">
        <v>-6</v>
      </c>
      <c r="BG89" s="227">
        <v>-2.2999999999999998</v>
      </c>
      <c r="BH89" s="227">
        <v>0.7</v>
      </c>
      <c r="BI89" s="227">
        <v>9.9</v>
      </c>
      <c r="BJ89" s="227">
        <v>0</v>
      </c>
      <c r="BK89" s="227">
        <v>1.1000000000000001</v>
      </c>
      <c r="BL89" s="227">
        <v>3.6</v>
      </c>
      <c r="BM89" s="227">
        <v>4.0999999999999996</v>
      </c>
      <c r="BN89" s="228"/>
      <c r="BO89" s="226">
        <v>43982</v>
      </c>
      <c r="BP89" s="227">
        <v>-2.9</v>
      </c>
      <c r="BQ89" s="227">
        <v>-9.1</v>
      </c>
      <c r="BR89" s="227">
        <v>0.1</v>
      </c>
      <c r="BS89" s="227">
        <v>1.6</v>
      </c>
      <c r="BT89" s="227">
        <v>0.6</v>
      </c>
      <c r="BU89" s="227">
        <v>-0.8</v>
      </c>
      <c r="BV89" s="227">
        <v>0.1</v>
      </c>
      <c r="BW89" s="227">
        <v>0.1</v>
      </c>
      <c r="BX89" s="227">
        <v>0</v>
      </c>
      <c r="BY89" s="227">
        <v>-0.9</v>
      </c>
      <c r="BZ89" s="227">
        <v>0</v>
      </c>
      <c r="CA89" s="227">
        <v>0</v>
      </c>
      <c r="CB89" s="227">
        <v>-2</v>
      </c>
      <c r="CC89" s="227">
        <v>-0.2</v>
      </c>
      <c r="CD89" s="227">
        <v>-4</v>
      </c>
      <c r="CE89" s="227">
        <v>-1.2</v>
      </c>
      <c r="CF89" s="227">
        <v>0</v>
      </c>
      <c r="CG89" s="227">
        <v>-1.1000000000000001</v>
      </c>
      <c r="CH89" s="227">
        <v>-0.3</v>
      </c>
      <c r="CI89" s="227">
        <v>-0.3</v>
      </c>
      <c r="CJ89" s="227">
        <v>0</v>
      </c>
      <c r="CK89" s="227">
        <v>1.6</v>
      </c>
      <c r="CL89" s="227">
        <v>-0.1</v>
      </c>
      <c r="CM89" s="227">
        <v>-0.1</v>
      </c>
      <c r="CN89" s="227">
        <v>-0.2</v>
      </c>
      <c r="CO89" s="227">
        <v>-0.1</v>
      </c>
      <c r="CP89" s="227">
        <v>0.1</v>
      </c>
      <c r="CQ89" s="227">
        <v>-0.3</v>
      </c>
      <c r="CR89" s="227">
        <v>-0.1</v>
      </c>
      <c r="CS89" s="227">
        <v>-0.4</v>
      </c>
      <c r="CT89" s="227">
        <v>-1</v>
      </c>
      <c r="CU89" s="227">
        <v>0</v>
      </c>
      <c r="CV89" s="209"/>
    </row>
    <row r="90" spans="1:100" s="105" customFormat="1">
      <c r="A90" s="205"/>
      <c r="B90" s="205"/>
      <c r="C90" s="205"/>
      <c r="D90" s="338"/>
      <c r="E90" s="340"/>
      <c r="F90" s="340"/>
      <c r="G90" s="340"/>
      <c r="H90" s="340"/>
      <c r="I90" s="340"/>
      <c r="J90" s="205"/>
      <c r="K90" s="205"/>
      <c r="L90" s="241"/>
      <c r="M90" s="241"/>
      <c r="N90" s="241"/>
      <c r="O90" s="241"/>
      <c r="P90" s="242"/>
      <c r="Q90" s="248"/>
      <c r="R90" s="249"/>
      <c r="S90" s="249"/>
      <c r="T90" s="249"/>
      <c r="U90" s="249"/>
      <c r="V90" s="249"/>
      <c r="W90" s="249"/>
      <c r="X90" s="250"/>
      <c r="Y90" s="241"/>
      <c r="Z90" s="226">
        <v>37864</v>
      </c>
      <c r="AA90" s="227">
        <v>3.8</v>
      </c>
      <c r="AB90" s="227">
        <v>7.8</v>
      </c>
      <c r="AC90" s="227">
        <v>10.9</v>
      </c>
      <c r="AD90" s="227">
        <v>7.6</v>
      </c>
      <c r="AE90" s="227">
        <v>-0.1</v>
      </c>
      <c r="AF90" s="227">
        <v>2.1</v>
      </c>
      <c r="AG90" s="227">
        <v>-0.8</v>
      </c>
      <c r="AH90" s="227">
        <v>-1.1000000000000001</v>
      </c>
      <c r="AI90" s="227">
        <v>0.5</v>
      </c>
      <c r="AJ90" s="227">
        <v>0.9</v>
      </c>
      <c r="AK90" s="227">
        <v>-0.2</v>
      </c>
      <c r="AL90" s="227">
        <v>0.4</v>
      </c>
      <c r="AM90" s="227">
        <v>-0.2</v>
      </c>
      <c r="AN90" s="227">
        <v>-0.9</v>
      </c>
      <c r="AO90" s="227">
        <v>-1.3</v>
      </c>
      <c r="AP90" s="227">
        <v>-1.5</v>
      </c>
      <c r="AQ90" s="227">
        <v>1</v>
      </c>
      <c r="AR90" s="227">
        <v>8.5</v>
      </c>
      <c r="AS90" s="227">
        <v>2.4</v>
      </c>
      <c r="AT90" s="227">
        <v>-1.5</v>
      </c>
      <c r="AU90" s="227">
        <v>3.6</v>
      </c>
      <c r="AV90" s="227">
        <v>0</v>
      </c>
      <c r="AW90" s="227">
        <v>-1</v>
      </c>
      <c r="AX90" s="227">
        <v>11.3</v>
      </c>
      <c r="AY90" s="227">
        <v>5.7</v>
      </c>
      <c r="AZ90" s="227">
        <v>1.1000000000000001</v>
      </c>
      <c r="BA90" s="227">
        <v>0.1</v>
      </c>
      <c r="BB90" s="227">
        <v>-0.1</v>
      </c>
      <c r="BC90" s="227">
        <v>0</v>
      </c>
      <c r="BD90" s="227">
        <v>-2.2000000000000002</v>
      </c>
      <c r="BE90" s="227">
        <v>-2.2000000000000002</v>
      </c>
      <c r="BF90" s="227">
        <v>-6.6</v>
      </c>
      <c r="BG90" s="227">
        <v>-2.7</v>
      </c>
      <c r="BH90" s="227">
        <v>1.5</v>
      </c>
      <c r="BI90" s="227">
        <v>12.1</v>
      </c>
      <c r="BJ90" s="227">
        <v>0</v>
      </c>
      <c r="BK90" s="227">
        <v>1.3</v>
      </c>
      <c r="BL90" s="227">
        <v>3.8</v>
      </c>
      <c r="BM90" s="227">
        <v>4.2</v>
      </c>
      <c r="BN90" s="228"/>
      <c r="BO90" s="226">
        <v>44012</v>
      </c>
      <c r="BP90" s="227">
        <v>-0.7</v>
      </c>
      <c r="BQ90" s="227">
        <v>38.200000000000003</v>
      </c>
      <c r="BR90" s="227">
        <v>2.9</v>
      </c>
      <c r="BS90" s="227">
        <v>1.2</v>
      </c>
      <c r="BT90" s="227">
        <v>0.1</v>
      </c>
      <c r="BU90" s="227">
        <v>0.4</v>
      </c>
      <c r="BV90" s="227">
        <v>0.1</v>
      </c>
      <c r="BW90" s="227">
        <v>0.2</v>
      </c>
      <c r="BX90" s="227">
        <v>0</v>
      </c>
      <c r="BY90" s="227">
        <v>-0.8</v>
      </c>
      <c r="BZ90" s="227">
        <v>-0.2</v>
      </c>
      <c r="CA90" s="227">
        <v>-0.3</v>
      </c>
      <c r="CB90" s="227">
        <v>-0.6</v>
      </c>
      <c r="CC90" s="227">
        <v>-0.6</v>
      </c>
      <c r="CD90" s="227">
        <v>1.7</v>
      </c>
      <c r="CE90" s="227">
        <v>0.4</v>
      </c>
      <c r="CF90" s="227">
        <v>0</v>
      </c>
      <c r="CG90" s="227">
        <v>0.3</v>
      </c>
      <c r="CH90" s="227">
        <v>0.1</v>
      </c>
      <c r="CI90" s="227">
        <v>-0.3</v>
      </c>
      <c r="CJ90" s="227">
        <v>1.9</v>
      </c>
      <c r="CK90" s="227">
        <v>1.9</v>
      </c>
      <c r="CL90" s="227">
        <v>0.2</v>
      </c>
      <c r="CM90" s="227">
        <v>-0.1</v>
      </c>
      <c r="CN90" s="227">
        <v>0.1</v>
      </c>
      <c r="CO90" s="227">
        <v>-0.1</v>
      </c>
      <c r="CP90" s="227">
        <v>0</v>
      </c>
      <c r="CQ90" s="227">
        <v>0.2</v>
      </c>
      <c r="CR90" s="227">
        <v>0.1</v>
      </c>
      <c r="CS90" s="227">
        <v>-0.3</v>
      </c>
      <c r="CT90" s="227">
        <v>-1.4</v>
      </c>
      <c r="CU90" s="227">
        <v>0</v>
      </c>
      <c r="CV90" s="209"/>
    </row>
    <row r="91" spans="1:100" s="105" customFormat="1">
      <c r="A91" s="205"/>
      <c r="B91" s="205"/>
      <c r="C91" s="205"/>
      <c r="D91" s="205" t="s">
        <v>188</v>
      </c>
      <c r="E91" s="205">
        <v>18.899999999999999</v>
      </c>
      <c r="F91" s="205">
        <v>20.2</v>
      </c>
      <c r="G91" s="205">
        <v>24</v>
      </c>
      <c r="H91" s="205">
        <v>22.7</v>
      </c>
      <c r="I91" s="205">
        <v>-1.3000000000000007</v>
      </c>
      <c r="J91" s="205">
        <f>G91-F91</f>
        <v>3.8000000000000007</v>
      </c>
      <c r="K91" s="205"/>
      <c r="L91" s="241"/>
      <c r="M91" s="241"/>
      <c r="N91" s="241"/>
      <c r="O91" s="241"/>
      <c r="P91" s="242"/>
      <c r="Q91" s="248"/>
      <c r="R91" s="249"/>
      <c r="S91" s="249"/>
      <c r="T91" s="249"/>
      <c r="U91" s="249"/>
      <c r="V91" s="249"/>
      <c r="W91" s="249"/>
      <c r="X91" s="250"/>
      <c r="Y91" s="241"/>
      <c r="Z91" s="226">
        <v>37894</v>
      </c>
      <c r="AA91" s="227">
        <v>3.6</v>
      </c>
      <c r="AB91" s="227">
        <v>7.3</v>
      </c>
      <c r="AC91" s="227">
        <v>13.8</v>
      </c>
      <c r="AD91" s="227">
        <v>7.3</v>
      </c>
      <c r="AE91" s="227">
        <v>0.1</v>
      </c>
      <c r="AF91" s="227">
        <v>1.7</v>
      </c>
      <c r="AG91" s="227">
        <v>-0.7</v>
      </c>
      <c r="AH91" s="227">
        <v>-0.6</v>
      </c>
      <c r="AI91" s="227">
        <v>0.5</v>
      </c>
      <c r="AJ91" s="227">
        <v>1.1000000000000001</v>
      </c>
      <c r="AK91" s="227">
        <v>-0.2</v>
      </c>
      <c r="AL91" s="227">
        <v>-0.2</v>
      </c>
      <c r="AM91" s="227">
        <v>0</v>
      </c>
      <c r="AN91" s="227">
        <v>-0.5</v>
      </c>
      <c r="AO91" s="227">
        <v>-1.8</v>
      </c>
      <c r="AP91" s="227">
        <v>-2.2000000000000002</v>
      </c>
      <c r="AQ91" s="227">
        <v>1.5</v>
      </c>
      <c r="AR91" s="227">
        <v>8.1999999999999993</v>
      </c>
      <c r="AS91" s="227">
        <v>2.6</v>
      </c>
      <c r="AT91" s="227">
        <v>-1.7</v>
      </c>
      <c r="AU91" s="227">
        <v>2.4</v>
      </c>
      <c r="AV91" s="227">
        <v>0</v>
      </c>
      <c r="AW91" s="227">
        <v>-0.2</v>
      </c>
      <c r="AX91" s="227">
        <v>10.8</v>
      </c>
      <c r="AY91" s="227">
        <v>5.4</v>
      </c>
      <c r="AZ91" s="227">
        <v>0.9</v>
      </c>
      <c r="BA91" s="227">
        <v>0.4</v>
      </c>
      <c r="BB91" s="227">
        <v>0</v>
      </c>
      <c r="BC91" s="227">
        <v>0</v>
      </c>
      <c r="BD91" s="227">
        <v>-2.2999999999999998</v>
      </c>
      <c r="BE91" s="227">
        <v>-2</v>
      </c>
      <c r="BF91" s="227">
        <v>-6</v>
      </c>
      <c r="BG91" s="227">
        <v>-2.2999999999999998</v>
      </c>
      <c r="BH91" s="227">
        <v>1.7</v>
      </c>
      <c r="BI91" s="227">
        <v>12.7</v>
      </c>
      <c r="BJ91" s="227">
        <v>0</v>
      </c>
      <c r="BK91" s="227">
        <v>1.5</v>
      </c>
      <c r="BL91" s="227">
        <v>2.5</v>
      </c>
      <c r="BM91" s="227">
        <v>3.5</v>
      </c>
      <c r="BN91" s="228"/>
      <c r="BO91" s="226">
        <v>44043</v>
      </c>
      <c r="BP91" s="227">
        <v>0.6</v>
      </c>
      <c r="BQ91" s="227">
        <v>12</v>
      </c>
      <c r="BR91" s="227">
        <v>2.7</v>
      </c>
      <c r="BS91" s="227">
        <v>2.5</v>
      </c>
      <c r="BT91" s="227">
        <v>-0.3</v>
      </c>
      <c r="BU91" s="227">
        <v>1</v>
      </c>
      <c r="BV91" s="227">
        <v>0</v>
      </c>
      <c r="BW91" s="227">
        <v>0.2</v>
      </c>
      <c r="BX91" s="227">
        <v>0.1</v>
      </c>
      <c r="BY91" s="227">
        <v>-0.7</v>
      </c>
      <c r="BZ91" s="227">
        <v>-0.2</v>
      </c>
      <c r="CA91" s="227">
        <v>0</v>
      </c>
      <c r="CB91" s="227">
        <v>0.8</v>
      </c>
      <c r="CC91" s="227">
        <v>-0.4</v>
      </c>
      <c r="CD91" s="227">
        <v>3.4</v>
      </c>
      <c r="CE91" s="227">
        <v>-0.1</v>
      </c>
      <c r="CF91" s="227">
        <v>-0.1</v>
      </c>
      <c r="CG91" s="227">
        <v>-1.6</v>
      </c>
      <c r="CH91" s="227">
        <v>-0.3</v>
      </c>
      <c r="CI91" s="227">
        <v>-0.8</v>
      </c>
      <c r="CJ91" s="227">
        <v>1.1000000000000001</v>
      </c>
      <c r="CK91" s="227">
        <v>3.1</v>
      </c>
      <c r="CL91" s="227">
        <v>0.1</v>
      </c>
      <c r="CM91" s="227">
        <v>0</v>
      </c>
      <c r="CN91" s="227">
        <v>-0.1</v>
      </c>
      <c r="CO91" s="227">
        <v>0.1</v>
      </c>
      <c r="CP91" s="227">
        <v>0</v>
      </c>
      <c r="CQ91" s="227">
        <v>0.2</v>
      </c>
      <c r="CR91" s="227">
        <v>-0.3</v>
      </c>
      <c r="CS91" s="227">
        <v>-0.3</v>
      </c>
      <c r="CT91" s="227">
        <v>0.2</v>
      </c>
      <c r="CU91" s="227">
        <v>0.1</v>
      </c>
      <c r="CV91" s="209"/>
    </row>
    <row r="92" spans="1:100" s="105" customFormat="1">
      <c r="A92" s="205"/>
      <c r="B92" s="205"/>
      <c r="C92" s="205"/>
      <c r="D92" s="205" t="s">
        <v>201</v>
      </c>
      <c r="E92" s="205">
        <v>11.6</v>
      </c>
      <c r="F92" s="205">
        <v>12.8</v>
      </c>
      <c r="G92" s="205">
        <v>14.5</v>
      </c>
      <c r="H92" s="205">
        <v>21.2</v>
      </c>
      <c r="I92" s="205">
        <v>6.6999999999999993</v>
      </c>
      <c r="J92" s="205">
        <f t="shared" ref="J92:J129" si="4">G92-F92</f>
        <v>1.6999999999999993</v>
      </c>
      <c r="K92" s="205"/>
      <c r="L92" s="241"/>
      <c r="M92" s="241"/>
      <c r="N92" s="241"/>
      <c r="O92" s="241"/>
      <c r="P92" s="242"/>
      <c r="Q92" s="248"/>
      <c r="R92" s="249"/>
      <c r="S92" s="249"/>
      <c r="T92" s="249"/>
      <c r="U92" s="249"/>
      <c r="V92" s="249"/>
      <c r="W92" s="249"/>
      <c r="X92" s="250"/>
      <c r="Y92" s="241"/>
      <c r="Z92" s="226">
        <v>37925</v>
      </c>
      <c r="AA92" s="227">
        <v>5</v>
      </c>
      <c r="AB92" s="227">
        <v>3.1</v>
      </c>
      <c r="AC92" s="227">
        <v>18.100000000000001</v>
      </c>
      <c r="AD92" s="227">
        <v>8</v>
      </c>
      <c r="AE92" s="227">
        <v>0.2</v>
      </c>
      <c r="AF92" s="227">
        <v>4</v>
      </c>
      <c r="AG92" s="227">
        <v>-0.7</v>
      </c>
      <c r="AH92" s="227">
        <v>-0.9</v>
      </c>
      <c r="AI92" s="227">
        <v>0.7</v>
      </c>
      <c r="AJ92" s="227">
        <v>2.7</v>
      </c>
      <c r="AK92" s="227">
        <v>-0.4</v>
      </c>
      <c r="AL92" s="227">
        <v>-0.3</v>
      </c>
      <c r="AM92" s="227">
        <v>0.1</v>
      </c>
      <c r="AN92" s="227">
        <v>-0.2</v>
      </c>
      <c r="AO92" s="227">
        <v>-0.8</v>
      </c>
      <c r="AP92" s="227">
        <v>-2.9</v>
      </c>
      <c r="AQ92" s="227">
        <v>0.4</v>
      </c>
      <c r="AR92" s="227">
        <v>3.3</v>
      </c>
      <c r="AS92" s="227">
        <v>1.8</v>
      </c>
      <c r="AT92" s="227">
        <v>-2.1</v>
      </c>
      <c r="AU92" s="227">
        <v>2.8</v>
      </c>
      <c r="AV92" s="227">
        <v>0</v>
      </c>
      <c r="AW92" s="227">
        <v>1.4</v>
      </c>
      <c r="AX92" s="227">
        <v>12</v>
      </c>
      <c r="AY92" s="227">
        <v>5.6</v>
      </c>
      <c r="AZ92" s="227">
        <v>1.5</v>
      </c>
      <c r="BA92" s="227">
        <v>0.6</v>
      </c>
      <c r="BB92" s="227">
        <v>-0.1</v>
      </c>
      <c r="BC92" s="227">
        <v>0</v>
      </c>
      <c r="BD92" s="227">
        <v>-2.5</v>
      </c>
      <c r="BE92" s="227">
        <v>-1.2</v>
      </c>
      <c r="BF92" s="227">
        <v>-5.8</v>
      </c>
      <c r="BG92" s="227">
        <v>-2.1</v>
      </c>
      <c r="BH92" s="227">
        <v>2.9</v>
      </c>
      <c r="BI92" s="227">
        <v>13.7</v>
      </c>
      <c r="BJ92" s="227">
        <v>0</v>
      </c>
      <c r="BK92" s="227">
        <v>0.9</v>
      </c>
      <c r="BL92" s="227">
        <v>2.2000000000000002</v>
      </c>
      <c r="BM92" s="227">
        <v>3.9</v>
      </c>
      <c r="BN92" s="228"/>
      <c r="BO92" s="226">
        <v>44074</v>
      </c>
      <c r="BP92" s="227">
        <v>-0.9</v>
      </c>
      <c r="BQ92" s="227">
        <v>3.6</v>
      </c>
      <c r="BR92" s="227">
        <v>4.3</v>
      </c>
      <c r="BS92" s="227">
        <v>3.1</v>
      </c>
      <c r="BT92" s="227">
        <v>-0.3</v>
      </c>
      <c r="BU92" s="227">
        <v>0.6</v>
      </c>
      <c r="BV92" s="227">
        <v>0</v>
      </c>
      <c r="BW92" s="227">
        <v>0</v>
      </c>
      <c r="BX92" s="227">
        <v>0</v>
      </c>
      <c r="BY92" s="227">
        <v>-0.4</v>
      </c>
      <c r="BZ92" s="227">
        <v>-0.2</v>
      </c>
      <c r="CA92" s="227">
        <v>0.1</v>
      </c>
      <c r="CB92" s="227">
        <v>0.4</v>
      </c>
      <c r="CC92" s="227">
        <v>0.1</v>
      </c>
      <c r="CD92" s="227">
        <v>1.2</v>
      </c>
      <c r="CE92" s="227">
        <v>-0.2</v>
      </c>
      <c r="CF92" s="227">
        <v>0</v>
      </c>
      <c r="CG92" s="227">
        <v>-1.2</v>
      </c>
      <c r="CH92" s="227">
        <v>-0.2</v>
      </c>
      <c r="CI92" s="227">
        <v>-0.4</v>
      </c>
      <c r="CJ92" s="227">
        <v>1.5</v>
      </c>
      <c r="CK92" s="227">
        <v>3</v>
      </c>
      <c r="CL92" s="227">
        <v>0.1</v>
      </c>
      <c r="CM92" s="227">
        <v>-0.1</v>
      </c>
      <c r="CN92" s="227">
        <v>-0.1</v>
      </c>
      <c r="CO92" s="227">
        <v>-0.1</v>
      </c>
      <c r="CP92" s="227">
        <v>0.1</v>
      </c>
      <c r="CQ92" s="227">
        <v>0.4</v>
      </c>
      <c r="CR92" s="227">
        <v>-0.4</v>
      </c>
      <c r="CS92" s="227">
        <v>-0.3</v>
      </c>
      <c r="CT92" s="227">
        <v>-0.2</v>
      </c>
      <c r="CU92" s="227">
        <v>0.1</v>
      </c>
      <c r="CV92" s="209"/>
    </row>
    <row r="93" spans="1:100" s="105" customFormat="1">
      <c r="A93" s="205"/>
      <c r="B93" s="205"/>
      <c r="C93" s="205"/>
      <c r="D93" s="205" t="s">
        <v>209</v>
      </c>
      <c r="E93" s="205">
        <v>6.8</v>
      </c>
      <c r="F93" s="205">
        <v>7.8</v>
      </c>
      <c r="G93" s="205">
        <v>10.8</v>
      </c>
      <c r="H93" s="205">
        <v>17.100000000000001</v>
      </c>
      <c r="I93" s="205">
        <v>6.3000000000000007</v>
      </c>
      <c r="J93" s="205">
        <f t="shared" si="4"/>
        <v>3.0000000000000009</v>
      </c>
      <c r="K93" s="205"/>
      <c r="L93" s="241"/>
      <c r="M93" s="241"/>
      <c r="N93" s="241"/>
      <c r="O93" s="241"/>
      <c r="P93" s="242"/>
      <c r="Q93" s="248"/>
      <c r="R93" s="249"/>
      <c r="S93" s="249"/>
      <c r="T93" s="249"/>
      <c r="U93" s="249"/>
      <c r="V93" s="249"/>
      <c r="W93" s="249"/>
      <c r="X93" s="250"/>
      <c r="Y93" s="241"/>
      <c r="Z93" s="226">
        <v>37955</v>
      </c>
      <c r="AA93" s="227">
        <v>5.0999999999999996</v>
      </c>
      <c r="AB93" s="227">
        <v>2.6</v>
      </c>
      <c r="AC93" s="227">
        <v>30.1</v>
      </c>
      <c r="AD93" s="227">
        <v>8.1999999999999993</v>
      </c>
      <c r="AE93" s="227">
        <v>0.5</v>
      </c>
      <c r="AF93" s="227">
        <v>9.1</v>
      </c>
      <c r="AG93" s="227">
        <v>0.6</v>
      </c>
      <c r="AH93" s="227">
        <v>-0.5</v>
      </c>
      <c r="AI93" s="227">
        <v>0.8</v>
      </c>
      <c r="AJ93" s="227">
        <v>4.5</v>
      </c>
      <c r="AK93" s="227">
        <v>0</v>
      </c>
      <c r="AL93" s="227">
        <v>-0.1</v>
      </c>
      <c r="AM93" s="227">
        <v>0.1</v>
      </c>
      <c r="AN93" s="227">
        <v>0.2</v>
      </c>
      <c r="AO93" s="227">
        <v>-0.6</v>
      </c>
      <c r="AP93" s="227">
        <v>-3.1</v>
      </c>
      <c r="AQ93" s="227">
        <v>-0.5</v>
      </c>
      <c r="AR93" s="227">
        <v>3.4</v>
      </c>
      <c r="AS93" s="227">
        <v>2.5</v>
      </c>
      <c r="AT93" s="227">
        <v>-2.2999999999999998</v>
      </c>
      <c r="AU93" s="227">
        <v>4.5</v>
      </c>
      <c r="AV93" s="227">
        <v>0</v>
      </c>
      <c r="AW93" s="227">
        <v>2.7</v>
      </c>
      <c r="AX93" s="227">
        <v>13.4</v>
      </c>
      <c r="AY93" s="227">
        <v>9.4</v>
      </c>
      <c r="AZ93" s="227">
        <v>2.2000000000000002</v>
      </c>
      <c r="BA93" s="227">
        <v>0.4</v>
      </c>
      <c r="BB93" s="227">
        <v>-0.2</v>
      </c>
      <c r="BC93" s="227">
        <v>0</v>
      </c>
      <c r="BD93" s="227">
        <v>-2.5</v>
      </c>
      <c r="BE93" s="227">
        <v>-0.8</v>
      </c>
      <c r="BF93" s="227">
        <v>-6.5</v>
      </c>
      <c r="BG93" s="227">
        <v>-2.2000000000000002</v>
      </c>
      <c r="BH93" s="227">
        <v>3.2</v>
      </c>
      <c r="BI93" s="227">
        <v>8.3000000000000007</v>
      </c>
      <c r="BJ93" s="227">
        <v>0</v>
      </c>
      <c r="BK93" s="227">
        <v>1.1000000000000001</v>
      </c>
      <c r="BL93" s="227">
        <v>2.2000000000000002</v>
      </c>
      <c r="BM93" s="227">
        <v>3.8</v>
      </c>
      <c r="BN93" s="228"/>
      <c r="BO93" s="226">
        <v>44104</v>
      </c>
      <c r="BP93" s="227">
        <v>0.3</v>
      </c>
      <c r="BQ93" s="227">
        <v>-2.2999999999999998</v>
      </c>
      <c r="BR93" s="227">
        <v>3.1</v>
      </c>
      <c r="BS93" s="227">
        <v>0.6</v>
      </c>
      <c r="BT93" s="227">
        <v>0.7</v>
      </c>
      <c r="BU93" s="227">
        <v>0.2</v>
      </c>
      <c r="BV93" s="227">
        <v>0</v>
      </c>
      <c r="BW93" s="227">
        <v>0.1</v>
      </c>
      <c r="BX93" s="227">
        <v>0</v>
      </c>
      <c r="BY93" s="227">
        <v>-0.5</v>
      </c>
      <c r="BZ93" s="227">
        <v>-0.1</v>
      </c>
      <c r="CA93" s="227">
        <v>0</v>
      </c>
      <c r="CB93" s="227">
        <v>0.1</v>
      </c>
      <c r="CC93" s="227">
        <v>0</v>
      </c>
      <c r="CD93" s="227">
        <v>-0.5</v>
      </c>
      <c r="CE93" s="227">
        <v>0.9</v>
      </c>
      <c r="CF93" s="227">
        <v>-0.1</v>
      </c>
      <c r="CG93" s="227">
        <v>-1.2</v>
      </c>
      <c r="CH93" s="227">
        <v>-0.1</v>
      </c>
      <c r="CI93" s="227">
        <v>0.4</v>
      </c>
      <c r="CJ93" s="227">
        <v>1.3</v>
      </c>
      <c r="CK93" s="227">
        <v>0.7</v>
      </c>
      <c r="CL93" s="227">
        <v>0.2</v>
      </c>
      <c r="CM93" s="227">
        <v>-0.2</v>
      </c>
      <c r="CN93" s="227">
        <v>-0.1</v>
      </c>
      <c r="CO93" s="227">
        <v>0.1</v>
      </c>
      <c r="CP93" s="227">
        <v>-0.1</v>
      </c>
      <c r="CQ93" s="227">
        <v>0</v>
      </c>
      <c r="CR93" s="227">
        <v>-0.7</v>
      </c>
      <c r="CS93" s="227">
        <v>-0.2</v>
      </c>
      <c r="CT93" s="227">
        <v>-0.2</v>
      </c>
      <c r="CU93" s="227">
        <v>0</v>
      </c>
      <c r="CV93" s="209"/>
    </row>
    <row r="94" spans="1:100" s="105" customFormat="1">
      <c r="A94" s="205"/>
      <c r="B94" s="205"/>
      <c r="C94" s="205"/>
      <c r="D94" s="205" t="s">
        <v>187</v>
      </c>
      <c r="E94" s="205">
        <v>2.1</v>
      </c>
      <c r="F94" s="205">
        <v>2.4</v>
      </c>
      <c r="G94" s="205">
        <v>1.8</v>
      </c>
      <c r="H94" s="205">
        <v>3</v>
      </c>
      <c r="I94" s="205">
        <v>1.2</v>
      </c>
      <c r="J94" s="205">
        <f t="shared" si="4"/>
        <v>-0.59999999999999987</v>
      </c>
      <c r="K94" s="205"/>
      <c r="L94" s="241"/>
      <c r="M94" s="241"/>
      <c r="N94" s="241"/>
      <c r="O94" s="241"/>
      <c r="P94" s="242"/>
      <c r="Q94" s="248"/>
      <c r="R94" s="249"/>
      <c r="S94" s="249"/>
      <c r="T94" s="249"/>
      <c r="U94" s="249"/>
      <c r="V94" s="249"/>
      <c r="W94" s="249"/>
      <c r="X94" s="250"/>
      <c r="Y94" s="241"/>
      <c r="Z94" s="226">
        <v>37986</v>
      </c>
      <c r="AA94" s="227">
        <v>6.6</v>
      </c>
      <c r="AB94" s="227">
        <v>7.4</v>
      </c>
      <c r="AC94" s="227">
        <v>37.299999999999997</v>
      </c>
      <c r="AD94" s="227">
        <v>8.1</v>
      </c>
      <c r="AE94" s="227">
        <v>1.2</v>
      </c>
      <c r="AF94" s="227">
        <v>10.9</v>
      </c>
      <c r="AG94" s="227">
        <v>1.1000000000000001</v>
      </c>
      <c r="AH94" s="227">
        <v>-0.7</v>
      </c>
      <c r="AI94" s="227">
        <v>0.7</v>
      </c>
      <c r="AJ94" s="227">
        <v>5.0999999999999996</v>
      </c>
      <c r="AK94" s="227">
        <v>0.2</v>
      </c>
      <c r="AL94" s="227">
        <v>0</v>
      </c>
      <c r="AM94" s="227">
        <v>0.7</v>
      </c>
      <c r="AN94" s="227">
        <v>0.3</v>
      </c>
      <c r="AO94" s="227">
        <v>-0.8</v>
      </c>
      <c r="AP94" s="227">
        <v>-1.7</v>
      </c>
      <c r="AQ94" s="227">
        <v>-0.6</v>
      </c>
      <c r="AR94" s="227">
        <v>9.1</v>
      </c>
      <c r="AS94" s="227">
        <v>3.6</v>
      </c>
      <c r="AT94" s="227">
        <v>-2.1</v>
      </c>
      <c r="AU94" s="227">
        <v>5.4</v>
      </c>
      <c r="AV94" s="227">
        <v>0</v>
      </c>
      <c r="AW94" s="227">
        <v>3.9</v>
      </c>
      <c r="AX94" s="227">
        <v>14.6</v>
      </c>
      <c r="AY94" s="227">
        <v>9.3000000000000007</v>
      </c>
      <c r="AZ94" s="227">
        <v>2.7</v>
      </c>
      <c r="BA94" s="227">
        <v>1.2</v>
      </c>
      <c r="BB94" s="227">
        <v>0.5</v>
      </c>
      <c r="BC94" s="227">
        <v>0</v>
      </c>
      <c r="BD94" s="227">
        <v>-2.1</v>
      </c>
      <c r="BE94" s="227">
        <v>-0.8</v>
      </c>
      <c r="BF94" s="227">
        <v>-6.4</v>
      </c>
      <c r="BG94" s="227">
        <v>-2.5</v>
      </c>
      <c r="BH94" s="227">
        <v>4.5999999999999996</v>
      </c>
      <c r="BI94" s="227">
        <v>17.399999999999999</v>
      </c>
      <c r="BJ94" s="227">
        <v>0</v>
      </c>
      <c r="BK94" s="227">
        <v>0.8</v>
      </c>
      <c r="BL94" s="227">
        <v>2.2999999999999998</v>
      </c>
      <c r="BM94" s="227">
        <v>4.3</v>
      </c>
      <c r="BN94" s="228"/>
      <c r="BO94" s="226">
        <v>44135</v>
      </c>
      <c r="BP94" s="227">
        <v>2.1</v>
      </c>
      <c r="BQ94" s="227">
        <v>-4.9000000000000004</v>
      </c>
      <c r="BR94" s="227">
        <v>0.7</v>
      </c>
      <c r="BS94" s="227">
        <v>-0.3</v>
      </c>
      <c r="BT94" s="227">
        <v>0.1</v>
      </c>
      <c r="BU94" s="227">
        <v>-0.1</v>
      </c>
      <c r="BV94" s="227">
        <v>0</v>
      </c>
      <c r="BW94" s="227">
        <v>-0.1</v>
      </c>
      <c r="BX94" s="227">
        <v>0.1</v>
      </c>
      <c r="BY94" s="227">
        <v>0.3</v>
      </c>
      <c r="BZ94" s="227">
        <v>0</v>
      </c>
      <c r="CA94" s="227">
        <v>0</v>
      </c>
      <c r="CB94" s="227">
        <v>0.3</v>
      </c>
      <c r="CC94" s="227">
        <v>-0.2</v>
      </c>
      <c r="CD94" s="227">
        <v>-1.6</v>
      </c>
      <c r="CE94" s="227">
        <v>1.1000000000000001</v>
      </c>
      <c r="CF94" s="227">
        <v>-0.1</v>
      </c>
      <c r="CG94" s="227">
        <v>1</v>
      </c>
      <c r="CH94" s="227">
        <v>0</v>
      </c>
      <c r="CI94" s="227">
        <v>0.3</v>
      </c>
      <c r="CJ94" s="227">
        <v>-0.1</v>
      </c>
      <c r="CK94" s="227">
        <v>-0.3</v>
      </c>
      <c r="CL94" s="227">
        <v>0.1</v>
      </c>
      <c r="CM94" s="227">
        <v>0</v>
      </c>
      <c r="CN94" s="227">
        <v>-0.1</v>
      </c>
      <c r="CO94" s="227">
        <v>-0.1</v>
      </c>
      <c r="CP94" s="227">
        <v>-0.3</v>
      </c>
      <c r="CQ94" s="227">
        <v>0</v>
      </c>
      <c r="CR94" s="227">
        <v>-0.2</v>
      </c>
      <c r="CS94" s="227">
        <v>0</v>
      </c>
      <c r="CT94" s="227">
        <v>0.4</v>
      </c>
      <c r="CU94" s="227">
        <v>0</v>
      </c>
      <c r="CV94" s="209"/>
    </row>
    <row r="95" spans="1:100" s="105" customFormat="1">
      <c r="A95" s="205"/>
      <c r="B95" s="205"/>
      <c r="C95" s="205"/>
      <c r="D95" s="205" t="s">
        <v>223</v>
      </c>
      <c r="E95" s="205">
        <v>2.2000000000000002</v>
      </c>
      <c r="F95" s="205">
        <v>2.4</v>
      </c>
      <c r="G95" s="205">
        <v>2.2999999999999998</v>
      </c>
      <c r="H95" s="205">
        <v>1.5</v>
      </c>
      <c r="I95" s="205">
        <v>-0.79999999999999982</v>
      </c>
      <c r="J95" s="205">
        <f t="shared" si="4"/>
        <v>-0.10000000000000009</v>
      </c>
      <c r="K95" s="205"/>
      <c r="L95" s="241"/>
      <c r="M95" s="241"/>
      <c r="N95" s="241"/>
      <c r="O95" s="241"/>
      <c r="P95" s="242"/>
      <c r="Q95" s="248"/>
      <c r="R95" s="249"/>
      <c r="S95" s="249"/>
      <c r="T95" s="249"/>
      <c r="U95" s="249"/>
      <c r="V95" s="249"/>
      <c r="W95" s="249"/>
      <c r="X95" s="250"/>
      <c r="Y95" s="241"/>
      <c r="Z95" s="226">
        <v>38017</v>
      </c>
      <c r="AA95" s="227">
        <v>7.9</v>
      </c>
      <c r="AB95" s="227">
        <v>6.5</v>
      </c>
      <c r="AC95" s="227">
        <v>31.5</v>
      </c>
      <c r="AD95" s="227">
        <v>9.1999999999999993</v>
      </c>
      <c r="AE95" s="227">
        <v>1.2</v>
      </c>
      <c r="AF95" s="227">
        <v>11.2</v>
      </c>
      <c r="AG95" s="227">
        <v>1.4</v>
      </c>
      <c r="AH95" s="227">
        <v>-0.2</v>
      </c>
      <c r="AI95" s="227">
        <v>0.5</v>
      </c>
      <c r="AJ95" s="227">
        <v>5.6</v>
      </c>
      <c r="AK95" s="227">
        <v>0.5</v>
      </c>
      <c r="AL95" s="227">
        <v>-0.3</v>
      </c>
      <c r="AM95" s="227">
        <v>0</v>
      </c>
      <c r="AN95" s="227">
        <v>0</v>
      </c>
      <c r="AO95" s="227">
        <v>-0.4</v>
      </c>
      <c r="AP95" s="227">
        <v>-2</v>
      </c>
      <c r="AQ95" s="227">
        <v>-0.3</v>
      </c>
      <c r="AR95" s="227">
        <v>8.4</v>
      </c>
      <c r="AS95" s="227">
        <v>4.0999999999999996</v>
      </c>
      <c r="AT95" s="227">
        <v>-2.2000000000000002</v>
      </c>
      <c r="AU95" s="227">
        <v>6.7</v>
      </c>
      <c r="AV95" s="227">
        <v>0</v>
      </c>
      <c r="AW95" s="227">
        <v>4.2</v>
      </c>
      <c r="AX95" s="227">
        <v>18.600000000000001</v>
      </c>
      <c r="AY95" s="227">
        <v>11.1</v>
      </c>
      <c r="AZ95" s="227">
        <v>4.0999999999999996</v>
      </c>
      <c r="BA95" s="227">
        <v>0.9</v>
      </c>
      <c r="BB95" s="227">
        <v>0.2</v>
      </c>
      <c r="BC95" s="227">
        <v>0</v>
      </c>
      <c r="BD95" s="227">
        <v>-2</v>
      </c>
      <c r="BE95" s="227">
        <v>0.4</v>
      </c>
      <c r="BF95" s="227">
        <v>-6.5</v>
      </c>
      <c r="BG95" s="227">
        <v>-2.4</v>
      </c>
      <c r="BH95" s="227">
        <v>5.7</v>
      </c>
      <c r="BI95" s="227">
        <v>18.2</v>
      </c>
      <c r="BJ95" s="227">
        <v>0</v>
      </c>
      <c r="BK95" s="227">
        <v>1</v>
      </c>
      <c r="BL95" s="227">
        <v>1.1000000000000001</v>
      </c>
      <c r="BM95" s="227">
        <v>4.9000000000000004</v>
      </c>
      <c r="BN95" s="228"/>
      <c r="BO95" s="226">
        <v>44165</v>
      </c>
      <c r="BP95" s="227">
        <v>2.2000000000000002</v>
      </c>
      <c r="BQ95" s="227">
        <v>0.9</v>
      </c>
      <c r="BR95" s="227">
        <v>0</v>
      </c>
      <c r="BS95" s="227">
        <v>-0.4</v>
      </c>
      <c r="BT95" s="227">
        <v>0.3</v>
      </c>
      <c r="BU95" s="227">
        <v>0.8</v>
      </c>
      <c r="BV95" s="227">
        <v>0.4</v>
      </c>
      <c r="BW95" s="227">
        <v>0.3</v>
      </c>
      <c r="BX95" s="227">
        <v>0</v>
      </c>
      <c r="BY95" s="227">
        <v>0.5</v>
      </c>
      <c r="BZ95" s="227">
        <v>0</v>
      </c>
      <c r="CA95" s="227">
        <v>0</v>
      </c>
      <c r="CB95" s="227">
        <v>0.5</v>
      </c>
      <c r="CC95" s="227">
        <v>-0.3</v>
      </c>
      <c r="CD95" s="227">
        <v>1.7</v>
      </c>
      <c r="CE95" s="227">
        <v>2.2000000000000002</v>
      </c>
      <c r="CF95" s="227">
        <v>0.1</v>
      </c>
      <c r="CG95" s="227">
        <v>1.9</v>
      </c>
      <c r="CH95" s="227">
        <v>0.3</v>
      </c>
      <c r="CI95" s="227">
        <v>0.7</v>
      </c>
      <c r="CJ95" s="227">
        <v>1.5</v>
      </c>
      <c r="CK95" s="227">
        <v>1.1000000000000001</v>
      </c>
      <c r="CL95" s="227">
        <v>0.1</v>
      </c>
      <c r="CM95" s="227">
        <v>0</v>
      </c>
      <c r="CN95" s="227">
        <v>-0.1</v>
      </c>
      <c r="CO95" s="227">
        <v>-0.1</v>
      </c>
      <c r="CP95" s="227">
        <v>0.2</v>
      </c>
      <c r="CQ95" s="227">
        <v>0</v>
      </c>
      <c r="CR95" s="227">
        <v>-0.4</v>
      </c>
      <c r="CS95" s="227">
        <v>0.3</v>
      </c>
      <c r="CT95" s="227">
        <v>2.8</v>
      </c>
      <c r="CU95" s="227">
        <v>0</v>
      </c>
      <c r="CV95" s="209"/>
    </row>
    <row r="96" spans="1:100" s="105" customFormat="1">
      <c r="A96" s="205"/>
      <c r="B96" s="205"/>
      <c r="C96" s="205"/>
      <c r="D96" s="205" t="s">
        <v>215</v>
      </c>
      <c r="E96" s="205">
        <v>-1.5</v>
      </c>
      <c r="F96" s="205">
        <v>-0.9</v>
      </c>
      <c r="G96" s="205">
        <v>-0.5</v>
      </c>
      <c r="H96" s="205">
        <v>0.8</v>
      </c>
      <c r="I96" s="205">
        <v>1.3</v>
      </c>
      <c r="J96" s="205">
        <f t="shared" si="4"/>
        <v>0.4</v>
      </c>
      <c r="K96" s="205"/>
      <c r="L96" s="241"/>
      <c r="M96" s="241"/>
      <c r="N96" s="241"/>
      <c r="O96" s="241"/>
      <c r="P96" s="242"/>
      <c r="Q96" s="248"/>
      <c r="R96" s="249"/>
      <c r="S96" s="249"/>
      <c r="T96" s="249"/>
      <c r="U96" s="249"/>
      <c r="V96" s="249"/>
      <c r="W96" s="249"/>
      <c r="X96" s="250"/>
      <c r="Y96" s="241"/>
      <c r="Z96" s="226">
        <v>38046</v>
      </c>
      <c r="AA96" s="227">
        <v>8.6999999999999993</v>
      </c>
      <c r="AB96" s="227">
        <v>0</v>
      </c>
      <c r="AC96" s="227">
        <v>32.700000000000003</v>
      </c>
      <c r="AD96" s="227">
        <v>12.2</v>
      </c>
      <c r="AE96" s="227">
        <v>2.4</v>
      </c>
      <c r="AF96" s="227">
        <v>11.2</v>
      </c>
      <c r="AG96" s="227">
        <v>1.8</v>
      </c>
      <c r="AH96" s="227">
        <v>0</v>
      </c>
      <c r="AI96" s="227">
        <v>0.9</v>
      </c>
      <c r="AJ96" s="227">
        <v>6.2</v>
      </c>
      <c r="AK96" s="227">
        <v>1.2</v>
      </c>
      <c r="AL96" s="227">
        <v>0.2</v>
      </c>
      <c r="AM96" s="227">
        <v>1.1000000000000001</v>
      </c>
      <c r="AN96" s="227">
        <v>0.3</v>
      </c>
      <c r="AO96" s="227">
        <v>0.3</v>
      </c>
      <c r="AP96" s="227">
        <v>-1.8</v>
      </c>
      <c r="AQ96" s="227">
        <v>1.5</v>
      </c>
      <c r="AR96" s="227">
        <v>2.4</v>
      </c>
      <c r="AS96" s="227">
        <v>4.8</v>
      </c>
      <c r="AT96" s="227">
        <v>-2.7</v>
      </c>
      <c r="AU96" s="227">
        <v>5.8</v>
      </c>
      <c r="AV96" s="227">
        <v>0</v>
      </c>
      <c r="AW96" s="227">
        <v>4.7</v>
      </c>
      <c r="AX96" s="227">
        <v>22</v>
      </c>
      <c r="AY96" s="227">
        <v>13.7</v>
      </c>
      <c r="AZ96" s="227">
        <v>5.4</v>
      </c>
      <c r="BA96" s="227">
        <v>1.6</v>
      </c>
      <c r="BB96" s="227">
        <v>0.8</v>
      </c>
      <c r="BC96" s="227">
        <v>0</v>
      </c>
      <c r="BD96" s="227">
        <v>-1.7</v>
      </c>
      <c r="BE96" s="227">
        <v>1.4</v>
      </c>
      <c r="BF96" s="227">
        <v>-5.7</v>
      </c>
      <c r="BG96" s="227">
        <v>-1.6</v>
      </c>
      <c r="BH96" s="227">
        <v>4.0999999999999996</v>
      </c>
      <c r="BI96" s="227">
        <v>11.6</v>
      </c>
      <c r="BJ96" s="227">
        <v>0</v>
      </c>
      <c r="BK96" s="227">
        <v>1.5</v>
      </c>
      <c r="BL96" s="227">
        <v>0.6</v>
      </c>
      <c r="BM96" s="227">
        <v>4.2</v>
      </c>
      <c r="BN96" s="228"/>
      <c r="BO96" s="226">
        <v>44196</v>
      </c>
      <c r="BP96" s="227">
        <v>3.5</v>
      </c>
      <c r="BQ96" s="227">
        <v>7.9</v>
      </c>
      <c r="BR96" s="227">
        <v>3.3</v>
      </c>
      <c r="BS96" s="227">
        <v>0.7</v>
      </c>
      <c r="BT96" s="227">
        <v>0.3</v>
      </c>
      <c r="BU96" s="227">
        <v>1</v>
      </c>
      <c r="BV96" s="227">
        <v>0</v>
      </c>
      <c r="BW96" s="227">
        <v>0.2</v>
      </c>
      <c r="BX96" s="227">
        <v>0</v>
      </c>
      <c r="BY96" s="227">
        <v>0.2</v>
      </c>
      <c r="BZ96" s="227">
        <v>0</v>
      </c>
      <c r="CA96" s="227">
        <v>0.2</v>
      </c>
      <c r="CB96" s="227">
        <v>0.2</v>
      </c>
      <c r="CC96" s="227">
        <v>0</v>
      </c>
      <c r="CD96" s="227">
        <v>5.3</v>
      </c>
      <c r="CE96" s="227">
        <v>2.2999999999999998</v>
      </c>
      <c r="CF96" s="227">
        <v>0.1</v>
      </c>
      <c r="CG96" s="227">
        <v>1.5</v>
      </c>
      <c r="CH96" s="227">
        <v>0.8</v>
      </c>
      <c r="CI96" s="227">
        <v>0.4</v>
      </c>
      <c r="CJ96" s="227">
        <v>3.3</v>
      </c>
      <c r="CK96" s="227">
        <v>3.9</v>
      </c>
      <c r="CL96" s="227">
        <v>0.6</v>
      </c>
      <c r="CM96" s="227">
        <v>0</v>
      </c>
      <c r="CN96" s="227">
        <v>0</v>
      </c>
      <c r="CO96" s="227">
        <v>-0.2</v>
      </c>
      <c r="CP96" s="227">
        <v>0</v>
      </c>
      <c r="CQ96" s="227">
        <v>0.6</v>
      </c>
      <c r="CR96" s="227">
        <v>-0.1</v>
      </c>
      <c r="CS96" s="227">
        <v>0.7</v>
      </c>
      <c r="CT96" s="227">
        <v>4.0999999999999996</v>
      </c>
      <c r="CU96" s="227">
        <v>0</v>
      </c>
      <c r="CV96" s="209"/>
    </row>
    <row r="97" spans="1:100" s="105" customFormat="1">
      <c r="A97" s="205"/>
      <c r="B97" s="205"/>
      <c r="C97" s="205"/>
      <c r="D97" s="205" t="s">
        <v>193</v>
      </c>
      <c r="E97" s="205">
        <v>0.4</v>
      </c>
      <c r="F97" s="205">
        <v>0.4</v>
      </c>
      <c r="G97" s="205">
        <v>0.4</v>
      </c>
      <c r="H97" s="205">
        <v>0.5</v>
      </c>
      <c r="I97" s="205">
        <v>9.9999999999999978E-2</v>
      </c>
      <c r="J97" s="205">
        <f t="shared" si="4"/>
        <v>0</v>
      </c>
      <c r="K97" s="205"/>
      <c r="L97" s="241"/>
      <c r="M97" s="241"/>
      <c r="N97" s="241"/>
      <c r="O97" s="241"/>
      <c r="P97" s="242"/>
      <c r="Q97" s="248"/>
      <c r="R97" s="249"/>
      <c r="S97" s="249"/>
      <c r="T97" s="249"/>
      <c r="U97" s="249"/>
      <c r="V97" s="249"/>
      <c r="W97" s="249"/>
      <c r="X97" s="250"/>
      <c r="Y97" s="241"/>
      <c r="Z97" s="226">
        <v>38077</v>
      </c>
      <c r="AA97" s="227">
        <v>10.4</v>
      </c>
      <c r="AB97" s="227">
        <v>-2.2000000000000002</v>
      </c>
      <c r="AC97" s="227">
        <v>50.8</v>
      </c>
      <c r="AD97" s="227">
        <v>16.600000000000001</v>
      </c>
      <c r="AE97" s="227">
        <v>3</v>
      </c>
      <c r="AF97" s="227">
        <v>14.4</v>
      </c>
      <c r="AG97" s="227">
        <v>2.2000000000000002</v>
      </c>
      <c r="AH97" s="227">
        <v>0.4</v>
      </c>
      <c r="AI97" s="227">
        <v>1</v>
      </c>
      <c r="AJ97" s="227">
        <v>5.9</v>
      </c>
      <c r="AK97" s="227">
        <v>0.8</v>
      </c>
      <c r="AL97" s="227">
        <v>0.2</v>
      </c>
      <c r="AM97" s="227">
        <v>2.1</v>
      </c>
      <c r="AN97" s="227">
        <v>1.1000000000000001</v>
      </c>
      <c r="AO97" s="227">
        <v>0.9</v>
      </c>
      <c r="AP97" s="227">
        <v>-1.8</v>
      </c>
      <c r="AQ97" s="227">
        <v>1.3</v>
      </c>
      <c r="AR97" s="227">
        <v>1.8</v>
      </c>
      <c r="AS97" s="227">
        <v>4.0999999999999996</v>
      </c>
      <c r="AT97" s="227">
        <v>-2</v>
      </c>
      <c r="AU97" s="227">
        <v>3.7</v>
      </c>
      <c r="AV97" s="227">
        <v>0</v>
      </c>
      <c r="AW97" s="227">
        <v>4.7</v>
      </c>
      <c r="AX97" s="227">
        <v>24.4</v>
      </c>
      <c r="AY97" s="227">
        <v>20.100000000000001</v>
      </c>
      <c r="AZ97" s="227">
        <v>7.6</v>
      </c>
      <c r="BA97" s="227">
        <v>2.7</v>
      </c>
      <c r="BB97" s="227">
        <v>1.6</v>
      </c>
      <c r="BC97" s="227">
        <v>0</v>
      </c>
      <c r="BD97" s="227">
        <v>-1.4</v>
      </c>
      <c r="BE97" s="227">
        <v>2.7</v>
      </c>
      <c r="BF97" s="227">
        <v>-6.1</v>
      </c>
      <c r="BG97" s="227">
        <v>-1</v>
      </c>
      <c r="BH97" s="227">
        <v>5.4</v>
      </c>
      <c r="BI97" s="227">
        <v>18.5</v>
      </c>
      <c r="BJ97" s="227">
        <v>0</v>
      </c>
      <c r="BK97" s="227">
        <v>1.8</v>
      </c>
      <c r="BL97" s="227">
        <v>0.5</v>
      </c>
      <c r="BM97" s="227">
        <v>3.9</v>
      </c>
      <c r="BN97" s="228"/>
      <c r="BO97" s="226">
        <v>44227</v>
      </c>
      <c r="BP97" s="227">
        <v>6.4</v>
      </c>
      <c r="BQ97" s="227">
        <v>8.1999999999999993</v>
      </c>
      <c r="BR97" s="227">
        <v>4.9000000000000004</v>
      </c>
      <c r="BS97" s="227">
        <v>1.8</v>
      </c>
      <c r="BT97" s="227">
        <v>0.4</v>
      </c>
      <c r="BU97" s="227">
        <v>1.6</v>
      </c>
      <c r="BV97" s="227">
        <v>-0.1</v>
      </c>
      <c r="BW97" s="227">
        <v>0.3</v>
      </c>
      <c r="BX97" s="227">
        <v>0</v>
      </c>
      <c r="BY97" s="227">
        <v>0.5</v>
      </c>
      <c r="BZ97" s="227">
        <v>-0.3</v>
      </c>
      <c r="CA97" s="227">
        <v>0.4</v>
      </c>
      <c r="CB97" s="227">
        <v>0.8</v>
      </c>
      <c r="CC97" s="227">
        <v>-0.1</v>
      </c>
      <c r="CD97" s="227">
        <v>5.3</v>
      </c>
      <c r="CE97" s="227">
        <v>1</v>
      </c>
      <c r="CF97" s="227">
        <v>-0.1</v>
      </c>
      <c r="CG97" s="227">
        <v>3.6</v>
      </c>
      <c r="CH97" s="227">
        <v>0.4</v>
      </c>
      <c r="CI97" s="227">
        <v>0.1</v>
      </c>
      <c r="CJ97" s="227">
        <v>3.8</v>
      </c>
      <c r="CK97" s="227">
        <v>0.9</v>
      </c>
      <c r="CL97" s="227">
        <v>0.6</v>
      </c>
      <c r="CM97" s="227">
        <v>0.2</v>
      </c>
      <c r="CN97" s="227">
        <v>-0.1</v>
      </c>
      <c r="CO97" s="227">
        <v>0</v>
      </c>
      <c r="CP97" s="227">
        <v>0</v>
      </c>
      <c r="CQ97" s="227">
        <v>0.2</v>
      </c>
      <c r="CR97" s="227">
        <v>-0.2</v>
      </c>
      <c r="CS97" s="227">
        <v>-0.2</v>
      </c>
      <c r="CT97" s="227">
        <v>3.9</v>
      </c>
      <c r="CU97" s="227">
        <v>0.3</v>
      </c>
      <c r="CV97" s="209"/>
    </row>
    <row r="98" spans="1:100" s="105" customFormat="1">
      <c r="A98" s="205"/>
      <c r="B98" s="205"/>
      <c r="C98" s="205"/>
      <c r="D98" s="205" t="s">
        <v>220</v>
      </c>
      <c r="E98" s="205">
        <v>2.6</v>
      </c>
      <c r="F98" s="205">
        <v>2.2999999999999998</v>
      </c>
      <c r="G98" s="205">
        <v>1.6</v>
      </c>
      <c r="H98" s="205">
        <v>0.1</v>
      </c>
      <c r="I98" s="205">
        <v>-1.5</v>
      </c>
      <c r="J98" s="205">
        <f t="shared" si="4"/>
        <v>-0.69999999999999973</v>
      </c>
      <c r="K98" s="205"/>
      <c r="L98" s="241"/>
      <c r="M98" s="241"/>
      <c r="N98" s="241"/>
      <c r="O98" s="241"/>
      <c r="P98" s="242"/>
      <c r="Q98" s="248"/>
      <c r="R98" s="249"/>
      <c r="S98" s="249"/>
      <c r="T98" s="249"/>
      <c r="U98" s="249"/>
      <c r="V98" s="249"/>
      <c r="W98" s="249"/>
      <c r="X98" s="250"/>
      <c r="Y98" s="241"/>
      <c r="Z98" s="226">
        <v>38107</v>
      </c>
      <c r="AA98" s="227">
        <v>13.1</v>
      </c>
      <c r="AB98" s="227">
        <v>3.8</v>
      </c>
      <c r="AC98" s="227">
        <v>74.5</v>
      </c>
      <c r="AD98" s="227">
        <v>18.600000000000001</v>
      </c>
      <c r="AE98" s="227">
        <v>3.7</v>
      </c>
      <c r="AF98" s="227">
        <v>16.8</v>
      </c>
      <c r="AG98" s="227">
        <v>2.9</v>
      </c>
      <c r="AH98" s="227">
        <v>0.5</v>
      </c>
      <c r="AI98" s="227">
        <v>1.5</v>
      </c>
      <c r="AJ98" s="227">
        <v>5.5</v>
      </c>
      <c r="AK98" s="227">
        <v>1</v>
      </c>
      <c r="AL98" s="227">
        <v>0.4</v>
      </c>
      <c r="AM98" s="227">
        <v>1.8</v>
      </c>
      <c r="AN98" s="227">
        <v>1.7</v>
      </c>
      <c r="AO98" s="227">
        <v>0.8</v>
      </c>
      <c r="AP98" s="227">
        <v>-1.6</v>
      </c>
      <c r="AQ98" s="227">
        <v>2.8</v>
      </c>
      <c r="AR98" s="227">
        <v>5.4</v>
      </c>
      <c r="AS98" s="227">
        <v>5.3</v>
      </c>
      <c r="AT98" s="227">
        <v>-2.6</v>
      </c>
      <c r="AU98" s="227">
        <v>4.5</v>
      </c>
      <c r="AV98" s="227">
        <v>0</v>
      </c>
      <c r="AW98" s="227">
        <v>4.4000000000000004</v>
      </c>
      <c r="AX98" s="227">
        <v>24.3</v>
      </c>
      <c r="AY98" s="227">
        <v>21.4</v>
      </c>
      <c r="AZ98" s="227">
        <v>8.8000000000000007</v>
      </c>
      <c r="BA98" s="227">
        <v>3.3</v>
      </c>
      <c r="BB98" s="227">
        <v>1.9</v>
      </c>
      <c r="BC98" s="227">
        <v>0</v>
      </c>
      <c r="BD98" s="227">
        <v>-1.3</v>
      </c>
      <c r="BE98" s="227">
        <v>3.9</v>
      </c>
      <c r="BF98" s="227">
        <v>-5.0999999999999996</v>
      </c>
      <c r="BG98" s="227">
        <v>-1.4</v>
      </c>
      <c r="BH98" s="227">
        <v>5.6</v>
      </c>
      <c r="BI98" s="227">
        <v>17.5</v>
      </c>
      <c r="BJ98" s="227">
        <v>0</v>
      </c>
      <c r="BK98" s="227">
        <v>2.2000000000000002</v>
      </c>
      <c r="BL98" s="227">
        <v>0.7</v>
      </c>
      <c r="BM98" s="227">
        <v>3.9</v>
      </c>
      <c r="BN98" s="228"/>
      <c r="BO98" s="226">
        <v>44255</v>
      </c>
      <c r="BP98" s="227">
        <v>1.6</v>
      </c>
      <c r="BQ98" s="227">
        <v>7.5</v>
      </c>
      <c r="BR98" s="227">
        <v>5.9</v>
      </c>
      <c r="BS98" s="227">
        <v>0.3</v>
      </c>
      <c r="BT98" s="227">
        <v>0.1</v>
      </c>
      <c r="BU98" s="227">
        <v>0.9</v>
      </c>
      <c r="BV98" s="227">
        <v>0.2</v>
      </c>
      <c r="BW98" s="227">
        <v>0.4</v>
      </c>
      <c r="BX98" s="227">
        <v>0</v>
      </c>
      <c r="BY98" s="227">
        <v>0.8</v>
      </c>
      <c r="BZ98" s="227">
        <v>0</v>
      </c>
      <c r="CA98" s="227">
        <v>0.3</v>
      </c>
      <c r="CB98" s="227">
        <v>1.6</v>
      </c>
      <c r="CC98" s="227">
        <v>0.1</v>
      </c>
      <c r="CD98" s="227">
        <v>4.9000000000000004</v>
      </c>
      <c r="CE98" s="227">
        <v>2.1</v>
      </c>
      <c r="CF98" s="227">
        <v>0.1</v>
      </c>
      <c r="CG98" s="227">
        <v>3.6</v>
      </c>
      <c r="CH98" s="227">
        <v>0.3</v>
      </c>
      <c r="CI98" s="227">
        <v>-0.4</v>
      </c>
      <c r="CJ98" s="227">
        <v>2.2999999999999998</v>
      </c>
      <c r="CK98" s="227">
        <v>1.5</v>
      </c>
      <c r="CL98" s="227">
        <v>0.6</v>
      </c>
      <c r="CM98" s="227">
        <v>0</v>
      </c>
      <c r="CN98" s="227">
        <v>0</v>
      </c>
      <c r="CO98" s="227">
        <v>-0.2</v>
      </c>
      <c r="CP98" s="227">
        <v>-0.1</v>
      </c>
      <c r="CQ98" s="227">
        <v>0.2</v>
      </c>
      <c r="CR98" s="227">
        <v>-0.3</v>
      </c>
      <c r="CS98" s="227">
        <v>0.2</v>
      </c>
      <c r="CT98" s="227">
        <v>-0.7</v>
      </c>
      <c r="CU98" s="227">
        <v>0.3</v>
      </c>
      <c r="CV98" s="209"/>
    </row>
    <row r="99" spans="1:100" s="105" customFormat="1">
      <c r="A99" s="205"/>
      <c r="B99" s="205"/>
      <c r="C99" s="205"/>
      <c r="D99" s="205" t="s">
        <v>196</v>
      </c>
      <c r="E99" s="205">
        <v>-0.3</v>
      </c>
      <c r="F99" s="205">
        <v>0.1</v>
      </c>
      <c r="G99" s="205">
        <v>0.2</v>
      </c>
      <c r="H99" s="205">
        <v>0</v>
      </c>
      <c r="I99" s="205">
        <v>-0.2</v>
      </c>
      <c r="J99" s="205">
        <f t="shared" si="4"/>
        <v>0.1</v>
      </c>
      <c r="K99" s="205"/>
      <c r="L99" s="241"/>
      <c r="M99" s="241"/>
      <c r="N99" s="241"/>
      <c r="O99" s="241"/>
      <c r="P99" s="242"/>
      <c r="Q99" s="248"/>
      <c r="R99" s="249"/>
      <c r="S99" s="249"/>
      <c r="T99" s="249"/>
      <c r="U99" s="249"/>
      <c r="V99" s="249"/>
      <c r="W99" s="249"/>
      <c r="X99" s="250"/>
      <c r="Y99" s="241"/>
      <c r="Z99" s="226">
        <v>38138</v>
      </c>
      <c r="AA99" s="227">
        <v>15.4</v>
      </c>
      <c r="AB99" s="227">
        <v>9.1999999999999993</v>
      </c>
      <c r="AC99" s="227">
        <v>56</v>
      </c>
      <c r="AD99" s="227">
        <v>19.7</v>
      </c>
      <c r="AE99" s="227">
        <v>4.9000000000000004</v>
      </c>
      <c r="AF99" s="227">
        <v>17.100000000000001</v>
      </c>
      <c r="AG99" s="227">
        <v>3.1</v>
      </c>
      <c r="AH99" s="227">
        <v>0.8</v>
      </c>
      <c r="AI99" s="227">
        <v>1.4</v>
      </c>
      <c r="AJ99" s="227">
        <v>4.9000000000000004</v>
      </c>
      <c r="AK99" s="227">
        <v>0.9</v>
      </c>
      <c r="AL99" s="227">
        <v>-0.1</v>
      </c>
      <c r="AM99" s="227">
        <v>2.1</v>
      </c>
      <c r="AN99" s="227">
        <v>2.1</v>
      </c>
      <c r="AO99" s="227">
        <v>1.6</v>
      </c>
      <c r="AP99" s="227">
        <v>-1</v>
      </c>
      <c r="AQ99" s="227">
        <v>1.6</v>
      </c>
      <c r="AR99" s="227">
        <v>9.8000000000000007</v>
      </c>
      <c r="AS99" s="227">
        <v>7.8</v>
      </c>
      <c r="AT99" s="227">
        <v>-3.4</v>
      </c>
      <c r="AU99" s="227">
        <v>8.1</v>
      </c>
      <c r="AV99" s="227">
        <v>0</v>
      </c>
      <c r="AW99" s="227">
        <v>4.4000000000000004</v>
      </c>
      <c r="AX99" s="227">
        <v>21.1</v>
      </c>
      <c r="AY99" s="227">
        <v>20.7</v>
      </c>
      <c r="AZ99" s="227">
        <v>8.1</v>
      </c>
      <c r="BA99" s="227">
        <v>3.3</v>
      </c>
      <c r="BB99" s="227">
        <v>1.8</v>
      </c>
      <c r="BC99" s="227">
        <v>0</v>
      </c>
      <c r="BD99" s="227">
        <v>-1.7</v>
      </c>
      <c r="BE99" s="227">
        <v>4.5</v>
      </c>
      <c r="BF99" s="227">
        <v>-4.4000000000000004</v>
      </c>
      <c r="BG99" s="227">
        <v>-1.9</v>
      </c>
      <c r="BH99" s="227">
        <v>8.1</v>
      </c>
      <c r="BI99" s="227">
        <v>19</v>
      </c>
      <c r="BJ99" s="227">
        <v>0</v>
      </c>
      <c r="BK99" s="227">
        <v>2.1</v>
      </c>
      <c r="BL99" s="227">
        <v>1.7</v>
      </c>
      <c r="BM99" s="227">
        <v>3.9</v>
      </c>
      <c r="BN99" s="228"/>
      <c r="BO99" s="226">
        <v>44286</v>
      </c>
      <c r="BP99" s="227">
        <v>-3.1</v>
      </c>
      <c r="BQ99" s="227">
        <v>9.8000000000000007</v>
      </c>
      <c r="BR99" s="227">
        <v>4.4000000000000004</v>
      </c>
      <c r="BS99" s="227">
        <v>1.1000000000000001</v>
      </c>
      <c r="BT99" s="227">
        <v>0</v>
      </c>
      <c r="BU99" s="227">
        <v>0.2</v>
      </c>
      <c r="BV99" s="227">
        <v>0.4</v>
      </c>
      <c r="BW99" s="227">
        <v>0.3</v>
      </c>
      <c r="BX99" s="227">
        <v>0.1</v>
      </c>
      <c r="BY99" s="227">
        <v>1.9</v>
      </c>
      <c r="BZ99" s="227">
        <v>0.3</v>
      </c>
      <c r="CA99" s="227">
        <v>0</v>
      </c>
      <c r="CB99" s="227">
        <v>2.2999999999999998</v>
      </c>
      <c r="CC99" s="227">
        <v>0.5</v>
      </c>
      <c r="CD99" s="227">
        <v>5.7</v>
      </c>
      <c r="CE99" s="227">
        <v>5.3</v>
      </c>
      <c r="CF99" s="227">
        <v>-0.1</v>
      </c>
      <c r="CG99" s="227">
        <v>8.6999999999999993</v>
      </c>
      <c r="CH99" s="227">
        <v>1.1000000000000001</v>
      </c>
      <c r="CI99" s="227">
        <v>-0.1</v>
      </c>
      <c r="CJ99" s="227">
        <v>4.7</v>
      </c>
      <c r="CK99" s="227">
        <v>4.5</v>
      </c>
      <c r="CL99" s="227">
        <v>1.2</v>
      </c>
      <c r="CM99" s="227">
        <v>0.4</v>
      </c>
      <c r="CN99" s="227">
        <v>0.2</v>
      </c>
      <c r="CO99" s="227">
        <v>0</v>
      </c>
      <c r="CP99" s="227">
        <v>0.1</v>
      </c>
      <c r="CQ99" s="227">
        <v>0.8</v>
      </c>
      <c r="CR99" s="227">
        <v>0.4</v>
      </c>
      <c r="CS99" s="227">
        <v>0.2</v>
      </c>
      <c r="CT99" s="227">
        <v>-1.6</v>
      </c>
      <c r="CU99" s="227">
        <v>0</v>
      </c>
      <c r="CV99" s="209"/>
    </row>
    <row r="100" spans="1:100" s="105" customFormat="1">
      <c r="A100" s="205"/>
      <c r="B100" s="205"/>
      <c r="C100" s="205"/>
      <c r="D100" s="205" t="s">
        <v>198</v>
      </c>
      <c r="E100" s="205">
        <v>-0.3</v>
      </c>
      <c r="F100" s="205">
        <v>-0.2</v>
      </c>
      <c r="G100" s="205">
        <v>-0.1</v>
      </c>
      <c r="H100" s="205">
        <v>-0.2</v>
      </c>
      <c r="I100" s="205">
        <v>-0.1</v>
      </c>
      <c r="J100" s="205">
        <f t="shared" si="4"/>
        <v>0.1</v>
      </c>
      <c r="K100" s="205"/>
      <c r="L100" s="241"/>
      <c r="M100" s="241"/>
      <c r="N100" s="241"/>
      <c r="O100" s="241"/>
      <c r="P100" s="242"/>
      <c r="Q100" s="248"/>
      <c r="R100" s="249"/>
      <c r="S100" s="249"/>
      <c r="T100" s="249"/>
      <c r="U100" s="249"/>
      <c r="V100" s="249"/>
      <c r="W100" s="249"/>
      <c r="X100" s="250"/>
      <c r="Y100" s="241"/>
      <c r="Z100" s="226">
        <v>38168</v>
      </c>
      <c r="AA100" s="227">
        <v>17.100000000000001</v>
      </c>
      <c r="AB100" s="227">
        <v>20.2</v>
      </c>
      <c r="AC100" s="227">
        <v>41.8</v>
      </c>
      <c r="AD100" s="227">
        <v>18.899999999999999</v>
      </c>
      <c r="AE100" s="227">
        <v>5.0999999999999996</v>
      </c>
      <c r="AF100" s="227">
        <v>16.3</v>
      </c>
      <c r="AG100" s="227">
        <v>3.3</v>
      </c>
      <c r="AH100" s="227">
        <v>1.2</v>
      </c>
      <c r="AI100" s="227">
        <v>1.2</v>
      </c>
      <c r="AJ100" s="227">
        <v>5.0999999999999996</v>
      </c>
      <c r="AK100" s="227">
        <v>1</v>
      </c>
      <c r="AL100" s="227">
        <v>0.5</v>
      </c>
      <c r="AM100" s="227">
        <v>2.4</v>
      </c>
      <c r="AN100" s="227">
        <v>2.5</v>
      </c>
      <c r="AO100" s="227">
        <v>1.7</v>
      </c>
      <c r="AP100" s="227">
        <v>-1.3</v>
      </c>
      <c r="AQ100" s="227">
        <v>0.6</v>
      </c>
      <c r="AR100" s="227">
        <v>14</v>
      </c>
      <c r="AS100" s="227">
        <v>9.3000000000000007</v>
      </c>
      <c r="AT100" s="227">
        <v>-3.4</v>
      </c>
      <c r="AU100" s="227">
        <v>9.1</v>
      </c>
      <c r="AV100" s="227">
        <v>0</v>
      </c>
      <c r="AW100" s="227">
        <v>4.0999999999999996</v>
      </c>
      <c r="AX100" s="227">
        <v>18.5</v>
      </c>
      <c r="AY100" s="227">
        <v>19.7</v>
      </c>
      <c r="AZ100" s="227">
        <v>8.1999999999999993</v>
      </c>
      <c r="BA100" s="227">
        <v>3.5</v>
      </c>
      <c r="BB100" s="227">
        <v>2.1</v>
      </c>
      <c r="BC100" s="227">
        <v>0</v>
      </c>
      <c r="BD100" s="227">
        <v>-1.8</v>
      </c>
      <c r="BE100" s="227">
        <v>4</v>
      </c>
      <c r="BF100" s="227">
        <v>-3.6</v>
      </c>
      <c r="BG100" s="227">
        <v>-2</v>
      </c>
      <c r="BH100" s="227">
        <v>6.7</v>
      </c>
      <c r="BI100" s="227">
        <v>19.899999999999999</v>
      </c>
      <c r="BJ100" s="227">
        <v>0</v>
      </c>
      <c r="BK100" s="227">
        <v>2</v>
      </c>
      <c r="BL100" s="227">
        <v>1.7</v>
      </c>
      <c r="BM100" s="227">
        <v>3.9</v>
      </c>
      <c r="BN100" s="228"/>
      <c r="BO100" s="226">
        <v>44316</v>
      </c>
      <c r="BP100" s="227">
        <v>2.8</v>
      </c>
      <c r="BQ100" s="227">
        <v>0.4</v>
      </c>
      <c r="BR100" s="227">
        <v>2.2000000000000002</v>
      </c>
      <c r="BS100" s="227">
        <v>1.4</v>
      </c>
      <c r="BT100" s="227">
        <v>0.2</v>
      </c>
      <c r="BU100" s="227">
        <v>-0.8</v>
      </c>
      <c r="BV100" s="227">
        <v>0.5</v>
      </c>
      <c r="BW100" s="227">
        <v>-0.1</v>
      </c>
      <c r="BX100" s="227">
        <v>0</v>
      </c>
      <c r="BY100" s="227">
        <v>0.6</v>
      </c>
      <c r="BZ100" s="227">
        <v>0</v>
      </c>
      <c r="CA100" s="227">
        <v>-0.1</v>
      </c>
      <c r="CB100" s="227">
        <v>0.3</v>
      </c>
      <c r="CC100" s="227">
        <v>0.1</v>
      </c>
      <c r="CD100" s="227">
        <v>-0.9</v>
      </c>
      <c r="CE100" s="227">
        <v>2.1</v>
      </c>
      <c r="CF100" s="227">
        <v>0</v>
      </c>
      <c r="CG100" s="227">
        <v>1</v>
      </c>
      <c r="CH100" s="227">
        <v>0.7</v>
      </c>
      <c r="CI100" s="227">
        <v>1</v>
      </c>
      <c r="CJ100" s="227">
        <v>5.6</v>
      </c>
      <c r="CK100" s="227">
        <v>2.1</v>
      </c>
      <c r="CL100" s="227">
        <v>1.4</v>
      </c>
      <c r="CM100" s="227">
        <v>0.4</v>
      </c>
      <c r="CN100" s="227">
        <v>0</v>
      </c>
      <c r="CO100" s="227">
        <v>-0.1</v>
      </c>
      <c r="CP100" s="227">
        <v>0.2</v>
      </c>
      <c r="CQ100" s="227">
        <v>0.9</v>
      </c>
      <c r="CR100" s="227">
        <v>0.7</v>
      </c>
      <c r="CS100" s="227">
        <v>-0.2</v>
      </c>
      <c r="CT100" s="227">
        <v>-3.3</v>
      </c>
      <c r="CU100" s="227">
        <v>0</v>
      </c>
      <c r="CV100" s="209"/>
    </row>
    <row r="101" spans="1:100" s="105" customFormat="1">
      <c r="A101" s="205"/>
      <c r="B101" s="205"/>
      <c r="C101" s="205"/>
      <c r="D101" s="205" t="s">
        <v>214</v>
      </c>
      <c r="E101" s="205">
        <v>-0.2</v>
      </c>
      <c r="F101" s="205">
        <v>-0.2</v>
      </c>
      <c r="G101" s="205">
        <v>-0.3</v>
      </c>
      <c r="H101" s="205">
        <v>-0.3</v>
      </c>
      <c r="I101" s="205">
        <v>0</v>
      </c>
      <c r="J101" s="205">
        <f t="shared" si="4"/>
        <v>-9.9999999999999978E-2</v>
      </c>
      <c r="K101" s="205"/>
      <c r="L101" s="241"/>
      <c r="M101" s="241"/>
      <c r="N101" s="241"/>
      <c r="O101" s="241"/>
      <c r="P101" s="242"/>
      <c r="Q101" s="248"/>
      <c r="R101" s="249"/>
      <c r="S101" s="249"/>
      <c r="T101" s="249"/>
      <c r="U101" s="249"/>
      <c r="V101" s="249"/>
      <c r="W101" s="249"/>
      <c r="X101" s="249"/>
      <c r="Y101" s="241"/>
      <c r="Z101" s="226">
        <v>38199</v>
      </c>
      <c r="AA101" s="227">
        <v>18.399999999999999</v>
      </c>
      <c r="AB101" s="227">
        <v>24.1</v>
      </c>
      <c r="AC101" s="227">
        <v>47.3</v>
      </c>
      <c r="AD101" s="227">
        <v>19.2</v>
      </c>
      <c r="AE101" s="227">
        <v>6.2</v>
      </c>
      <c r="AF101" s="227">
        <v>16.5</v>
      </c>
      <c r="AG101" s="227">
        <v>3.4</v>
      </c>
      <c r="AH101" s="227">
        <v>1.2</v>
      </c>
      <c r="AI101" s="227">
        <v>0.9</v>
      </c>
      <c r="AJ101" s="227">
        <v>4.5999999999999996</v>
      </c>
      <c r="AK101" s="227">
        <v>0.9</v>
      </c>
      <c r="AL101" s="227">
        <v>0.5</v>
      </c>
      <c r="AM101" s="227">
        <v>2.5</v>
      </c>
      <c r="AN101" s="227">
        <v>1.9</v>
      </c>
      <c r="AO101" s="227">
        <v>1.5</v>
      </c>
      <c r="AP101" s="227">
        <v>-2.6</v>
      </c>
      <c r="AQ101" s="227">
        <v>1.7</v>
      </c>
      <c r="AR101" s="227">
        <v>13.1</v>
      </c>
      <c r="AS101" s="227">
        <v>10.6</v>
      </c>
      <c r="AT101" s="227">
        <v>-3.1</v>
      </c>
      <c r="AU101" s="227">
        <v>9.1999999999999993</v>
      </c>
      <c r="AV101" s="227">
        <v>0</v>
      </c>
      <c r="AW101" s="227">
        <v>3.8</v>
      </c>
      <c r="AX101" s="227">
        <v>16.2</v>
      </c>
      <c r="AY101" s="227">
        <v>19.600000000000001</v>
      </c>
      <c r="AZ101" s="227">
        <v>7.5</v>
      </c>
      <c r="BA101" s="227">
        <v>3.3</v>
      </c>
      <c r="BB101" s="227">
        <v>2.1</v>
      </c>
      <c r="BC101" s="227">
        <v>0</v>
      </c>
      <c r="BD101" s="227">
        <v>-1.8</v>
      </c>
      <c r="BE101" s="227">
        <v>3.9</v>
      </c>
      <c r="BF101" s="227">
        <v>-4.5999999999999996</v>
      </c>
      <c r="BG101" s="227">
        <v>-1.4</v>
      </c>
      <c r="BH101" s="227">
        <v>3.5</v>
      </c>
      <c r="BI101" s="227">
        <v>17.5</v>
      </c>
      <c r="BJ101" s="227">
        <v>0</v>
      </c>
      <c r="BK101" s="227">
        <v>2.2000000000000002</v>
      </c>
      <c r="BL101" s="227">
        <v>1.9</v>
      </c>
      <c r="BM101" s="227">
        <v>3.7</v>
      </c>
      <c r="BN101" s="228"/>
      <c r="BO101" s="226">
        <v>44347</v>
      </c>
      <c r="BP101" s="227">
        <v>10.6</v>
      </c>
      <c r="BQ101" s="227">
        <v>1.7</v>
      </c>
      <c r="BR101" s="227">
        <v>7.4</v>
      </c>
      <c r="BS101" s="227">
        <v>2.2000000000000002</v>
      </c>
      <c r="BT101" s="227">
        <v>1.1000000000000001</v>
      </c>
      <c r="BU101" s="227">
        <v>-0.2</v>
      </c>
      <c r="BV101" s="227">
        <v>0.4</v>
      </c>
      <c r="BW101" s="227">
        <v>0.2</v>
      </c>
      <c r="BX101" s="227">
        <v>0.1</v>
      </c>
      <c r="BY101" s="227">
        <v>0.4</v>
      </c>
      <c r="BZ101" s="227">
        <v>-0.1</v>
      </c>
      <c r="CA101" s="227">
        <v>0.3</v>
      </c>
      <c r="CB101" s="227">
        <v>0.4</v>
      </c>
      <c r="CC101" s="227">
        <v>0.9</v>
      </c>
      <c r="CD101" s="227">
        <v>4.4000000000000004</v>
      </c>
      <c r="CE101" s="227">
        <v>1.8</v>
      </c>
      <c r="CF101" s="227">
        <v>0.1</v>
      </c>
      <c r="CG101" s="227">
        <v>-0.9</v>
      </c>
      <c r="CH101" s="227">
        <v>0.2</v>
      </c>
      <c r="CI101" s="227">
        <v>1.3</v>
      </c>
      <c r="CJ101" s="227">
        <v>6.4</v>
      </c>
      <c r="CK101" s="227">
        <v>4.4000000000000004</v>
      </c>
      <c r="CL101" s="227">
        <v>1.6</v>
      </c>
      <c r="CM101" s="227">
        <v>0.3</v>
      </c>
      <c r="CN101" s="227">
        <v>0.3</v>
      </c>
      <c r="CO101" s="227">
        <v>0</v>
      </c>
      <c r="CP101" s="227">
        <v>0.3</v>
      </c>
      <c r="CQ101" s="227">
        <v>1.3</v>
      </c>
      <c r="CR101" s="227">
        <v>0.5</v>
      </c>
      <c r="CS101" s="227">
        <v>-0.3</v>
      </c>
      <c r="CT101" s="227">
        <v>-1.1000000000000001</v>
      </c>
      <c r="CU101" s="227">
        <v>0.2</v>
      </c>
      <c r="CV101" s="209"/>
    </row>
    <row r="102" spans="1:100" s="105" customFormat="1">
      <c r="A102" s="205"/>
      <c r="B102" s="205"/>
      <c r="C102" s="205"/>
      <c r="D102" s="205" t="s">
        <v>217</v>
      </c>
      <c r="E102" s="205">
        <v>0.1</v>
      </c>
      <c r="F102" s="205">
        <v>0.1</v>
      </c>
      <c r="G102" s="205">
        <v>-0.3</v>
      </c>
      <c r="H102" s="205">
        <v>-0.6</v>
      </c>
      <c r="I102" s="205">
        <v>-0.3</v>
      </c>
      <c r="J102" s="205">
        <f t="shared" si="4"/>
        <v>-0.4</v>
      </c>
      <c r="K102" s="205"/>
      <c r="L102" s="241"/>
      <c r="M102" s="241"/>
      <c r="N102" s="241"/>
      <c r="O102" s="241"/>
      <c r="P102" s="242"/>
      <c r="Q102" s="248"/>
      <c r="R102" s="249"/>
      <c r="S102" s="249"/>
      <c r="T102" s="249"/>
      <c r="U102" s="249"/>
      <c r="V102" s="249"/>
      <c r="W102" s="249"/>
      <c r="X102" s="249"/>
      <c r="Y102" s="241"/>
      <c r="Z102" s="226">
        <v>38230</v>
      </c>
      <c r="AA102" s="227">
        <v>18.600000000000001</v>
      </c>
      <c r="AB102" s="227">
        <v>25.6</v>
      </c>
      <c r="AC102" s="227">
        <v>49.2</v>
      </c>
      <c r="AD102" s="227">
        <v>19</v>
      </c>
      <c r="AE102" s="227">
        <v>7.1</v>
      </c>
      <c r="AF102" s="227">
        <v>16.5</v>
      </c>
      <c r="AG102" s="227">
        <v>3.6</v>
      </c>
      <c r="AH102" s="227">
        <v>0.7</v>
      </c>
      <c r="AI102" s="227">
        <v>1.5</v>
      </c>
      <c r="AJ102" s="227">
        <v>4.5</v>
      </c>
      <c r="AK102" s="227">
        <v>0.3</v>
      </c>
      <c r="AL102" s="227">
        <v>1.5</v>
      </c>
      <c r="AM102" s="227">
        <v>2.7</v>
      </c>
      <c r="AN102" s="227">
        <v>2.2000000000000002</v>
      </c>
      <c r="AO102" s="227">
        <v>1.7</v>
      </c>
      <c r="AP102" s="227">
        <v>-2.2000000000000002</v>
      </c>
      <c r="AQ102" s="227">
        <v>2.8</v>
      </c>
      <c r="AR102" s="227">
        <v>14.4</v>
      </c>
      <c r="AS102" s="227">
        <v>11.9</v>
      </c>
      <c r="AT102" s="227">
        <v>-2.7</v>
      </c>
      <c r="AU102" s="227">
        <v>8.6999999999999993</v>
      </c>
      <c r="AV102" s="227">
        <v>0</v>
      </c>
      <c r="AW102" s="227">
        <v>3.4</v>
      </c>
      <c r="AX102" s="227">
        <v>17.100000000000001</v>
      </c>
      <c r="AY102" s="227">
        <v>19.8</v>
      </c>
      <c r="AZ102" s="227">
        <v>8.1</v>
      </c>
      <c r="BA102" s="227">
        <v>3.5</v>
      </c>
      <c r="BB102" s="227">
        <v>2.2000000000000002</v>
      </c>
      <c r="BC102" s="227">
        <v>0</v>
      </c>
      <c r="BD102" s="227">
        <v>-2.1</v>
      </c>
      <c r="BE102" s="227">
        <v>3.8</v>
      </c>
      <c r="BF102" s="227">
        <v>-4.5999999999999996</v>
      </c>
      <c r="BG102" s="227">
        <v>-1.6</v>
      </c>
      <c r="BH102" s="227">
        <v>4.7</v>
      </c>
      <c r="BI102" s="227">
        <v>19.399999999999999</v>
      </c>
      <c r="BJ102" s="227">
        <v>0</v>
      </c>
      <c r="BK102" s="227">
        <v>3.2</v>
      </c>
      <c r="BL102" s="227">
        <v>2.7</v>
      </c>
      <c r="BM102" s="227">
        <v>3.7</v>
      </c>
      <c r="BN102" s="228"/>
      <c r="BO102" s="226">
        <v>44377</v>
      </c>
      <c r="BP102" s="227">
        <v>5.2</v>
      </c>
      <c r="BQ102" s="227">
        <v>2.5</v>
      </c>
      <c r="BR102" s="227">
        <v>5.4</v>
      </c>
      <c r="BS102" s="227">
        <v>1.6</v>
      </c>
      <c r="BT102" s="227">
        <v>0.5</v>
      </c>
      <c r="BU102" s="227">
        <v>-0.9</v>
      </c>
      <c r="BV102" s="227">
        <v>0</v>
      </c>
      <c r="BW102" s="227">
        <v>0.1</v>
      </c>
      <c r="BX102" s="227">
        <v>0.2</v>
      </c>
      <c r="BY102" s="227">
        <v>0</v>
      </c>
      <c r="BZ102" s="227">
        <v>-0.2</v>
      </c>
      <c r="CA102" s="227">
        <v>-0.1</v>
      </c>
      <c r="CB102" s="227">
        <v>0</v>
      </c>
      <c r="CC102" s="227">
        <v>-0.3</v>
      </c>
      <c r="CD102" s="227">
        <v>3.1</v>
      </c>
      <c r="CE102" s="227">
        <v>0.2</v>
      </c>
      <c r="CF102" s="227">
        <v>-0.3</v>
      </c>
      <c r="CG102" s="227">
        <v>-0.8</v>
      </c>
      <c r="CH102" s="227">
        <v>0.2</v>
      </c>
      <c r="CI102" s="227">
        <v>0</v>
      </c>
      <c r="CJ102" s="227">
        <v>-0.7</v>
      </c>
      <c r="CK102" s="227">
        <v>-0.1</v>
      </c>
      <c r="CL102" s="227">
        <v>0.8</v>
      </c>
      <c r="CM102" s="227">
        <v>0.4</v>
      </c>
      <c r="CN102" s="227">
        <v>0.1</v>
      </c>
      <c r="CO102" s="227">
        <v>0.2</v>
      </c>
      <c r="CP102" s="227">
        <v>0</v>
      </c>
      <c r="CQ102" s="227">
        <v>0.9</v>
      </c>
      <c r="CR102" s="227">
        <v>0.2</v>
      </c>
      <c r="CS102" s="227">
        <v>-0.4</v>
      </c>
      <c r="CT102" s="227">
        <v>-0.1</v>
      </c>
      <c r="CU102" s="227">
        <v>0.3</v>
      </c>
      <c r="CV102" s="209"/>
    </row>
    <row r="103" spans="1:100" s="105" customFormat="1">
      <c r="A103" s="205"/>
      <c r="B103" s="205"/>
      <c r="C103" s="205"/>
      <c r="D103" s="205" t="s">
        <v>210</v>
      </c>
      <c r="E103" s="205">
        <v>-1.5</v>
      </c>
      <c r="F103" s="205">
        <v>-1.7</v>
      </c>
      <c r="G103" s="205">
        <v>-1.3</v>
      </c>
      <c r="H103" s="205">
        <v>-0.7</v>
      </c>
      <c r="I103" s="205">
        <v>0.60000000000000009</v>
      </c>
      <c r="J103" s="205">
        <f t="shared" si="4"/>
        <v>0.39999999999999991</v>
      </c>
      <c r="K103" s="205"/>
      <c r="L103" s="241"/>
      <c r="M103" s="241"/>
      <c r="N103" s="241"/>
      <c r="O103" s="241"/>
      <c r="P103" s="242"/>
      <c r="Q103" s="248"/>
      <c r="R103" s="249"/>
      <c r="S103" s="249"/>
      <c r="T103" s="249"/>
      <c r="U103" s="249"/>
      <c r="V103" s="249"/>
      <c r="W103" s="249"/>
      <c r="X103" s="249"/>
      <c r="Y103" s="241"/>
      <c r="Z103" s="226">
        <v>38260</v>
      </c>
      <c r="AA103" s="227">
        <v>20.5</v>
      </c>
      <c r="AB103" s="227">
        <v>30.6</v>
      </c>
      <c r="AC103" s="227">
        <v>45.7</v>
      </c>
      <c r="AD103" s="227">
        <v>21</v>
      </c>
      <c r="AE103" s="227">
        <v>7.7</v>
      </c>
      <c r="AF103" s="227">
        <v>16.8</v>
      </c>
      <c r="AG103" s="227">
        <v>4</v>
      </c>
      <c r="AH103" s="227">
        <v>0.7</v>
      </c>
      <c r="AI103" s="227">
        <v>1</v>
      </c>
      <c r="AJ103" s="227">
        <v>4.0999999999999996</v>
      </c>
      <c r="AK103" s="227">
        <v>0.6</v>
      </c>
      <c r="AL103" s="227">
        <v>2</v>
      </c>
      <c r="AM103" s="227">
        <v>3.1</v>
      </c>
      <c r="AN103" s="227">
        <v>2.6</v>
      </c>
      <c r="AO103" s="227">
        <v>1.9</v>
      </c>
      <c r="AP103" s="227">
        <v>-2</v>
      </c>
      <c r="AQ103" s="227">
        <v>3.8</v>
      </c>
      <c r="AR103" s="227">
        <v>19.100000000000001</v>
      </c>
      <c r="AS103" s="227">
        <v>15.5</v>
      </c>
      <c r="AT103" s="227">
        <v>-1.6</v>
      </c>
      <c r="AU103" s="227">
        <v>10.199999999999999</v>
      </c>
      <c r="AV103" s="227">
        <v>0</v>
      </c>
      <c r="AW103" s="227">
        <v>3.1</v>
      </c>
      <c r="AX103" s="227">
        <v>17.2</v>
      </c>
      <c r="AY103" s="227">
        <v>20.3</v>
      </c>
      <c r="AZ103" s="227">
        <v>8.1</v>
      </c>
      <c r="BA103" s="227">
        <v>3.8</v>
      </c>
      <c r="BB103" s="227">
        <v>2.2000000000000002</v>
      </c>
      <c r="BC103" s="227">
        <v>0</v>
      </c>
      <c r="BD103" s="227">
        <v>-1.9</v>
      </c>
      <c r="BE103" s="227">
        <v>4.9000000000000004</v>
      </c>
      <c r="BF103" s="227">
        <v>-4.3</v>
      </c>
      <c r="BG103" s="227">
        <v>-1.4</v>
      </c>
      <c r="BH103" s="227">
        <v>6.6</v>
      </c>
      <c r="BI103" s="227">
        <v>13.1</v>
      </c>
      <c r="BJ103" s="227">
        <v>0</v>
      </c>
      <c r="BK103" s="227">
        <v>3.1</v>
      </c>
      <c r="BL103" s="227">
        <v>3.8</v>
      </c>
      <c r="BM103" s="227">
        <v>3.9</v>
      </c>
      <c r="BN103" s="228"/>
      <c r="BO103" s="226">
        <v>44408</v>
      </c>
      <c r="BP103" s="227">
        <v>6.6</v>
      </c>
      <c r="BQ103" s="227">
        <v>5.9</v>
      </c>
      <c r="BR103" s="227">
        <v>3.6</v>
      </c>
      <c r="BS103" s="227">
        <v>0.2</v>
      </c>
      <c r="BT103" s="227">
        <v>0.4</v>
      </c>
      <c r="BU103" s="227">
        <v>0</v>
      </c>
      <c r="BV103" s="227">
        <v>0.2</v>
      </c>
      <c r="BW103" s="227">
        <v>0.2</v>
      </c>
      <c r="BX103" s="227">
        <v>0</v>
      </c>
      <c r="BY103" s="227">
        <v>0.6</v>
      </c>
      <c r="BZ103" s="227">
        <v>0.2</v>
      </c>
      <c r="CA103" s="227">
        <v>0.4</v>
      </c>
      <c r="CB103" s="227">
        <v>-0.6</v>
      </c>
      <c r="CC103" s="227">
        <v>0.1</v>
      </c>
      <c r="CD103" s="227">
        <v>2.6</v>
      </c>
      <c r="CE103" s="227">
        <v>0.8</v>
      </c>
      <c r="CF103" s="227">
        <v>-0.2</v>
      </c>
      <c r="CG103" s="227">
        <v>1.8</v>
      </c>
      <c r="CH103" s="227">
        <v>0.1</v>
      </c>
      <c r="CI103" s="227">
        <v>-1.1000000000000001</v>
      </c>
      <c r="CJ103" s="227">
        <v>-0.2</v>
      </c>
      <c r="CK103" s="227">
        <v>-0.1</v>
      </c>
      <c r="CL103" s="227">
        <v>0.5</v>
      </c>
      <c r="CM103" s="227">
        <v>0.3</v>
      </c>
      <c r="CN103" s="227">
        <v>0.2</v>
      </c>
      <c r="CO103" s="227">
        <v>0.1</v>
      </c>
      <c r="CP103" s="227">
        <v>0.2</v>
      </c>
      <c r="CQ103" s="227">
        <v>0.5</v>
      </c>
      <c r="CR103" s="227">
        <v>0.6</v>
      </c>
      <c r="CS103" s="227">
        <v>0</v>
      </c>
      <c r="CT103" s="227">
        <v>0.2</v>
      </c>
      <c r="CU103" s="227">
        <v>0.1</v>
      </c>
      <c r="CV103" s="209"/>
    </row>
    <row r="104" spans="1:100" s="105" customFormat="1">
      <c r="A104" s="205"/>
      <c r="B104" s="205"/>
      <c r="C104" s="205"/>
      <c r="D104" s="205" t="s">
        <v>212</v>
      </c>
      <c r="E104" s="205">
        <v>-1.1000000000000001</v>
      </c>
      <c r="F104" s="205">
        <v>-1.3</v>
      </c>
      <c r="G104" s="205">
        <v>-1.2</v>
      </c>
      <c r="H104" s="205">
        <v>-0.9</v>
      </c>
      <c r="I104" s="205">
        <v>0.29999999999999993</v>
      </c>
      <c r="J104" s="205">
        <f t="shared" si="4"/>
        <v>0.10000000000000009</v>
      </c>
      <c r="K104" s="205"/>
      <c r="L104" s="241"/>
      <c r="M104" s="251"/>
      <c r="N104" s="251"/>
      <c r="O104" s="251"/>
      <c r="P104" s="252"/>
      <c r="Q104" s="248"/>
      <c r="R104" s="253"/>
      <c r="S104" s="253"/>
      <c r="T104" s="253"/>
      <c r="U104" s="253"/>
      <c r="V104" s="253"/>
      <c r="W104" s="253"/>
      <c r="X104" s="253"/>
      <c r="Y104" s="251"/>
      <c r="Z104" s="226">
        <v>38291</v>
      </c>
      <c r="AA104" s="227">
        <v>22.3</v>
      </c>
      <c r="AB104" s="227">
        <v>39.799999999999997</v>
      </c>
      <c r="AC104" s="227">
        <v>45.9</v>
      </c>
      <c r="AD104" s="227">
        <v>18.600000000000001</v>
      </c>
      <c r="AE104" s="227">
        <v>8.9</v>
      </c>
      <c r="AF104" s="227">
        <v>14.6</v>
      </c>
      <c r="AG104" s="227">
        <v>3.8</v>
      </c>
      <c r="AH104" s="227">
        <v>0.7</v>
      </c>
      <c r="AI104" s="227">
        <v>0.9</v>
      </c>
      <c r="AJ104" s="227">
        <v>3</v>
      </c>
      <c r="AK104" s="227">
        <v>0.7</v>
      </c>
      <c r="AL104" s="227">
        <v>2</v>
      </c>
      <c r="AM104" s="227">
        <v>2.8</v>
      </c>
      <c r="AN104" s="227">
        <v>2.6</v>
      </c>
      <c r="AO104" s="227">
        <v>2.1</v>
      </c>
      <c r="AP104" s="227">
        <v>-2.2000000000000002</v>
      </c>
      <c r="AQ104" s="227">
        <v>4.5999999999999996</v>
      </c>
      <c r="AR104" s="227">
        <v>19.8</v>
      </c>
      <c r="AS104" s="227">
        <v>16.5</v>
      </c>
      <c r="AT104" s="227">
        <v>-1.3</v>
      </c>
      <c r="AU104" s="227">
        <v>10.6</v>
      </c>
      <c r="AV104" s="227">
        <v>0</v>
      </c>
      <c r="AW104" s="227">
        <v>2.2999999999999998</v>
      </c>
      <c r="AX104" s="227">
        <v>17.5</v>
      </c>
      <c r="AY104" s="227">
        <v>23</v>
      </c>
      <c r="AZ104" s="227">
        <v>8.1</v>
      </c>
      <c r="BA104" s="227">
        <v>3.8</v>
      </c>
      <c r="BB104" s="227">
        <v>2.1</v>
      </c>
      <c r="BC104" s="227">
        <v>0</v>
      </c>
      <c r="BD104" s="227">
        <v>-1.9</v>
      </c>
      <c r="BE104" s="227">
        <v>5</v>
      </c>
      <c r="BF104" s="227">
        <v>-4.5</v>
      </c>
      <c r="BG104" s="227">
        <v>-0.8</v>
      </c>
      <c r="BH104" s="227">
        <v>7.6</v>
      </c>
      <c r="BI104" s="227">
        <v>14.7</v>
      </c>
      <c r="BJ104" s="227">
        <v>0</v>
      </c>
      <c r="BK104" s="227">
        <v>3.3</v>
      </c>
      <c r="BL104" s="227">
        <v>5.2</v>
      </c>
      <c r="BM104" s="227">
        <v>4.5999999999999996</v>
      </c>
      <c r="BN104" s="228"/>
      <c r="BO104" s="226">
        <v>44439</v>
      </c>
      <c r="BP104" s="227">
        <v>6.5</v>
      </c>
      <c r="BQ104" s="227">
        <v>-1.2</v>
      </c>
      <c r="BR104" s="227">
        <v>-1.5</v>
      </c>
      <c r="BS104" s="227">
        <v>0.7</v>
      </c>
      <c r="BT104" s="227">
        <v>0.6</v>
      </c>
      <c r="BU104" s="227">
        <v>0</v>
      </c>
      <c r="BV104" s="227">
        <v>0.3</v>
      </c>
      <c r="BW104" s="227">
        <v>-0.3</v>
      </c>
      <c r="BX104" s="227">
        <v>0</v>
      </c>
      <c r="BY104" s="227">
        <v>1</v>
      </c>
      <c r="BZ104" s="227">
        <v>0.1</v>
      </c>
      <c r="CA104" s="227">
        <v>0.1</v>
      </c>
      <c r="CB104" s="227">
        <v>-0.3</v>
      </c>
      <c r="CC104" s="227">
        <v>-0.2</v>
      </c>
      <c r="CD104" s="227">
        <v>1</v>
      </c>
      <c r="CE104" s="227">
        <v>1.9</v>
      </c>
      <c r="CF104" s="227">
        <v>0</v>
      </c>
      <c r="CG104" s="227">
        <v>1</v>
      </c>
      <c r="CH104" s="227">
        <v>0.1</v>
      </c>
      <c r="CI104" s="227">
        <v>-0.1</v>
      </c>
      <c r="CJ104" s="227">
        <v>2.2000000000000002</v>
      </c>
      <c r="CK104" s="227">
        <v>1.4</v>
      </c>
      <c r="CL104" s="227">
        <v>0.6</v>
      </c>
      <c r="CM104" s="227">
        <v>0.2</v>
      </c>
      <c r="CN104" s="227">
        <v>0.2</v>
      </c>
      <c r="CO104" s="227">
        <v>0.1</v>
      </c>
      <c r="CP104" s="227">
        <v>0.3</v>
      </c>
      <c r="CQ104" s="227">
        <v>0.4</v>
      </c>
      <c r="CR104" s="227">
        <v>0.1</v>
      </c>
      <c r="CS104" s="227">
        <v>-0.4</v>
      </c>
      <c r="CT104" s="227">
        <v>1.7</v>
      </c>
      <c r="CU104" s="227">
        <v>0</v>
      </c>
      <c r="CV104" s="209"/>
    </row>
    <row r="105" spans="1:100" s="105" customFormat="1">
      <c r="A105" s="205"/>
      <c r="B105" s="205"/>
      <c r="C105" s="205"/>
      <c r="D105" s="205" t="s">
        <v>195</v>
      </c>
      <c r="E105" s="205">
        <v>-0.7</v>
      </c>
      <c r="F105" s="205">
        <v>-0.6</v>
      </c>
      <c r="G105" s="205">
        <v>-0.4</v>
      </c>
      <c r="H105" s="205">
        <v>-1.1000000000000001</v>
      </c>
      <c r="I105" s="205">
        <v>-0.70000000000000007</v>
      </c>
      <c r="J105" s="205">
        <f t="shared" si="4"/>
        <v>0.19999999999999996</v>
      </c>
      <c r="K105" s="205"/>
      <c r="L105" s="241"/>
      <c r="M105" s="251"/>
      <c r="N105" s="251"/>
      <c r="O105" s="251"/>
      <c r="P105" s="252"/>
      <c r="Q105" s="248"/>
      <c r="R105" s="253"/>
      <c r="S105" s="253"/>
      <c r="T105" s="253"/>
      <c r="U105" s="253"/>
      <c r="V105" s="253"/>
      <c r="W105" s="253"/>
      <c r="X105" s="253"/>
      <c r="Y105" s="251"/>
      <c r="Z105" s="226">
        <v>38321</v>
      </c>
      <c r="AA105" s="227">
        <v>24.2</v>
      </c>
      <c r="AB105" s="227">
        <v>43.5</v>
      </c>
      <c r="AC105" s="227">
        <v>41</v>
      </c>
      <c r="AD105" s="227">
        <v>19.2</v>
      </c>
      <c r="AE105" s="227">
        <v>9.6</v>
      </c>
      <c r="AF105" s="227">
        <v>10.199999999999999</v>
      </c>
      <c r="AG105" s="227">
        <v>3</v>
      </c>
      <c r="AH105" s="227">
        <v>0</v>
      </c>
      <c r="AI105" s="227">
        <v>0.9</v>
      </c>
      <c r="AJ105" s="227">
        <v>1.1000000000000001</v>
      </c>
      <c r="AK105" s="227">
        <v>0.6</v>
      </c>
      <c r="AL105" s="227">
        <v>1.6</v>
      </c>
      <c r="AM105" s="227">
        <v>3.2</v>
      </c>
      <c r="AN105" s="227">
        <v>2.7</v>
      </c>
      <c r="AO105" s="227">
        <v>1.6</v>
      </c>
      <c r="AP105" s="227">
        <v>-1.7</v>
      </c>
      <c r="AQ105" s="227">
        <v>3.8</v>
      </c>
      <c r="AR105" s="227">
        <v>21.3</v>
      </c>
      <c r="AS105" s="227">
        <v>16.899999999999999</v>
      </c>
      <c r="AT105" s="227">
        <v>-0.9</v>
      </c>
      <c r="AU105" s="227">
        <v>10.3</v>
      </c>
      <c r="AV105" s="227">
        <v>0</v>
      </c>
      <c r="AW105" s="227">
        <v>0.8</v>
      </c>
      <c r="AX105" s="227">
        <v>15.8</v>
      </c>
      <c r="AY105" s="227">
        <v>20.2</v>
      </c>
      <c r="AZ105" s="227">
        <v>7.6</v>
      </c>
      <c r="BA105" s="227">
        <v>3.8</v>
      </c>
      <c r="BB105" s="227">
        <v>2.7</v>
      </c>
      <c r="BC105" s="227">
        <v>0</v>
      </c>
      <c r="BD105" s="227">
        <v>-1.8</v>
      </c>
      <c r="BE105" s="227">
        <v>4.5</v>
      </c>
      <c r="BF105" s="227">
        <v>-4.7</v>
      </c>
      <c r="BG105" s="227">
        <v>-1.2</v>
      </c>
      <c r="BH105" s="227">
        <v>5.8</v>
      </c>
      <c r="BI105" s="227">
        <v>18.100000000000001</v>
      </c>
      <c r="BJ105" s="227">
        <v>0</v>
      </c>
      <c r="BK105" s="227">
        <v>3.5</v>
      </c>
      <c r="BL105" s="227">
        <v>5.0999999999999996</v>
      </c>
      <c r="BM105" s="227">
        <v>4.3</v>
      </c>
      <c r="BN105" s="228"/>
      <c r="BO105" s="226">
        <v>44469</v>
      </c>
      <c r="BP105" s="227">
        <v>12.1</v>
      </c>
      <c r="BQ105" s="227">
        <v>-0.9</v>
      </c>
      <c r="BR105" s="227">
        <v>-8.6999999999999993</v>
      </c>
      <c r="BS105" s="227">
        <v>1</v>
      </c>
      <c r="BT105" s="227">
        <v>0.4</v>
      </c>
      <c r="BU105" s="227">
        <v>-0.1</v>
      </c>
      <c r="BV105" s="227">
        <v>0.2</v>
      </c>
      <c r="BW105" s="227">
        <v>0</v>
      </c>
      <c r="BX105" s="227">
        <v>0</v>
      </c>
      <c r="BY105" s="227">
        <v>0.4</v>
      </c>
      <c r="BZ105" s="227">
        <v>0.2</v>
      </c>
      <c r="CA105" s="227">
        <v>0.4</v>
      </c>
      <c r="CB105" s="227">
        <v>0.1</v>
      </c>
      <c r="CC105" s="227">
        <v>-0.1</v>
      </c>
      <c r="CD105" s="227">
        <v>3.3</v>
      </c>
      <c r="CE105" s="227">
        <v>2</v>
      </c>
      <c r="CF105" s="227">
        <v>-0.3</v>
      </c>
      <c r="CG105" s="227">
        <v>-1.3</v>
      </c>
      <c r="CH105" s="227">
        <v>0.1</v>
      </c>
      <c r="CI105" s="227">
        <v>2.9</v>
      </c>
      <c r="CJ105" s="227">
        <v>1.8</v>
      </c>
      <c r="CK105" s="227">
        <v>2.9</v>
      </c>
      <c r="CL105" s="227">
        <v>0.7</v>
      </c>
      <c r="CM105" s="227">
        <v>0.2</v>
      </c>
      <c r="CN105" s="227">
        <v>5.4100000000000002E-2</v>
      </c>
      <c r="CO105" s="227">
        <v>0.2</v>
      </c>
      <c r="CP105" s="227">
        <v>0.1</v>
      </c>
      <c r="CQ105" s="227">
        <v>0.47660000000000002</v>
      </c>
      <c r="CR105" s="227">
        <v>0</v>
      </c>
      <c r="CS105" s="227">
        <v>0.4</v>
      </c>
      <c r="CT105" s="227">
        <v>2.5</v>
      </c>
      <c r="CU105" s="227">
        <v>0</v>
      </c>
      <c r="CV105" s="209"/>
    </row>
    <row r="106" spans="1:100" s="105" customFormat="1">
      <c r="A106" s="205"/>
      <c r="B106" s="205"/>
      <c r="C106" s="205"/>
      <c r="D106" s="205" t="s">
        <v>211</v>
      </c>
      <c r="E106" s="205">
        <v>-1.7</v>
      </c>
      <c r="F106" s="205">
        <v>-1.8</v>
      </c>
      <c r="G106" s="205">
        <v>-1.7</v>
      </c>
      <c r="H106" s="205">
        <v>-1.3</v>
      </c>
      <c r="I106" s="205">
        <v>0.39999999999999991</v>
      </c>
      <c r="J106" s="205">
        <f t="shared" si="4"/>
        <v>0.10000000000000009</v>
      </c>
      <c r="K106" s="205"/>
      <c r="L106" s="241"/>
      <c r="M106" s="251"/>
      <c r="N106" s="251"/>
      <c r="O106" s="251"/>
      <c r="P106" s="252"/>
      <c r="Q106" s="248"/>
      <c r="R106" s="253"/>
      <c r="S106" s="253"/>
      <c r="T106" s="253"/>
      <c r="U106" s="253"/>
      <c r="V106" s="253"/>
      <c r="W106" s="253"/>
      <c r="X106" s="253"/>
      <c r="Y106" s="251"/>
      <c r="Z106" s="226">
        <v>38352</v>
      </c>
      <c r="AA106" s="227">
        <v>24.8</v>
      </c>
      <c r="AB106" s="227">
        <v>34.200000000000003</v>
      </c>
      <c r="AC106" s="227">
        <v>27</v>
      </c>
      <c r="AD106" s="227">
        <v>18.8</v>
      </c>
      <c r="AE106" s="227">
        <v>10.199999999999999</v>
      </c>
      <c r="AF106" s="227">
        <v>6.5</v>
      </c>
      <c r="AG106" s="227">
        <v>2.6</v>
      </c>
      <c r="AH106" s="227">
        <v>0.9</v>
      </c>
      <c r="AI106" s="227">
        <v>1</v>
      </c>
      <c r="AJ106" s="227">
        <v>0.7</v>
      </c>
      <c r="AK106" s="227">
        <v>0.1</v>
      </c>
      <c r="AL106" s="227">
        <v>1.8</v>
      </c>
      <c r="AM106" s="227">
        <v>3</v>
      </c>
      <c r="AN106" s="227">
        <v>2.6</v>
      </c>
      <c r="AO106" s="227">
        <v>1.6</v>
      </c>
      <c r="AP106" s="227">
        <v>-2.2999999999999998</v>
      </c>
      <c r="AQ106" s="227">
        <v>2.1</v>
      </c>
      <c r="AR106" s="227">
        <v>16.899999999999999</v>
      </c>
      <c r="AS106" s="227">
        <v>15.9</v>
      </c>
      <c r="AT106" s="227">
        <v>-0.5</v>
      </c>
      <c r="AU106" s="227">
        <v>10.1</v>
      </c>
      <c r="AV106" s="227">
        <v>0</v>
      </c>
      <c r="AW106" s="227">
        <v>0.4</v>
      </c>
      <c r="AX106" s="227">
        <v>14.2</v>
      </c>
      <c r="AY106" s="227">
        <v>17.100000000000001</v>
      </c>
      <c r="AZ106" s="227">
        <v>7.4</v>
      </c>
      <c r="BA106" s="227">
        <v>3.9</v>
      </c>
      <c r="BB106" s="227">
        <v>2.5</v>
      </c>
      <c r="BC106" s="227">
        <v>0</v>
      </c>
      <c r="BD106" s="227">
        <v>-2.1</v>
      </c>
      <c r="BE106" s="227">
        <v>5.3</v>
      </c>
      <c r="BF106" s="227">
        <v>-4.2</v>
      </c>
      <c r="BG106" s="227">
        <v>-1.6</v>
      </c>
      <c r="BH106" s="227">
        <v>5.2</v>
      </c>
      <c r="BI106" s="227">
        <v>15.8</v>
      </c>
      <c r="BJ106" s="227">
        <v>0</v>
      </c>
      <c r="BK106" s="227">
        <v>3.5</v>
      </c>
      <c r="BL106" s="227">
        <v>5.4</v>
      </c>
      <c r="BM106" s="227">
        <v>4.3</v>
      </c>
      <c r="BN106" s="228"/>
      <c r="BO106" s="226">
        <v>44500</v>
      </c>
      <c r="BP106" s="227">
        <v>20.100000000000001</v>
      </c>
      <c r="BQ106" s="227">
        <v>6</v>
      </c>
      <c r="BR106" s="227">
        <v>-8.9</v>
      </c>
      <c r="BS106" s="227">
        <v>0.6</v>
      </c>
      <c r="BT106" s="227">
        <v>1.4</v>
      </c>
      <c r="BU106" s="227">
        <v>0.2</v>
      </c>
      <c r="BV106" s="227">
        <v>0.4</v>
      </c>
      <c r="BW106" s="227">
        <v>-0.3</v>
      </c>
      <c r="BX106" s="227">
        <v>0</v>
      </c>
      <c r="BY106" s="227">
        <v>1.3</v>
      </c>
      <c r="BZ106" s="227">
        <v>0.4</v>
      </c>
      <c r="CA106" s="227">
        <v>1</v>
      </c>
      <c r="CB106" s="227">
        <v>0.5</v>
      </c>
      <c r="CC106" s="227">
        <v>0.1</v>
      </c>
      <c r="CD106" s="227">
        <v>7.3</v>
      </c>
      <c r="CE106" s="227">
        <v>6.1</v>
      </c>
      <c r="CF106" s="227">
        <v>0.4</v>
      </c>
      <c r="CG106" s="227">
        <v>3.5</v>
      </c>
      <c r="CH106" s="227">
        <v>1.3</v>
      </c>
      <c r="CI106" s="227">
        <v>6.9</v>
      </c>
      <c r="CJ106" s="227">
        <v>3.5</v>
      </c>
      <c r="CK106" s="227">
        <v>3.6</v>
      </c>
      <c r="CL106" s="227">
        <v>0.9</v>
      </c>
      <c r="CM106" s="227">
        <v>0.4</v>
      </c>
      <c r="CN106" s="227">
        <v>0.3</v>
      </c>
      <c r="CO106" s="227">
        <v>0.1</v>
      </c>
      <c r="CP106" s="227">
        <v>0.1</v>
      </c>
      <c r="CQ106" s="227">
        <v>0.7</v>
      </c>
      <c r="CR106" s="227">
        <v>0.1</v>
      </c>
      <c r="CS106" s="227">
        <v>0.5</v>
      </c>
      <c r="CT106" s="227">
        <v>1.3</v>
      </c>
      <c r="CU106" s="227">
        <v>0.2</v>
      </c>
      <c r="CV106" s="209"/>
    </row>
    <row r="107" spans="1:100" s="105" customFormat="1">
      <c r="A107" s="205"/>
      <c r="B107" s="205"/>
      <c r="C107" s="205"/>
      <c r="D107" s="205" t="s">
        <v>218</v>
      </c>
      <c r="E107" s="205">
        <v>-0.6</v>
      </c>
      <c r="F107" s="205">
        <v>-0.3</v>
      </c>
      <c r="G107" s="205">
        <v>-0.6</v>
      </c>
      <c r="H107" s="205">
        <v>-1.3</v>
      </c>
      <c r="I107" s="205">
        <v>-0.70000000000000007</v>
      </c>
      <c r="J107" s="205">
        <f t="shared" si="4"/>
        <v>-0.3</v>
      </c>
      <c r="K107" s="205"/>
      <c r="L107" s="241"/>
      <c r="M107" s="251"/>
      <c r="N107" s="251"/>
      <c r="O107" s="251"/>
      <c r="P107" s="252"/>
      <c r="Q107" s="248"/>
      <c r="R107" s="253"/>
      <c r="S107" s="253"/>
      <c r="T107" s="253"/>
      <c r="U107" s="253"/>
      <c r="V107" s="253"/>
      <c r="W107" s="253"/>
      <c r="X107" s="253"/>
      <c r="Y107" s="251"/>
      <c r="Z107" s="226">
        <v>38383</v>
      </c>
      <c r="AA107" s="227">
        <v>25.8</v>
      </c>
      <c r="AB107" s="227">
        <v>18.399999999999999</v>
      </c>
      <c r="AC107" s="227">
        <v>19.100000000000001</v>
      </c>
      <c r="AD107" s="227">
        <v>16.5</v>
      </c>
      <c r="AE107" s="227">
        <v>10.4</v>
      </c>
      <c r="AF107" s="227">
        <v>5.0999999999999996</v>
      </c>
      <c r="AG107" s="227">
        <v>2.4</v>
      </c>
      <c r="AH107" s="227">
        <v>0.5</v>
      </c>
      <c r="AI107" s="227">
        <v>1.5</v>
      </c>
      <c r="AJ107" s="227">
        <v>0.1</v>
      </c>
      <c r="AK107" s="227">
        <v>-0.3</v>
      </c>
      <c r="AL107" s="227">
        <v>2.2000000000000002</v>
      </c>
      <c r="AM107" s="227">
        <v>2.5</v>
      </c>
      <c r="AN107" s="227">
        <v>2.8</v>
      </c>
      <c r="AO107" s="227">
        <v>1.6</v>
      </c>
      <c r="AP107" s="227">
        <v>-1.3</v>
      </c>
      <c r="AQ107" s="227">
        <v>2.7</v>
      </c>
      <c r="AR107" s="227">
        <v>13.6</v>
      </c>
      <c r="AS107" s="227">
        <v>15</v>
      </c>
      <c r="AT107" s="227">
        <v>-0.7</v>
      </c>
      <c r="AU107" s="227">
        <v>7.9</v>
      </c>
      <c r="AV107" s="227">
        <v>0</v>
      </c>
      <c r="AW107" s="227">
        <v>0.1</v>
      </c>
      <c r="AX107" s="227">
        <v>10.8</v>
      </c>
      <c r="AY107" s="227">
        <v>15.1</v>
      </c>
      <c r="AZ107" s="227">
        <v>7</v>
      </c>
      <c r="BA107" s="227">
        <v>3.8</v>
      </c>
      <c r="BB107" s="227">
        <v>2.4</v>
      </c>
      <c r="BC107" s="227">
        <v>0</v>
      </c>
      <c r="BD107" s="227">
        <v>-2.2000000000000002</v>
      </c>
      <c r="BE107" s="227">
        <v>4.4000000000000004</v>
      </c>
      <c r="BF107" s="227">
        <v>-3.6</v>
      </c>
      <c r="BG107" s="227">
        <v>-1.2</v>
      </c>
      <c r="BH107" s="227">
        <v>4.4000000000000004</v>
      </c>
      <c r="BI107" s="227">
        <v>9.6999999999999993</v>
      </c>
      <c r="BJ107" s="227">
        <v>0</v>
      </c>
      <c r="BK107" s="227">
        <v>4</v>
      </c>
      <c r="BL107" s="227">
        <v>5.2</v>
      </c>
      <c r="BM107" s="227">
        <v>4.2</v>
      </c>
      <c r="BN107" s="228"/>
      <c r="BO107" s="226">
        <v>44530</v>
      </c>
      <c r="BP107" s="227">
        <v>-4.9000000000000004</v>
      </c>
      <c r="BQ107" s="227">
        <v>6.5</v>
      </c>
      <c r="BR107" s="227">
        <v>-6.3</v>
      </c>
      <c r="BS107" s="227">
        <v>0.3</v>
      </c>
      <c r="BT107" s="227">
        <v>1.1000000000000001</v>
      </c>
      <c r="BU107" s="227">
        <v>1.4</v>
      </c>
      <c r="BV107" s="227">
        <v>0.9</v>
      </c>
      <c r="BW107" s="227">
        <v>0.1</v>
      </c>
      <c r="BX107" s="227">
        <v>0.1</v>
      </c>
      <c r="BY107" s="227">
        <v>1.2</v>
      </c>
      <c r="BZ107" s="227">
        <v>0.4</v>
      </c>
      <c r="CA107" s="227">
        <v>0.6</v>
      </c>
      <c r="CB107" s="227">
        <v>1.3</v>
      </c>
      <c r="CC107" s="227">
        <v>0.3</v>
      </c>
      <c r="CD107" s="227">
        <v>1.7</v>
      </c>
      <c r="CE107" s="227">
        <v>0.7</v>
      </c>
      <c r="CF107" s="227">
        <v>0.4</v>
      </c>
      <c r="CG107" s="227">
        <v>0.4</v>
      </c>
      <c r="CH107" s="227">
        <v>0.7</v>
      </c>
      <c r="CI107" s="227">
        <v>1.8</v>
      </c>
      <c r="CJ107" s="227">
        <v>-4.8</v>
      </c>
      <c r="CK107" s="227">
        <v>-1.2</v>
      </c>
      <c r="CL107" s="227">
        <v>0.1</v>
      </c>
      <c r="CM107" s="227">
        <v>0</v>
      </c>
      <c r="CN107" s="227">
        <v>0</v>
      </c>
      <c r="CO107" s="227">
        <v>0.2</v>
      </c>
      <c r="CP107" s="227">
        <v>0.3</v>
      </c>
      <c r="CQ107" s="227">
        <v>0.4</v>
      </c>
      <c r="CR107" s="227">
        <v>-0.2</v>
      </c>
      <c r="CS107" s="227">
        <v>1.9</v>
      </c>
      <c r="CT107" s="227">
        <v>4.0999999999999996</v>
      </c>
      <c r="CU107" s="227">
        <v>-0.1</v>
      </c>
      <c r="CV107" s="209"/>
    </row>
    <row r="108" spans="1:100" s="105" customFormat="1">
      <c r="A108" s="205"/>
      <c r="B108" s="205"/>
      <c r="C108" s="205"/>
      <c r="D108" s="205" t="s">
        <v>304</v>
      </c>
      <c r="E108" s="205">
        <v>-2</v>
      </c>
      <c r="F108" s="205">
        <v>-2.1</v>
      </c>
      <c r="G108" s="205">
        <v>-2.2000000000000002</v>
      </c>
      <c r="H108" s="205">
        <v>-1.6</v>
      </c>
      <c r="I108" s="205">
        <v>0.60000000000000009</v>
      </c>
      <c r="J108" s="205">
        <f t="shared" si="4"/>
        <v>-0.10000000000000009</v>
      </c>
      <c r="K108" s="205"/>
      <c r="L108" s="241"/>
      <c r="M108" s="251"/>
      <c r="N108" s="251"/>
      <c r="O108" s="251"/>
      <c r="P108" s="252"/>
      <c r="Q108" s="248"/>
      <c r="R108" s="253"/>
      <c r="S108" s="253"/>
      <c r="T108" s="253"/>
      <c r="U108" s="253"/>
      <c r="V108" s="253"/>
      <c r="W108" s="253"/>
      <c r="X108" s="253"/>
      <c r="Y108" s="251"/>
      <c r="Z108" s="226">
        <v>38411</v>
      </c>
      <c r="AA108" s="227">
        <v>26.3</v>
      </c>
      <c r="AB108" s="227">
        <v>21.5</v>
      </c>
      <c r="AC108" s="227">
        <v>20.5</v>
      </c>
      <c r="AD108" s="227">
        <v>15.7</v>
      </c>
      <c r="AE108" s="227">
        <v>11.2</v>
      </c>
      <c r="AF108" s="227">
        <v>5.2</v>
      </c>
      <c r="AG108" s="227">
        <v>2.4</v>
      </c>
      <c r="AH108" s="227">
        <v>0.5</v>
      </c>
      <c r="AI108" s="227">
        <v>1.3</v>
      </c>
      <c r="AJ108" s="227">
        <v>-0.2</v>
      </c>
      <c r="AK108" s="227">
        <v>-0.2</v>
      </c>
      <c r="AL108" s="227">
        <v>3</v>
      </c>
      <c r="AM108" s="227">
        <v>1.8</v>
      </c>
      <c r="AN108" s="227">
        <v>2.7</v>
      </c>
      <c r="AO108" s="227">
        <v>1.6</v>
      </c>
      <c r="AP108" s="227">
        <v>-1.2</v>
      </c>
      <c r="AQ108" s="227">
        <v>1.7</v>
      </c>
      <c r="AR108" s="227">
        <v>14</v>
      </c>
      <c r="AS108" s="227">
        <v>13.3</v>
      </c>
      <c r="AT108" s="227">
        <v>0.2</v>
      </c>
      <c r="AU108" s="227">
        <v>7.2</v>
      </c>
      <c r="AV108" s="227">
        <v>0</v>
      </c>
      <c r="AW108" s="227">
        <v>0.1</v>
      </c>
      <c r="AX108" s="227">
        <v>7.6</v>
      </c>
      <c r="AY108" s="227">
        <v>12.1</v>
      </c>
      <c r="AZ108" s="227">
        <v>5.4</v>
      </c>
      <c r="BA108" s="227">
        <v>2.5</v>
      </c>
      <c r="BB108" s="227">
        <v>2</v>
      </c>
      <c r="BC108" s="227">
        <v>0</v>
      </c>
      <c r="BD108" s="227">
        <v>-1.8</v>
      </c>
      <c r="BE108" s="227">
        <v>4.4000000000000004</v>
      </c>
      <c r="BF108" s="227">
        <v>-3.9</v>
      </c>
      <c r="BG108" s="227">
        <v>-2</v>
      </c>
      <c r="BH108" s="227">
        <v>5.0999999999999996</v>
      </c>
      <c r="BI108" s="227">
        <v>9.6999999999999993</v>
      </c>
      <c r="BJ108" s="227">
        <v>0</v>
      </c>
      <c r="BK108" s="227">
        <v>3.2</v>
      </c>
      <c r="BL108" s="227">
        <v>5.9</v>
      </c>
      <c r="BM108" s="227">
        <v>4</v>
      </c>
      <c r="BN108" s="228"/>
      <c r="BO108" s="226">
        <v>44561</v>
      </c>
      <c r="BP108" s="227">
        <v>-8.3000000000000007</v>
      </c>
      <c r="BQ108" s="227">
        <v>-6.9</v>
      </c>
      <c r="BR108" s="227">
        <v>-8.6999999999999993</v>
      </c>
      <c r="BS108" s="227">
        <v>0.5</v>
      </c>
      <c r="BT108" s="227">
        <v>0.9</v>
      </c>
      <c r="BU108" s="227">
        <v>-0.1</v>
      </c>
      <c r="BV108" s="227">
        <v>0.7</v>
      </c>
      <c r="BW108" s="227">
        <v>0</v>
      </c>
      <c r="BX108" s="227">
        <v>0.3</v>
      </c>
      <c r="BY108" s="227">
        <v>-0.1</v>
      </c>
      <c r="BZ108" s="227">
        <v>-0.4</v>
      </c>
      <c r="CA108" s="227">
        <v>-0.3</v>
      </c>
      <c r="CB108" s="227">
        <v>-0.1</v>
      </c>
      <c r="CC108" s="227">
        <v>0.1</v>
      </c>
      <c r="CD108" s="227">
        <v>-6.3</v>
      </c>
      <c r="CE108" s="227">
        <v>-2.1</v>
      </c>
      <c r="CF108" s="227">
        <v>0.1</v>
      </c>
      <c r="CG108" s="227">
        <v>-3.1</v>
      </c>
      <c r="CH108" s="227">
        <v>-0.3</v>
      </c>
      <c r="CI108" s="227">
        <v>-1.4</v>
      </c>
      <c r="CJ108" s="227">
        <v>-4.4000000000000004</v>
      </c>
      <c r="CK108" s="227">
        <v>-1.4</v>
      </c>
      <c r="CL108" s="227">
        <v>-0.2</v>
      </c>
      <c r="CM108" s="227">
        <v>0.1</v>
      </c>
      <c r="CN108" s="227">
        <v>0.1</v>
      </c>
      <c r="CO108" s="227">
        <v>-0.2</v>
      </c>
      <c r="CP108" s="227">
        <v>-0.3</v>
      </c>
      <c r="CQ108" s="227">
        <v>0.1</v>
      </c>
      <c r="CR108" s="227">
        <v>-0.3</v>
      </c>
      <c r="CS108" s="227">
        <v>3</v>
      </c>
      <c r="CT108" s="227">
        <v>5.3</v>
      </c>
      <c r="CU108" s="227">
        <v>0.2</v>
      </c>
      <c r="CV108" s="209"/>
    </row>
    <row r="109" spans="1:100" s="105" customFormat="1">
      <c r="A109" s="205"/>
      <c r="B109" s="205"/>
      <c r="C109" s="205"/>
      <c r="D109" s="205" t="s">
        <v>190</v>
      </c>
      <c r="E109" s="205">
        <v>-2.2999999999999998</v>
      </c>
      <c r="F109" s="205">
        <v>-2</v>
      </c>
      <c r="G109" s="205">
        <v>-1.8</v>
      </c>
      <c r="H109" s="205">
        <v>-1.6</v>
      </c>
      <c r="I109" s="205">
        <v>0.19999999999999996</v>
      </c>
      <c r="J109" s="205">
        <f t="shared" si="4"/>
        <v>0.19999999999999996</v>
      </c>
      <c r="K109" s="205"/>
      <c r="L109" s="241"/>
      <c r="M109" s="337" t="s">
        <v>1</v>
      </c>
      <c r="N109" s="339">
        <v>45869</v>
      </c>
      <c r="O109" s="339">
        <v>45991</v>
      </c>
      <c r="P109" s="339">
        <v>46022</v>
      </c>
      <c r="Q109" s="339">
        <v>46053</v>
      </c>
      <c r="R109" s="253"/>
      <c r="S109" s="253"/>
      <c r="T109" s="253"/>
      <c r="U109" s="253"/>
      <c r="V109" s="253"/>
      <c r="W109" s="253"/>
      <c r="X109" s="253"/>
      <c r="Y109" s="251"/>
      <c r="Z109" s="226">
        <v>38442</v>
      </c>
      <c r="AA109" s="227">
        <v>26.3</v>
      </c>
      <c r="AB109" s="227">
        <v>30.6</v>
      </c>
      <c r="AC109" s="227">
        <v>15.4</v>
      </c>
      <c r="AD109" s="227">
        <v>14.4</v>
      </c>
      <c r="AE109" s="227">
        <v>11.3</v>
      </c>
      <c r="AF109" s="227">
        <v>3.3</v>
      </c>
      <c r="AG109" s="227">
        <v>2.1</v>
      </c>
      <c r="AH109" s="227">
        <v>0.5</v>
      </c>
      <c r="AI109" s="227">
        <v>1.1000000000000001</v>
      </c>
      <c r="AJ109" s="227">
        <v>-0.5</v>
      </c>
      <c r="AK109" s="227">
        <v>-0.2</v>
      </c>
      <c r="AL109" s="227">
        <v>2.2000000000000002</v>
      </c>
      <c r="AM109" s="227">
        <v>1.3</v>
      </c>
      <c r="AN109" s="227">
        <v>2.6</v>
      </c>
      <c r="AO109" s="227">
        <v>1.4</v>
      </c>
      <c r="AP109" s="227">
        <v>-0.9</v>
      </c>
      <c r="AQ109" s="227">
        <v>1.7</v>
      </c>
      <c r="AR109" s="227">
        <v>15.5</v>
      </c>
      <c r="AS109" s="227">
        <v>14.4</v>
      </c>
      <c r="AT109" s="227">
        <v>0.7</v>
      </c>
      <c r="AU109" s="227">
        <v>8.1999999999999993</v>
      </c>
      <c r="AV109" s="227">
        <v>0</v>
      </c>
      <c r="AW109" s="227">
        <v>-0.2</v>
      </c>
      <c r="AX109" s="227">
        <v>6.5</v>
      </c>
      <c r="AY109" s="227">
        <v>10.8</v>
      </c>
      <c r="AZ109" s="227">
        <v>5.3</v>
      </c>
      <c r="BA109" s="227">
        <v>2.4</v>
      </c>
      <c r="BB109" s="227">
        <v>2.2000000000000002</v>
      </c>
      <c r="BC109" s="227">
        <v>0</v>
      </c>
      <c r="BD109" s="227">
        <v>-1.5</v>
      </c>
      <c r="BE109" s="227">
        <v>2.8</v>
      </c>
      <c r="BF109" s="227">
        <v>-4.0999999999999996</v>
      </c>
      <c r="BG109" s="227">
        <v>-2.4</v>
      </c>
      <c r="BH109" s="227">
        <v>7.2</v>
      </c>
      <c r="BI109" s="227">
        <v>9.3000000000000007</v>
      </c>
      <c r="BJ109" s="227">
        <v>0</v>
      </c>
      <c r="BK109" s="227">
        <v>3.4</v>
      </c>
      <c r="BL109" s="227">
        <v>5.7</v>
      </c>
      <c r="BM109" s="227">
        <v>4</v>
      </c>
      <c r="BN109" s="228"/>
      <c r="BO109" s="226">
        <v>44592</v>
      </c>
      <c r="BP109" s="227">
        <v>-3.5</v>
      </c>
      <c r="BQ109" s="227">
        <v>2.6</v>
      </c>
      <c r="BR109" s="227">
        <v>1</v>
      </c>
      <c r="BS109" s="227">
        <v>0.7</v>
      </c>
      <c r="BT109" s="227">
        <v>0.3</v>
      </c>
      <c r="BU109" s="227">
        <v>-0.4</v>
      </c>
      <c r="BV109" s="227">
        <v>0.3</v>
      </c>
      <c r="BW109" s="227">
        <v>0.2</v>
      </c>
      <c r="BX109" s="227">
        <v>0.2</v>
      </c>
      <c r="BY109" s="227">
        <v>0.2</v>
      </c>
      <c r="BZ109" s="227">
        <v>0.2</v>
      </c>
      <c r="CA109" s="227">
        <v>0.2</v>
      </c>
      <c r="CB109" s="227">
        <v>-0.5</v>
      </c>
      <c r="CC109" s="227">
        <v>0.3</v>
      </c>
      <c r="CD109" s="227">
        <v>0.4</v>
      </c>
      <c r="CE109" s="227">
        <v>-1.3</v>
      </c>
      <c r="CF109" s="227">
        <v>-0.2</v>
      </c>
      <c r="CG109" s="227">
        <v>-0.1</v>
      </c>
      <c r="CH109" s="227">
        <v>-0.3</v>
      </c>
      <c r="CI109" s="227">
        <v>-1.8</v>
      </c>
      <c r="CJ109" s="227">
        <v>-1.9</v>
      </c>
      <c r="CK109" s="227">
        <v>0.8</v>
      </c>
      <c r="CL109" s="227">
        <v>-0.2</v>
      </c>
      <c r="CM109" s="227">
        <v>0</v>
      </c>
      <c r="CN109" s="227">
        <v>0</v>
      </c>
      <c r="CO109" s="227">
        <v>0.1</v>
      </c>
      <c r="CP109" s="227">
        <v>0.3</v>
      </c>
      <c r="CQ109" s="227">
        <v>-0.1</v>
      </c>
      <c r="CR109" s="227">
        <v>-0.4</v>
      </c>
      <c r="CS109" s="227">
        <v>2.5</v>
      </c>
      <c r="CT109" s="227">
        <v>1.5</v>
      </c>
      <c r="CU109" s="227">
        <v>0.7</v>
      </c>
      <c r="CV109" s="209"/>
    </row>
    <row r="110" spans="1:100" s="105" customFormat="1">
      <c r="A110" s="205"/>
      <c r="B110" s="205"/>
      <c r="C110" s="205"/>
      <c r="D110" s="205" t="s">
        <v>194</v>
      </c>
      <c r="E110" s="205">
        <v>-2.2000000000000002</v>
      </c>
      <c r="F110" s="205">
        <v>-2</v>
      </c>
      <c r="G110" s="205">
        <v>-1.8</v>
      </c>
      <c r="H110" s="205">
        <v>-1.6</v>
      </c>
      <c r="I110" s="205">
        <v>0.19999999999999996</v>
      </c>
      <c r="J110" s="205">
        <f t="shared" si="4"/>
        <v>0.19999999999999996</v>
      </c>
      <c r="K110" s="205"/>
      <c r="L110" s="241"/>
      <c r="M110" s="337"/>
      <c r="N110" s="339"/>
      <c r="O110" s="339"/>
      <c r="P110" s="339"/>
      <c r="Q110" s="339"/>
      <c r="R110" s="253"/>
      <c r="S110" s="253"/>
      <c r="T110" s="253"/>
      <c r="U110" s="253"/>
      <c r="V110" s="253"/>
      <c r="W110" s="253"/>
      <c r="X110" s="253"/>
      <c r="Y110" s="251"/>
      <c r="Z110" s="226">
        <v>38472</v>
      </c>
      <c r="AA110" s="227">
        <v>26.2</v>
      </c>
      <c r="AB110" s="227">
        <v>35.5</v>
      </c>
      <c r="AC110" s="227">
        <v>14.2</v>
      </c>
      <c r="AD110" s="227">
        <v>16.600000000000001</v>
      </c>
      <c r="AE110" s="227">
        <v>10.9</v>
      </c>
      <c r="AF110" s="227">
        <v>1.3</v>
      </c>
      <c r="AG110" s="227">
        <v>1.5</v>
      </c>
      <c r="AH110" s="227">
        <v>0.4</v>
      </c>
      <c r="AI110" s="227">
        <v>0.7</v>
      </c>
      <c r="AJ110" s="227">
        <v>-0.1</v>
      </c>
      <c r="AK110" s="227">
        <v>-0.2</v>
      </c>
      <c r="AL110" s="227">
        <v>2.1</v>
      </c>
      <c r="AM110" s="227">
        <v>1.6</v>
      </c>
      <c r="AN110" s="227">
        <v>3.2</v>
      </c>
      <c r="AO110" s="227">
        <v>1.5</v>
      </c>
      <c r="AP110" s="227">
        <v>-0.4</v>
      </c>
      <c r="AQ110" s="227">
        <v>2.2999999999999998</v>
      </c>
      <c r="AR110" s="227">
        <v>17</v>
      </c>
      <c r="AS110" s="227">
        <v>14.4</v>
      </c>
      <c r="AT110" s="227">
        <v>1.1000000000000001</v>
      </c>
      <c r="AU110" s="227">
        <v>9</v>
      </c>
      <c r="AV110" s="227">
        <v>0</v>
      </c>
      <c r="AW110" s="227">
        <v>0</v>
      </c>
      <c r="AX110" s="227">
        <v>6.3</v>
      </c>
      <c r="AY110" s="227">
        <v>9.3000000000000007</v>
      </c>
      <c r="AZ110" s="227">
        <v>4.5999999999999996</v>
      </c>
      <c r="BA110" s="227">
        <v>2</v>
      </c>
      <c r="BB110" s="227">
        <v>2</v>
      </c>
      <c r="BC110" s="227">
        <v>0</v>
      </c>
      <c r="BD110" s="227">
        <v>-1.5</v>
      </c>
      <c r="BE110" s="227">
        <v>3.2</v>
      </c>
      <c r="BF110" s="227">
        <v>-4.5</v>
      </c>
      <c r="BG110" s="227">
        <v>-2.1</v>
      </c>
      <c r="BH110" s="227">
        <v>7.1</v>
      </c>
      <c r="BI110" s="227">
        <v>8.3000000000000007</v>
      </c>
      <c r="BJ110" s="227">
        <v>0</v>
      </c>
      <c r="BK110" s="227">
        <v>2.8</v>
      </c>
      <c r="BL110" s="227">
        <v>5.0999999999999996</v>
      </c>
      <c r="BM110" s="227">
        <v>4</v>
      </c>
      <c r="BN110" s="228"/>
      <c r="BO110" s="226">
        <v>44620</v>
      </c>
      <c r="BP110" s="227">
        <v>-2.4</v>
      </c>
      <c r="BQ110" s="227">
        <v>10.4</v>
      </c>
      <c r="BR110" s="227">
        <v>5</v>
      </c>
      <c r="BS110" s="227">
        <v>1.4</v>
      </c>
      <c r="BT110" s="227">
        <v>-0.2</v>
      </c>
      <c r="BU110" s="227">
        <v>0.2</v>
      </c>
      <c r="BV110" s="227">
        <v>0.2</v>
      </c>
      <c r="BW110" s="227">
        <v>0.1</v>
      </c>
      <c r="BX110" s="227">
        <v>0</v>
      </c>
      <c r="BY110" s="227">
        <v>0.4</v>
      </c>
      <c r="BZ110" s="227">
        <v>-0.1</v>
      </c>
      <c r="CA110" s="227">
        <v>0</v>
      </c>
      <c r="CB110" s="227">
        <v>-0.1</v>
      </c>
      <c r="CC110" s="227">
        <v>-0.1</v>
      </c>
      <c r="CD110" s="227">
        <v>5</v>
      </c>
      <c r="CE110" s="227">
        <v>1</v>
      </c>
      <c r="CF110" s="227">
        <v>0.3</v>
      </c>
      <c r="CG110" s="227">
        <v>1.1000000000000001</v>
      </c>
      <c r="CH110" s="227">
        <v>0</v>
      </c>
      <c r="CI110" s="227">
        <v>-1</v>
      </c>
      <c r="CJ110" s="227">
        <v>0.7</v>
      </c>
      <c r="CK110" s="227">
        <v>2</v>
      </c>
      <c r="CL110" s="227">
        <v>0.2</v>
      </c>
      <c r="CM110" s="227">
        <v>-0.3</v>
      </c>
      <c r="CN110" s="227">
        <v>-0.1</v>
      </c>
      <c r="CO110" s="227">
        <v>0.1</v>
      </c>
      <c r="CP110" s="227">
        <v>0.1</v>
      </c>
      <c r="CQ110" s="227">
        <v>0.4</v>
      </c>
      <c r="CR110" s="227">
        <v>-0.2</v>
      </c>
      <c r="CS110" s="227">
        <v>0.9</v>
      </c>
      <c r="CT110" s="227">
        <v>-0.2</v>
      </c>
      <c r="CU110" s="227">
        <v>-0.1</v>
      </c>
      <c r="CV110" s="209"/>
    </row>
    <row r="111" spans="1:100" s="105" customFormat="1">
      <c r="A111" s="205"/>
      <c r="B111" s="205"/>
      <c r="C111" s="205"/>
      <c r="D111" s="205" t="s">
        <v>192</v>
      </c>
      <c r="E111" s="205">
        <v>-0.5</v>
      </c>
      <c r="F111" s="205">
        <v>-0.6</v>
      </c>
      <c r="G111" s="205">
        <v>-0.6</v>
      </c>
      <c r="H111" s="205">
        <v>-1.9</v>
      </c>
      <c r="I111" s="205">
        <v>-1.2999999999999998</v>
      </c>
      <c r="J111" s="205">
        <f t="shared" si="4"/>
        <v>0</v>
      </c>
      <c r="K111" s="205"/>
      <c r="L111" s="241"/>
      <c r="M111" s="338"/>
      <c r="N111" s="340"/>
      <c r="O111" s="340"/>
      <c r="P111" s="340"/>
      <c r="Q111" s="340"/>
      <c r="R111" s="253"/>
      <c r="S111" s="253"/>
      <c r="T111" s="253"/>
      <c r="U111" s="253"/>
      <c r="V111" s="253"/>
      <c r="W111" s="253"/>
      <c r="X111" s="253"/>
      <c r="Y111" s="251"/>
      <c r="Z111" s="226">
        <v>38503</v>
      </c>
      <c r="AA111" s="227">
        <v>25.9</v>
      </c>
      <c r="AB111" s="227">
        <v>41.7</v>
      </c>
      <c r="AC111" s="227">
        <v>15</v>
      </c>
      <c r="AD111" s="227">
        <v>24</v>
      </c>
      <c r="AE111" s="227">
        <v>11.4</v>
      </c>
      <c r="AF111" s="227">
        <v>0.3</v>
      </c>
      <c r="AG111" s="227">
        <v>1.3</v>
      </c>
      <c r="AH111" s="227">
        <v>0.6</v>
      </c>
      <c r="AI111" s="227">
        <v>0.9</v>
      </c>
      <c r="AJ111" s="227">
        <v>-0.2</v>
      </c>
      <c r="AK111" s="227">
        <v>0.2</v>
      </c>
      <c r="AL111" s="227">
        <v>2.8</v>
      </c>
      <c r="AM111" s="227">
        <v>2.1</v>
      </c>
      <c r="AN111" s="227">
        <v>3.5</v>
      </c>
      <c r="AO111" s="227">
        <v>1.6</v>
      </c>
      <c r="AP111" s="227">
        <v>-0.7</v>
      </c>
      <c r="AQ111" s="227">
        <v>1</v>
      </c>
      <c r="AR111" s="227">
        <v>16.7</v>
      </c>
      <c r="AS111" s="227">
        <v>13.2</v>
      </c>
      <c r="AT111" s="227">
        <v>1.9</v>
      </c>
      <c r="AU111" s="227">
        <v>7.2</v>
      </c>
      <c r="AV111" s="227">
        <v>0</v>
      </c>
      <c r="AW111" s="227">
        <v>0.8</v>
      </c>
      <c r="AX111" s="227">
        <v>7.4</v>
      </c>
      <c r="AY111" s="227">
        <v>11</v>
      </c>
      <c r="AZ111" s="227">
        <v>5.2</v>
      </c>
      <c r="BA111" s="227">
        <v>1.8</v>
      </c>
      <c r="BB111" s="227">
        <v>1.8</v>
      </c>
      <c r="BC111" s="227">
        <v>0</v>
      </c>
      <c r="BD111" s="227">
        <v>-1.1000000000000001</v>
      </c>
      <c r="BE111" s="227">
        <v>3.1</v>
      </c>
      <c r="BF111" s="227">
        <v>-4.5999999999999996</v>
      </c>
      <c r="BG111" s="227">
        <v>-1.3</v>
      </c>
      <c r="BH111" s="227">
        <v>4.3</v>
      </c>
      <c r="BI111" s="227">
        <v>6.3</v>
      </c>
      <c r="BJ111" s="227">
        <v>0</v>
      </c>
      <c r="BK111" s="227">
        <v>3</v>
      </c>
      <c r="BL111" s="227">
        <v>4.9000000000000004</v>
      </c>
      <c r="BM111" s="227">
        <v>3.8</v>
      </c>
      <c r="BN111" s="228"/>
      <c r="BO111" s="226">
        <v>44651</v>
      </c>
      <c r="BP111" s="227">
        <v>2.5</v>
      </c>
      <c r="BQ111" s="227">
        <v>14.1</v>
      </c>
      <c r="BR111" s="227">
        <v>4.2</v>
      </c>
      <c r="BS111" s="227">
        <v>1.5</v>
      </c>
      <c r="BT111" s="227">
        <v>-0.2</v>
      </c>
      <c r="BU111" s="227">
        <v>1.2</v>
      </c>
      <c r="BV111" s="227">
        <v>0.2</v>
      </c>
      <c r="BW111" s="227">
        <v>0.5</v>
      </c>
      <c r="BX111" s="227">
        <v>0</v>
      </c>
      <c r="BY111" s="227">
        <v>0.4</v>
      </c>
      <c r="BZ111" s="227">
        <v>-0.3</v>
      </c>
      <c r="CA111" s="227">
        <v>0.2</v>
      </c>
      <c r="CB111" s="227">
        <v>-0.1</v>
      </c>
      <c r="CC111" s="227">
        <v>0.2</v>
      </c>
      <c r="CD111" s="227">
        <v>7.9</v>
      </c>
      <c r="CE111" s="227">
        <v>1.8</v>
      </c>
      <c r="CF111" s="227">
        <v>0.4</v>
      </c>
      <c r="CG111" s="227">
        <v>2</v>
      </c>
      <c r="CH111" s="227">
        <v>0.2</v>
      </c>
      <c r="CI111" s="227">
        <v>-0.2</v>
      </c>
      <c r="CJ111" s="227">
        <v>1.4</v>
      </c>
      <c r="CK111" s="227">
        <v>2.7</v>
      </c>
      <c r="CL111" s="227">
        <v>0.1</v>
      </c>
      <c r="CM111" s="227">
        <v>0</v>
      </c>
      <c r="CN111" s="227">
        <v>0</v>
      </c>
      <c r="CO111" s="227">
        <v>0</v>
      </c>
      <c r="CP111" s="227">
        <v>0.3</v>
      </c>
      <c r="CQ111" s="227">
        <v>0.6</v>
      </c>
      <c r="CR111" s="227">
        <v>-0.1</v>
      </c>
      <c r="CS111" s="227">
        <v>0.4</v>
      </c>
      <c r="CT111" s="227">
        <v>3.7</v>
      </c>
      <c r="CU111" s="227">
        <v>0</v>
      </c>
      <c r="CV111" s="209"/>
    </row>
    <row r="112" spans="1:100" s="105" customFormat="1">
      <c r="A112" s="205"/>
      <c r="B112" s="205"/>
      <c r="C112" s="205"/>
      <c r="D112" s="205" t="s">
        <v>191</v>
      </c>
      <c r="E112" s="205">
        <v>-1.1000000000000001</v>
      </c>
      <c r="F112" s="205">
        <v>-1.2</v>
      </c>
      <c r="G112" s="205">
        <v>-1.5</v>
      </c>
      <c r="H112" s="205">
        <v>-2.1</v>
      </c>
      <c r="I112" s="205">
        <v>-0.60000000000000009</v>
      </c>
      <c r="J112" s="205">
        <f t="shared" si="4"/>
        <v>-0.30000000000000004</v>
      </c>
      <c r="K112" s="205"/>
      <c r="L112" s="241"/>
      <c r="M112" s="251"/>
      <c r="N112" s="251"/>
      <c r="O112" s="251"/>
      <c r="P112" s="252"/>
      <c r="Q112" s="248"/>
      <c r="R112" s="253"/>
      <c r="S112" s="253"/>
      <c r="T112" s="253"/>
      <c r="U112" s="253"/>
      <c r="V112" s="253"/>
      <c r="W112" s="253"/>
      <c r="X112" s="253"/>
      <c r="Y112" s="251"/>
      <c r="Z112" s="226">
        <v>38533</v>
      </c>
      <c r="AA112" s="227">
        <v>25.9</v>
      </c>
      <c r="AB112" s="227">
        <v>31.4</v>
      </c>
      <c r="AC112" s="227">
        <v>18.2</v>
      </c>
      <c r="AD112" s="227">
        <v>24.5</v>
      </c>
      <c r="AE112" s="227">
        <v>10.8</v>
      </c>
      <c r="AF112" s="227">
        <v>-0.2</v>
      </c>
      <c r="AG112" s="227">
        <v>1.3</v>
      </c>
      <c r="AH112" s="227">
        <v>0.4</v>
      </c>
      <c r="AI112" s="227">
        <v>1.2</v>
      </c>
      <c r="AJ112" s="227">
        <v>-0.2</v>
      </c>
      <c r="AK112" s="227">
        <v>-0.3</v>
      </c>
      <c r="AL112" s="227">
        <v>2.6</v>
      </c>
      <c r="AM112" s="227">
        <v>1.5</v>
      </c>
      <c r="AN112" s="227">
        <v>3.4</v>
      </c>
      <c r="AO112" s="227">
        <v>1.1000000000000001</v>
      </c>
      <c r="AP112" s="227">
        <v>0.1</v>
      </c>
      <c r="AQ112" s="227">
        <v>2.5</v>
      </c>
      <c r="AR112" s="227">
        <v>14.2</v>
      </c>
      <c r="AS112" s="227">
        <v>10.3</v>
      </c>
      <c r="AT112" s="227">
        <v>2.6</v>
      </c>
      <c r="AU112" s="227">
        <v>5.4</v>
      </c>
      <c r="AV112" s="227">
        <v>0</v>
      </c>
      <c r="AW112" s="227">
        <v>1.1000000000000001</v>
      </c>
      <c r="AX112" s="227">
        <v>7.9</v>
      </c>
      <c r="AY112" s="227">
        <v>12.8</v>
      </c>
      <c r="AZ112" s="227">
        <v>4.4000000000000004</v>
      </c>
      <c r="BA112" s="227">
        <v>1.6</v>
      </c>
      <c r="BB112" s="227">
        <v>2</v>
      </c>
      <c r="BC112" s="227">
        <v>0</v>
      </c>
      <c r="BD112" s="227">
        <v>-1</v>
      </c>
      <c r="BE112" s="227">
        <v>3.4</v>
      </c>
      <c r="BF112" s="227">
        <v>-4.4000000000000004</v>
      </c>
      <c r="BG112" s="227">
        <v>-0.4</v>
      </c>
      <c r="BH112" s="227">
        <v>4.0999999999999996</v>
      </c>
      <c r="BI112" s="227">
        <v>4.3</v>
      </c>
      <c r="BJ112" s="227">
        <v>0</v>
      </c>
      <c r="BK112" s="227">
        <v>4.3</v>
      </c>
      <c r="BL112" s="227">
        <v>5.0999999999999996</v>
      </c>
      <c r="BM112" s="227">
        <v>3.3</v>
      </c>
      <c r="BN112" s="228"/>
      <c r="BO112" s="226">
        <v>44681</v>
      </c>
      <c r="BP112" s="227">
        <v>2.5</v>
      </c>
      <c r="BQ112" s="227">
        <v>1.2</v>
      </c>
      <c r="BR112" s="227">
        <v>4</v>
      </c>
      <c r="BS112" s="227">
        <v>2.7</v>
      </c>
      <c r="BT112" s="227">
        <v>0</v>
      </c>
      <c r="BU112" s="227">
        <v>1.1000000000000001</v>
      </c>
      <c r="BV112" s="227">
        <v>0.2</v>
      </c>
      <c r="BW112" s="227">
        <v>0.2</v>
      </c>
      <c r="BX112" s="227">
        <v>0</v>
      </c>
      <c r="BY112" s="227">
        <v>0.2</v>
      </c>
      <c r="BZ112" s="227">
        <v>0</v>
      </c>
      <c r="CA112" s="227">
        <v>-0.1</v>
      </c>
      <c r="CB112" s="227">
        <v>0.4</v>
      </c>
      <c r="CC112" s="227">
        <v>0</v>
      </c>
      <c r="CD112" s="227">
        <v>3.5</v>
      </c>
      <c r="CE112" s="227">
        <v>1.4</v>
      </c>
      <c r="CF112" s="227">
        <v>-0.1</v>
      </c>
      <c r="CG112" s="227">
        <v>0.4</v>
      </c>
      <c r="CH112" s="227">
        <v>0.3</v>
      </c>
      <c r="CI112" s="227">
        <v>-0.5</v>
      </c>
      <c r="CJ112" s="227">
        <v>1.8</v>
      </c>
      <c r="CK112" s="227">
        <v>0.8</v>
      </c>
      <c r="CL112" s="227">
        <v>0.4</v>
      </c>
      <c r="CM112" s="227">
        <v>-0.1</v>
      </c>
      <c r="CN112" s="227">
        <v>0</v>
      </c>
      <c r="CO112" s="227">
        <v>0</v>
      </c>
      <c r="CP112" s="227">
        <v>0</v>
      </c>
      <c r="CQ112" s="227">
        <v>0.6</v>
      </c>
      <c r="CR112" s="227">
        <v>0</v>
      </c>
      <c r="CS112" s="227">
        <v>0.4</v>
      </c>
      <c r="CT112" s="227">
        <v>0.3</v>
      </c>
      <c r="CU112" s="227">
        <v>0.1</v>
      </c>
      <c r="CV112" s="209"/>
    </row>
    <row r="113" spans="1:100" s="105" customFormat="1">
      <c r="A113" s="205"/>
      <c r="B113" s="205"/>
      <c r="C113" s="205"/>
      <c r="D113" s="205" t="s">
        <v>219</v>
      </c>
      <c r="E113" s="205">
        <v>0.7</v>
      </c>
      <c r="F113" s="205">
        <v>0.4</v>
      </c>
      <c r="G113" s="205">
        <v>0.9</v>
      </c>
      <c r="H113" s="205">
        <v>-2.2000000000000002</v>
      </c>
      <c r="I113" s="205">
        <v>-3.1</v>
      </c>
      <c r="J113" s="205">
        <f t="shared" si="4"/>
        <v>0.5</v>
      </c>
      <c r="K113" s="205"/>
      <c r="L113" s="241"/>
      <c r="M113" s="251"/>
      <c r="N113" s="251"/>
      <c r="O113" s="251"/>
      <c r="P113" s="252"/>
      <c r="Q113" s="248"/>
      <c r="R113" s="253"/>
      <c r="S113" s="253"/>
      <c r="T113" s="253"/>
      <c r="U113" s="253"/>
      <c r="V113" s="253"/>
      <c r="W113" s="253"/>
      <c r="X113" s="253"/>
      <c r="Y113" s="251"/>
      <c r="Z113" s="226">
        <v>38564</v>
      </c>
      <c r="AA113" s="227">
        <v>24.3</v>
      </c>
      <c r="AB113" s="227">
        <v>30.3</v>
      </c>
      <c r="AC113" s="227">
        <v>8.4</v>
      </c>
      <c r="AD113" s="227">
        <v>23.5</v>
      </c>
      <c r="AE113" s="227">
        <v>10.4</v>
      </c>
      <c r="AF113" s="227">
        <v>-0.2</v>
      </c>
      <c r="AG113" s="227">
        <v>1.4</v>
      </c>
      <c r="AH113" s="227">
        <v>0.3</v>
      </c>
      <c r="AI113" s="227">
        <v>1.1000000000000001</v>
      </c>
      <c r="AJ113" s="227">
        <v>0.6</v>
      </c>
      <c r="AK113" s="227">
        <v>-0.5</v>
      </c>
      <c r="AL113" s="227">
        <v>2.2999999999999998</v>
      </c>
      <c r="AM113" s="227">
        <v>1.7</v>
      </c>
      <c r="AN113" s="227">
        <v>2.9</v>
      </c>
      <c r="AO113" s="227">
        <v>1.3</v>
      </c>
      <c r="AP113" s="227">
        <v>0.5</v>
      </c>
      <c r="AQ113" s="227">
        <v>2.6</v>
      </c>
      <c r="AR113" s="227">
        <v>17.899999999999999</v>
      </c>
      <c r="AS113" s="227">
        <v>8.8000000000000007</v>
      </c>
      <c r="AT113" s="227">
        <v>2.6</v>
      </c>
      <c r="AU113" s="227">
        <v>5.5</v>
      </c>
      <c r="AV113" s="227">
        <v>0</v>
      </c>
      <c r="AW113" s="227">
        <v>0.9</v>
      </c>
      <c r="AX113" s="227">
        <v>6.4</v>
      </c>
      <c r="AY113" s="227">
        <v>12</v>
      </c>
      <c r="AZ113" s="227">
        <v>4.5</v>
      </c>
      <c r="BA113" s="227">
        <v>1.5</v>
      </c>
      <c r="BB113" s="227">
        <v>2</v>
      </c>
      <c r="BC113" s="227">
        <v>0</v>
      </c>
      <c r="BD113" s="227">
        <v>-0.6</v>
      </c>
      <c r="BE113" s="227">
        <v>3.3</v>
      </c>
      <c r="BF113" s="227">
        <v>-4.7</v>
      </c>
      <c r="BG113" s="227">
        <v>-1.3</v>
      </c>
      <c r="BH113" s="227">
        <v>4</v>
      </c>
      <c r="BI113" s="227">
        <v>4</v>
      </c>
      <c r="BJ113" s="227">
        <v>0</v>
      </c>
      <c r="BK113" s="227">
        <v>4.8</v>
      </c>
      <c r="BL113" s="227">
        <v>5.3</v>
      </c>
      <c r="BM113" s="227">
        <v>3.5</v>
      </c>
      <c r="BN113" s="228"/>
      <c r="BO113" s="226">
        <v>44712</v>
      </c>
      <c r="BP113" s="227">
        <v>-1.1000000000000001</v>
      </c>
      <c r="BQ113" s="227">
        <v>1.3</v>
      </c>
      <c r="BR113" s="227">
        <v>0.3</v>
      </c>
      <c r="BS113" s="227">
        <v>0.4</v>
      </c>
      <c r="BT113" s="227">
        <v>0.8</v>
      </c>
      <c r="BU113" s="227">
        <v>0.9</v>
      </c>
      <c r="BV113" s="227">
        <v>0.3</v>
      </c>
      <c r="BW113" s="227">
        <v>0.1</v>
      </c>
      <c r="BX113" s="227">
        <v>0</v>
      </c>
      <c r="BY113" s="227">
        <v>-0.1</v>
      </c>
      <c r="BZ113" s="227">
        <v>0.4</v>
      </c>
      <c r="CA113" s="227">
        <v>0.1</v>
      </c>
      <c r="CB113" s="227">
        <v>0.2</v>
      </c>
      <c r="CC113" s="227">
        <v>0.2</v>
      </c>
      <c r="CD113" s="227">
        <v>0.9</v>
      </c>
      <c r="CE113" s="227">
        <v>0.6</v>
      </c>
      <c r="CF113" s="227">
        <v>0</v>
      </c>
      <c r="CG113" s="227">
        <v>0.8</v>
      </c>
      <c r="CH113" s="227">
        <v>0</v>
      </c>
      <c r="CI113" s="227">
        <v>-0.5</v>
      </c>
      <c r="CJ113" s="227">
        <v>-0.5</v>
      </c>
      <c r="CK113" s="227">
        <v>-1.3</v>
      </c>
      <c r="CL113" s="227">
        <v>0.1</v>
      </c>
      <c r="CM113" s="227">
        <v>0.2</v>
      </c>
      <c r="CN113" s="227">
        <v>0.1</v>
      </c>
      <c r="CO113" s="227">
        <v>-0.1</v>
      </c>
      <c r="CP113" s="227">
        <v>0.2</v>
      </c>
      <c r="CQ113" s="227">
        <v>0.3</v>
      </c>
      <c r="CR113" s="227">
        <v>0.8</v>
      </c>
      <c r="CS113" s="227">
        <v>0.1</v>
      </c>
      <c r="CT113" s="227">
        <v>0</v>
      </c>
      <c r="CU113" s="227">
        <v>0.1</v>
      </c>
      <c r="CV113" s="209"/>
    </row>
    <row r="114" spans="1:100" s="105" customFormat="1">
      <c r="A114" s="205"/>
      <c r="B114" s="205"/>
      <c r="C114" s="205"/>
      <c r="D114" s="205" t="s">
        <v>221</v>
      </c>
      <c r="E114" s="205">
        <v>-1.5</v>
      </c>
      <c r="F114" s="205">
        <v>-2</v>
      </c>
      <c r="G114" s="205">
        <v>-2</v>
      </c>
      <c r="H114" s="205">
        <v>-2.2999999999999998</v>
      </c>
      <c r="I114" s="205">
        <v>-0.29999999999999982</v>
      </c>
      <c r="J114" s="205">
        <f t="shared" si="4"/>
        <v>0</v>
      </c>
      <c r="K114" s="205"/>
      <c r="L114" s="241"/>
      <c r="M114" s="251" t="s">
        <v>185</v>
      </c>
      <c r="N114" s="251">
        <v>-23</v>
      </c>
      <c r="O114" s="251">
        <v>-11.8</v>
      </c>
      <c r="P114" s="252">
        <v>-8.9</v>
      </c>
      <c r="Q114" s="248">
        <v>-9.8000000000000007</v>
      </c>
      <c r="R114" s="253">
        <v>-0.90000000000000036</v>
      </c>
      <c r="S114" s="253"/>
      <c r="T114" s="253"/>
      <c r="U114" s="253"/>
      <c r="V114" s="253"/>
      <c r="W114" s="253"/>
      <c r="X114" s="253"/>
      <c r="Y114" s="251"/>
      <c r="Z114" s="226">
        <v>38595</v>
      </c>
      <c r="AA114" s="227">
        <v>23.6</v>
      </c>
      <c r="AB114" s="227">
        <v>34.700000000000003</v>
      </c>
      <c r="AC114" s="227">
        <v>10.199999999999999</v>
      </c>
      <c r="AD114" s="227">
        <v>21</v>
      </c>
      <c r="AE114" s="227">
        <v>9.1999999999999993</v>
      </c>
      <c r="AF114" s="227">
        <v>-0.7</v>
      </c>
      <c r="AG114" s="227">
        <v>1.5</v>
      </c>
      <c r="AH114" s="227">
        <v>0.9</v>
      </c>
      <c r="AI114" s="227">
        <v>0.8</v>
      </c>
      <c r="AJ114" s="227">
        <v>0.3</v>
      </c>
      <c r="AK114" s="227">
        <v>-0.2</v>
      </c>
      <c r="AL114" s="227">
        <v>2.5</v>
      </c>
      <c r="AM114" s="227">
        <v>1.7</v>
      </c>
      <c r="AN114" s="227">
        <v>3.2</v>
      </c>
      <c r="AO114" s="227">
        <v>1.2</v>
      </c>
      <c r="AP114" s="227">
        <v>0.4</v>
      </c>
      <c r="AQ114" s="227">
        <v>2.5</v>
      </c>
      <c r="AR114" s="227">
        <v>24.5</v>
      </c>
      <c r="AS114" s="227">
        <v>6.2</v>
      </c>
      <c r="AT114" s="227">
        <v>2.2999999999999998</v>
      </c>
      <c r="AU114" s="227">
        <v>4.7</v>
      </c>
      <c r="AV114" s="227">
        <v>0</v>
      </c>
      <c r="AW114" s="227">
        <v>1</v>
      </c>
      <c r="AX114" s="227">
        <v>4.3</v>
      </c>
      <c r="AY114" s="227">
        <v>14.4</v>
      </c>
      <c r="AZ114" s="227">
        <v>4.0999999999999996</v>
      </c>
      <c r="BA114" s="227">
        <v>1.2</v>
      </c>
      <c r="BB114" s="227">
        <v>1.6</v>
      </c>
      <c r="BC114" s="227">
        <v>0</v>
      </c>
      <c r="BD114" s="227">
        <v>-0.5</v>
      </c>
      <c r="BE114" s="227">
        <v>3.3</v>
      </c>
      <c r="BF114" s="227">
        <v>-5.4</v>
      </c>
      <c r="BG114" s="227">
        <v>-1.2</v>
      </c>
      <c r="BH114" s="227">
        <v>2.2000000000000002</v>
      </c>
      <c r="BI114" s="227">
        <v>3.1</v>
      </c>
      <c r="BJ114" s="227">
        <v>0</v>
      </c>
      <c r="BK114" s="227">
        <v>4.7</v>
      </c>
      <c r="BL114" s="227">
        <v>5.3</v>
      </c>
      <c r="BM114" s="227">
        <v>3.8</v>
      </c>
      <c r="BN114" s="228"/>
      <c r="BO114" s="226">
        <v>44742</v>
      </c>
      <c r="BP114" s="227">
        <v>0.8</v>
      </c>
      <c r="BQ114" s="227">
        <v>7</v>
      </c>
      <c r="BR114" s="227">
        <v>-1.9</v>
      </c>
      <c r="BS114" s="227">
        <v>-0.8</v>
      </c>
      <c r="BT114" s="227">
        <v>0.6</v>
      </c>
      <c r="BU114" s="227">
        <v>1</v>
      </c>
      <c r="BV114" s="227">
        <v>0.3</v>
      </c>
      <c r="BW114" s="227">
        <v>0</v>
      </c>
      <c r="BX114" s="227">
        <v>0</v>
      </c>
      <c r="BY114" s="227">
        <v>0.3</v>
      </c>
      <c r="BZ114" s="227">
        <v>0.6</v>
      </c>
      <c r="CA114" s="227">
        <v>-0.3</v>
      </c>
      <c r="CB114" s="227">
        <v>0</v>
      </c>
      <c r="CC114" s="227">
        <v>-0.1</v>
      </c>
      <c r="CD114" s="227">
        <v>3.6</v>
      </c>
      <c r="CE114" s="227">
        <v>0.4</v>
      </c>
      <c r="CF114" s="227">
        <v>-0.1</v>
      </c>
      <c r="CG114" s="227">
        <v>2.2000000000000002</v>
      </c>
      <c r="CH114" s="227">
        <v>0.1</v>
      </c>
      <c r="CI114" s="227">
        <v>-1.5</v>
      </c>
      <c r="CJ114" s="227">
        <v>-3.1</v>
      </c>
      <c r="CK114" s="227">
        <v>-2.1</v>
      </c>
      <c r="CL114" s="227">
        <v>-0.5</v>
      </c>
      <c r="CM114" s="227">
        <v>0.1</v>
      </c>
      <c r="CN114" s="227">
        <v>0</v>
      </c>
      <c r="CO114" s="227">
        <v>-0.1</v>
      </c>
      <c r="CP114" s="227">
        <v>0.2</v>
      </c>
      <c r="CQ114" s="227">
        <v>0.5</v>
      </c>
      <c r="CR114" s="227">
        <v>0.2</v>
      </c>
      <c r="CS114" s="227">
        <v>-0.5</v>
      </c>
      <c r="CT114" s="227">
        <v>-0.3</v>
      </c>
      <c r="CU114" s="227">
        <v>0</v>
      </c>
      <c r="CV114" s="209"/>
    </row>
    <row r="115" spans="1:100" s="105" customFormat="1">
      <c r="A115" s="205"/>
      <c r="B115" s="205"/>
      <c r="C115" s="205"/>
      <c r="D115" s="205" t="s">
        <v>199</v>
      </c>
      <c r="E115" s="205">
        <v>-1.4</v>
      </c>
      <c r="F115" s="205">
        <v>0</v>
      </c>
      <c r="G115" s="205">
        <v>-0.6</v>
      </c>
      <c r="H115" s="205">
        <v>-2.4</v>
      </c>
      <c r="I115" s="205">
        <v>-1.7999999999999998</v>
      </c>
      <c r="J115" s="205">
        <f t="shared" si="4"/>
        <v>-0.6</v>
      </c>
      <c r="K115" s="205"/>
      <c r="L115" s="241"/>
      <c r="M115" s="251" t="s">
        <v>186</v>
      </c>
      <c r="N115" s="251">
        <v>-12.6</v>
      </c>
      <c r="O115" s="251">
        <v>-10.3</v>
      </c>
      <c r="P115" s="252">
        <v>-11.5</v>
      </c>
      <c r="Q115" s="248">
        <v>-16.7</v>
      </c>
      <c r="R115" s="253">
        <v>-5.1999999999999993</v>
      </c>
      <c r="S115" s="253"/>
      <c r="T115" s="253"/>
      <c r="U115" s="253"/>
      <c r="V115" s="253"/>
      <c r="W115" s="253"/>
      <c r="X115" s="253"/>
      <c r="Y115" s="251"/>
      <c r="Z115" s="226">
        <v>38625</v>
      </c>
      <c r="AA115" s="227">
        <v>21.7</v>
      </c>
      <c r="AB115" s="227">
        <v>31.9</v>
      </c>
      <c r="AC115" s="227">
        <v>7.4</v>
      </c>
      <c r="AD115" s="227">
        <v>18.7</v>
      </c>
      <c r="AE115" s="227">
        <v>8.6</v>
      </c>
      <c r="AF115" s="227">
        <v>-1</v>
      </c>
      <c r="AG115" s="227">
        <v>1</v>
      </c>
      <c r="AH115" s="227">
        <v>0.8</v>
      </c>
      <c r="AI115" s="227">
        <v>0.1</v>
      </c>
      <c r="AJ115" s="227">
        <v>1.1000000000000001</v>
      </c>
      <c r="AK115" s="227">
        <v>-0.3</v>
      </c>
      <c r="AL115" s="227">
        <v>3.7</v>
      </c>
      <c r="AM115" s="227">
        <v>1.7</v>
      </c>
      <c r="AN115" s="227">
        <v>2.5</v>
      </c>
      <c r="AO115" s="227">
        <v>1.1000000000000001</v>
      </c>
      <c r="AP115" s="227">
        <v>0</v>
      </c>
      <c r="AQ115" s="227">
        <v>2.7</v>
      </c>
      <c r="AR115" s="227">
        <v>22.5</v>
      </c>
      <c r="AS115" s="227">
        <v>4.0999999999999996</v>
      </c>
      <c r="AT115" s="227">
        <v>2.4</v>
      </c>
      <c r="AU115" s="227">
        <v>1.7</v>
      </c>
      <c r="AV115" s="227">
        <v>0</v>
      </c>
      <c r="AW115" s="227">
        <v>0.9</v>
      </c>
      <c r="AX115" s="227">
        <v>2.6</v>
      </c>
      <c r="AY115" s="227">
        <v>12.2</v>
      </c>
      <c r="AZ115" s="227">
        <v>2.9</v>
      </c>
      <c r="BA115" s="227">
        <v>1.3</v>
      </c>
      <c r="BB115" s="227">
        <v>1.7</v>
      </c>
      <c r="BC115" s="227">
        <v>0</v>
      </c>
      <c r="BD115" s="227">
        <v>-0.9</v>
      </c>
      <c r="BE115" s="227">
        <v>2.8</v>
      </c>
      <c r="BF115" s="227">
        <v>-4.9000000000000004</v>
      </c>
      <c r="BG115" s="227">
        <v>-1.2</v>
      </c>
      <c r="BH115" s="227">
        <v>2</v>
      </c>
      <c r="BI115" s="227">
        <v>2.5</v>
      </c>
      <c r="BJ115" s="227">
        <v>0</v>
      </c>
      <c r="BK115" s="227">
        <v>4.8</v>
      </c>
      <c r="BL115" s="227">
        <v>4.8</v>
      </c>
      <c r="BM115" s="227">
        <v>4.5</v>
      </c>
      <c r="BN115" s="228"/>
      <c r="BO115" s="226">
        <v>44773</v>
      </c>
      <c r="BP115" s="227">
        <v>-2.1</v>
      </c>
      <c r="BQ115" s="227">
        <v>-1.3</v>
      </c>
      <c r="BR115" s="227">
        <v>-6.1</v>
      </c>
      <c r="BS115" s="227">
        <v>-2.6</v>
      </c>
      <c r="BT115" s="227">
        <v>0.9</v>
      </c>
      <c r="BU115" s="227">
        <v>1.1000000000000001</v>
      </c>
      <c r="BV115" s="227">
        <v>0</v>
      </c>
      <c r="BW115" s="227">
        <v>-0.1</v>
      </c>
      <c r="BX115" s="227">
        <v>0</v>
      </c>
      <c r="BY115" s="227">
        <v>-0.7</v>
      </c>
      <c r="BZ115" s="227">
        <v>0.1</v>
      </c>
      <c r="CA115" s="227">
        <v>-0.2</v>
      </c>
      <c r="CB115" s="227">
        <v>-0.4</v>
      </c>
      <c r="CC115" s="227">
        <v>0.1</v>
      </c>
      <c r="CD115" s="227">
        <v>-2</v>
      </c>
      <c r="CE115" s="227">
        <v>-2.1</v>
      </c>
      <c r="CF115" s="227">
        <v>-0.2</v>
      </c>
      <c r="CG115" s="227">
        <v>-1.4</v>
      </c>
      <c r="CH115" s="227">
        <v>-0.6</v>
      </c>
      <c r="CI115" s="227">
        <v>-1.9</v>
      </c>
      <c r="CJ115" s="227">
        <v>-6.2</v>
      </c>
      <c r="CK115" s="227">
        <v>-6</v>
      </c>
      <c r="CL115" s="227">
        <v>-0.8</v>
      </c>
      <c r="CM115" s="227">
        <v>-0.1</v>
      </c>
      <c r="CN115" s="227">
        <v>0</v>
      </c>
      <c r="CO115" s="227">
        <v>0</v>
      </c>
      <c r="CP115" s="227">
        <v>-0.2</v>
      </c>
      <c r="CQ115" s="227">
        <v>-0.3</v>
      </c>
      <c r="CR115" s="227">
        <v>-0.1</v>
      </c>
      <c r="CS115" s="227">
        <v>-1.1000000000000001</v>
      </c>
      <c r="CT115" s="227">
        <v>-0.8</v>
      </c>
      <c r="CU115" s="227">
        <v>0.1</v>
      </c>
      <c r="CV115" s="209"/>
    </row>
    <row r="116" spans="1:100" s="105" customFormat="1">
      <c r="A116" s="205"/>
      <c r="B116" s="205"/>
      <c r="C116" s="205"/>
      <c r="D116" s="205" t="s">
        <v>213</v>
      </c>
      <c r="E116" s="205">
        <v>-2.2999999999999998</v>
      </c>
      <c r="F116" s="205">
        <v>-2.2999999999999998</v>
      </c>
      <c r="G116" s="205">
        <v>-1.9</v>
      </c>
      <c r="H116" s="205">
        <v>-2.5</v>
      </c>
      <c r="I116" s="205">
        <v>-0.60000000000000009</v>
      </c>
      <c r="J116" s="205">
        <f t="shared" si="4"/>
        <v>0.39999999999999991</v>
      </c>
      <c r="K116" s="205"/>
      <c r="L116" s="241"/>
      <c r="M116" s="251" t="s">
        <v>187</v>
      </c>
      <c r="N116" s="251">
        <v>-9.1</v>
      </c>
      <c r="O116" s="251">
        <v>2.4</v>
      </c>
      <c r="P116" s="252">
        <v>1.8</v>
      </c>
      <c r="Q116" s="248">
        <v>3</v>
      </c>
      <c r="R116" s="253">
        <v>1.2</v>
      </c>
      <c r="S116" s="253"/>
      <c r="T116" s="253"/>
      <c r="U116" s="253"/>
      <c r="V116" s="253"/>
      <c r="W116" s="253"/>
      <c r="X116" s="253"/>
      <c r="Y116" s="251"/>
      <c r="Z116" s="226">
        <v>38656</v>
      </c>
      <c r="AA116" s="227">
        <v>19.2</v>
      </c>
      <c r="AB116" s="227">
        <v>32</v>
      </c>
      <c r="AC116" s="227">
        <v>8</v>
      </c>
      <c r="AD116" s="227">
        <v>19.3</v>
      </c>
      <c r="AE116" s="227">
        <v>7.2</v>
      </c>
      <c r="AF116" s="227">
        <v>-0.9</v>
      </c>
      <c r="AG116" s="227">
        <v>1.1000000000000001</v>
      </c>
      <c r="AH116" s="227">
        <v>0.7</v>
      </c>
      <c r="AI116" s="227">
        <v>0.8</v>
      </c>
      <c r="AJ116" s="227">
        <v>1.3</v>
      </c>
      <c r="AK116" s="227">
        <v>0.3</v>
      </c>
      <c r="AL116" s="227">
        <v>2.8</v>
      </c>
      <c r="AM116" s="227">
        <v>1.4</v>
      </c>
      <c r="AN116" s="227">
        <v>2.4</v>
      </c>
      <c r="AO116" s="227">
        <v>1.4</v>
      </c>
      <c r="AP116" s="227">
        <v>0.2</v>
      </c>
      <c r="AQ116" s="227">
        <v>1.6</v>
      </c>
      <c r="AR116" s="227">
        <v>22.6</v>
      </c>
      <c r="AS116" s="227">
        <v>2.4</v>
      </c>
      <c r="AT116" s="227">
        <v>1.8</v>
      </c>
      <c r="AU116" s="227">
        <v>1</v>
      </c>
      <c r="AV116" s="227">
        <v>0</v>
      </c>
      <c r="AW116" s="227">
        <v>0.9</v>
      </c>
      <c r="AX116" s="227">
        <v>0.3</v>
      </c>
      <c r="AY116" s="227">
        <v>10.3</v>
      </c>
      <c r="AZ116" s="227">
        <v>2.7</v>
      </c>
      <c r="BA116" s="227">
        <v>0.9</v>
      </c>
      <c r="BB116" s="227">
        <v>1.6</v>
      </c>
      <c r="BC116" s="227">
        <v>0</v>
      </c>
      <c r="BD116" s="227">
        <v>-1</v>
      </c>
      <c r="BE116" s="227">
        <v>2.7</v>
      </c>
      <c r="BF116" s="227">
        <v>-5.8</v>
      </c>
      <c r="BG116" s="227">
        <v>-0.7</v>
      </c>
      <c r="BH116" s="227">
        <v>2.5</v>
      </c>
      <c r="BI116" s="227">
        <v>3.4</v>
      </c>
      <c r="BJ116" s="227">
        <v>0</v>
      </c>
      <c r="BK116" s="227">
        <v>4.9000000000000004</v>
      </c>
      <c r="BL116" s="227">
        <v>4.5</v>
      </c>
      <c r="BM116" s="227">
        <v>3.9</v>
      </c>
      <c r="BN116" s="228"/>
      <c r="BO116" s="226">
        <v>44804</v>
      </c>
      <c r="BP116" s="227">
        <v>-4.3</v>
      </c>
      <c r="BQ116" s="227">
        <v>-7.3</v>
      </c>
      <c r="BR116" s="227">
        <v>-6.8</v>
      </c>
      <c r="BS116" s="227">
        <v>-1.1000000000000001</v>
      </c>
      <c r="BT116" s="227">
        <v>0.1</v>
      </c>
      <c r="BU116" s="227">
        <v>-0.2</v>
      </c>
      <c r="BV116" s="227">
        <v>-0.2</v>
      </c>
      <c r="BW116" s="227">
        <v>0.3</v>
      </c>
      <c r="BX116" s="227">
        <v>0</v>
      </c>
      <c r="BY116" s="227">
        <v>-0.9</v>
      </c>
      <c r="BZ116" s="227">
        <v>0.3</v>
      </c>
      <c r="CA116" s="227">
        <v>-0.2</v>
      </c>
      <c r="CB116" s="227">
        <v>-0.4</v>
      </c>
      <c r="CC116" s="227">
        <v>-0.3</v>
      </c>
      <c r="CD116" s="227">
        <v>-4.8</v>
      </c>
      <c r="CE116" s="227">
        <v>-3.7</v>
      </c>
      <c r="CF116" s="227">
        <v>-0.3</v>
      </c>
      <c r="CG116" s="227">
        <v>-2.1</v>
      </c>
      <c r="CH116" s="227">
        <v>-1</v>
      </c>
      <c r="CI116" s="227">
        <v>-1</v>
      </c>
      <c r="CJ116" s="227">
        <v>-4.0999999999999996</v>
      </c>
      <c r="CK116" s="227">
        <v>-2</v>
      </c>
      <c r="CL116" s="227">
        <v>-1.1000000000000001</v>
      </c>
      <c r="CM116" s="227">
        <v>0</v>
      </c>
      <c r="CN116" s="227">
        <v>-0.2</v>
      </c>
      <c r="CO116" s="227">
        <v>-0.2</v>
      </c>
      <c r="CP116" s="227">
        <v>0</v>
      </c>
      <c r="CQ116" s="227">
        <v>-0.2</v>
      </c>
      <c r="CR116" s="227">
        <v>-0.2</v>
      </c>
      <c r="CS116" s="227">
        <v>0.3</v>
      </c>
      <c r="CT116" s="227">
        <v>0</v>
      </c>
      <c r="CU116" s="227">
        <v>0.1</v>
      </c>
      <c r="CV116" s="209"/>
    </row>
    <row r="117" spans="1:100" s="105" customFormat="1">
      <c r="A117" s="205"/>
      <c r="B117" s="205"/>
      <c r="C117" s="205"/>
      <c r="D117" s="205" t="s">
        <v>222</v>
      </c>
      <c r="E117" s="205">
        <v>-1.9</v>
      </c>
      <c r="F117" s="205">
        <v>-1.9</v>
      </c>
      <c r="G117" s="205">
        <v>-1.9</v>
      </c>
      <c r="H117" s="205">
        <v>-2.5</v>
      </c>
      <c r="I117" s="205">
        <v>-0.60000000000000009</v>
      </c>
      <c r="J117" s="205">
        <f t="shared" si="4"/>
        <v>0</v>
      </c>
      <c r="K117" s="205"/>
      <c r="L117" s="241"/>
      <c r="M117" s="251" t="s">
        <v>188</v>
      </c>
      <c r="N117" s="251">
        <v>11.1</v>
      </c>
      <c r="O117" s="251">
        <v>20.2</v>
      </c>
      <c r="P117" s="252">
        <v>24</v>
      </c>
      <c r="Q117" s="248">
        <v>22.7</v>
      </c>
      <c r="R117" s="253">
        <v>-1.3000000000000007</v>
      </c>
      <c r="S117" s="253"/>
      <c r="T117" s="253"/>
      <c r="U117" s="253"/>
      <c r="V117" s="253"/>
      <c r="W117" s="253"/>
      <c r="X117" s="253"/>
      <c r="Y117" s="251"/>
      <c r="Z117" s="226">
        <v>38686</v>
      </c>
      <c r="AA117" s="227">
        <v>17.2</v>
      </c>
      <c r="AB117" s="227">
        <v>23.3</v>
      </c>
      <c r="AC117" s="227">
        <v>6.3</v>
      </c>
      <c r="AD117" s="227">
        <v>20.2</v>
      </c>
      <c r="AE117" s="227">
        <v>5.9</v>
      </c>
      <c r="AF117" s="227">
        <v>-0.2</v>
      </c>
      <c r="AG117" s="227">
        <v>0.8</v>
      </c>
      <c r="AH117" s="227">
        <v>0.7</v>
      </c>
      <c r="AI117" s="227">
        <v>0.9</v>
      </c>
      <c r="AJ117" s="227">
        <v>2</v>
      </c>
      <c r="AK117" s="227">
        <v>-0.3</v>
      </c>
      <c r="AL117" s="227">
        <v>2.2000000000000002</v>
      </c>
      <c r="AM117" s="227">
        <v>1.7</v>
      </c>
      <c r="AN117" s="227">
        <v>1.7</v>
      </c>
      <c r="AO117" s="227">
        <v>1.1000000000000001</v>
      </c>
      <c r="AP117" s="227">
        <v>-0.6</v>
      </c>
      <c r="AQ117" s="227">
        <v>1.5</v>
      </c>
      <c r="AR117" s="227">
        <v>21</v>
      </c>
      <c r="AS117" s="227">
        <v>0.3</v>
      </c>
      <c r="AT117" s="227">
        <v>2</v>
      </c>
      <c r="AU117" s="227">
        <v>-0.7</v>
      </c>
      <c r="AV117" s="227">
        <v>0</v>
      </c>
      <c r="AW117" s="227">
        <v>1</v>
      </c>
      <c r="AX117" s="227">
        <v>-1.3</v>
      </c>
      <c r="AY117" s="227">
        <v>9.6</v>
      </c>
      <c r="AZ117" s="227">
        <v>1.4</v>
      </c>
      <c r="BA117" s="227">
        <v>1.3</v>
      </c>
      <c r="BB117" s="227">
        <v>1</v>
      </c>
      <c r="BC117" s="227">
        <v>0</v>
      </c>
      <c r="BD117" s="227">
        <v>-0.7</v>
      </c>
      <c r="BE117" s="227">
        <v>2.6</v>
      </c>
      <c r="BF117" s="227">
        <v>-5.3</v>
      </c>
      <c r="BG117" s="227">
        <v>-0.7</v>
      </c>
      <c r="BH117" s="227">
        <v>1.6</v>
      </c>
      <c r="BI117" s="227">
        <v>1.1000000000000001</v>
      </c>
      <c r="BJ117" s="227">
        <v>0</v>
      </c>
      <c r="BK117" s="227">
        <v>5</v>
      </c>
      <c r="BL117" s="227">
        <v>5.3</v>
      </c>
      <c r="BM117" s="227">
        <v>4.4000000000000004</v>
      </c>
      <c r="BN117" s="228"/>
      <c r="BO117" s="226">
        <v>44834</v>
      </c>
      <c r="BP117" s="227">
        <v>0.5</v>
      </c>
      <c r="BQ117" s="227">
        <v>-3.8</v>
      </c>
      <c r="BR117" s="227">
        <v>-3</v>
      </c>
      <c r="BS117" s="227">
        <v>0.4</v>
      </c>
      <c r="BT117" s="227">
        <v>0.2</v>
      </c>
      <c r="BU117" s="227">
        <v>0.8</v>
      </c>
      <c r="BV117" s="227">
        <v>-0.3</v>
      </c>
      <c r="BW117" s="227">
        <v>0.1</v>
      </c>
      <c r="BX117" s="227">
        <v>0</v>
      </c>
      <c r="BY117" s="227">
        <v>-0.6</v>
      </c>
      <c r="BZ117" s="227">
        <v>0.1</v>
      </c>
      <c r="CA117" s="227">
        <v>0</v>
      </c>
      <c r="CB117" s="227">
        <v>-0.6</v>
      </c>
      <c r="CC117" s="227">
        <v>-0.1</v>
      </c>
      <c r="CD117" s="227">
        <v>-0.1</v>
      </c>
      <c r="CE117" s="227">
        <v>-1.5</v>
      </c>
      <c r="CF117" s="227">
        <v>-0.3</v>
      </c>
      <c r="CG117" s="227">
        <v>-0.4</v>
      </c>
      <c r="CH117" s="227">
        <v>-0.3</v>
      </c>
      <c r="CI117" s="227">
        <v>-0.4</v>
      </c>
      <c r="CJ117" s="227">
        <v>-1.7</v>
      </c>
      <c r="CK117" s="227">
        <v>-0.1</v>
      </c>
      <c r="CL117" s="227">
        <v>-0.4</v>
      </c>
      <c r="CM117" s="227">
        <v>0</v>
      </c>
      <c r="CN117" s="227">
        <v>0.1</v>
      </c>
      <c r="CO117" s="227">
        <v>-0.1</v>
      </c>
      <c r="CP117" s="227">
        <v>-0.2</v>
      </c>
      <c r="CQ117" s="227">
        <v>0.2</v>
      </c>
      <c r="CR117" s="227">
        <v>0.1</v>
      </c>
      <c r="CS117" s="227">
        <v>1.3</v>
      </c>
      <c r="CT117" s="227">
        <v>0.6</v>
      </c>
      <c r="CU117" s="227">
        <v>0</v>
      </c>
      <c r="CV117" s="209"/>
    </row>
    <row r="118" spans="1:100" s="105" customFormat="1">
      <c r="A118" s="205"/>
      <c r="B118" s="205"/>
      <c r="C118" s="205"/>
      <c r="D118" s="205" t="s">
        <v>300</v>
      </c>
      <c r="E118" s="205">
        <v>-3.7</v>
      </c>
      <c r="F118" s="205">
        <v>-3.5</v>
      </c>
      <c r="G118" s="205">
        <v>-3.4</v>
      </c>
      <c r="H118" s="205">
        <v>-2.8</v>
      </c>
      <c r="I118" s="205">
        <v>0.60000000000000009</v>
      </c>
      <c r="J118" s="205">
        <f t="shared" si="4"/>
        <v>0.10000000000000009</v>
      </c>
      <c r="K118" s="205"/>
      <c r="L118" s="241"/>
      <c r="M118" s="251" t="s">
        <v>189</v>
      </c>
      <c r="N118" s="251">
        <v>-2.1</v>
      </c>
      <c r="O118" s="251">
        <v>-3.1</v>
      </c>
      <c r="P118" s="252">
        <v>-3.4</v>
      </c>
      <c r="Q118" s="248">
        <v>-4.5999999999999996</v>
      </c>
      <c r="R118" s="253">
        <v>-1.1999999999999997</v>
      </c>
      <c r="S118" s="253"/>
      <c r="T118" s="253"/>
      <c r="U118" s="253"/>
      <c r="V118" s="253"/>
      <c r="W118" s="253"/>
      <c r="X118" s="253"/>
      <c r="Y118" s="251"/>
      <c r="Z118" s="226">
        <v>38717</v>
      </c>
      <c r="AA118" s="227">
        <v>16.399999999999999</v>
      </c>
      <c r="AB118" s="227">
        <v>27.2</v>
      </c>
      <c r="AC118" s="227">
        <v>5.2</v>
      </c>
      <c r="AD118" s="227">
        <v>20.8</v>
      </c>
      <c r="AE118" s="227">
        <v>5.0999999999999996</v>
      </c>
      <c r="AF118" s="227">
        <v>1.1000000000000001</v>
      </c>
      <c r="AG118" s="227">
        <v>0.8</v>
      </c>
      <c r="AH118" s="227">
        <v>0.5</v>
      </c>
      <c r="AI118" s="227">
        <v>0.1</v>
      </c>
      <c r="AJ118" s="227">
        <v>2.2000000000000002</v>
      </c>
      <c r="AK118" s="227">
        <v>0</v>
      </c>
      <c r="AL118" s="227">
        <v>1.5</v>
      </c>
      <c r="AM118" s="227">
        <v>1.8</v>
      </c>
      <c r="AN118" s="227">
        <v>1.7</v>
      </c>
      <c r="AO118" s="227">
        <v>1.4</v>
      </c>
      <c r="AP118" s="227">
        <v>-0.8</v>
      </c>
      <c r="AQ118" s="227">
        <v>1.1000000000000001</v>
      </c>
      <c r="AR118" s="227">
        <v>21.4</v>
      </c>
      <c r="AS118" s="227">
        <v>-0.4</v>
      </c>
      <c r="AT118" s="227">
        <v>1.6</v>
      </c>
      <c r="AU118" s="227">
        <v>-0.9</v>
      </c>
      <c r="AV118" s="227">
        <v>0</v>
      </c>
      <c r="AW118" s="227">
        <v>1</v>
      </c>
      <c r="AX118" s="227">
        <v>-3</v>
      </c>
      <c r="AY118" s="227">
        <v>10.6</v>
      </c>
      <c r="AZ118" s="227">
        <v>1.1000000000000001</v>
      </c>
      <c r="BA118" s="227">
        <v>1.1000000000000001</v>
      </c>
      <c r="BB118" s="227">
        <v>0.8</v>
      </c>
      <c r="BC118" s="227">
        <v>0</v>
      </c>
      <c r="BD118" s="227">
        <v>-1</v>
      </c>
      <c r="BE118" s="227">
        <v>2.5</v>
      </c>
      <c r="BF118" s="227">
        <v>-5.6</v>
      </c>
      <c r="BG118" s="227">
        <v>-0.8</v>
      </c>
      <c r="BH118" s="227">
        <v>2</v>
      </c>
      <c r="BI118" s="227">
        <v>2.4</v>
      </c>
      <c r="BJ118" s="227">
        <v>0</v>
      </c>
      <c r="BK118" s="227">
        <v>5</v>
      </c>
      <c r="BL118" s="227">
        <v>5.4</v>
      </c>
      <c r="BM118" s="227">
        <v>5.0999999999999996</v>
      </c>
      <c r="BN118" s="228"/>
      <c r="BO118" s="226">
        <v>44865</v>
      </c>
      <c r="BP118" s="227">
        <v>3</v>
      </c>
      <c r="BQ118" s="227">
        <v>-2.2000000000000002</v>
      </c>
      <c r="BR118" s="227">
        <v>-1.4</v>
      </c>
      <c r="BS118" s="227">
        <v>1.1000000000000001</v>
      </c>
      <c r="BT118" s="227">
        <v>0.3</v>
      </c>
      <c r="BU118" s="227">
        <v>1.4</v>
      </c>
      <c r="BV118" s="227">
        <v>0.3</v>
      </c>
      <c r="BW118" s="227">
        <v>-0.1</v>
      </c>
      <c r="BX118" s="227">
        <v>0</v>
      </c>
      <c r="BY118" s="227">
        <v>-0.4</v>
      </c>
      <c r="BZ118" s="227">
        <v>0.3</v>
      </c>
      <c r="CA118" s="227">
        <v>0.1</v>
      </c>
      <c r="CB118" s="227">
        <v>-0.1</v>
      </c>
      <c r="CC118" s="227">
        <v>0.1</v>
      </c>
      <c r="CD118" s="227">
        <v>-0.6</v>
      </c>
      <c r="CE118" s="227">
        <v>0.4</v>
      </c>
      <c r="CF118" s="227">
        <v>0.1</v>
      </c>
      <c r="CG118" s="227">
        <v>-0.7</v>
      </c>
      <c r="CH118" s="227">
        <v>-0.2</v>
      </c>
      <c r="CI118" s="227">
        <v>0.6</v>
      </c>
      <c r="CJ118" s="227">
        <v>-0.4</v>
      </c>
      <c r="CK118" s="227">
        <v>-0.1</v>
      </c>
      <c r="CL118" s="227">
        <v>-0.1</v>
      </c>
      <c r="CM118" s="227">
        <v>0.1</v>
      </c>
      <c r="CN118" s="227">
        <v>0.2</v>
      </c>
      <c r="CO118" s="227">
        <v>-0.1</v>
      </c>
      <c r="CP118" s="227">
        <v>0.2</v>
      </c>
      <c r="CQ118" s="227">
        <v>0.1</v>
      </c>
      <c r="CR118" s="227">
        <v>0.9</v>
      </c>
      <c r="CS118" s="227">
        <v>-0.4</v>
      </c>
      <c r="CT118" s="227">
        <v>0.3</v>
      </c>
      <c r="CU118" s="227">
        <v>0.1</v>
      </c>
      <c r="CV118" s="209"/>
    </row>
    <row r="119" spans="1:100" s="105" customFormat="1">
      <c r="A119" s="205"/>
      <c r="B119" s="205"/>
      <c r="C119" s="205"/>
      <c r="D119" s="205" t="s">
        <v>208</v>
      </c>
      <c r="E119" s="205">
        <v>-4.5</v>
      </c>
      <c r="F119" s="205">
        <v>-5.2</v>
      </c>
      <c r="G119" s="205">
        <v>-4.7</v>
      </c>
      <c r="H119" s="205">
        <v>-3.7</v>
      </c>
      <c r="I119" s="205">
        <v>1</v>
      </c>
      <c r="J119" s="205">
        <f t="shared" si="4"/>
        <v>0.5</v>
      </c>
      <c r="K119" s="205"/>
      <c r="L119" s="241"/>
      <c r="M119" s="251" t="s">
        <v>190</v>
      </c>
      <c r="N119" s="251">
        <v>-3.3</v>
      </c>
      <c r="O119" s="251">
        <v>-2</v>
      </c>
      <c r="P119" s="252">
        <v>-1.8</v>
      </c>
      <c r="Q119" s="248">
        <v>-1.6</v>
      </c>
      <c r="R119" s="253">
        <v>0.19999999999999996</v>
      </c>
      <c r="S119" s="253"/>
      <c r="T119" s="253"/>
      <c r="U119" s="253"/>
      <c r="V119" s="253"/>
      <c r="W119" s="253"/>
      <c r="X119" s="253"/>
      <c r="Y119" s="251"/>
      <c r="Z119" s="226">
        <v>38748</v>
      </c>
      <c r="AA119" s="227">
        <v>12.67</v>
      </c>
      <c r="AB119" s="227">
        <v>39.76</v>
      </c>
      <c r="AC119" s="227">
        <v>0.44</v>
      </c>
      <c r="AD119" s="227">
        <v>14.41</v>
      </c>
      <c r="AE119" s="227">
        <v>3.52</v>
      </c>
      <c r="AF119" s="227">
        <v>-1.88</v>
      </c>
      <c r="AG119" s="227">
        <v>1.05</v>
      </c>
      <c r="AH119" s="227">
        <v>0.97</v>
      </c>
      <c r="AI119" s="227">
        <v>0.17</v>
      </c>
      <c r="AJ119" s="227">
        <v>2.82</v>
      </c>
      <c r="AK119" s="227">
        <v>0.98</v>
      </c>
      <c r="AL119" s="227">
        <v>1.31</v>
      </c>
      <c r="AM119" s="227">
        <v>1.95</v>
      </c>
      <c r="AN119" s="227">
        <v>0.61</v>
      </c>
      <c r="AO119" s="227">
        <v>1.0900000000000001</v>
      </c>
      <c r="AP119" s="227">
        <v>-0.56999999999999995</v>
      </c>
      <c r="AQ119" s="227">
        <v>1.76</v>
      </c>
      <c r="AR119" s="227">
        <v>20.68</v>
      </c>
      <c r="AS119" s="227">
        <v>-0.13</v>
      </c>
      <c r="AT119" s="227">
        <v>0.52</v>
      </c>
      <c r="AU119" s="227">
        <v>0.56000000000000005</v>
      </c>
      <c r="AV119" s="227">
        <v>0</v>
      </c>
      <c r="AW119" s="227">
        <v>1.07</v>
      </c>
      <c r="AX119" s="227">
        <v>-6.59</v>
      </c>
      <c r="AY119" s="227">
        <v>13.2</v>
      </c>
      <c r="AZ119" s="227">
        <v>0.37</v>
      </c>
      <c r="BA119" s="227">
        <v>1.17</v>
      </c>
      <c r="BB119" s="227">
        <v>1.25</v>
      </c>
      <c r="BC119" s="227">
        <v>0</v>
      </c>
      <c r="BD119" s="227">
        <v>-0.32</v>
      </c>
      <c r="BE119" s="227">
        <v>3.18</v>
      </c>
      <c r="BF119" s="227">
        <v>-4.33</v>
      </c>
      <c r="BG119" s="227">
        <v>-1.64</v>
      </c>
      <c r="BH119" s="227">
        <v>1.8</v>
      </c>
      <c r="BI119" s="227">
        <v>-0.33</v>
      </c>
      <c r="BJ119" s="227">
        <v>0</v>
      </c>
      <c r="BK119" s="227">
        <v>3.69</v>
      </c>
      <c r="BL119" s="227">
        <v>4.4000000000000004</v>
      </c>
      <c r="BM119" s="227">
        <v>5.92</v>
      </c>
      <c r="BN119" s="228"/>
      <c r="BO119" s="226">
        <v>44895</v>
      </c>
      <c r="BP119" s="227">
        <v>0.9</v>
      </c>
      <c r="BQ119" s="227">
        <v>2.2000000000000002</v>
      </c>
      <c r="BR119" s="227">
        <v>-2.6</v>
      </c>
      <c r="BS119" s="227">
        <v>0.4</v>
      </c>
      <c r="BT119" s="227">
        <v>0.4</v>
      </c>
      <c r="BU119" s="227">
        <v>0.7</v>
      </c>
      <c r="BV119" s="227">
        <v>0.2</v>
      </c>
      <c r="BW119" s="227">
        <v>0</v>
      </c>
      <c r="BX119" s="227">
        <v>0</v>
      </c>
      <c r="BY119" s="227">
        <v>-0.4</v>
      </c>
      <c r="BZ119" s="227">
        <v>0</v>
      </c>
      <c r="CA119" s="227">
        <v>0</v>
      </c>
      <c r="CB119" s="227">
        <v>0</v>
      </c>
      <c r="CC119" s="227">
        <v>-0.2</v>
      </c>
      <c r="CD119" s="227">
        <v>0.2</v>
      </c>
      <c r="CE119" s="227">
        <v>-1</v>
      </c>
      <c r="CF119" s="227">
        <v>0</v>
      </c>
      <c r="CG119" s="227">
        <v>-2.2000000000000002</v>
      </c>
      <c r="CH119" s="227">
        <v>-0.1</v>
      </c>
      <c r="CI119" s="227">
        <v>0.4</v>
      </c>
      <c r="CJ119" s="227">
        <v>-1.9</v>
      </c>
      <c r="CK119" s="227">
        <v>0.7</v>
      </c>
      <c r="CL119" s="227">
        <v>-0.5</v>
      </c>
      <c r="CM119" s="227">
        <v>0.1</v>
      </c>
      <c r="CN119" s="227">
        <v>0.1</v>
      </c>
      <c r="CO119" s="227">
        <v>0</v>
      </c>
      <c r="CP119" s="227">
        <v>0.4</v>
      </c>
      <c r="CQ119" s="227">
        <v>0.4</v>
      </c>
      <c r="CR119" s="227">
        <v>0.3</v>
      </c>
      <c r="CS119" s="227">
        <v>0.5</v>
      </c>
      <c r="CT119" s="227">
        <v>1.6</v>
      </c>
      <c r="CU119" s="227">
        <v>-0.1</v>
      </c>
      <c r="CV119" s="209"/>
    </row>
    <row r="120" spans="1:100" s="105" customFormat="1">
      <c r="A120" s="205"/>
      <c r="B120" s="205"/>
      <c r="C120" s="205"/>
      <c r="D120" s="205" t="s">
        <v>200</v>
      </c>
      <c r="E120" s="205">
        <v>-1.7</v>
      </c>
      <c r="F120" s="205">
        <v>-1.6</v>
      </c>
      <c r="G120" s="205">
        <v>-1.8</v>
      </c>
      <c r="H120" s="205">
        <v>-3.7</v>
      </c>
      <c r="I120" s="205">
        <v>-1.9000000000000001</v>
      </c>
      <c r="J120" s="205">
        <f t="shared" si="4"/>
        <v>-0.19999999999999996</v>
      </c>
      <c r="K120" s="205"/>
      <c r="L120" s="241"/>
      <c r="M120" s="251" t="s">
        <v>191</v>
      </c>
      <c r="N120" s="251">
        <v>-1.1000000000000001</v>
      </c>
      <c r="O120" s="251">
        <v>-1.2</v>
      </c>
      <c r="P120" s="252">
        <v>-1.5</v>
      </c>
      <c r="Q120" s="248">
        <v>-2.1</v>
      </c>
      <c r="R120" s="253">
        <v>-0.60000000000000009</v>
      </c>
      <c r="S120" s="253"/>
      <c r="T120" s="253"/>
      <c r="U120" s="253"/>
      <c r="V120" s="253"/>
      <c r="W120" s="253"/>
      <c r="X120" s="253"/>
      <c r="Y120" s="251"/>
      <c r="Z120" s="226">
        <v>38776</v>
      </c>
      <c r="AA120" s="227">
        <v>9.25</v>
      </c>
      <c r="AB120" s="227">
        <v>42.11</v>
      </c>
      <c r="AC120" s="227">
        <v>-2.1</v>
      </c>
      <c r="AD120" s="227">
        <v>15.85</v>
      </c>
      <c r="AE120" s="227">
        <v>3.39</v>
      </c>
      <c r="AF120" s="227">
        <v>-2.75</v>
      </c>
      <c r="AG120" s="227">
        <v>1.1200000000000001</v>
      </c>
      <c r="AH120" s="227">
        <v>0.64</v>
      </c>
      <c r="AI120" s="227">
        <v>-0.04</v>
      </c>
      <c r="AJ120" s="227">
        <v>2.98</v>
      </c>
      <c r="AK120" s="227">
        <v>1.47</v>
      </c>
      <c r="AL120" s="227">
        <v>1.2</v>
      </c>
      <c r="AM120" s="227">
        <v>2.36</v>
      </c>
      <c r="AN120" s="227">
        <v>0.18</v>
      </c>
      <c r="AO120" s="227">
        <v>0.98</v>
      </c>
      <c r="AP120" s="227">
        <v>0.01</v>
      </c>
      <c r="AQ120" s="227">
        <v>1.72</v>
      </c>
      <c r="AR120" s="227">
        <v>21.9</v>
      </c>
      <c r="AS120" s="227">
        <v>-0.66</v>
      </c>
      <c r="AT120" s="227">
        <v>0.18</v>
      </c>
      <c r="AU120" s="227">
        <v>-1.1000000000000001</v>
      </c>
      <c r="AV120" s="227">
        <v>0</v>
      </c>
      <c r="AW120" s="227">
        <v>1.25</v>
      </c>
      <c r="AX120" s="227">
        <v>-7.62</v>
      </c>
      <c r="AY120" s="227">
        <v>15.29</v>
      </c>
      <c r="AZ120" s="227">
        <v>-7.0000000000000007E-2</v>
      </c>
      <c r="BA120" s="227">
        <v>0.96</v>
      </c>
      <c r="BB120" s="227">
        <v>1.36</v>
      </c>
      <c r="BC120" s="227">
        <v>0</v>
      </c>
      <c r="BD120" s="227">
        <v>-0.6</v>
      </c>
      <c r="BE120" s="227">
        <v>3.97</v>
      </c>
      <c r="BF120" s="227">
        <v>-4.2300000000000004</v>
      </c>
      <c r="BG120" s="227">
        <v>-1.77</v>
      </c>
      <c r="BH120" s="227">
        <v>1.54</v>
      </c>
      <c r="BI120" s="227">
        <v>0.31</v>
      </c>
      <c r="BJ120" s="227">
        <v>0</v>
      </c>
      <c r="BK120" s="227">
        <v>3.31</v>
      </c>
      <c r="BL120" s="227">
        <v>4.97</v>
      </c>
      <c r="BM120" s="227">
        <v>6.32</v>
      </c>
      <c r="BN120" s="228"/>
      <c r="BO120" s="226">
        <v>44926</v>
      </c>
      <c r="BP120" s="227">
        <v>0.8</v>
      </c>
      <c r="BQ120" s="227">
        <v>-8.3000000000000007</v>
      </c>
      <c r="BR120" s="227">
        <v>1.1000000000000001</v>
      </c>
      <c r="BS120" s="227">
        <v>1.1000000000000001</v>
      </c>
      <c r="BT120" s="227">
        <v>0</v>
      </c>
      <c r="BU120" s="227">
        <v>-1</v>
      </c>
      <c r="BV120" s="227">
        <v>-0.2</v>
      </c>
      <c r="BW120" s="227">
        <v>-0.1</v>
      </c>
      <c r="BX120" s="227">
        <v>0</v>
      </c>
      <c r="BY120" s="227">
        <v>-0.5</v>
      </c>
      <c r="BZ120" s="227">
        <v>-0.2</v>
      </c>
      <c r="CA120" s="227">
        <v>-0.2</v>
      </c>
      <c r="CB120" s="227">
        <v>-0.3</v>
      </c>
      <c r="CC120" s="227">
        <v>-0.1</v>
      </c>
      <c r="CD120" s="227">
        <v>-3.5</v>
      </c>
      <c r="CE120" s="227">
        <v>-1.2</v>
      </c>
      <c r="CF120" s="227">
        <v>0.2</v>
      </c>
      <c r="CG120" s="227">
        <v>-1.7</v>
      </c>
      <c r="CH120" s="227">
        <v>-0.3</v>
      </c>
      <c r="CI120" s="227">
        <v>-0.2</v>
      </c>
      <c r="CJ120" s="227">
        <v>0.4</v>
      </c>
      <c r="CK120" s="227">
        <v>1.1000000000000001</v>
      </c>
      <c r="CL120" s="227">
        <v>0</v>
      </c>
      <c r="CM120" s="227">
        <v>-0.1</v>
      </c>
      <c r="CN120" s="227">
        <v>-0.1</v>
      </c>
      <c r="CO120" s="227">
        <v>-0.1</v>
      </c>
      <c r="CP120" s="227">
        <v>0.2</v>
      </c>
      <c r="CQ120" s="227">
        <v>0</v>
      </c>
      <c r="CR120" s="227">
        <v>-0.2</v>
      </c>
      <c r="CS120" s="227">
        <v>0.6</v>
      </c>
      <c r="CT120" s="227">
        <v>1.5</v>
      </c>
      <c r="CU120" s="227">
        <v>0</v>
      </c>
      <c r="CV120" s="209"/>
    </row>
    <row r="121" spans="1:100" s="105" customFormat="1">
      <c r="A121" s="205"/>
      <c r="B121" s="205"/>
      <c r="C121" s="205"/>
      <c r="D121" s="205" t="s">
        <v>302</v>
      </c>
      <c r="E121" s="205">
        <v>-2.8</v>
      </c>
      <c r="F121" s="205">
        <v>-3.2</v>
      </c>
      <c r="G121" s="205">
        <v>-3.3</v>
      </c>
      <c r="H121" s="205">
        <v>-4.0999999999999996</v>
      </c>
      <c r="I121" s="205">
        <v>-0.79999999999999982</v>
      </c>
      <c r="J121" s="205">
        <f t="shared" si="4"/>
        <v>-9.9999999999999645E-2</v>
      </c>
      <c r="K121" s="205"/>
      <c r="L121" s="241"/>
      <c r="M121" s="251" t="s">
        <v>192</v>
      </c>
      <c r="N121" s="251">
        <v>-0.2</v>
      </c>
      <c r="O121" s="251">
        <v>-0.6</v>
      </c>
      <c r="P121" s="252">
        <v>-0.6</v>
      </c>
      <c r="Q121" s="248">
        <v>-1.9</v>
      </c>
      <c r="R121" s="253">
        <v>-1.2999999999999998</v>
      </c>
      <c r="S121" s="253"/>
      <c r="T121" s="253"/>
      <c r="U121" s="253"/>
      <c r="V121" s="253"/>
      <c r="W121" s="253"/>
      <c r="X121" s="253"/>
      <c r="Y121" s="251"/>
      <c r="Z121" s="226">
        <v>38807</v>
      </c>
      <c r="AA121" s="227">
        <v>8.08</v>
      </c>
      <c r="AB121" s="227">
        <v>32.78</v>
      </c>
      <c r="AC121" s="227">
        <v>-2.93</v>
      </c>
      <c r="AD121" s="227">
        <v>17.12</v>
      </c>
      <c r="AE121" s="227">
        <v>3.14</v>
      </c>
      <c r="AF121" s="227">
        <v>-2.19</v>
      </c>
      <c r="AG121" s="227">
        <v>0.94</v>
      </c>
      <c r="AH121" s="227">
        <v>0.63</v>
      </c>
      <c r="AI121" s="227">
        <v>0</v>
      </c>
      <c r="AJ121" s="227">
        <v>2.75</v>
      </c>
      <c r="AK121" s="227">
        <v>1.31</v>
      </c>
      <c r="AL121" s="227">
        <v>1.06</v>
      </c>
      <c r="AM121" s="227">
        <v>2.0099999999999998</v>
      </c>
      <c r="AN121" s="227">
        <v>-0.28000000000000003</v>
      </c>
      <c r="AO121" s="227">
        <v>0.73</v>
      </c>
      <c r="AP121" s="227">
        <v>-0.38</v>
      </c>
      <c r="AQ121" s="227">
        <v>1.42</v>
      </c>
      <c r="AR121" s="227">
        <v>20.399999999999999</v>
      </c>
      <c r="AS121" s="227">
        <v>-1.69</v>
      </c>
      <c r="AT121" s="227">
        <v>-0.77</v>
      </c>
      <c r="AU121" s="227">
        <v>-1.78</v>
      </c>
      <c r="AV121" s="227">
        <v>0</v>
      </c>
      <c r="AW121" s="227">
        <v>1.4</v>
      </c>
      <c r="AX121" s="227">
        <v>-8.6</v>
      </c>
      <c r="AY121" s="227">
        <v>15.38</v>
      </c>
      <c r="AZ121" s="227">
        <v>-0.47</v>
      </c>
      <c r="BA121" s="227">
        <v>0.06</v>
      </c>
      <c r="BB121" s="227">
        <v>1.29</v>
      </c>
      <c r="BC121" s="227">
        <v>0</v>
      </c>
      <c r="BD121" s="227">
        <v>-0.55000000000000004</v>
      </c>
      <c r="BE121" s="227">
        <v>4.26</v>
      </c>
      <c r="BF121" s="227">
        <v>-3.33</v>
      </c>
      <c r="BG121" s="227">
        <v>-0.9</v>
      </c>
      <c r="BH121" s="227">
        <v>1.3</v>
      </c>
      <c r="BI121" s="227">
        <v>-2.35</v>
      </c>
      <c r="BJ121" s="227">
        <v>0</v>
      </c>
      <c r="BK121" s="227">
        <v>3.28</v>
      </c>
      <c r="BL121" s="227">
        <v>6.01</v>
      </c>
      <c r="BM121" s="227">
        <v>6.18</v>
      </c>
      <c r="BN121" s="228"/>
      <c r="BO121" s="124">
        <v>44957</v>
      </c>
      <c r="BP121" s="125">
        <v>-0.5</v>
      </c>
      <c r="BQ121" s="125">
        <v>-5.5</v>
      </c>
      <c r="BR121" s="125">
        <v>3.4</v>
      </c>
      <c r="BS121" s="125">
        <v>0.7</v>
      </c>
      <c r="BT121" s="125">
        <v>-0.1</v>
      </c>
      <c r="BU121" s="125">
        <v>-1.4</v>
      </c>
      <c r="BV121" s="125">
        <v>-0.2</v>
      </c>
      <c r="BW121" s="125">
        <v>0.4</v>
      </c>
      <c r="BX121" s="125">
        <v>0.5</v>
      </c>
      <c r="BY121" s="125">
        <v>-0.7</v>
      </c>
      <c r="BZ121" s="125">
        <v>-0.3</v>
      </c>
      <c r="CA121" s="125">
        <v>-0.3</v>
      </c>
      <c r="CB121" s="254">
        <v>-0.2</v>
      </c>
      <c r="CC121" s="254">
        <v>0</v>
      </c>
      <c r="CD121" s="254">
        <v>-3.2</v>
      </c>
      <c r="CE121" s="254">
        <v>-1.3</v>
      </c>
      <c r="CF121" s="254">
        <v>0.6</v>
      </c>
      <c r="CG121" s="254">
        <v>-0.1</v>
      </c>
      <c r="CH121" s="254">
        <v>-0.5</v>
      </c>
      <c r="CI121" s="254">
        <v>-0.5</v>
      </c>
      <c r="CJ121" s="254">
        <v>1.5</v>
      </c>
      <c r="CK121" s="254">
        <v>0</v>
      </c>
      <c r="CL121" s="254">
        <v>-0.3</v>
      </c>
      <c r="CM121" s="254">
        <v>-0.2</v>
      </c>
      <c r="CN121" s="254">
        <v>-0.1</v>
      </c>
      <c r="CO121" s="254">
        <v>0</v>
      </c>
      <c r="CP121" s="254">
        <v>-0.2</v>
      </c>
      <c r="CQ121" s="254">
        <v>-0.8</v>
      </c>
      <c r="CR121" s="254">
        <v>-1.2</v>
      </c>
      <c r="CS121" s="254">
        <v>0.3</v>
      </c>
      <c r="CT121" s="254">
        <v>1.1000000000000001</v>
      </c>
      <c r="CU121" s="254">
        <v>0.1</v>
      </c>
      <c r="CV121" s="209"/>
    </row>
    <row r="122" spans="1:100" s="105" customFormat="1">
      <c r="A122" s="205"/>
      <c r="B122" s="205"/>
      <c r="C122" s="205"/>
      <c r="D122" s="205" t="s">
        <v>204</v>
      </c>
      <c r="E122" s="205">
        <v>-3.4</v>
      </c>
      <c r="F122" s="205">
        <v>-3.9</v>
      </c>
      <c r="G122" s="205">
        <v>-3.9</v>
      </c>
      <c r="H122" s="205">
        <v>-4.4000000000000004</v>
      </c>
      <c r="I122" s="205">
        <v>-0.50000000000000044</v>
      </c>
      <c r="J122" s="205">
        <f t="shared" si="4"/>
        <v>0</v>
      </c>
      <c r="K122" s="205"/>
      <c r="L122" s="241"/>
      <c r="M122" s="251" t="s">
        <v>193</v>
      </c>
      <c r="N122" s="251">
        <v>0.4</v>
      </c>
      <c r="O122" s="251">
        <v>0.4</v>
      </c>
      <c r="P122" s="252">
        <v>0.4</v>
      </c>
      <c r="Q122" s="248">
        <v>0.5</v>
      </c>
      <c r="R122" s="253">
        <v>9.9999999999999978E-2</v>
      </c>
      <c r="S122" s="253"/>
      <c r="T122" s="253"/>
      <c r="U122" s="253"/>
      <c r="V122" s="253"/>
      <c r="W122" s="253"/>
      <c r="X122" s="253"/>
      <c r="Y122" s="251"/>
      <c r="Z122" s="226">
        <v>38837</v>
      </c>
      <c r="AA122" s="227">
        <v>5.36</v>
      </c>
      <c r="AB122" s="227">
        <v>18.91</v>
      </c>
      <c r="AC122" s="227">
        <v>-6.66</v>
      </c>
      <c r="AD122" s="227">
        <v>17.32</v>
      </c>
      <c r="AE122" s="227">
        <v>1.24</v>
      </c>
      <c r="AF122" s="227">
        <v>-2.33</v>
      </c>
      <c r="AG122" s="227">
        <v>0.92</v>
      </c>
      <c r="AH122" s="227">
        <v>0.39</v>
      </c>
      <c r="AI122" s="227">
        <v>-0.24</v>
      </c>
      <c r="AJ122" s="227">
        <v>2.5099999999999998</v>
      </c>
      <c r="AK122" s="227">
        <v>1.23</v>
      </c>
      <c r="AL122" s="227">
        <v>0.72</v>
      </c>
      <c r="AM122" s="227">
        <v>2.04</v>
      </c>
      <c r="AN122" s="227">
        <v>-0.01</v>
      </c>
      <c r="AO122" s="227">
        <v>1.1100000000000001</v>
      </c>
      <c r="AP122" s="227">
        <v>-0.25</v>
      </c>
      <c r="AQ122" s="227">
        <v>0.02</v>
      </c>
      <c r="AR122" s="227">
        <v>19.96</v>
      </c>
      <c r="AS122" s="227">
        <v>-2.2999999999999998</v>
      </c>
      <c r="AT122" s="227">
        <v>-1.28</v>
      </c>
      <c r="AU122" s="227">
        <v>-1.97</v>
      </c>
      <c r="AV122" s="227">
        <v>0</v>
      </c>
      <c r="AW122" s="227">
        <v>1.5</v>
      </c>
      <c r="AX122" s="227">
        <v>-9.2200000000000006</v>
      </c>
      <c r="AY122" s="227">
        <v>16.63</v>
      </c>
      <c r="AZ122" s="227">
        <v>-0.68</v>
      </c>
      <c r="BA122" s="227">
        <v>-0.01</v>
      </c>
      <c r="BB122" s="227">
        <v>1.04</v>
      </c>
      <c r="BC122" s="227">
        <v>0</v>
      </c>
      <c r="BD122" s="227">
        <v>-0.6</v>
      </c>
      <c r="BE122" s="227">
        <v>5.3</v>
      </c>
      <c r="BF122" s="227">
        <v>-3.67</v>
      </c>
      <c r="BG122" s="227">
        <v>-0.83</v>
      </c>
      <c r="BH122" s="227">
        <v>1.94</v>
      </c>
      <c r="BI122" s="227">
        <v>0.67</v>
      </c>
      <c r="BJ122" s="227">
        <v>0</v>
      </c>
      <c r="BK122" s="227">
        <v>3.36</v>
      </c>
      <c r="BL122" s="227">
        <v>6.71</v>
      </c>
      <c r="BM122" s="227">
        <v>6.39</v>
      </c>
      <c r="BN122" s="228"/>
      <c r="BO122" s="124">
        <v>44985</v>
      </c>
      <c r="BP122" s="125">
        <v>-2.2000000000000002</v>
      </c>
      <c r="BQ122" s="125">
        <v>1.7</v>
      </c>
      <c r="BR122" s="125">
        <v>3.9</v>
      </c>
      <c r="BS122" s="125">
        <v>2.1</v>
      </c>
      <c r="BT122" s="125">
        <v>0.1</v>
      </c>
      <c r="BU122" s="125">
        <v>-0.3</v>
      </c>
      <c r="BV122" s="125">
        <v>-0.4</v>
      </c>
      <c r="BW122" s="125">
        <v>0.3</v>
      </c>
      <c r="BX122" s="125">
        <v>0</v>
      </c>
      <c r="BY122" s="125">
        <v>-0.3</v>
      </c>
      <c r="BZ122" s="125">
        <v>0</v>
      </c>
      <c r="CA122" s="125">
        <v>-0.4</v>
      </c>
      <c r="CB122" s="254">
        <v>-0.5</v>
      </c>
      <c r="CC122" s="254">
        <v>-0.4</v>
      </c>
      <c r="CD122" s="254">
        <v>0.6</v>
      </c>
      <c r="CE122" s="254">
        <v>0</v>
      </c>
      <c r="CF122" s="254">
        <v>-0.1</v>
      </c>
      <c r="CG122" s="254">
        <v>1.4</v>
      </c>
      <c r="CH122" s="254">
        <v>-0.3</v>
      </c>
      <c r="CI122" s="254">
        <v>-0.7</v>
      </c>
      <c r="CJ122" s="254">
        <v>1.7</v>
      </c>
      <c r="CK122" s="254">
        <v>1</v>
      </c>
      <c r="CL122" s="254">
        <v>-0.2</v>
      </c>
      <c r="CM122" s="254">
        <v>-0.2</v>
      </c>
      <c r="CN122" s="254">
        <v>-0.1</v>
      </c>
      <c r="CO122" s="254">
        <v>-0.1</v>
      </c>
      <c r="CP122" s="254">
        <v>0</v>
      </c>
      <c r="CQ122" s="254">
        <v>-0.3</v>
      </c>
      <c r="CR122" s="254">
        <v>-1.1000000000000001</v>
      </c>
      <c r="CS122" s="254">
        <v>0.9</v>
      </c>
      <c r="CT122" s="254">
        <v>0.7</v>
      </c>
      <c r="CU122" s="254">
        <v>0</v>
      </c>
      <c r="CV122" s="209"/>
    </row>
    <row r="123" spans="1:100" s="105" customFormat="1">
      <c r="A123" s="205"/>
      <c r="B123" s="205"/>
      <c r="C123" s="205"/>
      <c r="D123" s="205" t="s">
        <v>189</v>
      </c>
      <c r="E123" s="205">
        <v>-3.1</v>
      </c>
      <c r="F123" s="205">
        <v>-3.1</v>
      </c>
      <c r="G123" s="205">
        <v>-3.4</v>
      </c>
      <c r="H123" s="205">
        <v>-4.5999999999999996</v>
      </c>
      <c r="I123" s="205">
        <v>-1.1999999999999997</v>
      </c>
      <c r="J123" s="205">
        <f t="shared" si="4"/>
        <v>-0.29999999999999982</v>
      </c>
      <c r="K123" s="205"/>
      <c r="L123" s="241"/>
      <c r="M123" s="251" t="s">
        <v>194</v>
      </c>
      <c r="N123" s="251">
        <v>-2.7</v>
      </c>
      <c r="O123" s="251">
        <v>-2</v>
      </c>
      <c r="P123" s="252">
        <v>-1.8</v>
      </c>
      <c r="Q123" s="248">
        <v>-1.6</v>
      </c>
      <c r="R123" s="253">
        <v>0.19999999999999996</v>
      </c>
      <c r="S123" s="253"/>
      <c r="T123" s="253"/>
      <c r="U123" s="253"/>
      <c r="V123" s="253"/>
      <c r="W123" s="253"/>
      <c r="X123" s="253"/>
      <c r="Y123" s="251"/>
      <c r="Z123" s="226">
        <v>38868</v>
      </c>
      <c r="AA123" s="227">
        <v>4.42</v>
      </c>
      <c r="AB123" s="227">
        <v>20.260000000000002</v>
      </c>
      <c r="AC123" s="227">
        <v>-6.2</v>
      </c>
      <c r="AD123" s="227">
        <v>23.74</v>
      </c>
      <c r="AE123" s="227">
        <v>1.27</v>
      </c>
      <c r="AF123" s="227">
        <v>-2.5</v>
      </c>
      <c r="AG123" s="227">
        <v>1.3</v>
      </c>
      <c r="AH123" s="227">
        <v>0.3</v>
      </c>
      <c r="AI123" s="227">
        <v>0.04</v>
      </c>
      <c r="AJ123" s="227">
        <v>2.66</v>
      </c>
      <c r="AK123" s="227">
        <v>1.03</v>
      </c>
      <c r="AL123" s="227">
        <v>1.19</v>
      </c>
      <c r="AM123" s="227">
        <v>2.09</v>
      </c>
      <c r="AN123" s="227">
        <v>-0.27</v>
      </c>
      <c r="AO123" s="227">
        <v>0.44</v>
      </c>
      <c r="AP123" s="227">
        <v>-0.59</v>
      </c>
      <c r="AQ123" s="227">
        <v>1.36</v>
      </c>
      <c r="AR123" s="227">
        <v>18.440000000000001</v>
      </c>
      <c r="AS123" s="227">
        <v>-1.62</v>
      </c>
      <c r="AT123" s="227">
        <v>-1.68</v>
      </c>
      <c r="AU123" s="227">
        <v>-0.96</v>
      </c>
      <c r="AV123" s="227">
        <v>0</v>
      </c>
      <c r="AW123" s="227">
        <v>1.53</v>
      </c>
      <c r="AX123" s="227">
        <v>-7.4</v>
      </c>
      <c r="AY123" s="227">
        <v>25.34</v>
      </c>
      <c r="AZ123" s="227">
        <v>0.28999999999999998</v>
      </c>
      <c r="BA123" s="227">
        <v>-0.81</v>
      </c>
      <c r="BB123" s="227">
        <v>1.01</v>
      </c>
      <c r="BC123" s="227">
        <v>0</v>
      </c>
      <c r="BD123" s="227">
        <v>-0.74</v>
      </c>
      <c r="BE123" s="227">
        <v>8.0500000000000007</v>
      </c>
      <c r="BF123" s="227">
        <v>-3.53</v>
      </c>
      <c r="BG123" s="227">
        <v>-0.54</v>
      </c>
      <c r="BH123" s="227">
        <v>2.91</v>
      </c>
      <c r="BI123" s="227">
        <v>1.92</v>
      </c>
      <c r="BJ123" s="227">
        <v>0</v>
      </c>
      <c r="BK123" s="227">
        <v>2.86</v>
      </c>
      <c r="BL123" s="227">
        <v>6.76</v>
      </c>
      <c r="BM123" s="227">
        <v>6.51</v>
      </c>
      <c r="BN123" s="228"/>
      <c r="BO123" s="124">
        <v>45016</v>
      </c>
      <c r="BP123" s="125">
        <v>-1.2</v>
      </c>
      <c r="BQ123" s="125">
        <v>-0.9</v>
      </c>
      <c r="BR123" s="125">
        <v>2.4</v>
      </c>
      <c r="BS123" s="125">
        <v>1.5</v>
      </c>
      <c r="BT123" s="125">
        <v>-0.5</v>
      </c>
      <c r="BU123" s="125">
        <v>-0.5</v>
      </c>
      <c r="BV123" s="125">
        <v>-0.1</v>
      </c>
      <c r="BW123" s="125">
        <v>0.2</v>
      </c>
      <c r="BX123" s="125">
        <v>0</v>
      </c>
      <c r="BY123" s="125">
        <v>0.1</v>
      </c>
      <c r="BZ123" s="125">
        <v>0</v>
      </c>
      <c r="CA123" s="125">
        <v>0.1</v>
      </c>
      <c r="CB123" s="254">
        <v>-1.1000000000000001</v>
      </c>
      <c r="CC123" s="254">
        <v>0.2</v>
      </c>
      <c r="CD123" s="254">
        <v>-0.4</v>
      </c>
      <c r="CE123" s="254">
        <v>0</v>
      </c>
      <c r="CF123" s="254">
        <v>0.1</v>
      </c>
      <c r="CG123" s="254">
        <v>0.3</v>
      </c>
      <c r="CH123" s="254">
        <v>-0.3</v>
      </c>
      <c r="CI123" s="254">
        <v>0</v>
      </c>
      <c r="CJ123" s="254">
        <v>1.3</v>
      </c>
      <c r="CK123" s="254">
        <v>-0.3</v>
      </c>
      <c r="CL123" s="254">
        <v>0</v>
      </c>
      <c r="CM123" s="254">
        <v>-0.1</v>
      </c>
      <c r="CN123" s="254">
        <v>-0.1</v>
      </c>
      <c r="CO123" s="254">
        <v>-0.1</v>
      </c>
      <c r="CP123" s="254">
        <v>0.1</v>
      </c>
      <c r="CQ123" s="254">
        <v>-0.1</v>
      </c>
      <c r="CR123" s="254">
        <v>0.4</v>
      </c>
      <c r="CS123" s="254">
        <v>-0.3</v>
      </c>
      <c r="CT123" s="254">
        <v>-0.6</v>
      </c>
      <c r="CU123" s="254">
        <v>0.1</v>
      </c>
      <c r="CV123" s="209"/>
    </row>
    <row r="124" spans="1:100" s="105" customFormat="1">
      <c r="A124" s="205"/>
      <c r="B124" s="205"/>
      <c r="C124" s="205"/>
      <c r="D124" s="205" t="s">
        <v>203</v>
      </c>
      <c r="E124" s="205">
        <v>-5</v>
      </c>
      <c r="F124" s="205">
        <v>-5.2</v>
      </c>
      <c r="G124" s="205">
        <v>-4.8</v>
      </c>
      <c r="H124" s="205">
        <v>-5</v>
      </c>
      <c r="I124" s="205">
        <v>-0.20000000000000018</v>
      </c>
      <c r="J124" s="205">
        <f t="shared" si="4"/>
        <v>0.40000000000000036</v>
      </c>
      <c r="K124" s="205"/>
      <c r="L124" s="241"/>
      <c r="M124" s="251" t="s">
        <v>195</v>
      </c>
      <c r="N124" s="251">
        <v>-0.3</v>
      </c>
      <c r="O124" s="251">
        <v>-0.6</v>
      </c>
      <c r="P124" s="252">
        <v>-0.4</v>
      </c>
      <c r="Q124" s="248">
        <v>-1.1000000000000001</v>
      </c>
      <c r="R124" s="253">
        <v>-0.70000000000000007</v>
      </c>
      <c r="S124" s="253"/>
      <c r="T124" s="253"/>
      <c r="U124" s="253"/>
      <c r="V124" s="253"/>
      <c r="W124" s="253"/>
      <c r="X124" s="253"/>
      <c r="Y124" s="251"/>
      <c r="Z124" s="226">
        <v>38898</v>
      </c>
      <c r="AA124" s="227">
        <v>3.39</v>
      </c>
      <c r="AB124" s="227">
        <v>27.83</v>
      </c>
      <c r="AC124" s="227">
        <v>-4.34</v>
      </c>
      <c r="AD124" s="227">
        <v>26.43</v>
      </c>
      <c r="AE124" s="227">
        <v>2.96</v>
      </c>
      <c r="AF124" s="227">
        <v>-1.45</v>
      </c>
      <c r="AG124" s="227">
        <v>0.81</v>
      </c>
      <c r="AH124" s="227">
        <v>0.46</v>
      </c>
      <c r="AI124" s="227">
        <v>-0.09</v>
      </c>
      <c r="AJ124" s="227">
        <v>1.99</v>
      </c>
      <c r="AK124" s="227">
        <v>1.18</v>
      </c>
      <c r="AL124" s="227">
        <v>1.1399999999999999</v>
      </c>
      <c r="AM124" s="227">
        <v>2.0699999999999998</v>
      </c>
      <c r="AN124" s="227">
        <v>0.45</v>
      </c>
      <c r="AO124" s="227">
        <v>0.64</v>
      </c>
      <c r="AP124" s="227">
        <v>-0.25</v>
      </c>
      <c r="AQ124" s="227">
        <v>1.6</v>
      </c>
      <c r="AR124" s="227">
        <v>26.44</v>
      </c>
      <c r="AS124" s="227">
        <v>0.31</v>
      </c>
      <c r="AT124" s="227">
        <v>-2.29</v>
      </c>
      <c r="AU124" s="227">
        <v>0.63</v>
      </c>
      <c r="AV124" s="227">
        <v>0</v>
      </c>
      <c r="AW124" s="227">
        <v>1.46</v>
      </c>
      <c r="AX124" s="227">
        <v>-4.25</v>
      </c>
      <c r="AY124" s="227">
        <v>26.82</v>
      </c>
      <c r="AZ124" s="227">
        <v>0.51</v>
      </c>
      <c r="BA124" s="227">
        <v>-0.13</v>
      </c>
      <c r="BB124" s="227">
        <v>0.9</v>
      </c>
      <c r="BC124" s="227">
        <v>0</v>
      </c>
      <c r="BD124" s="227">
        <v>-0.66</v>
      </c>
      <c r="BE124" s="227">
        <v>8.94</v>
      </c>
      <c r="BF124" s="227">
        <v>-3.79</v>
      </c>
      <c r="BG124" s="227">
        <v>-0.83</v>
      </c>
      <c r="BH124" s="227">
        <v>2.61</v>
      </c>
      <c r="BI124" s="227">
        <v>3.04</v>
      </c>
      <c r="BJ124" s="227">
        <v>0</v>
      </c>
      <c r="BK124" s="227">
        <v>1.68</v>
      </c>
      <c r="BL124" s="227">
        <v>7.75</v>
      </c>
      <c r="BM124" s="227">
        <v>7.26</v>
      </c>
      <c r="BN124" s="228"/>
      <c r="BO124" s="124">
        <v>45046</v>
      </c>
      <c r="BP124" s="125">
        <v>-4</v>
      </c>
      <c r="BQ124" s="125">
        <v>0.5</v>
      </c>
      <c r="BR124" s="125">
        <v>-0.1</v>
      </c>
      <c r="BS124" s="125">
        <v>-0.6</v>
      </c>
      <c r="BT124" s="125">
        <v>0.1</v>
      </c>
      <c r="BU124" s="125">
        <v>-1.3</v>
      </c>
      <c r="BV124" s="125">
        <v>-0.2</v>
      </c>
      <c r="BW124" s="125">
        <v>-0.2</v>
      </c>
      <c r="BX124" s="125">
        <v>0</v>
      </c>
      <c r="BY124" s="125">
        <v>-0.1</v>
      </c>
      <c r="BZ124" s="125">
        <v>0.1</v>
      </c>
      <c r="CA124" s="125">
        <v>0.4</v>
      </c>
      <c r="CB124" s="254">
        <v>-1.2</v>
      </c>
      <c r="CC124" s="254">
        <v>-0.2</v>
      </c>
      <c r="CD124" s="254">
        <v>-2.2999999999999998</v>
      </c>
      <c r="CE124" s="254">
        <v>-1.1000000000000001</v>
      </c>
      <c r="CF124" s="254">
        <v>0</v>
      </c>
      <c r="CG124" s="254">
        <v>1.1000000000000001</v>
      </c>
      <c r="CH124" s="254">
        <v>-0.5</v>
      </c>
      <c r="CI124" s="254">
        <v>-0.1</v>
      </c>
      <c r="CJ124" s="254">
        <v>-1</v>
      </c>
      <c r="CK124" s="254">
        <v>0.2</v>
      </c>
      <c r="CL124" s="254">
        <v>0</v>
      </c>
      <c r="CM124" s="254">
        <v>0</v>
      </c>
      <c r="CN124" s="254">
        <v>-0.1</v>
      </c>
      <c r="CO124" s="254">
        <v>-0.2</v>
      </c>
      <c r="CP124" s="254">
        <v>-0.3</v>
      </c>
      <c r="CQ124" s="254">
        <v>-0.2</v>
      </c>
      <c r="CR124" s="254">
        <v>-0.7</v>
      </c>
      <c r="CS124" s="254">
        <v>-0.2</v>
      </c>
      <c r="CT124" s="254">
        <v>-2.7</v>
      </c>
      <c r="CU124" s="254">
        <v>0</v>
      </c>
      <c r="CV124" s="209"/>
    </row>
    <row r="125" spans="1:100" s="105" customFormat="1">
      <c r="A125" s="205"/>
      <c r="B125" s="205"/>
      <c r="C125" s="205"/>
      <c r="D125" s="205" t="s">
        <v>303</v>
      </c>
      <c r="E125" s="205">
        <v>-5.3</v>
      </c>
      <c r="F125" s="205">
        <v>-6.4</v>
      </c>
      <c r="G125" s="205">
        <v>-6.8</v>
      </c>
      <c r="H125" s="205">
        <v>-5.4</v>
      </c>
      <c r="I125" s="205">
        <v>1.3999999999999995</v>
      </c>
      <c r="J125" s="205">
        <f t="shared" si="4"/>
        <v>-0.39999999999999947</v>
      </c>
      <c r="K125" s="205"/>
      <c r="L125" s="241"/>
      <c r="M125" s="251" t="s">
        <v>196</v>
      </c>
      <c r="N125" s="251">
        <v>0</v>
      </c>
      <c r="O125" s="251">
        <v>0.1</v>
      </c>
      <c r="P125" s="252">
        <v>0.2</v>
      </c>
      <c r="Q125" s="248">
        <v>0</v>
      </c>
      <c r="R125" s="253">
        <v>-0.2</v>
      </c>
      <c r="S125" s="253"/>
      <c r="T125" s="253"/>
      <c r="U125" s="253"/>
      <c r="V125" s="253"/>
      <c r="W125" s="253"/>
      <c r="X125" s="253"/>
      <c r="Y125" s="251"/>
      <c r="Z125" s="226">
        <v>38929</v>
      </c>
      <c r="AA125" s="227">
        <v>2.81</v>
      </c>
      <c r="AB125" s="227">
        <v>26.07</v>
      </c>
      <c r="AC125" s="227">
        <v>-3.62</v>
      </c>
      <c r="AD125" s="227">
        <v>29.81</v>
      </c>
      <c r="AE125" s="227">
        <v>3.23</v>
      </c>
      <c r="AF125" s="227">
        <v>-0.62</v>
      </c>
      <c r="AG125" s="227">
        <v>1.1499999999999999</v>
      </c>
      <c r="AH125" s="227">
        <v>0.37</v>
      </c>
      <c r="AI125" s="227">
        <v>0.01</v>
      </c>
      <c r="AJ125" s="227">
        <v>1.71</v>
      </c>
      <c r="AK125" s="227">
        <v>0.73</v>
      </c>
      <c r="AL125" s="227">
        <v>1</v>
      </c>
      <c r="AM125" s="227">
        <v>1.86</v>
      </c>
      <c r="AN125" s="227">
        <v>-0.02</v>
      </c>
      <c r="AO125" s="227">
        <v>0.91</v>
      </c>
      <c r="AP125" s="227">
        <v>-0.44</v>
      </c>
      <c r="AQ125" s="227">
        <v>2</v>
      </c>
      <c r="AR125" s="227">
        <v>23.15</v>
      </c>
      <c r="AS125" s="227">
        <v>0.78</v>
      </c>
      <c r="AT125" s="227">
        <v>-2.2000000000000002</v>
      </c>
      <c r="AU125" s="227">
        <v>2.33</v>
      </c>
      <c r="AV125" s="227">
        <v>0</v>
      </c>
      <c r="AW125" s="227">
        <v>1.35</v>
      </c>
      <c r="AX125" s="227">
        <v>-2.74</v>
      </c>
      <c r="AY125" s="227">
        <v>26.97</v>
      </c>
      <c r="AZ125" s="227">
        <v>1.21</v>
      </c>
      <c r="BA125" s="227">
        <v>-0.28999999999999998</v>
      </c>
      <c r="BB125" s="227">
        <v>0.83</v>
      </c>
      <c r="BC125" s="227">
        <v>0</v>
      </c>
      <c r="BD125" s="227">
        <v>-0.67</v>
      </c>
      <c r="BE125" s="227">
        <v>9.18</v>
      </c>
      <c r="BF125" s="227">
        <v>-3.19</v>
      </c>
      <c r="BG125" s="227">
        <v>-0.53</v>
      </c>
      <c r="BH125" s="227">
        <v>2.89</v>
      </c>
      <c r="BI125" s="227">
        <v>3.88</v>
      </c>
      <c r="BJ125" s="227">
        <v>0</v>
      </c>
      <c r="BK125" s="227">
        <v>2.06</v>
      </c>
      <c r="BL125" s="227">
        <v>7.14</v>
      </c>
      <c r="BM125" s="227">
        <v>6.82</v>
      </c>
      <c r="BN125" s="228"/>
      <c r="BO125" s="124">
        <v>45077</v>
      </c>
      <c r="BP125" s="125">
        <v>-5.2</v>
      </c>
      <c r="BQ125" s="125">
        <v>-2.1</v>
      </c>
      <c r="BR125" s="125">
        <v>-3.9</v>
      </c>
      <c r="BS125" s="125">
        <v>-1</v>
      </c>
      <c r="BT125" s="125">
        <v>-0.1</v>
      </c>
      <c r="BU125" s="125">
        <v>-0.7</v>
      </c>
      <c r="BV125" s="125">
        <v>-0.2</v>
      </c>
      <c r="BW125" s="125">
        <v>0.3</v>
      </c>
      <c r="BX125" s="125">
        <v>0</v>
      </c>
      <c r="BY125" s="125">
        <v>-0.2</v>
      </c>
      <c r="BZ125" s="125">
        <v>0</v>
      </c>
      <c r="CA125" s="125">
        <v>-0.1</v>
      </c>
      <c r="CB125" s="254">
        <v>-0.9</v>
      </c>
      <c r="CC125" s="254">
        <v>0.7</v>
      </c>
      <c r="CD125" s="254">
        <v>-3.3</v>
      </c>
      <c r="CE125" s="254">
        <v>-2</v>
      </c>
      <c r="CF125" s="254">
        <v>0</v>
      </c>
      <c r="CG125" s="254">
        <v>-0.6</v>
      </c>
      <c r="CH125" s="254">
        <v>-0.3</v>
      </c>
      <c r="CI125" s="254">
        <v>-0.9</v>
      </c>
      <c r="CJ125" s="254">
        <v>-4.2</v>
      </c>
      <c r="CK125" s="254">
        <v>-1.1000000000000001</v>
      </c>
      <c r="CL125" s="254">
        <v>-0.4</v>
      </c>
      <c r="CM125" s="254">
        <v>-0.1</v>
      </c>
      <c r="CN125" s="254">
        <v>-0.1</v>
      </c>
      <c r="CO125" s="254">
        <v>-0.2</v>
      </c>
      <c r="CP125" s="254">
        <v>0</v>
      </c>
      <c r="CQ125" s="254">
        <v>-0.5</v>
      </c>
      <c r="CR125" s="254">
        <v>-0.3</v>
      </c>
      <c r="CS125" s="254">
        <v>0.1</v>
      </c>
      <c r="CT125" s="254">
        <v>-1.8</v>
      </c>
      <c r="CU125" s="254">
        <v>0.1</v>
      </c>
      <c r="CV125" s="209"/>
    </row>
    <row r="126" spans="1:100" s="105" customFormat="1">
      <c r="A126" s="205"/>
      <c r="B126" s="205"/>
      <c r="C126" s="205"/>
      <c r="D126" s="205" t="s">
        <v>205</v>
      </c>
      <c r="E126" s="205">
        <v>-8.1999999999999993</v>
      </c>
      <c r="F126" s="205">
        <v>-7.8</v>
      </c>
      <c r="G126" s="205">
        <v>-6.9</v>
      </c>
      <c r="H126" s="205">
        <v>-6.4</v>
      </c>
      <c r="I126" s="205">
        <v>0.5</v>
      </c>
      <c r="J126" s="205">
        <f t="shared" si="4"/>
        <v>0.89999999999999947</v>
      </c>
      <c r="K126" s="205"/>
      <c r="L126" s="241"/>
      <c r="M126" s="251" t="s">
        <v>300</v>
      </c>
      <c r="N126" s="251">
        <v>-3.5</v>
      </c>
      <c r="O126" s="251">
        <v>-3.5</v>
      </c>
      <c r="P126" s="252">
        <v>-3.4</v>
      </c>
      <c r="Q126" s="248">
        <v>-2.8</v>
      </c>
      <c r="R126" s="253">
        <v>0.60000000000000009</v>
      </c>
      <c r="S126" s="253"/>
      <c r="T126" s="253"/>
      <c r="U126" s="253"/>
      <c r="V126" s="253"/>
      <c r="W126" s="253"/>
      <c r="X126" s="253"/>
      <c r="Y126" s="251"/>
      <c r="Z126" s="226">
        <v>38960</v>
      </c>
      <c r="AA126" s="227">
        <v>2.83</v>
      </c>
      <c r="AB126" s="227">
        <v>25.48</v>
      </c>
      <c r="AC126" s="227">
        <v>-2.38</v>
      </c>
      <c r="AD126" s="227">
        <v>29.16</v>
      </c>
      <c r="AE126" s="227">
        <v>2.4500000000000002</v>
      </c>
      <c r="AF126" s="227">
        <v>0.17</v>
      </c>
      <c r="AG126" s="227">
        <v>1.1100000000000001</v>
      </c>
      <c r="AH126" s="227">
        <v>0.56000000000000005</v>
      </c>
      <c r="AI126" s="227">
        <v>1.41</v>
      </c>
      <c r="AJ126" s="227">
        <v>1.82</v>
      </c>
      <c r="AK126" s="227">
        <v>0.56000000000000005</v>
      </c>
      <c r="AL126" s="227">
        <v>0.78</v>
      </c>
      <c r="AM126" s="227">
        <v>2.46</v>
      </c>
      <c r="AN126" s="227">
        <v>0.46</v>
      </c>
      <c r="AO126" s="227">
        <v>0.45</v>
      </c>
      <c r="AP126" s="227">
        <v>0.28999999999999998</v>
      </c>
      <c r="AQ126" s="227">
        <v>1.71</v>
      </c>
      <c r="AR126" s="227">
        <v>17.309999999999999</v>
      </c>
      <c r="AS126" s="227">
        <v>1.01</v>
      </c>
      <c r="AT126" s="227">
        <v>-2.29</v>
      </c>
      <c r="AU126" s="227">
        <v>3.11</v>
      </c>
      <c r="AV126" s="227">
        <v>0</v>
      </c>
      <c r="AW126" s="227">
        <v>1.35</v>
      </c>
      <c r="AX126" s="227">
        <v>-2.38</v>
      </c>
      <c r="AY126" s="227">
        <v>24.47</v>
      </c>
      <c r="AZ126" s="227">
        <v>1.55</v>
      </c>
      <c r="BA126" s="227">
        <v>0.03</v>
      </c>
      <c r="BB126" s="227">
        <v>1.08</v>
      </c>
      <c r="BC126" s="227">
        <v>0</v>
      </c>
      <c r="BD126" s="227">
        <v>-0.24</v>
      </c>
      <c r="BE126" s="227">
        <v>9.73</v>
      </c>
      <c r="BF126" s="227">
        <v>-3.48</v>
      </c>
      <c r="BG126" s="227">
        <v>-0.73</v>
      </c>
      <c r="BH126" s="227">
        <v>3.17</v>
      </c>
      <c r="BI126" s="227">
        <v>8.52</v>
      </c>
      <c r="BJ126" s="227">
        <v>0</v>
      </c>
      <c r="BK126" s="227">
        <v>2.63</v>
      </c>
      <c r="BL126" s="227">
        <v>7.53</v>
      </c>
      <c r="BM126" s="227">
        <v>6.45</v>
      </c>
      <c r="BN126" s="228"/>
      <c r="BO126" s="124">
        <v>45107</v>
      </c>
      <c r="BP126" s="125">
        <v>-6.4</v>
      </c>
      <c r="BQ126" s="125">
        <v>-1.6</v>
      </c>
      <c r="BR126" s="125">
        <v>-1.2</v>
      </c>
      <c r="BS126" s="125">
        <v>0.7</v>
      </c>
      <c r="BT126" s="125">
        <v>-0.5</v>
      </c>
      <c r="BU126" s="125">
        <v>-0.7</v>
      </c>
      <c r="BV126" s="125">
        <v>-0.1</v>
      </c>
      <c r="BW126" s="125">
        <v>0.1</v>
      </c>
      <c r="BX126" s="125">
        <v>0</v>
      </c>
      <c r="BY126" s="125">
        <v>-0.1</v>
      </c>
      <c r="BZ126" s="125">
        <v>0.2</v>
      </c>
      <c r="CA126" s="125">
        <v>-0.7</v>
      </c>
      <c r="CB126" s="254">
        <v>-1.2</v>
      </c>
      <c r="CC126" s="254">
        <v>-0.2</v>
      </c>
      <c r="CD126" s="254">
        <v>-2.6</v>
      </c>
      <c r="CE126" s="254">
        <v>-2.6</v>
      </c>
      <c r="CF126" s="254">
        <v>0.1</v>
      </c>
      <c r="CG126" s="254">
        <v>-0.3</v>
      </c>
      <c r="CH126" s="254">
        <v>-0.3</v>
      </c>
      <c r="CI126" s="254">
        <v>-1.9</v>
      </c>
      <c r="CJ126" s="254">
        <v>-2.2000000000000002</v>
      </c>
      <c r="CK126" s="254">
        <v>-0.8</v>
      </c>
      <c r="CL126" s="254">
        <v>-0.4</v>
      </c>
      <c r="CM126" s="254">
        <v>0.1</v>
      </c>
      <c r="CN126" s="254">
        <v>-0.1</v>
      </c>
      <c r="CO126" s="254">
        <v>-0.3</v>
      </c>
      <c r="CP126" s="254">
        <v>0</v>
      </c>
      <c r="CQ126" s="254">
        <v>-0.1</v>
      </c>
      <c r="CR126" s="254">
        <v>0</v>
      </c>
      <c r="CS126" s="254">
        <v>-0.8</v>
      </c>
      <c r="CT126" s="254">
        <v>-1.4</v>
      </c>
      <c r="CU126" s="254">
        <v>0.1</v>
      </c>
      <c r="CV126" s="209"/>
    </row>
    <row r="127" spans="1:100" s="105" customFormat="1">
      <c r="A127" s="205"/>
      <c r="B127" s="205"/>
      <c r="C127" s="205"/>
      <c r="D127" s="205" t="s">
        <v>185</v>
      </c>
      <c r="E127" s="205">
        <v>-15.6</v>
      </c>
      <c r="F127" s="205">
        <v>-11.8</v>
      </c>
      <c r="G127" s="205">
        <v>-8.9</v>
      </c>
      <c r="H127" s="205">
        <v>-9.8000000000000007</v>
      </c>
      <c r="I127" s="205">
        <v>-0.90000000000000036</v>
      </c>
      <c r="J127" s="205">
        <f t="shared" si="4"/>
        <v>2.9000000000000004</v>
      </c>
      <c r="K127" s="205"/>
      <c r="L127" s="241"/>
      <c r="M127" s="251" t="s">
        <v>198</v>
      </c>
      <c r="N127" s="251">
        <v>-0.4</v>
      </c>
      <c r="O127" s="251">
        <v>-0.2</v>
      </c>
      <c r="P127" s="252">
        <v>-0.1</v>
      </c>
      <c r="Q127" s="248">
        <v>-0.2</v>
      </c>
      <c r="R127" s="253">
        <v>-0.1</v>
      </c>
      <c r="S127" s="253"/>
      <c r="T127" s="253"/>
      <c r="U127" s="253"/>
      <c r="V127" s="253"/>
      <c r="W127" s="253"/>
      <c r="X127" s="253"/>
      <c r="Y127" s="251"/>
      <c r="Z127" s="226">
        <v>38990</v>
      </c>
      <c r="AA127" s="227">
        <v>2.4900000000000002</v>
      </c>
      <c r="AB127" s="227">
        <v>21.93</v>
      </c>
      <c r="AC127" s="227">
        <v>-3.24</v>
      </c>
      <c r="AD127" s="227">
        <v>27.56</v>
      </c>
      <c r="AE127" s="227">
        <v>2.78</v>
      </c>
      <c r="AF127" s="227">
        <v>1.26</v>
      </c>
      <c r="AG127" s="227">
        <v>0.9</v>
      </c>
      <c r="AH127" s="227">
        <v>0.6</v>
      </c>
      <c r="AI127" s="227">
        <v>1.05</v>
      </c>
      <c r="AJ127" s="227">
        <v>1.95</v>
      </c>
      <c r="AK127" s="227">
        <v>1.1200000000000001</v>
      </c>
      <c r="AL127" s="227">
        <v>1.1399999999999999</v>
      </c>
      <c r="AM127" s="227">
        <v>2.38</v>
      </c>
      <c r="AN127" s="227">
        <v>0.21</v>
      </c>
      <c r="AO127" s="227">
        <v>0.78</v>
      </c>
      <c r="AP127" s="227">
        <v>0.16</v>
      </c>
      <c r="AQ127" s="227">
        <v>2.2000000000000002</v>
      </c>
      <c r="AR127" s="227">
        <v>15.11</v>
      </c>
      <c r="AS127" s="227">
        <v>1.94</v>
      </c>
      <c r="AT127" s="227">
        <v>-2.21</v>
      </c>
      <c r="AU127" s="227">
        <v>3.54</v>
      </c>
      <c r="AV127" s="227">
        <v>0</v>
      </c>
      <c r="AW127" s="227">
        <v>1.65</v>
      </c>
      <c r="AX127" s="227">
        <v>-2.12</v>
      </c>
      <c r="AY127" s="227">
        <v>28.51</v>
      </c>
      <c r="AZ127" s="227">
        <v>1.78</v>
      </c>
      <c r="BA127" s="227">
        <v>0.17</v>
      </c>
      <c r="BB127" s="227">
        <v>1.19</v>
      </c>
      <c r="BC127" s="227">
        <v>0</v>
      </c>
      <c r="BD127" s="227">
        <v>-0.48</v>
      </c>
      <c r="BE127" s="227">
        <v>9.5299999999999994</v>
      </c>
      <c r="BF127" s="227">
        <v>-3.33</v>
      </c>
      <c r="BG127" s="227">
        <v>-0.66</v>
      </c>
      <c r="BH127" s="227">
        <v>4.0199999999999996</v>
      </c>
      <c r="BI127" s="227">
        <v>7.73</v>
      </c>
      <c r="BJ127" s="227">
        <v>0</v>
      </c>
      <c r="BK127" s="227">
        <v>2.69</v>
      </c>
      <c r="BL127" s="227">
        <v>7.77</v>
      </c>
      <c r="BM127" s="227">
        <v>6.27</v>
      </c>
      <c r="BN127" s="228"/>
      <c r="BO127" s="124">
        <v>45138</v>
      </c>
      <c r="BP127" s="125">
        <v>-2</v>
      </c>
      <c r="BQ127" s="125">
        <v>4.2</v>
      </c>
      <c r="BR127" s="125">
        <v>1.2</v>
      </c>
      <c r="BS127" s="125">
        <v>0.5</v>
      </c>
      <c r="BT127" s="125">
        <v>-1.7</v>
      </c>
      <c r="BU127" s="125">
        <v>0.1</v>
      </c>
      <c r="BV127" s="125">
        <v>0</v>
      </c>
      <c r="BW127" s="125">
        <v>0.2</v>
      </c>
      <c r="BX127" s="125">
        <v>0.8</v>
      </c>
      <c r="BY127" s="125">
        <v>0</v>
      </c>
      <c r="BZ127" s="125">
        <v>0.6</v>
      </c>
      <c r="CA127" s="125">
        <v>-0.1</v>
      </c>
      <c r="CB127" s="254">
        <v>-1.1000000000000001</v>
      </c>
      <c r="CC127" s="254">
        <v>-0.4</v>
      </c>
      <c r="CD127" s="254">
        <v>0.2</v>
      </c>
      <c r="CE127" s="254">
        <v>-1.2</v>
      </c>
      <c r="CF127" s="254">
        <v>0.3</v>
      </c>
      <c r="CG127" s="254">
        <v>-0.3</v>
      </c>
      <c r="CH127" s="254">
        <v>-0.3</v>
      </c>
      <c r="CI127" s="254">
        <v>-2</v>
      </c>
      <c r="CJ127" s="254">
        <v>-0.1</v>
      </c>
      <c r="CK127" s="254">
        <v>0.4</v>
      </c>
      <c r="CL127" s="254">
        <v>-0.2</v>
      </c>
      <c r="CM127" s="254">
        <v>0.1</v>
      </c>
      <c r="CN127" s="254">
        <v>0</v>
      </c>
      <c r="CO127" s="254">
        <v>-0.1</v>
      </c>
      <c r="CP127" s="254">
        <v>-0.3</v>
      </c>
      <c r="CQ127" s="254">
        <v>-0.3</v>
      </c>
      <c r="CR127" s="254">
        <v>0.2</v>
      </c>
      <c r="CS127" s="254">
        <v>-0.6</v>
      </c>
      <c r="CT127" s="254">
        <v>-0.5</v>
      </c>
      <c r="CU127" s="254">
        <v>0.1</v>
      </c>
      <c r="CV127" s="209"/>
    </row>
    <row r="128" spans="1:100" s="105" customFormat="1">
      <c r="A128" s="205"/>
      <c r="B128" s="205"/>
      <c r="C128" s="205"/>
      <c r="D128" s="205" t="s">
        <v>301</v>
      </c>
      <c r="E128" s="205">
        <v>-5.8</v>
      </c>
      <c r="F128" s="205">
        <v>-7.2</v>
      </c>
      <c r="G128" s="205">
        <v>-7.9</v>
      </c>
      <c r="H128" s="205">
        <v>-11.5</v>
      </c>
      <c r="I128" s="205">
        <v>-3.5999999999999996</v>
      </c>
      <c r="J128" s="205">
        <f t="shared" si="4"/>
        <v>-0.70000000000000018</v>
      </c>
      <c r="K128" s="205"/>
      <c r="L128" s="241"/>
      <c r="M128" s="251" t="s">
        <v>199</v>
      </c>
      <c r="N128" s="251">
        <v>-3.5</v>
      </c>
      <c r="O128" s="251">
        <v>0</v>
      </c>
      <c r="P128" s="252">
        <v>-0.6</v>
      </c>
      <c r="Q128" s="248">
        <v>-2.4</v>
      </c>
      <c r="R128" s="253">
        <v>-1.7999999999999998</v>
      </c>
      <c r="S128" s="253"/>
      <c r="T128" s="253"/>
      <c r="U128" s="253"/>
      <c r="V128" s="253"/>
      <c r="W128" s="253"/>
      <c r="X128" s="253"/>
      <c r="Y128" s="251"/>
      <c r="Z128" s="226">
        <v>39021</v>
      </c>
      <c r="AA128" s="227">
        <v>3.08</v>
      </c>
      <c r="AB128" s="227">
        <v>9.19</v>
      </c>
      <c r="AC128" s="227">
        <v>-2.93</v>
      </c>
      <c r="AD128" s="227">
        <v>26.95</v>
      </c>
      <c r="AE128" s="227">
        <v>2.56</v>
      </c>
      <c r="AF128" s="227">
        <v>1.95</v>
      </c>
      <c r="AG128" s="227">
        <v>1.29</v>
      </c>
      <c r="AH128" s="227">
        <v>0.51</v>
      </c>
      <c r="AI128" s="227">
        <v>1.02</v>
      </c>
      <c r="AJ128" s="227">
        <v>1.52</v>
      </c>
      <c r="AK128" s="227">
        <v>0.73</v>
      </c>
      <c r="AL128" s="227">
        <v>1.38</v>
      </c>
      <c r="AM128" s="227">
        <v>2.82</v>
      </c>
      <c r="AN128" s="227">
        <v>0.81</v>
      </c>
      <c r="AO128" s="227">
        <v>0.74</v>
      </c>
      <c r="AP128" s="227">
        <v>-0.35</v>
      </c>
      <c r="AQ128" s="227">
        <v>1.1000000000000001</v>
      </c>
      <c r="AR128" s="227">
        <v>12.07</v>
      </c>
      <c r="AS128" s="227">
        <v>1.84</v>
      </c>
      <c r="AT128" s="227">
        <v>-2.13</v>
      </c>
      <c r="AU128" s="227">
        <v>3.06</v>
      </c>
      <c r="AV128" s="227">
        <v>0</v>
      </c>
      <c r="AW128" s="227">
        <v>1.21</v>
      </c>
      <c r="AX128" s="227">
        <v>-0.8</v>
      </c>
      <c r="AY128" s="227">
        <v>27.09</v>
      </c>
      <c r="AZ128" s="227">
        <v>2.25</v>
      </c>
      <c r="BA128" s="227">
        <v>0.23</v>
      </c>
      <c r="BB128" s="227">
        <v>1.54</v>
      </c>
      <c r="BC128" s="227">
        <v>0</v>
      </c>
      <c r="BD128" s="227">
        <v>-0.22</v>
      </c>
      <c r="BE128" s="227">
        <v>9.4499999999999993</v>
      </c>
      <c r="BF128" s="227">
        <v>-2.83</v>
      </c>
      <c r="BG128" s="227">
        <v>-0.76</v>
      </c>
      <c r="BH128" s="227">
        <v>2.98</v>
      </c>
      <c r="BI128" s="227">
        <v>6.76</v>
      </c>
      <c r="BJ128" s="227">
        <v>0</v>
      </c>
      <c r="BK128" s="227">
        <v>2.62</v>
      </c>
      <c r="BL128" s="227">
        <v>8.06</v>
      </c>
      <c r="BM128" s="227">
        <v>6.54</v>
      </c>
      <c r="BN128" s="228"/>
      <c r="BO128" s="124">
        <v>45169</v>
      </c>
      <c r="BP128" s="125">
        <v>-0.8</v>
      </c>
      <c r="BQ128" s="125">
        <v>5.6</v>
      </c>
      <c r="BR128" s="125">
        <v>0.9</v>
      </c>
      <c r="BS128" s="125">
        <v>1</v>
      </c>
      <c r="BT128" s="125">
        <v>-0.4</v>
      </c>
      <c r="BU128" s="125">
        <v>1.3</v>
      </c>
      <c r="BV128" s="125">
        <v>0.2</v>
      </c>
      <c r="BW128" s="125">
        <v>0.1</v>
      </c>
      <c r="BX128" s="125">
        <v>0</v>
      </c>
      <c r="BY128" s="125">
        <v>0.1</v>
      </c>
      <c r="BZ128" s="125">
        <v>-0.1</v>
      </c>
      <c r="CA128" s="125">
        <v>-0.2</v>
      </c>
      <c r="CB128" s="254">
        <v>-0.7</v>
      </c>
      <c r="CC128" s="254">
        <v>0</v>
      </c>
      <c r="CD128" s="254">
        <v>5.4</v>
      </c>
      <c r="CE128" s="254">
        <v>0.6</v>
      </c>
      <c r="CF128" s="254">
        <v>-0.3</v>
      </c>
      <c r="CG128" s="254">
        <v>0.3</v>
      </c>
      <c r="CH128" s="254">
        <v>-0.4</v>
      </c>
      <c r="CI128" s="254">
        <v>-1.2</v>
      </c>
      <c r="CJ128" s="254">
        <v>0.1</v>
      </c>
      <c r="CK128" s="254">
        <v>0.4</v>
      </c>
      <c r="CL128" s="254">
        <v>-0.1</v>
      </c>
      <c r="CM128" s="254">
        <v>-0.1</v>
      </c>
      <c r="CN128" s="254">
        <v>0.1017</v>
      </c>
      <c r="CO128" s="254">
        <v>0</v>
      </c>
      <c r="CP128" s="254">
        <v>-0.1</v>
      </c>
      <c r="CQ128" s="254">
        <v>-0.23699999999999999</v>
      </c>
      <c r="CR128" s="254">
        <v>-0.4</v>
      </c>
      <c r="CS128" s="254">
        <v>0.2</v>
      </c>
      <c r="CT128" s="254">
        <v>0.3</v>
      </c>
      <c r="CU128" s="254">
        <v>0</v>
      </c>
      <c r="CV128" s="209"/>
    </row>
    <row r="129" spans="1:100" s="105" customFormat="1">
      <c r="A129" s="205"/>
      <c r="B129" s="205"/>
      <c r="C129" s="205"/>
      <c r="D129" s="205" t="s">
        <v>186</v>
      </c>
      <c r="E129" s="205">
        <v>-8.4</v>
      </c>
      <c r="F129" s="205">
        <v>-10.3</v>
      </c>
      <c r="G129" s="205">
        <v>-11.5</v>
      </c>
      <c r="H129" s="205">
        <v>-16.7</v>
      </c>
      <c r="I129" s="205">
        <v>-5.1999999999999993</v>
      </c>
      <c r="J129" s="205">
        <f t="shared" si="4"/>
        <v>-1.1999999999999993</v>
      </c>
      <c r="K129" s="205"/>
      <c r="L129" s="241"/>
      <c r="M129" s="251" t="s">
        <v>200</v>
      </c>
      <c r="N129" s="251">
        <v>-1.6</v>
      </c>
      <c r="O129" s="251">
        <v>-1.6</v>
      </c>
      <c r="P129" s="252">
        <v>-1.8</v>
      </c>
      <c r="Q129" s="248">
        <v>-3.7</v>
      </c>
      <c r="R129" s="253">
        <v>-1.9000000000000001</v>
      </c>
      <c r="S129" s="253"/>
      <c r="T129" s="253"/>
      <c r="U129" s="253"/>
      <c r="V129" s="253"/>
      <c r="W129" s="253"/>
      <c r="X129" s="253"/>
      <c r="Y129" s="251"/>
      <c r="Z129" s="226">
        <v>39051</v>
      </c>
      <c r="AA129" s="227">
        <v>2.52</v>
      </c>
      <c r="AB129" s="227">
        <v>-1.02</v>
      </c>
      <c r="AC129" s="227">
        <v>-1.9</v>
      </c>
      <c r="AD129" s="227">
        <v>25.35</v>
      </c>
      <c r="AE129" s="227">
        <v>2.08</v>
      </c>
      <c r="AF129" s="227">
        <v>4.1399999999999997</v>
      </c>
      <c r="AG129" s="227">
        <v>1.27</v>
      </c>
      <c r="AH129" s="227">
        <v>0.35</v>
      </c>
      <c r="AI129" s="227">
        <v>1</v>
      </c>
      <c r="AJ129" s="227">
        <v>1.45</v>
      </c>
      <c r="AK129" s="227">
        <v>0.48</v>
      </c>
      <c r="AL129" s="227">
        <v>1.79</v>
      </c>
      <c r="AM129" s="227">
        <v>2.5</v>
      </c>
      <c r="AN129" s="227">
        <v>0.93</v>
      </c>
      <c r="AO129" s="227">
        <v>0.2</v>
      </c>
      <c r="AP129" s="227">
        <v>-0.21</v>
      </c>
      <c r="AQ129" s="227">
        <v>0.34</v>
      </c>
      <c r="AR129" s="227">
        <v>9.56</v>
      </c>
      <c r="AS129" s="227">
        <v>2.61</v>
      </c>
      <c r="AT129" s="227">
        <v>-1.62</v>
      </c>
      <c r="AU129" s="227">
        <v>3.11</v>
      </c>
      <c r="AV129" s="227">
        <v>0</v>
      </c>
      <c r="AW129" s="227">
        <v>1.91</v>
      </c>
      <c r="AX129" s="227">
        <v>1.26</v>
      </c>
      <c r="AY129" s="227">
        <v>26.71</v>
      </c>
      <c r="AZ129" s="227">
        <v>2.9</v>
      </c>
      <c r="BA129" s="227">
        <v>0.43</v>
      </c>
      <c r="BB129" s="227">
        <v>1.19</v>
      </c>
      <c r="BC129" s="227">
        <v>0</v>
      </c>
      <c r="BD129" s="227">
        <v>-0.38</v>
      </c>
      <c r="BE129" s="227">
        <v>8.5399999999999991</v>
      </c>
      <c r="BF129" s="227">
        <v>-2.63</v>
      </c>
      <c r="BG129" s="227">
        <v>0.16</v>
      </c>
      <c r="BH129" s="227">
        <v>2.61</v>
      </c>
      <c r="BI129" s="227">
        <v>5.08</v>
      </c>
      <c r="BJ129" s="227">
        <v>0</v>
      </c>
      <c r="BK129" s="227">
        <v>2.57</v>
      </c>
      <c r="BL129" s="227">
        <v>7.72</v>
      </c>
      <c r="BM129" s="227">
        <v>6.65</v>
      </c>
      <c r="BN129" s="228"/>
      <c r="BO129" s="124">
        <v>45199</v>
      </c>
      <c r="BP129" s="125">
        <v>1.1000000000000001</v>
      </c>
      <c r="BQ129" s="125">
        <v>4.0999999999999996</v>
      </c>
      <c r="BR129" s="125">
        <v>3.2</v>
      </c>
      <c r="BS129" s="125">
        <v>1.7</v>
      </c>
      <c r="BT129" s="125">
        <v>-0.1</v>
      </c>
      <c r="BU129" s="125">
        <v>0.6</v>
      </c>
      <c r="BV129" s="125">
        <v>0</v>
      </c>
      <c r="BW129" s="125">
        <v>0</v>
      </c>
      <c r="BX129" s="125">
        <v>0</v>
      </c>
      <c r="BY129" s="125">
        <v>0.2</v>
      </c>
      <c r="BZ129" s="125">
        <v>0.1</v>
      </c>
      <c r="CA129" s="125">
        <v>-0.2</v>
      </c>
      <c r="CB129" s="254">
        <v>-0.1</v>
      </c>
      <c r="CC129" s="254">
        <v>0</v>
      </c>
      <c r="CD129" s="254">
        <v>3.1</v>
      </c>
      <c r="CE129" s="254">
        <v>2</v>
      </c>
      <c r="CF129" s="254">
        <v>-0.1</v>
      </c>
      <c r="CG129" s="254">
        <v>1.1000000000000001</v>
      </c>
      <c r="CH129" s="254">
        <v>-0.3</v>
      </c>
      <c r="CI129" s="254">
        <v>-0.8</v>
      </c>
      <c r="CJ129" s="254">
        <v>0</v>
      </c>
      <c r="CK129" s="254">
        <v>1.2</v>
      </c>
      <c r="CL129" s="254">
        <v>-0.1</v>
      </c>
      <c r="CM129" s="254">
        <v>0</v>
      </c>
      <c r="CN129" s="254">
        <v>0</v>
      </c>
      <c r="CO129" s="254">
        <v>0</v>
      </c>
      <c r="CP129" s="254">
        <v>0</v>
      </c>
      <c r="CQ129" s="254">
        <v>-0.2</v>
      </c>
      <c r="CR129" s="254">
        <v>0.3</v>
      </c>
      <c r="CS129" s="254">
        <v>0.1</v>
      </c>
      <c r="CT129" s="254">
        <v>0.1</v>
      </c>
      <c r="CU129" s="254">
        <v>0.1</v>
      </c>
      <c r="CV129" s="209"/>
    </row>
    <row r="130" spans="1:100" s="105" customFormat="1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41"/>
      <c r="M130" s="251" t="s">
        <v>201</v>
      </c>
      <c r="N130" s="251">
        <v>8.1999999999999993</v>
      </c>
      <c r="O130" s="251">
        <v>12.8</v>
      </c>
      <c r="P130" s="252">
        <v>14.5</v>
      </c>
      <c r="Q130" s="248">
        <v>21.2</v>
      </c>
      <c r="R130" s="253">
        <v>6.6999999999999993</v>
      </c>
      <c r="S130" s="253"/>
      <c r="T130" s="253"/>
      <c r="U130" s="253"/>
      <c r="V130" s="253"/>
      <c r="W130" s="253"/>
      <c r="X130" s="253"/>
      <c r="Y130" s="251"/>
      <c r="Z130" s="226">
        <v>39082</v>
      </c>
      <c r="AA130" s="227">
        <v>2.73</v>
      </c>
      <c r="AB130" s="227">
        <v>7.0000000000000007E-2</v>
      </c>
      <c r="AC130" s="227">
        <v>-1.36</v>
      </c>
      <c r="AD130" s="227">
        <v>27.26</v>
      </c>
      <c r="AE130" s="227">
        <v>1.64</v>
      </c>
      <c r="AF130" s="227">
        <v>6.8</v>
      </c>
      <c r="AG130" s="227">
        <v>1.52</v>
      </c>
      <c r="AH130" s="227">
        <v>0.64</v>
      </c>
      <c r="AI130" s="227">
        <v>1.33</v>
      </c>
      <c r="AJ130" s="227">
        <v>1.29</v>
      </c>
      <c r="AK130" s="227">
        <v>0.36</v>
      </c>
      <c r="AL130" s="227">
        <v>1.59</v>
      </c>
      <c r="AM130" s="227">
        <v>2.73</v>
      </c>
      <c r="AN130" s="227">
        <v>0.47</v>
      </c>
      <c r="AO130" s="227">
        <v>0.19</v>
      </c>
      <c r="AP130" s="227">
        <v>-0.34</v>
      </c>
      <c r="AQ130" s="227">
        <v>1.63</v>
      </c>
      <c r="AR130" s="227">
        <v>9.76</v>
      </c>
      <c r="AS130" s="227">
        <v>2.8</v>
      </c>
      <c r="AT130" s="227">
        <v>-1.27</v>
      </c>
      <c r="AU130" s="227">
        <v>3.26</v>
      </c>
      <c r="AV130" s="227">
        <v>0</v>
      </c>
      <c r="AW130" s="227">
        <v>2.37</v>
      </c>
      <c r="AX130" s="227">
        <v>2.41</v>
      </c>
      <c r="AY130" s="227">
        <v>23.67</v>
      </c>
      <c r="AZ130" s="227">
        <v>2.67</v>
      </c>
      <c r="BA130" s="227">
        <v>0.49</v>
      </c>
      <c r="BB130" s="227">
        <v>1.37</v>
      </c>
      <c r="BC130" s="227">
        <v>0</v>
      </c>
      <c r="BD130" s="227">
        <v>-0.38</v>
      </c>
      <c r="BE130" s="227">
        <v>8.89</v>
      </c>
      <c r="BF130" s="227">
        <v>-2.4</v>
      </c>
      <c r="BG130" s="227">
        <v>-0.22</v>
      </c>
      <c r="BH130" s="227">
        <v>2.25</v>
      </c>
      <c r="BI130" s="227">
        <v>5.58</v>
      </c>
      <c r="BJ130" s="227">
        <v>0</v>
      </c>
      <c r="BK130" s="227">
        <v>2.74</v>
      </c>
      <c r="BL130" s="227">
        <v>7.03</v>
      </c>
      <c r="BM130" s="227">
        <v>6</v>
      </c>
      <c r="BN130" s="228"/>
      <c r="BO130" s="124">
        <v>45230</v>
      </c>
      <c r="BP130" s="125">
        <v>3.4</v>
      </c>
      <c r="BQ130" s="125">
        <v>2.8</v>
      </c>
      <c r="BR130" s="125">
        <v>1.6</v>
      </c>
      <c r="BS130" s="125">
        <v>0.6</v>
      </c>
      <c r="BT130" s="125">
        <v>0.7</v>
      </c>
      <c r="BU130" s="125">
        <v>-0.4</v>
      </c>
      <c r="BV130" s="125">
        <v>0</v>
      </c>
      <c r="BW130" s="125">
        <v>-0.3</v>
      </c>
      <c r="BX130" s="125">
        <v>0</v>
      </c>
      <c r="BY130" s="125">
        <v>0</v>
      </c>
      <c r="BZ130" s="125">
        <v>0</v>
      </c>
      <c r="CA130" s="125">
        <v>0</v>
      </c>
      <c r="CB130" s="254">
        <v>1.1000000000000001</v>
      </c>
      <c r="CC130" s="254">
        <v>-0.2</v>
      </c>
      <c r="CD130" s="254">
        <v>2.5</v>
      </c>
      <c r="CE130" s="254">
        <v>0.7</v>
      </c>
      <c r="CF130" s="254">
        <v>0.1</v>
      </c>
      <c r="CG130" s="254">
        <v>0.1</v>
      </c>
      <c r="CH130" s="254">
        <v>0.1</v>
      </c>
      <c r="CI130" s="254">
        <v>-0.1</v>
      </c>
      <c r="CJ130" s="254">
        <v>-0.6</v>
      </c>
      <c r="CK130" s="254">
        <v>-0.2</v>
      </c>
      <c r="CL130" s="254">
        <v>-0.1</v>
      </c>
      <c r="CM130" s="254">
        <v>-0.1</v>
      </c>
      <c r="CN130" s="254">
        <v>0</v>
      </c>
      <c r="CO130" s="254">
        <v>-0.1</v>
      </c>
      <c r="CP130" s="254">
        <v>0.1</v>
      </c>
      <c r="CQ130" s="254">
        <v>-0.6</v>
      </c>
      <c r="CR130" s="254">
        <v>-0.3</v>
      </c>
      <c r="CS130" s="254">
        <v>-0.7</v>
      </c>
      <c r="CT130" s="254">
        <v>0.3</v>
      </c>
      <c r="CU130" s="254">
        <v>0.3</v>
      </c>
      <c r="CV130" s="209"/>
    </row>
    <row r="131" spans="1:100" s="105" customForma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41"/>
      <c r="M131" s="251" t="s">
        <v>301</v>
      </c>
      <c r="N131" s="251">
        <v>-12.8</v>
      </c>
      <c r="O131" s="251">
        <v>-7.2</v>
      </c>
      <c r="P131" s="252">
        <v>-7.9</v>
      </c>
      <c r="Q131" s="248">
        <v>-11.5</v>
      </c>
      <c r="R131" s="253">
        <v>-3.5999999999999996</v>
      </c>
      <c r="S131" s="253"/>
      <c r="T131" s="253"/>
      <c r="U131" s="253"/>
      <c r="V131" s="253"/>
      <c r="W131" s="253"/>
      <c r="X131" s="253"/>
      <c r="Y131" s="251"/>
      <c r="Z131" s="226">
        <v>39113</v>
      </c>
      <c r="AA131" s="227">
        <v>2.04</v>
      </c>
      <c r="AB131" s="227">
        <v>4.62</v>
      </c>
      <c r="AC131" s="227">
        <v>0.31</v>
      </c>
      <c r="AD131" s="227">
        <v>22.65</v>
      </c>
      <c r="AE131" s="227">
        <v>3.34</v>
      </c>
      <c r="AF131" s="227">
        <v>8.51</v>
      </c>
      <c r="AG131" s="227">
        <v>1.8</v>
      </c>
      <c r="AH131" s="227">
        <v>1.1200000000000001</v>
      </c>
      <c r="AI131" s="227">
        <v>0.63</v>
      </c>
      <c r="AJ131" s="227">
        <v>0.87</v>
      </c>
      <c r="AK131" s="227">
        <v>0.87</v>
      </c>
      <c r="AL131" s="227">
        <v>2</v>
      </c>
      <c r="AM131" s="227">
        <v>3.71</v>
      </c>
      <c r="AN131" s="227">
        <v>1</v>
      </c>
      <c r="AO131" s="227">
        <v>1.05</v>
      </c>
      <c r="AP131" s="227">
        <v>-0.54</v>
      </c>
      <c r="AQ131" s="227">
        <v>1.56</v>
      </c>
      <c r="AR131" s="227">
        <v>9.67</v>
      </c>
      <c r="AS131" s="227">
        <v>3.49</v>
      </c>
      <c r="AT131" s="227">
        <v>-0.87</v>
      </c>
      <c r="AU131" s="227">
        <v>3.34</v>
      </c>
      <c r="AV131" s="227">
        <v>0</v>
      </c>
      <c r="AW131" s="227">
        <v>2.02</v>
      </c>
      <c r="AX131" s="227">
        <v>4.8899999999999997</v>
      </c>
      <c r="AY131" s="227">
        <v>19.97</v>
      </c>
      <c r="AZ131" s="227">
        <v>3.15</v>
      </c>
      <c r="BA131" s="227">
        <v>1.07</v>
      </c>
      <c r="BB131" s="227">
        <v>0.77</v>
      </c>
      <c r="BC131" s="227">
        <v>0</v>
      </c>
      <c r="BD131" s="227">
        <v>0.08</v>
      </c>
      <c r="BE131" s="227">
        <v>7.46</v>
      </c>
      <c r="BF131" s="227">
        <v>-3.72</v>
      </c>
      <c r="BG131" s="227">
        <v>-0.22</v>
      </c>
      <c r="BH131" s="227">
        <v>4.0999999999999996</v>
      </c>
      <c r="BI131" s="227">
        <v>5.9</v>
      </c>
      <c r="BJ131" s="227">
        <v>0</v>
      </c>
      <c r="BK131" s="227">
        <v>2.79</v>
      </c>
      <c r="BL131" s="227">
        <v>6.67</v>
      </c>
      <c r="BM131" s="227">
        <v>5.4</v>
      </c>
      <c r="BN131" s="228"/>
      <c r="BO131" s="124">
        <v>45260</v>
      </c>
      <c r="BP131" s="125">
        <v>0.3</v>
      </c>
      <c r="BQ131" s="125">
        <v>-2.8</v>
      </c>
      <c r="BR131" s="125">
        <v>1.8</v>
      </c>
      <c r="BS131" s="125">
        <v>-0.5</v>
      </c>
      <c r="BT131" s="125">
        <v>0.3</v>
      </c>
      <c r="BU131" s="125">
        <v>-0.8</v>
      </c>
      <c r="BV131" s="125">
        <v>0</v>
      </c>
      <c r="BW131" s="125">
        <v>0.2</v>
      </c>
      <c r="BX131" s="125">
        <v>0</v>
      </c>
      <c r="BY131" s="125">
        <v>-0.1</v>
      </c>
      <c r="BZ131" s="125">
        <v>-0.2</v>
      </c>
      <c r="CA131" s="125">
        <v>-0.1</v>
      </c>
      <c r="CB131" s="254">
        <v>0.3</v>
      </c>
      <c r="CC131" s="254">
        <v>-0.2</v>
      </c>
      <c r="CD131" s="254">
        <v>-2.5</v>
      </c>
      <c r="CE131" s="254">
        <v>-0.9</v>
      </c>
      <c r="CF131" s="254">
        <v>-0.1</v>
      </c>
      <c r="CG131" s="254">
        <v>-1.2</v>
      </c>
      <c r="CH131" s="254">
        <v>0</v>
      </c>
      <c r="CI131" s="254">
        <v>-0.1</v>
      </c>
      <c r="CJ131" s="254">
        <v>1.1000000000000001</v>
      </c>
      <c r="CK131" s="254">
        <v>-0.1</v>
      </c>
      <c r="CL131" s="254">
        <v>-0.1</v>
      </c>
      <c r="CM131" s="254">
        <v>0</v>
      </c>
      <c r="CN131" s="254">
        <v>0</v>
      </c>
      <c r="CO131" s="254">
        <v>-0.2</v>
      </c>
      <c r="CP131" s="254">
        <v>-0.1</v>
      </c>
      <c r="CQ131" s="254">
        <v>-0.6</v>
      </c>
      <c r="CR131" s="254">
        <v>-0.2</v>
      </c>
      <c r="CS131" s="254">
        <v>-0.7</v>
      </c>
      <c r="CT131" s="254">
        <v>1.4</v>
      </c>
      <c r="CU131" s="254">
        <v>0.2</v>
      </c>
      <c r="CV131" s="209"/>
    </row>
    <row r="132" spans="1:100" s="105" customForma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41"/>
      <c r="M132" s="251" t="s">
        <v>203</v>
      </c>
      <c r="N132" s="251">
        <v>-6.5</v>
      </c>
      <c r="O132" s="251">
        <v>-5.2</v>
      </c>
      <c r="P132" s="252">
        <v>-4.8</v>
      </c>
      <c r="Q132" s="248">
        <v>-5</v>
      </c>
      <c r="R132" s="253">
        <v>-0.20000000000000018</v>
      </c>
      <c r="S132" s="253"/>
      <c r="T132" s="253"/>
      <c r="U132" s="253"/>
      <c r="V132" s="253"/>
      <c r="W132" s="253"/>
      <c r="X132" s="253"/>
      <c r="Y132" s="251"/>
      <c r="Z132" s="226">
        <v>39141</v>
      </c>
      <c r="AA132" s="227">
        <v>2.36</v>
      </c>
      <c r="AB132" s="227">
        <v>-7.33</v>
      </c>
      <c r="AC132" s="227">
        <v>0.81</v>
      </c>
      <c r="AD132" s="227">
        <v>21.8</v>
      </c>
      <c r="AE132" s="227">
        <v>3.43</v>
      </c>
      <c r="AF132" s="227">
        <v>9.0299999999999994</v>
      </c>
      <c r="AG132" s="227">
        <v>1.58</v>
      </c>
      <c r="AH132" s="227">
        <v>1.01</v>
      </c>
      <c r="AI132" s="227">
        <v>0.54</v>
      </c>
      <c r="AJ132" s="227">
        <v>0.86</v>
      </c>
      <c r="AK132" s="227">
        <v>0.56000000000000005</v>
      </c>
      <c r="AL132" s="227">
        <v>2.3199999999999998</v>
      </c>
      <c r="AM132" s="227">
        <v>3.68</v>
      </c>
      <c r="AN132" s="227">
        <v>1.2</v>
      </c>
      <c r="AO132" s="227">
        <v>0.26</v>
      </c>
      <c r="AP132" s="227">
        <v>0.02</v>
      </c>
      <c r="AQ132" s="227">
        <v>1.72</v>
      </c>
      <c r="AR132" s="227">
        <v>7.39</v>
      </c>
      <c r="AS132" s="227">
        <v>3.02</v>
      </c>
      <c r="AT132" s="227">
        <v>-0.86</v>
      </c>
      <c r="AU132" s="227">
        <v>2.9</v>
      </c>
      <c r="AV132" s="227">
        <v>0</v>
      </c>
      <c r="AW132" s="227">
        <v>1.19</v>
      </c>
      <c r="AX132" s="227">
        <v>5.92</v>
      </c>
      <c r="AY132" s="227">
        <v>14.7</v>
      </c>
      <c r="AZ132" s="227">
        <v>2.68</v>
      </c>
      <c r="BA132" s="227">
        <v>1.22</v>
      </c>
      <c r="BB132" s="227">
        <v>0.61</v>
      </c>
      <c r="BC132" s="227">
        <v>0</v>
      </c>
      <c r="BD132" s="227">
        <v>-0.23</v>
      </c>
      <c r="BE132" s="227">
        <v>6.77</v>
      </c>
      <c r="BF132" s="227">
        <v>-3.36</v>
      </c>
      <c r="BG132" s="227">
        <v>-1.52</v>
      </c>
      <c r="BH132" s="227">
        <v>3.35</v>
      </c>
      <c r="BI132" s="227">
        <v>1.99</v>
      </c>
      <c r="BJ132" s="227">
        <v>0</v>
      </c>
      <c r="BK132" s="227">
        <v>2.86</v>
      </c>
      <c r="BL132" s="227">
        <v>6.15</v>
      </c>
      <c r="BM132" s="227">
        <v>5.47</v>
      </c>
      <c r="BN132" s="228"/>
      <c r="BO132" s="124">
        <v>45291</v>
      </c>
      <c r="BP132" s="125">
        <v>0</v>
      </c>
      <c r="BQ132" s="125">
        <v>-6.6</v>
      </c>
      <c r="BR132" s="125">
        <v>3.2</v>
      </c>
      <c r="BS132" s="125">
        <v>0.1</v>
      </c>
      <c r="BT132" s="125">
        <v>-0.2</v>
      </c>
      <c r="BU132" s="125">
        <v>-0.7</v>
      </c>
      <c r="BV132" s="125">
        <v>0</v>
      </c>
      <c r="BW132" s="125">
        <v>0</v>
      </c>
      <c r="BX132" s="125">
        <v>0</v>
      </c>
      <c r="BY132" s="125">
        <v>-0.5</v>
      </c>
      <c r="BZ132" s="125">
        <v>-0.1</v>
      </c>
      <c r="CA132" s="125">
        <v>0.2</v>
      </c>
      <c r="CB132" s="254">
        <v>-0.1</v>
      </c>
      <c r="CC132" s="254">
        <v>-0.2</v>
      </c>
      <c r="CD132" s="254">
        <v>-3</v>
      </c>
      <c r="CE132" s="254">
        <v>-0.7</v>
      </c>
      <c r="CF132" s="254">
        <v>-0.5</v>
      </c>
      <c r="CG132" s="254">
        <v>-0.5</v>
      </c>
      <c r="CH132" s="254">
        <v>-0.3</v>
      </c>
      <c r="CI132" s="254">
        <v>0.1</v>
      </c>
      <c r="CJ132" s="254">
        <v>0.8</v>
      </c>
      <c r="CK132" s="254">
        <v>-0.3</v>
      </c>
      <c r="CL132" s="254">
        <v>-0.2</v>
      </c>
      <c r="CM132" s="254">
        <v>-0.1</v>
      </c>
      <c r="CN132" s="254">
        <v>-0.2</v>
      </c>
      <c r="CO132" s="254">
        <v>0.2</v>
      </c>
      <c r="CP132" s="254">
        <v>0.2</v>
      </c>
      <c r="CQ132" s="254">
        <v>-0.3</v>
      </c>
      <c r="CR132" s="254">
        <v>-0.6</v>
      </c>
      <c r="CS132" s="254">
        <v>0.8</v>
      </c>
      <c r="CT132" s="254">
        <v>2.2999999999999998</v>
      </c>
      <c r="CU132" s="254">
        <v>0.1</v>
      </c>
      <c r="CV132" s="209"/>
    </row>
    <row r="133" spans="1:100" s="105" customFormat="1">
      <c r="A133" s="205"/>
      <c r="B133" s="205"/>
      <c r="C133" s="205"/>
      <c r="D133" s="337" t="s">
        <v>1</v>
      </c>
      <c r="E133" s="339">
        <v>45869</v>
      </c>
      <c r="F133" s="339">
        <v>45991</v>
      </c>
      <c r="G133" s="339">
        <v>46022</v>
      </c>
      <c r="H133" s="339">
        <v>46053</v>
      </c>
      <c r="I133" s="343" t="s">
        <v>306</v>
      </c>
      <c r="J133" s="205"/>
      <c r="K133" s="205"/>
      <c r="L133" s="241"/>
      <c r="M133" s="251" t="s">
        <v>204</v>
      </c>
      <c r="N133" s="251">
        <v>-2.4</v>
      </c>
      <c r="O133" s="251">
        <v>-3.9</v>
      </c>
      <c r="P133" s="252">
        <v>-3.9</v>
      </c>
      <c r="Q133" s="248">
        <v>-4.4000000000000004</v>
      </c>
      <c r="R133" s="253">
        <v>-0.50000000000000044</v>
      </c>
      <c r="S133" s="253"/>
      <c r="T133" s="253"/>
      <c r="U133" s="253"/>
      <c r="V133" s="253"/>
      <c r="W133" s="253"/>
      <c r="X133" s="253"/>
      <c r="Y133" s="251"/>
      <c r="Z133" s="226">
        <v>39172</v>
      </c>
      <c r="AA133" s="227">
        <v>1.99</v>
      </c>
      <c r="AB133" s="227">
        <v>-9.24</v>
      </c>
      <c r="AC133" s="227">
        <v>3.45</v>
      </c>
      <c r="AD133" s="227">
        <v>21.87</v>
      </c>
      <c r="AE133" s="227">
        <v>3.3</v>
      </c>
      <c r="AF133" s="227">
        <v>9.6</v>
      </c>
      <c r="AG133" s="227">
        <v>1.84</v>
      </c>
      <c r="AH133" s="227">
        <v>1.27</v>
      </c>
      <c r="AI133" s="227">
        <v>0.22</v>
      </c>
      <c r="AJ133" s="227">
        <v>0.47</v>
      </c>
      <c r="AK133" s="227">
        <v>0.44</v>
      </c>
      <c r="AL133" s="227">
        <v>2.33</v>
      </c>
      <c r="AM133" s="227">
        <v>3.9</v>
      </c>
      <c r="AN133" s="227">
        <v>1.23</v>
      </c>
      <c r="AO133" s="227">
        <v>1.04</v>
      </c>
      <c r="AP133" s="227">
        <v>-0.31</v>
      </c>
      <c r="AQ133" s="227">
        <v>1.53</v>
      </c>
      <c r="AR133" s="227">
        <v>7</v>
      </c>
      <c r="AS133" s="227">
        <v>3.2</v>
      </c>
      <c r="AT133" s="227">
        <v>-1.32</v>
      </c>
      <c r="AU133" s="227">
        <v>3.31</v>
      </c>
      <c r="AV133" s="227">
        <v>0</v>
      </c>
      <c r="AW133" s="227">
        <v>0.93</v>
      </c>
      <c r="AX133" s="227">
        <v>6.88</v>
      </c>
      <c r="AY133" s="227">
        <v>16.260000000000002</v>
      </c>
      <c r="AZ133" s="227">
        <v>3.08</v>
      </c>
      <c r="BA133" s="227">
        <v>1.23</v>
      </c>
      <c r="BB133" s="227">
        <v>0.55000000000000004</v>
      </c>
      <c r="BC133" s="227">
        <v>0</v>
      </c>
      <c r="BD133" s="227">
        <v>-0.03</v>
      </c>
      <c r="BE133" s="227">
        <v>5.43</v>
      </c>
      <c r="BF133" s="227">
        <v>-2.71</v>
      </c>
      <c r="BG133" s="227">
        <v>-1.84</v>
      </c>
      <c r="BH133" s="227">
        <v>3.33</v>
      </c>
      <c r="BI133" s="227">
        <v>4.29</v>
      </c>
      <c r="BJ133" s="227">
        <v>0</v>
      </c>
      <c r="BK133" s="227">
        <v>2.97</v>
      </c>
      <c r="BL133" s="227">
        <v>5.56</v>
      </c>
      <c r="BM133" s="227">
        <v>5</v>
      </c>
      <c r="BN133" s="228"/>
      <c r="BO133" s="124">
        <v>45322</v>
      </c>
      <c r="BP133" s="125">
        <v>0.1</v>
      </c>
      <c r="BQ133" s="125">
        <v>-0.8</v>
      </c>
      <c r="BR133" s="125">
        <v>2.2999999999999998</v>
      </c>
      <c r="BS133" s="125">
        <v>0.6</v>
      </c>
      <c r="BT133" s="125">
        <v>0.1</v>
      </c>
      <c r="BU133" s="125">
        <v>-0.5</v>
      </c>
      <c r="BV133" s="125">
        <v>0.2</v>
      </c>
      <c r="BW133" s="125">
        <v>-0.1</v>
      </c>
      <c r="BX133" s="125">
        <v>-0.2</v>
      </c>
      <c r="BY133" s="125">
        <v>-0.3</v>
      </c>
      <c r="BZ133" s="125">
        <v>-0.3</v>
      </c>
      <c r="CA133" s="125">
        <v>-0.1</v>
      </c>
      <c r="CB133" s="254">
        <v>-0.3</v>
      </c>
      <c r="CC133" s="254">
        <v>-0.1</v>
      </c>
      <c r="CD133" s="254">
        <v>-1.7</v>
      </c>
      <c r="CE133" s="254">
        <v>-1.1000000000000001</v>
      </c>
      <c r="CF133" s="254">
        <v>0.2</v>
      </c>
      <c r="CG133" s="254">
        <v>0</v>
      </c>
      <c r="CH133" s="254">
        <v>-0.4</v>
      </c>
      <c r="CI133" s="254">
        <v>-0.6</v>
      </c>
      <c r="CJ133" s="254">
        <v>0.4</v>
      </c>
      <c r="CK133" s="254">
        <v>0.3</v>
      </c>
      <c r="CL133" s="254">
        <v>0</v>
      </c>
      <c r="CM133" s="254">
        <v>-0.1</v>
      </c>
      <c r="CN133" s="254">
        <v>-0.1</v>
      </c>
      <c r="CO133" s="254">
        <v>-0.3</v>
      </c>
      <c r="CP133" s="254">
        <v>0</v>
      </c>
      <c r="CQ133" s="254">
        <v>-0.7</v>
      </c>
      <c r="CR133" s="254">
        <v>-0.3</v>
      </c>
      <c r="CS133" s="254">
        <v>0.7</v>
      </c>
      <c r="CT133" s="254">
        <v>1.4</v>
      </c>
      <c r="CU133" s="254">
        <v>0</v>
      </c>
      <c r="CV133" s="209"/>
    </row>
    <row r="134" spans="1:100" s="105" customFormat="1">
      <c r="A134" s="205"/>
      <c r="B134" s="205"/>
      <c r="C134" s="205"/>
      <c r="D134" s="337"/>
      <c r="E134" s="339"/>
      <c r="F134" s="339"/>
      <c r="G134" s="339"/>
      <c r="H134" s="339"/>
      <c r="I134" s="339"/>
      <c r="J134" s="205"/>
      <c r="K134" s="205"/>
      <c r="L134" s="241"/>
      <c r="M134" s="251" t="s">
        <v>205</v>
      </c>
      <c r="N134" s="251">
        <v>-8.9</v>
      </c>
      <c r="O134" s="251">
        <v>-7.8</v>
      </c>
      <c r="P134" s="252">
        <v>-6.9</v>
      </c>
      <c r="Q134" s="248">
        <v>-6.4</v>
      </c>
      <c r="R134" s="253">
        <v>0.5</v>
      </c>
      <c r="S134" s="253"/>
      <c r="T134" s="253"/>
      <c r="U134" s="253"/>
      <c r="V134" s="253"/>
      <c r="W134" s="253"/>
      <c r="X134" s="253"/>
      <c r="Y134" s="251"/>
      <c r="Z134" s="226">
        <v>39202</v>
      </c>
      <c r="AA134" s="227">
        <v>2.36</v>
      </c>
      <c r="AB134" s="227">
        <v>-4.07</v>
      </c>
      <c r="AC134" s="227">
        <v>5.73</v>
      </c>
      <c r="AD134" s="227">
        <v>18.55</v>
      </c>
      <c r="AE134" s="227">
        <v>3.43</v>
      </c>
      <c r="AF134" s="227">
        <v>10.02</v>
      </c>
      <c r="AG134" s="227">
        <v>2</v>
      </c>
      <c r="AH134" s="227">
        <v>1.21</v>
      </c>
      <c r="AI134" s="227">
        <v>0.89</v>
      </c>
      <c r="AJ134" s="227">
        <v>0.92</v>
      </c>
      <c r="AK134" s="227">
        <v>1.05</v>
      </c>
      <c r="AL134" s="227">
        <v>1.54</v>
      </c>
      <c r="AM134" s="227">
        <v>3.97</v>
      </c>
      <c r="AN134" s="227">
        <v>1.37</v>
      </c>
      <c r="AO134" s="227">
        <v>0.78</v>
      </c>
      <c r="AP134" s="227">
        <v>0.21</v>
      </c>
      <c r="AQ134" s="227">
        <v>2.4900000000000002</v>
      </c>
      <c r="AR134" s="227">
        <v>5.62</v>
      </c>
      <c r="AS134" s="227">
        <v>3.63</v>
      </c>
      <c r="AT134" s="227">
        <v>-0.44</v>
      </c>
      <c r="AU134" s="227">
        <v>3.6</v>
      </c>
      <c r="AV134" s="227">
        <v>0</v>
      </c>
      <c r="AW134" s="227">
        <v>0.56000000000000005</v>
      </c>
      <c r="AX134" s="227">
        <v>5.97</v>
      </c>
      <c r="AY134" s="227">
        <v>18.75</v>
      </c>
      <c r="AZ134" s="227">
        <v>2.9</v>
      </c>
      <c r="BA134" s="227">
        <v>1.37</v>
      </c>
      <c r="BB134" s="227">
        <v>0.52</v>
      </c>
      <c r="BC134" s="227">
        <v>0</v>
      </c>
      <c r="BD134" s="227">
        <v>-0.18</v>
      </c>
      <c r="BE134" s="227">
        <v>5.84</v>
      </c>
      <c r="BF134" s="227">
        <v>-2.09</v>
      </c>
      <c r="BG134" s="227">
        <v>-1.64</v>
      </c>
      <c r="BH134" s="227">
        <v>3.53</v>
      </c>
      <c r="BI134" s="227">
        <v>4.78</v>
      </c>
      <c r="BJ134" s="227">
        <v>0</v>
      </c>
      <c r="BK134" s="227">
        <v>2.88</v>
      </c>
      <c r="BL134" s="227">
        <v>5.05</v>
      </c>
      <c r="BM134" s="227">
        <v>5.0999999999999996</v>
      </c>
      <c r="BN134" s="228"/>
      <c r="BO134" s="124">
        <v>45351</v>
      </c>
      <c r="BP134" s="125">
        <v>-0.7</v>
      </c>
      <c r="BQ134" s="125">
        <v>2.5</v>
      </c>
      <c r="BR134" s="125">
        <v>0.3</v>
      </c>
      <c r="BS134" s="125">
        <v>-0.2</v>
      </c>
      <c r="BT134" s="125">
        <v>-0.1</v>
      </c>
      <c r="BU134" s="125">
        <v>-0.3</v>
      </c>
      <c r="BV134" s="125">
        <v>-0.6</v>
      </c>
      <c r="BW134" s="125">
        <v>0</v>
      </c>
      <c r="BX134" s="125">
        <v>0</v>
      </c>
      <c r="BY134" s="125">
        <v>0.1</v>
      </c>
      <c r="BZ134" s="125">
        <v>0</v>
      </c>
      <c r="CA134" s="125">
        <v>0.2</v>
      </c>
      <c r="CB134" s="254">
        <v>-0.2</v>
      </c>
      <c r="CC134" s="254">
        <v>-0.1</v>
      </c>
      <c r="CD134" s="254">
        <v>0.2</v>
      </c>
      <c r="CE134" s="254">
        <v>-0.5</v>
      </c>
      <c r="CF134" s="254">
        <v>-0.3</v>
      </c>
      <c r="CG134" s="254">
        <v>0.7</v>
      </c>
      <c r="CH134" s="254">
        <v>-0.1</v>
      </c>
      <c r="CI134" s="254">
        <v>-0.4</v>
      </c>
      <c r="CJ134" s="254">
        <v>-0.4</v>
      </c>
      <c r="CK134" s="254">
        <v>0.2</v>
      </c>
      <c r="CL134" s="254">
        <v>-0.1</v>
      </c>
      <c r="CM134" s="254">
        <v>-0.2</v>
      </c>
      <c r="CN134" s="254">
        <v>-0.4</v>
      </c>
      <c r="CO134" s="254">
        <v>-0.1</v>
      </c>
      <c r="CP134" s="254">
        <v>-0.2</v>
      </c>
      <c r="CQ134" s="254">
        <v>-0.6</v>
      </c>
      <c r="CR134" s="254">
        <v>-0.1</v>
      </c>
      <c r="CS134" s="254">
        <v>-1.3</v>
      </c>
      <c r="CT134" s="254">
        <v>-0.9</v>
      </c>
      <c r="CU134" s="254">
        <v>-0.4</v>
      </c>
      <c r="CV134" s="209"/>
    </row>
    <row r="135" spans="1:100" s="105" customFormat="1">
      <c r="A135" s="205"/>
      <c r="B135" s="205"/>
      <c r="C135" s="205"/>
      <c r="D135" s="337"/>
      <c r="E135" s="339"/>
      <c r="F135" s="339"/>
      <c r="G135" s="339"/>
      <c r="H135" s="339"/>
      <c r="I135" s="339"/>
      <c r="J135" s="205"/>
      <c r="K135" s="205"/>
      <c r="L135" s="241"/>
      <c r="M135" s="251" t="s">
        <v>302</v>
      </c>
      <c r="N135" s="251">
        <v>-2.5</v>
      </c>
      <c r="O135" s="251">
        <v>-3.2</v>
      </c>
      <c r="P135" s="252">
        <v>-3.3</v>
      </c>
      <c r="Q135" s="248">
        <v>-4.0999999999999996</v>
      </c>
      <c r="R135" s="253">
        <v>-0.79999999999999982</v>
      </c>
      <c r="S135" s="253"/>
      <c r="T135" s="253"/>
      <c r="U135" s="253"/>
      <c r="V135" s="253"/>
      <c r="W135" s="253"/>
      <c r="X135" s="253"/>
      <c r="Y135" s="251"/>
      <c r="Z135" s="226">
        <v>39233</v>
      </c>
      <c r="AA135" s="227">
        <v>2.59</v>
      </c>
      <c r="AB135" s="227">
        <v>-3.7</v>
      </c>
      <c r="AC135" s="227">
        <v>6.13</v>
      </c>
      <c r="AD135" s="227">
        <v>10.65</v>
      </c>
      <c r="AE135" s="227">
        <v>4.7</v>
      </c>
      <c r="AF135" s="227">
        <v>12.05</v>
      </c>
      <c r="AG135" s="227">
        <v>1.92</v>
      </c>
      <c r="AH135" s="227">
        <v>1.51</v>
      </c>
      <c r="AI135" s="227">
        <v>0.62</v>
      </c>
      <c r="AJ135" s="227">
        <v>0.82</v>
      </c>
      <c r="AK135" s="227">
        <v>1.26</v>
      </c>
      <c r="AL135" s="227">
        <v>1.92</v>
      </c>
      <c r="AM135" s="227">
        <v>4.07</v>
      </c>
      <c r="AN135" s="227">
        <v>1.1299999999999999</v>
      </c>
      <c r="AO135" s="227">
        <v>0.73</v>
      </c>
      <c r="AP135" s="227">
        <v>-0.27</v>
      </c>
      <c r="AQ135" s="227">
        <v>2.57</v>
      </c>
      <c r="AR135" s="227">
        <v>4.6900000000000004</v>
      </c>
      <c r="AS135" s="227">
        <v>3.37</v>
      </c>
      <c r="AT135" s="227">
        <v>0.48</v>
      </c>
      <c r="AU135" s="227">
        <v>4.43</v>
      </c>
      <c r="AV135" s="227">
        <v>0</v>
      </c>
      <c r="AW135" s="227">
        <v>0.41</v>
      </c>
      <c r="AX135" s="227">
        <v>6.54</v>
      </c>
      <c r="AY135" s="227">
        <v>15.72</v>
      </c>
      <c r="AZ135" s="227">
        <v>2.74</v>
      </c>
      <c r="BA135" s="227">
        <v>1.45</v>
      </c>
      <c r="BB135" s="227">
        <v>1.79</v>
      </c>
      <c r="BC135" s="227">
        <v>0</v>
      </c>
      <c r="BD135" s="227">
        <v>-0.09</v>
      </c>
      <c r="BE135" s="227">
        <v>3.43</v>
      </c>
      <c r="BF135" s="227">
        <v>-2.16</v>
      </c>
      <c r="BG135" s="227">
        <v>-1.22</v>
      </c>
      <c r="BH135" s="227">
        <v>2.62</v>
      </c>
      <c r="BI135" s="227">
        <v>3.73</v>
      </c>
      <c r="BJ135" s="227">
        <v>0</v>
      </c>
      <c r="BK135" s="227">
        <v>2.95</v>
      </c>
      <c r="BL135" s="227">
        <v>4.74</v>
      </c>
      <c r="BM135" s="227">
        <v>4.45</v>
      </c>
      <c r="BN135" s="228"/>
      <c r="BO135" s="124">
        <v>45382</v>
      </c>
      <c r="BP135" s="125">
        <v>-1.6</v>
      </c>
      <c r="BQ135" s="125">
        <v>1.1000000000000001</v>
      </c>
      <c r="BR135" s="125">
        <v>-2.5</v>
      </c>
      <c r="BS135" s="125">
        <v>0.4</v>
      </c>
      <c r="BT135" s="125">
        <v>-0.1</v>
      </c>
      <c r="BU135" s="125">
        <v>-1.1000000000000001</v>
      </c>
      <c r="BV135" s="125">
        <v>-0.4</v>
      </c>
      <c r="BW135" s="125">
        <v>-0.1</v>
      </c>
      <c r="BX135" s="125">
        <v>0</v>
      </c>
      <c r="BY135" s="125">
        <v>0.2</v>
      </c>
      <c r="BZ135" s="125">
        <v>0</v>
      </c>
      <c r="CA135" s="125">
        <v>-0.1</v>
      </c>
      <c r="CB135" s="254">
        <v>-0.2</v>
      </c>
      <c r="CC135" s="254">
        <v>0</v>
      </c>
      <c r="CD135" s="254">
        <v>0.2</v>
      </c>
      <c r="CE135" s="254">
        <v>0.3</v>
      </c>
      <c r="CF135" s="254">
        <v>-0.1</v>
      </c>
      <c r="CG135" s="254">
        <v>0.3</v>
      </c>
      <c r="CH135" s="254">
        <v>-0.1</v>
      </c>
      <c r="CI135" s="254">
        <v>-0.5</v>
      </c>
      <c r="CJ135" s="254">
        <v>-1.2</v>
      </c>
      <c r="CK135" s="254">
        <v>0.6</v>
      </c>
      <c r="CL135" s="254">
        <v>-0.1</v>
      </c>
      <c r="CM135" s="254">
        <v>0</v>
      </c>
      <c r="CN135" s="254">
        <v>0</v>
      </c>
      <c r="CO135" s="254">
        <v>-0.2</v>
      </c>
      <c r="CP135" s="254">
        <v>0.3</v>
      </c>
      <c r="CQ135" s="254">
        <v>0.1</v>
      </c>
      <c r="CR135" s="254">
        <v>0</v>
      </c>
      <c r="CS135" s="254">
        <v>0.7</v>
      </c>
      <c r="CT135" s="254">
        <v>-1</v>
      </c>
      <c r="CU135" s="254">
        <v>0.1</v>
      </c>
      <c r="CV135" s="209"/>
    </row>
    <row r="136" spans="1:100" s="105" customFormat="1">
      <c r="A136" s="205"/>
      <c r="B136" s="205"/>
      <c r="C136" s="205"/>
      <c r="D136" s="205" t="s">
        <v>301</v>
      </c>
      <c r="E136" s="205">
        <v>1</v>
      </c>
      <c r="F136" s="205">
        <v>0.4</v>
      </c>
      <c r="G136" s="205">
        <v>5.8</v>
      </c>
      <c r="H136" s="205">
        <v>16.399999999999999</v>
      </c>
      <c r="I136" s="205">
        <f t="shared" ref="I136:I141" si="5">H136-E136</f>
        <v>15.399999999999999</v>
      </c>
      <c r="J136" s="205"/>
      <c r="K136" s="205"/>
      <c r="L136" s="241"/>
      <c r="M136" s="251" t="s">
        <v>303</v>
      </c>
      <c r="N136" s="251">
        <v>-5</v>
      </c>
      <c r="O136" s="251">
        <v>-6.4</v>
      </c>
      <c r="P136" s="252">
        <v>-6.8</v>
      </c>
      <c r="Q136" s="248">
        <v>-5.4</v>
      </c>
      <c r="R136" s="253">
        <v>1.3999999999999995</v>
      </c>
      <c r="S136" s="253"/>
      <c r="T136" s="253"/>
      <c r="U136" s="253"/>
      <c r="V136" s="253"/>
      <c r="W136" s="253"/>
      <c r="X136" s="253"/>
      <c r="Y136" s="251"/>
      <c r="Z136" s="226">
        <v>39263</v>
      </c>
      <c r="AA136" s="227">
        <v>3.04</v>
      </c>
      <c r="AB136" s="227">
        <v>-6.32</v>
      </c>
      <c r="AC136" s="227">
        <v>7.83</v>
      </c>
      <c r="AD136" s="227">
        <v>8</v>
      </c>
      <c r="AE136" s="227">
        <v>4.05</v>
      </c>
      <c r="AF136" s="227">
        <v>12.75</v>
      </c>
      <c r="AG136" s="227">
        <v>2.2599999999999998</v>
      </c>
      <c r="AH136" s="227">
        <v>0.92</v>
      </c>
      <c r="AI136" s="227">
        <v>0.19</v>
      </c>
      <c r="AJ136" s="227">
        <v>0.64</v>
      </c>
      <c r="AK136" s="227">
        <v>0.66</v>
      </c>
      <c r="AL136" s="227">
        <v>1.66</v>
      </c>
      <c r="AM136" s="227">
        <v>3.84</v>
      </c>
      <c r="AN136" s="227">
        <v>1.25</v>
      </c>
      <c r="AO136" s="227">
        <v>0.37</v>
      </c>
      <c r="AP136" s="227">
        <v>0.15</v>
      </c>
      <c r="AQ136" s="227">
        <v>1.56</v>
      </c>
      <c r="AR136" s="227">
        <v>0.86</v>
      </c>
      <c r="AS136" s="227">
        <v>3</v>
      </c>
      <c r="AT136" s="227">
        <v>2.87</v>
      </c>
      <c r="AU136" s="227">
        <v>4.67</v>
      </c>
      <c r="AV136" s="227">
        <v>0</v>
      </c>
      <c r="AW136" s="227">
        <v>0.82</v>
      </c>
      <c r="AX136" s="227">
        <v>6.32</v>
      </c>
      <c r="AY136" s="227">
        <v>16.48</v>
      </c>
      <c r="AZ136" s="227">
        <v>2.35</v>
      </c>
      <c r="BA136" s="227">
        <v>1.5</v>
      </c>
      <c r="BB136" s="227">
        <v>1.68</v>
      </c>
      <c r="BC136" s="227">
        <v>0</v>
      </c>
      <c r="BD136" s="227">
        <v>0.02</v>
      </c>
      <c r="BE136" s="227">
        <v>3.11</v>
      </c>
      <c r="BF136" s="227">
        <v>-1.96</v>
      </c>
      <c r="BG136" s="227">
        <v>-1.47</v>
      </c>
      <c r="BH136" s="227">
        <v>3.22</v>
      </c>
      <c r="BI136" s="227">
        <v>3.76</v>
      </c>
      <c r="BJ136" s="227">
        <v>0</v>
      </c>
      <c r="BK136" s="227">
        <v>3.2</v>
      </c>
      <c r="BL136" s="227">
        <v>4.41</v>
      </c>
      <c r="BM136" s="227">
        <v>4.6100000000000003</v>
      </c>
      <c r="BN136" s="228"/>
      <c r="BO136" s="124">
        <v>45412</v>
      </c>
      <c r="BP136" s="125">
        <v>-3</v>
      </c>
      <c r="BQ136" s="125">
        <v>3.4</v>
      </c>
      <c r="BR136" s="125">
        <v>-5.8</v>
      </c>
      <c r="BS136" s="125">
        <v>3.4</v>
      </c>
      <c r="BT136" s="125">
        <v>-0.2</v>
      </c>
      <c r="BU136" s="125">
        <v>-0.4</v>
      </c>
      <c r="BV136" s="125">
        <v>-0.2</v>
      </c>
      <c r="BW136" s="125">
        <v>-0.1</v>
      </c>
      <c r="BX136" s="125">
        <v>0.4</v>
      </c>
      <c r="BY136" s="125">
        <v>0</v>
      </c>
      <c r="BZ136" s="125">
        <v>0.1</v>
      </c>
      <c r="CA136" s="125">
        <v>-0.1</v>
      </c>
      <c r="CB136" s="254">
        <v>-0.7</v>
      </c>
      <c r="CC136" s="254">
        <v>-0.5</v>
      </c>
      <c r="CD136" s="254">
        <v>1</v>
      </c>
      <c r="CE136" s="254">
        <v>-0.1</v>
      </c>
      <c r="CF136" s="254">
        <v>-0.1</v>
      </c>
      <c r="CG136" s="254">
        <v>-0.2</v>
      </c>
      <c r="CH136" s="254">
        <v>-0.2</v>
      </c>
      <c r="CI136" s="254">
        <v>-1</v>
      </c>
      <c r="CJ136" s="254">
        <v>-2.5</v>
      </c>
      <c r="CK136" s="254">
        <v>3.2</v>
      </c>
      <c r="CL136" s="254">
        <v>-0.2</v>
      </c>
      <c r="CM136" s="254">
        <v>-0.3</v>
      </c>
      <c r="CN136" s="254">
        <v>0</v>
      </c>
      <c r="CO136" s="254">
        <v>-0.6</v>
      </c>
      <c r="CP136" s="254">
        <v>0</v>
      </c>
      <c r="CQ136" s="254">
        <v>0</v>
      </c>
      <c r="CR136" s="254">
        <v>-0.2</v>
      </c>
      <c r="CS136" s="254">
        <v>-0.6</v>
      </c>
      <c r="CT136" s="254">
        <v>-1.3</v>
      </c>
      <c r="CU136" s="254">
        <v>0</v>
      </c>
      <c r="CV136" s="209"/>
    </row>
    <row r="137" spans="1:100" s="105" customFormat="1">
      <c r="A137" s="205"/>
      <c r="B137" s="205"/>
      <c r="C137" s="205"/>
      <c r="D137" s="205" t="s">
        <v>186</v>
      </c>
      <c r="E137" s="205">
        <v>4.5</v>
      </c>
      <c r="F137" s="205">
        <v>5.0999999999999996</v>
      </c>
      <c r="G137" s="205">
        <v>15.8</v>
      </c>
      <c r="H137" s="205">
        <v>18.5</v>
      </c>
      <c r="I137" s="205">
        <f t="shared" si="5"/>
        <v>14</v>
      </c>
      <c r="K137" s="205"/>
      <c r="L137" s="241"/>
      <c r="M137" s="251" t="s">
        <v>208</v>
      </c>
      <c r="N137" s="251">
        <v>-10</v>
      </c>
      <c r="O137" s="251">
        <v>-5.2</v>
      </c>
      <c r="P137" s="252">
        <v>-4.7</v>
      </c>
      <c r="Q137" s="248">
        <v>-3.7</v>
      </c>
      <c r="R137" s="253">
        <v>1</v>
      </c>
      <c r="S137" s="253"/>
      <c r="T137" s="253"/>
      <c r="U137" s="253"/>
      <c r="V137" s="253"/>
      <c r="W137" s="253"/>
      <c r="X137" s="253"/>
      <c r="Y137" s="251"/>
      <c r="Z137" s="226">
        <v>39294</v>
      </c>
      <c r="AA137" s="227">
        <v>3.64</v>
      </c>
      <c r="AB137" s="227">
        <v>-4.88</v>
      </c>
      <c r="AC137" s="227">
        <v>9.0399999999999991</v>
      </c>
      <c r="AD137" s="227">
        <v>7.63</v>
      </c>
      <c r="AE137" s="227">
        <v>2.5499999999999998</v>
      </c>
      <c r="AF137" s="227">
        <v>14.86</v>
      </c>
      <c r="AG137" s="227">
        <v>2.06</v>
      </c>
      <c r="AH137" s="227">
        <v>1.03</v>
      </c>
      <c r="AI137" s="227">
        <v>0.37</v>
      </c>
      <c r="AJ137" s="227">
        <v>0.7</v>
      </c>
      <c r="AK137" s="227">
        <v>0.78</v>
      </c>
      <c r="AL137" s="227">
        <v>2.36</v>
      </c>
      <c r="AM137" s="227">
        <v>3.58</v>
      </c>
      <c r="AN137" s="227">
        <v>1.3</v>
      </c>
      <c r="AO137" s="227">
        <v>0.64</v>
      </c>
      <c r="AP137" s="227">
        <v>0.73</v>
      </c>
      <c r="AQ137" s="227">
        <v>0.84</v>
      </c>
      <c r="AR137" s="227">
        <v>0.23</v>
      </c>
      <c r="AS137" s="227">
        <v>3.16</v>
      </c>
      <c r="AT137" s="227">
        <v>3.49</v>
      </c>
      <c r="AU137" s="227">
        <v>3.31</v>
      </c>
      <c r="AV137" s="227">
        <v>0</v>
      </c>
      <c r="AW137" s="227">
        <v>1.73</v>
      </c>
      <c r="AX137" s="227">
        <v>5.43</v>
      </c>
      <c r="AY137" s="227">
        <v>12.61</v>
      </c>
      <c r="AZ137" s="227">
        <v>2.25</v>
      </c>
      <c r="BA137" s="227">
        <v>1</v>
      </c>
      <c r="BB137" s="227">
        <v>1.71</v>
      </c>
      <c r="BC137" s="227">
        <v>0</v>
      </c>
      <c r="BD137" s="227">
        <v>0.2</v>
      </c>
      <c r="BE137" s="227">
        <v>2.95</v>
      </c>
      <c r="BF137" s="227">
        <v>-2.57</v>
      </c>
      <c r="BG137" s="227">
        <v>-1.37</v>
      </c>
      <c r="BH137" s="227">
        <v>4.22</v>
      </c>
      <c r="BI137" s="227">
        <v>2.71</v>
      </c>
      <c r="BJ137" s="227">
        <v>0</v>
      </c>
      <c r="BK137" s="227">
        <v>2.63</v>
      </c>
      <c r="BL137" s="227">
        <v>4.9400000000000004</v>
      </c>
      <c r="BM137" s="227">
        <v>5.0199999999999996</v>
      </c>
      <c r="BN137" s="228"/>
      <c r="BO137" s="124">
        <v>45443</v>
      </c>
      <c r="BP137" s="125">
        <v>0.5</v>
      </c>
      <c r="BQ137" s="125">
        <v>-2.1</v>
      </c>
      <c r="BR137" s="125">
        <v>-0.1</v>
      </c>
      <c r="BS137" s="125">
        <v>4.4000000000000004</v>
      </c>
      <c r="BT137" s="125">
        <v>0.2</v>
      </c>
      <c r="BU137" s="125">
        <v>-0.5</v>
      </c>
      <c r="BV137" s="125">
        <v>-0.2</v>
      </c>
      <c r="BW137" s="125">
        <v>-0.1</v>
      </c>
      <c r="BX137" s="125">
        <v>0</v>
      </c>
      <c r="BY137" s="125">
        <v>-0.1</v>
      </c>
      <c r="BZ137" s="125">
        <v>0.2</v>
      </c>
      <c r="CA137" s="125">
        <v>-0.2</v>
      </c>
      <c r="CB137" s="254">
        <v>-0.7</v>
      </c>
      <c r="CC137" s="254">
        <v>-0.1</v>
      </c>
      <c r="CD137" s="254">
        <v>1</v>
      </c>
      <c r="CE137" s="254">
        <v>0.1</v>
      </c>
      <c r="CF137" s="254">
        <v>-0.1</v>
      </c>
      <c r="CG137" s="254">
        <v>-0.2</v>
      </c>
      <c r="CH137" s="254">
        <v>-0.2</v>
      </c>
      <c r="CI137" s="254">
        <v>-0.8</v>
      </c>
      <c r="CJ137" s="254">
        <v>0.8</v>
      </c>
      <c r="CK137" s="254">
        <v>3.9</v>
      </c>
      <c r="CL137" s="254">
        <v>-0.1</v>
      </c>
      <c r="CM137" s="254">
        <v>-0.1</v>
      </c>
      <c r="CN137" s="254">
        <v>0</v>
      </c>
      <c r="CO137" s="254">
        <v>-0.3</v>
      </c>
      <c r="CP137" s="254">
        <v>0.1</v>
      </c>
      <c r="CQ137" s="254">
        <v>0.7</v>
      </c>
      <c r="CR137" s="254">
        <v>-0.2</v>
      </c>
      <c r="CS137" s="254">
        <v>0.4</v>
      </c>
      <c r="CT137" s="254">
        <v>-1.4</v>
      </c>
      <c r="CU137" s="254">
        <v>0.5</v>
      </c>
      <c r="CV137" s="209"/>
    </row>
    <row r="138" spans="1:100" s="105" customFormat="1">
      <c r="A138" s="205"/>
      <c r="B138" s="205"/>
      <c r="C138" s="205"/>
      <c r="D138" s="205" t="s">
        <v>203</v>
      </c>
      <c r="E138" s="205">
        <v>-0.2</v>
      </c>
      <c r="F138" s="205">
        <v>1.3</v>
      </c>
      <c r="G138" s="205">
        <v>3.6</v>
      </c>
      <c r="H138" s="205">
        <v>8.3000000000000007</v>
      </c>
      <c r="I138" s="205">
        <f t="shared" si="5"/>
        <v>8.5</v>
      </c>
      <c r="J138" s="205"/>
      <c r="K138" s="205"/>
      <c r="L138" s="241"/>
      <c r="M138" s="251" t="s">
        <v>209</v>
      </c>
      <c r="N138" s="251">
        <v>2.2000000000000002</v>
      </c>
      <c r="O138" s="251">
        <v>7.8</v>
      </c>
      <c r="P138" s="252">
        <v>10.8</v>
      </c>
      <c r="Q138" s="248">
        <v>17.100000000000001</v>
      </c>
      <c r="R138" s="253">
        <v>6.3000000000000007</v>
      </c>
      <c r="S138" s="253"/>
      <c r="T138" s="253"/>
      <c r="U138" s="253"/>
      <c r="V138" s="253"/>
      <c r="W138" s="253"/>
      <c r="X138" s="253"/>
      <c r="Y138" s="251"/>
      <c r="Z138" s="226">
        <v>39325</v>
      </c>
      <c r="AA138" s="227">
        <v>3.8</v>
      </c>
      <c r="AB138" s="227">
        <v>-2.0499999999999998</v>
      </c>
      <c r="AC138" s="227">
        <v>11.87</v>
      </c>
      <c r="AD138" s="227">
        <v>6.18</v>
      </c>
      <c r="AE138" s="227">
        <v>2.11</v>
      </c>
      <c r="AF138" s="227">
        <v>16.38</v>
      </c>
      <c r="AG138" s="227">
        <v>2.61</v>
      </c>
      <c r="AH138" s="227">
        <v>0.99</v>
      </c>
      <c r="AI138" s="227">
        <v>-0.01</v>
      </c>
      <c r="AJ138" s="227">
        <v>0.77</v>
      </c>
      <c r="AK138" s="227">
        <v>1.02</v>
      </c>
      <c r="AL138" s="227">
        <v>2.4500000000000002</v>
      </c>
      <c r="AM138" s="227">
        <v>3.25</v>
      </c>
      <c r="AN138" s="227">
        <v>1.73</v>
      </c>
      <c r="AO138" s="227">
        <v>0.79</v>
      </c>
      <c r="AP138" s="227">
        <v>0.74</v>
      </c>
      <c r="AQ138" s="227">
        <v>1.51</v>
      </c>
      <c r="AR138" s="227">
        <v>0.06</v>
      </c>
      <c r="AS138" s="227">
        <v>2.85</v>
      </c>
      <c r="AT138" s="227">
        <v>4.78</v>
      </c>
      <c r="AU138" s="227">
        <v>2.0699999999999998</v>
      </c>
      <c r="AV138" s="227">
        <v>0</v>
      </c>
      <c r="AW138" s="227">
        <v>1.1599999999999999</v>
      </c>
      <c r="AX138" s="227">
        <v>7.01</v>
      </c>
      <c r="AY138" s="227">
        <v>12.19</v>
      </c>
      <c r="AZ138" s="227">
        <v>2.33</v>
      </c>
      <c r="BA138" s="227">
        <v>1.1000000000000001</v>
      </c>
      <c r="BB138" s="227">
        <v>1.67</v>
      </c>
      <c r="BC138" s="227">
        <v>0</v>
      </c>
      <c r="BD138" s="227">
        <v>0.18</v>
      </c>
      <c r="BE138" s="227">
        <v>2.42</v>
      </c>
      <c r="BF138" s="227">
        <v>-2.2799999999999998</v>
      </c>
      <c r="BG138" s="227">
        <v>-0.82</v>
      </c>
      <c r="BH138" s="227">
        <v>4.74</v>
      </c>
      <c r="BI138" s="227">
        <v>2.77</v>
      </c>
      <c r="BJ138" s="227">
        <v>0</v>
      </c>
      <c r="BK138" s="227">
        <v>1.68</v>
      </c>
      <c r="BL138" s="227">
        <v>4.38</v>
      </c>
      <c r="BM138" s="227">
        <v>4.88</v>
      </c>
      <c r="BN138" s="228"/>
      <c r="BO138" s="124">
        <v>45473</v>
      </c>
      <c r="BP138" s="125">
        <v>1.1000000000000001</v>
      </c>
      <c r="BQ138" s="125">
        <v>-2.9</v>
      </c>
      <c r="BR138" s="125">
        <v>0</v>
      </c>
      <c r="BS138" s="125">
        <v>3.8</v>
      </c>
      <c r="BT138" s="125">
        <v>0</v>
      </c>
      <c r="BU138" s="125">
        <v>0.5</v>
      </c>
      <c r="BV138" s="125">
        <v>-0.1</v>
      </c>
      <c r="BW138" s="125">
        <v>-0.1</v>
      </c>
      <c r="BX138" s="125">
        <v>0</v>
      </c>
      <c r="BY138" s="125">
        <v>-0.2</v>
      </c>
      <c r="BZ138" s="125">
        <v>-0.1</v>
      </c>
      <c r="CA138" s="125">
        <v>0.2</v>
      </c>
      <c r="CB138" s="254">
        <v>-0.6</v>
      </c>
      <c r="CC138" s="254">
        <v>-0.1</v>
      </c>
      <c r="CD138" s="254">
        <v>-2</v>
      </c>
      <c r="CE138" s="254">
        <v>0.2</v>
      </c>
      <c r="CF138" s="254">
        <v>-0.2</v>
      </c>
      <c r="CG138" s="254">
        <v>0.3</v>
      </c>
      <c r="CH138" s="254">
        <v>0</v>
      </c>
      <c r="CI138" s="254">
        <v>0.2</v>
      </c>
      <c r="CJ138" s="254">
        <v>-0.6</v>
      </c>
      <c r="CK138" s="254">
        <v>1.6</v>
      </c>
      <c r="CL138" s="254">
        <v>0</v>
      </c>
      <c r="CM138" s="254">
        <v>-0.1</v>
      </c>
      <c r="CN138" s="254">
        <v>-0.2</v>
      </c>
      <c r="CO138" s="254">
        <v>-0.7</v>
      </c>
      <c r="CP138" s="254">
        <v>0.1</v>
      </c>
      <c r="CQ138" s="254">
        <v>-0.1</v>
      </c>
      <c r="CR138" s="254">
        <v>-0.3</v>
      </c>
      <c r="CS138" s="254">
        <v>-1</v>
      </c>
      <c r="CT138" s="254">
        <v>-0.8</v>
      </c>
      <c r="CU138" s="254">
        <v>-0.1</v>
      </c>
      <c r="CV138" s="209"/>
    </row>
    <row r="139" spans="1:100" s="105" customFormat="1">
      <c r="A139" s="205"/>
      <c r="B139" s="205"/>
      <c r="C139" s="205"/>
      <c r="D139" s="205" t="s">
        <v>205</v>
      </c>
      <c r="E139" s="205">
        <v>-0.4</v>
      </c>
      <c r="F139" s="205">
        <v>0.6</v>
      </c>
      <c r="G139" s="205">
        <v>3.4</v>
      </c>
      <c r="H139" s="205">
        <v>5.6</v>
      </c>
      <c r="I139" s="205">
        <f t="shared" si="5"/>
        <v>6</v>
      </c>
      <c r="J139" s="205"/>
      <c r="K139" s="205"/>
      <c r="L139" s="241"/>
      <c r="M139" s="251" t="s">
        <v>210</v>
      </c>
      <c r="N139" s="251">
        <v>-2.7</v>
      </c>
      <c r="O139" s="251">
        <v>-1.7</v>
      </c>
      <c r="P139" s="252">
        <v>-1.3</v>
      </c>
      <c r="Q139" s="248">
        <v>-0.7</v>
      </c>
      <c r="R139" s="253">
        <v>0.60000000000000009</v>
      </c>
      <c r="S139" s="253"/>
      <c r="T139" s="253"/>
      <c r="U139" s="253"/>
      <c r="V139" s="253"/>
      <c r="W139" s="253"/>
      <c r="X139" s="253"/>
      <c r="Y139" s="251"/>
      <c r="Z139" s="226">
        <v>39355</v>
      </c>
      <c r="AA139" s="227">
        <v>4.51</v>
      </c>
      <c r="AB139" s="227">
        <v>-3.67</v>
      </c>
      <c r="AC139" s="227">
        <v>16.87</v>
      </c>
      <c r="AD139" s="227">
        <v>7.79</v>
      </c>
      <c r="AE139" s="227">
        <v>1.94</v>
      </c>
      <c r="AF139" s="227">
        <v>15.71</v>
      </c>
      <c r="AG139" s="227">
        <v>3.39</v>
      </c>
      <c r="AH139" s="227">
        <v>0.95</v>
      </c>
      <c r="AI139" s="227">
        <v>-0.01</v>
      </c>
      <c r="AJ139" s="227">
        <v>1</v>
      </c>
      <c r="AK139" s="227">
        <v>0.28999999999999998</v>
      </c>
      <c r="AL139" s="227">
        <v>3.1</v>
      </c>
      <c r="AM139" s="227">
        <v>3.61</v>
      </c>
      <c r="AN139" s="227">
        <v>1.63</v>
      </c>
      <c r="AO139" s="227">
        <v>1.1000000000000001</v>
      </c>
      <c r="AP139" s="227">
        <v>0.93</v>
      </c>
      <c r="AQ139" s="227">
        <v>0.56000000000000005</v>
      </c>
      <c r="AR139" s="227">
        <v>0.33</v>
      </c>
      <c r="AS139" s="227">
        <v>3.29</v>
      </c>
      <c r="AT139" s="227">
        <v>4.91</v>
      </c>
      <c r="AU139" s="227">
        <v>1.78</v>
      </c>
      <c r="AV139" s="227">
        <v>0</v>
      </c>
      <c r="AW139" s="227">
        <v>1.73</v>
      </c>
      <c r="AX139" s="227">
        <v>9.49</v>
      </c>
      <c r="AY139" s="227">
        <v>11.92</v>
      </c>
      <c r="AZ139" s="227">
        <v>2.33</v>
      </c>
      <c r="BA139" s="227">
        <v>1.43</v>
      </c>
      <c r="BB139" s="227">
        <v>1.91</v>
      </c>
      <c r="BC139" s="227">
        <v>0</v>
      </c>
      <c r="BD139" s="227">
        <v>7.0000000000000007E-2</v>
      </c>
      <c r="BE139" s="227">
        <v>2.21</v>
      </c>
      <c r="BF139" s="227">
        <v>-2.69</v>
      </c>
      <c r="BG139" s="227">
        <v>-0.93</v>
      </c>
      <c r="BH139" s="227">
        <v>4.95</v>
      </c>
      <c r="BI139" s="227">
        <v>3.18</v>
      </c>
      <c r="BJ139" s="227">
        <v>0</v>
      </c>
      <c r="BK139" s="227">
        <v>1.41</v>
      </c>
      <c r="BL139" s="227">
        <v>3.32</v>
      </c>
      <c r="BM139" s="227">
        <v>4.54</v>
      </c>
      <c r="BN139" s="228"/>
      <c r="BO139" s="124">
        <v>45504</v>
      </c>
      <c r="BP139" s="125">
        <v>0</v>
      </c>
      <c r="BQ139" s="125">
        <v>3</v>
      </c>
      <c r="BR139" s="125">
        <v>-0.8</v>
      </c>
      <c r="BS139" s="125">
        <v>1.6</v>
      </c>
      <c r="BT139" s="125">
        <v>0</v>
      </c>
      <c r="BU139" s="125">
        <v>-0.3</v>
      </c>
      <c r="BV139" s="125">
        <v>-0.1</v>
      </c>
      <c r="BW139" s="125">
        <v>-0.2</v>
      </c>
      <c r="BX139" s="125">
        <v>0</v>
      </c>
      <c r="BY139" s="125">
        <v>-0.1</v>
      </c>
      <c r="BZ139" s="125">
        <v>0.1</v>
      </c>
      <c r="CA139" s="125">
        <v>-0.1</v>
      </c>
      <c r="CB139" s="254">
        <v>-0.5</v>
      </c>
      <c r="CC139" s="254">
        <v>0</v>
      </c>
      <c r="CD139" s="254">
        <v>0.5</v>
      </c>
      <c r="CE139" s="254">
        <v>-0.3</v>
      </c>
      <c r="CF139" s="254">
        <v>0.1</v>
      </c>
      <c r="CG139" s="254">
        <v>0.6</v>
      </c>
      <c r="CH139" s="254">
        <v>-0.1</v>
      </c>
      <c r="CI139" s="254">
        <v>-0.6</v>
      </c>
      <c r="CJ139" s="254">
        <v>-1.7</v>
      </c>
      <c r="CK139" s="254">
        <v>-0.4</v>
      </c>
      <c r="CL139" s="254">
        <v>-0.1</v>
      </c>
      <c r="CM139" s="254">
        <v>-0.1</v>
      </c>
      <c r="CN139" s="254">
        <v>-0.1</v>
      </c>
      <c r="CO139" s="254">
        <v>0.2</v>
      </c>
      <c r="CP139" s="254">
        <v>0.2</v>
      </c>
      <c r="CQ139" s="254">
        <v>-0.1</v>
      </c>
      <c r="CR139" s="254">
        <v>-0.3</v>
      </c>
      <c r="CS139" s="254">
        <v>-0.5</v>
      </c>
      <c r="CT139" s="254">
        <v>-0.1</v>
      </c>
      <c r="CU139" s="254">
        <v>0</v>
      </c>
      <c r="CV139" s="209"/>
    </row>
    <row r="140" spans="1:100" s="105" customFormat="1">
      <c r="A140" s="205"/>
      <c r="B140" s="205"/>
      <c r="C140" s="205"/>
      <c r="D140" s="205" t="s">
        <v>185</v>
      </c>
      <c r="E140" s="205">
        <v>-2.2000000000000002</v>
      </c>
      <c r="F140" s="205">
        <v>-0.5</v>
      </c>
      <c r="G140" s="205">
        <v>0.1</v>
      </c>
      <c r="H140" s="205">
        <v>1.9</v>
      </c>
      <c r="I140" s="205">
        <f t="shared" si="5"/>
        <v>4.0999999999999996</v>
      </c>
      <c r="J140" s="205"/>
      <c r="K140" s="205"/>
      <c r="L140" s="241"/>
      <c r="M140" s="251" t="s">
        <v>211</v>
      </c>
      <c r="N140" s="251">
        <v>-1.6</v>
      </c>
      <c r="O140" s="251">
        <v>-1.8</v>
      </c>
      <c r="P140" s="252">
        <v>-1.7</v>
      </c>
      <c r="Q140" s="248">
        <v>-1.3</v>
      </c>
      <c r="R140" s="253">
        <v>0.39999999999999991</v>
      </c>
      <c r="S140" s="253"/>
      <c r="T140" s="253"/>
      <c r="U140" s="253"/>
      <c r="V140" s="253"/>
      <c r="W140" s="253"/>
      <c r="X140" s="253"/>
      <c r="Y140" s="251"/>
      <c r="Z140" s="226">
        <v>39386</v>
      </c>
      <c r="AA140" s="227">
        <v>5.23</v>
      </c>
      <c r="AB140" s="227">
        <v>4.1900000000000004</v>
      </c>
      <c r="AC140" s="227">
        <v>16.559999999999999</v>
      </c>
      <c r="AD140" s="227">
        <v>8.59</v>
      </c>
      <c r="AE140" s="227">
        <v>2.31</v>
      </c>
      <c r="AF140" s="227">
        <v>16.329999999999998</v>
      </c>
      <c r="AG140" s="227">
        <v>3.43</v>
      </c>
      <c r="AH140" s="227">
        <v>1.24</v>
      </c>
      <c r="AI140" s="227">
        <v>0.33</v>
      </c>
      <c r="AJ140" s="227">
        <v>0.75</v>
      </c>
      <c r="AK140" s="227">
        <v>0.37</v>
      </c>
      <c r="AL140" s="227">
        <v>3.78</v>
      </c>
      <c r="AM140" s="227">
        <v>3.16</v>
      </c>
      <c r="AN140" s="227">
        <v>1.6</v>
      </c>
      <c r="AO140" s="227">
        <v>1.3</v>
      </c>
      <c r="AP140" s="227">
        <v>1.17</v>
      </c>
      <c r="AQ140" s="227">
        <v>0.93</v>
      </c>
      <c r="AR140" s="227">
        <v>1.99</v>
      </c>
      <c r="AS140" s="227">
        <v>4.32</v>
      </c>
      <c r="AT140" s="227">
        <v>4.2300000000000004</v>
      </c>
      <c r="AU140" s="227">
        <v>3.1</v>
      </c>
      <c r="AV140" s="227">
        <v>0</v>
      </c>
      <c r="AW140" s="227">
        <v>0.55000000000000004</v>
      </c>
      <c r="AX140" s="227">
        <v>10.48</v>
      </c>
      <c r="AY140" s="227">
        <v>10.15</v>
      </c>
      <c r="AZ140" s="227">
        <v>2.21</v>
      </c>
      <c r="BA140" s="227">
        <v>1.44</v>
      </c>
      <c r="BB140" s="227">
        <v>2.15</v>
      </c>
      <c r="BC140" s="227">
        <v>0</v>
      </c>
      <c r="BD140" s="227">
        <v>0.28999999999999998</v>
      </c>
      <c r="BE140" s="227">
        <v>1.89</v>
      </c>
      <c r="BF140" s="227">
        <v>-2.21</v>
      </c>
      <c r="BG140" s="227">
        <v>-0.46</v>
      </c>
      <c r="BH140" s="227">
        <v>5.45</v>
      </c>
      <c r="BI140" s="227">
        <v>6.39</v>
      </c>
      <c r="BJ140" s="227">
        <v>0</v>
      </c>
      <c r="BK140" s="227">
        <v>1.24</v>
      </c>
      <c r="BL140" s="227">
        <v>3.06</v>
      </c>
      <c r="BM140" s="227">
        <v>4.2</v>
      </c>
      <c r="BN140" s="228"/>
      <c r="BO140" s="124">
        <v>45535</v>
      </c>
      <c r="BP140" s="125">
        <v>-1.2</v>
      </c>
      <c r="BQ140" s="125">
        <v>-4.3</v>
      </c>
      <c r="BR140" s="125">
        <v>-2</v>
      </c>
      <c r="BS140" s="125">
        <v>0.1</v>
      </c>
      <c r="BT140" s="125">
        <v>0.4</v>
      </c>
      <c r="BU140" s="125">
        <v>-0.1</v>
      </c>
      <c r="BV140" s="125">
        <v>-0.1</v>
      </c>
      <c r="BW140" s="125">
        <v>0</v>
      </c>
      <c r="BX140" s="125">
        <v>0</v>
      </c>
      <c r="BY140" s="125">
        <v>-0.2</v>
      </c>
      <c r="BZ140" s="125">
        <v>0</v>
      </c>
      <c r="CA140" s="125">
        <v>-0.1</v>
      </c>
      <c r="CB140" s="254">
        <v>-0.3</v>
      </c>
      <c r="CC140" s="254">
        <v>0.1</v>
      </c>
      <c r="CD140" s="254">
        <v>-2</v>
      </c>
      <c r="CE140" s="254">
        <v>-0.9</v>
      </c>
      <c r="CF140" s="254">
        <v>0</v>
      </c>
      <c r="CG140" s="254">
        <v>-0.2</v>
      </c>
      <c r="CH140" s="254">
        <v>-0.3</v>
      </c>
      <c r="CI140" s="254">
        <v>-0.7</v>
      </c>
      <c r="CJ140" s="254">
        <v>-4.4000000000000004</v>
      </c>
      <c r="CK140" s="254">
        <v>-2.2999999999999998</v>
      </c>
      <c r="CL140" s="254">
        <v>-0.6</v>
      </c>
      <c r="CM140" s="254">
        <v>0</v>
      </c>
      <c r="CN140" s="254">
        <v>0.1</v>
      </c>
      <c r="CO140" s="254">
        <v>-0.2</v>
      </c>
      <c r="CP140" s="254">
        <v>0</v>
      </c>
      <c r="CQ140" s="254">
        <v>-0.5</v>
      </c>
      <c r="CR140" s="254">
        <v>-0.2</v>
      </c>
      <c r="CS140" s="254">
        <v>0</v>
      </c>
      <c r="CT140" s="254">
        <v>0.1</v>
      </c>
      <c r="CU140" s="254">
        <v>0.1</v>
      </c>
      <c r="CV140" s="209"/>
    </row>
    <row r="141" spans="1:100" s="105" customFormat="1">
      <c r="A141" s="205"/>
      <c r="B141" s="205"/>
      <c r="C141" s="205"/>
      <c r="D141" s="205" t="s">
        <v>188</v>
      </c>
      <c r="E141" s="205">
        <v>0.4</v>
      </c>
      <c r="F141" s="205">
        <v>7.1</v>
      </c>
      <c r="G141" s="205">
        <v>5.4</v>
      </c>
      <c r="H141" s="205">
        <v>3</v>
      </c>
      <c r="I141" s="205">
        <f t="shared" si="5"/>
        <v>2.6</v>
      </c>
      <c r="J141" s="205"/>
      <c r="K141" s="205"/>
      <c r="L141" s="241"/>
      <c r="M141" s="251" t="s">
        <v>212</v>
      </c>
      <c r="N141" s="251">
        <v>-1.2</v>
      </c>
      <c r="O141" s="251">
        <v>-1.3</v>
      </c>
      <c r="P141" s="252">
        <v>-1.2</v>
      </c>
      <c r="Q141" s="248">
        <v>-0.9</v>
      </c>
      <c r="R141" s="253">
        <v>0.29999999999999993</v>
      </c>
      <c r="S141" s="253"/>
      <c r="T141" s="253"/>
      <c r="U141" s="253"/>
      <c r="V141" s="253"/>
      <c r="W141" s="253"/>
      <c r="X141" s="253"/>
      <c r="Y141" s="251"/>
      <c r="Z141" s="226">
        <v>39416</v>
      </c>
      <c r="AA141" s="227">
        <v>6.24</v>
      </c>
      <c r="AB141" s="227">
        <v>22.16</v>
      </c>
      <c r="AC141" s="227">
        <v>19.899999999999999</v>
      </c>
      <c r="AD141" s="227">
        <v>9.24</v>
      </c>
      <c r="AE141" s="227">
        <v>2.93</v>
      </c>
      <c r="AF141" s="227">
        <v>17.73</v>
      </c>
      <c r="AG141" s="227">
        <v>3.96</v>
      </c>
      <c r="AH141" s="227">
        <v>1.22</v>
      </c>
      <c r="AI141" s="227">
        <v>0.28999999999999998</v>
      </c>
      <c r="AJ141" s="227">
        <v>0.84</v>
      </c>
      <c r="AK141" s="227">
        <v>0.09</v>
      </c>
      <c r="AL141" s="227">
        <v>3.05</v>
      </c>
      <c r="AM141" s="227">
        <v>3.22</v>
      </c>
      <c r="AN141" s="227">
        <v>1.88</v>
      </c>
      <c r="AO141" s="227">
        <v>1.65</v>
      </c>
      <c r="AP141" s="227">
        <v>1.61</v>
      </c>
      <c r="AQ141" s="227">
        <v>0.8</v>
      </c>
      <c r="AR141" s="227">
        <v>9.84</v>
      </c>
      <c r="AS141" s="227">
        <v>5.05</v>
      </c>
      <c r="AT141" s="227">
        <v>4.29</v>
      </c>
      <c r="AU141" s="227">
        <v>3.08</v>
      </c>
      <c r="AV141" s="227">
        <v>0</v>
      </c>
      <c r="AW141" s="227">
        <v>2.41</v>
      </c>
      <c r="AX141" s="227">
        <v>11.66</v>
      </c>
      <c r="AY141" s="227">
        <v>10.6</v>
      </c>
      <c r="AZ141" s="227">
        <v>2.46</v>
      </c>
      <c r="BA141" s="227">
        <v>1.54</v>
      </c>
      <c r="BB141" s="227">
        <v>1.9</v>
      </c>
      <c r="BC141" s="227">
        <v>0</v>
      </c>
      <c r="BD141" s="227">
        <v>0.01</v>
      </c>
      <c r="BE141" s="227">
        <v>1.78</v>
      </c>
      <c r="BF141" s="227">
        <v>-2.2400000000000002</v>
      </c>
      <c r="BG141" s="227">
        <v>-1.39</v>
      </c>
      <c r="BH141" s="227">
        <v>6.14</v>
      </c>
      <c r="BI141" s="227">
        <v>6.64</v>
      </c>
      <c r="BJ141" s="227">
        <v>0</v>
      </c>
      <c r="BK141" s="227">
        <v>1.04</v>
      </c>
      <c r="BL141" s="227">
        <v>4.13</v>
      </c>
      <c r="BM141" s="227">
        <v>4.22</v>
      </c>
      <c r="BN141" s="228"/>
      <c r="BO141" s="124">
        <v>45565</v>
      </c>
      <c r="BP141" s="125">
        <v>-1.3</v>
      </c>
      <c r="BQ141" s="125">
        <v>-3.2</v>
      </c>
      <c r="BR141" s="125">
        <v>-4.2</v>
      </c>
      <c r="BS141" s="125">
        <v>0.6</v>
      </c>
      <c r="BT141" s="125">
        <v>0.2</v>
      </c>
      <c r="BU141" s="125">
        <v>-0.3</v>
      </c>
      <c r="BV141" s="125">
        <v>-0.2</v>
      </c>
      <c r="BW141" s="125">
        <v>-0.4</v>
      </c>
      <c r="BX141" s="125">
        <v>0</v>
      </c>
      <c r="BY141" s="125">
        <v>-0.3</v>
      </c>
      <c r="BZ141" s="125">
        <v>0.2</v>
      </c>
      <c r="CA141" s="125">
        <v>-0.3</v>
      </c>
      <c r="CB141" s="254">
        <v>-0.5</v>
      </c>
      <c r="CC141" s="254">
        <v>-0.3</v>
      </c>
      <c r="CD141" s="254">
        <v>-3.7</v>
      </c>
      <c r="CE141" s="254">
        <v>-1</v>
      </c>
      <c r="CF141" s="254">
        <v>-0.3</v>
      </c>
      <c r="CG141" s="254">
        <v>-1.7</v>
      </c>
      <c r="CH141" s="254">
        <v>-0.2</v>
      </c>
      <c r="CI141" s="254">
        <v>-0.8</v>
      </c>
      <c r="CJ141" s="254">
        <v>-3.3</v>
      </c>
      <c r="CK141" s="254">
        <v>-0.4</v>
      </c>
      <c r="CL141" s="254">
        <v>-0.6</v>
      </c>
      <c r="CM141" s="254">
        <v>0</v>
      </c>
      <c r="CN141" s="254">
        <v>-0.3</v>
      </c>
      <c r="CO141" s="254">
        <v>-0.2</v>
      </c>
      <c r="CP141" s="254">
        <v>-0.2</v>
      </c>
      <c r="CQ141" s="254">
        <v>-0.3</v>
      </c>
      <c r="CR141" s="254">
        <v>-0.1</v>
      </c>
      <c r="CS141" s="254">
        <v>0.1</v>
      </c>
      <c r="CT141" s="254">
        <v>0.6</v>
      </c>
      <c r="CU141" s="254">
        <v>0.1</v>
      </c>
      <c r="CV141" s="209"/>
    </row>
    <row r="142" spans="1:100" s="105" customFormat="1">
      <c r="A142" s="205"/>
      <c r="B142" s="205"/>
      <c r="C142" s="205"/>
      <c r="D142" s="255" t="s">
        <v>194</v>
      </c>
      <c r="E142" s="105">
        <v>-0.4</v>
      </c>
      <c r="F142" s="105">
        <v>0</v>
      </c>
      <c r="G142" s="105">
        <v>0.5</v>
      </c>
      <c r="H142" s="105">
        <v>0.7</v>
      </c>
      <c r="I142" s="105">
        <v>2.2000000000000002</v>
      </c>
      <c r="J142" s="205"/>
      <c r="K142" s="205"/>
      <c r="L142" s="241"/>
      <c r="M142" s="251" t="s">
        <v>213</v>
      </c>
      <c r="N142" s="251">
        <v>-2.7</v>
      </c>
      <c r="O142" s="251">
        <v>-2.2999999999999998</v>
      </c>
      <c r="P142" s="252">
        <v>-1.9</v>
      </c>
      <c r="Q142" s="248">
        <v>-2.5</v>
      </c>
      <c r="R142" s="253">
        <v>-0.60000000000000009</v>
      </c>
      <c r="S142" s="253"/>
      <c r="T142" s="253"/>
      <c r="U142" s="253"/>
      <c r="V142" s="253"/>
      <c r="W142" s="253"/>
      <c r="X142" s="253"/>
      <c r="Y142" s="251"/>
      <c r="Z142" s="226">
        <v>39447</v>
      </c>
      <c r="AA142" s="227">
        <v>7.85</v>
      </c>
      <c r="AB142" s="227">
        <v>34.61</v>
      </c>
      <c r="AC142" s="227">
        <v>24.64</v>
      </c>
      <c r="AD142" s="227">
        <v>8.43</v>
      </c>
      <c r="AE142" s="227">
        <v>3.58</v>
      </c>
      <c r="AF142" s="227">
        <v>17.03</v>
      </c>
      <c r="AG142" s="227">
        <v>4.63</v>
      </c>
      <c r="AH142" s="227">
        <v>1.52</v>
      </c>
      <c r="AI142" s="227">
        <v>0.21</v>
      </c>
      <c r="AJ142" s="227">
        <v>1.34</v>
      </c>
      <c r="AK142" s="227">
        <v>1.17</v>
      </c>
      <c r="AL142" s="227">
        <v>2.64</v>
      </c>
      <c r="AM142" s="227">
        <v>3.45</v>
      </c>
      <c r="AN142" s="227">
        <v>2.96</v>
      </c>
      <c r="AO142" s="227">
        <v>2.39</v>
      </c>
      <c r="AP142" s="227">
        <v>1.87</v>
      </c>
      <c r="AQ142" s="227">
        <v>1.35</v>
      </c>
      <c r="AR142" s="227">
        <v>12.29</v>
      </c>
      <c r="AS142" s="227">
        <v>6.6</v>
      </c>
      <c r="AT142" s="227">
        <v>3.42</v>
      </c>
      <c r="AU142" s="227">
        <v>3.74</v>
      </c>
      <c r="AV142" s="227">
        <v>0</v>
      </c>
      <c r="AW142" s="227">
        <v>2.42</v>
      </c>
      <c r="AX142" s="227">
        <v>14.38</v>
      </c>
      <c r="AY142" s="227">
        <v>7.44</v>
      </c>
      <c r="AZ142" s="227">
        <v>3.07</v>
      </c>
      <c r="BA142" s="227">
        <v>1.69</v>
      </c>
      <c r="BB142" s="227">
        <v>2.39</v>
      </c>
      <c r="BC142" s="227">
        <v>0</v>
      </c>
      <c r="BD142" s="227">
        <v>0.22</v>
      </c>
      <c r="BE142" s="227">
        <v>1.49</v>
      </c>
      <c r="BF142" s="227">
        <v>-2.42</v>
      </c>
      <c r="BG142" s="227">
        <v>-0.94</v>
      </c>
      <c r="BH142" s="227">
        <v>6.1</v>
      </c>
      <c r="BI142" s="227">
        <v>6.6</v>
      </c>
      <c r="BJ142" s="227">
        <v>0</v>
      </c>
      <c r="BK142" s="227">
        <v>0.95</v>
      </c>
      <c r="BL142" s="227">
        <v>5.08</v>
      </c>
      <c r="BM142" s="227">
        <v>4.0999999999999996</v>
      </c>
      <c r="BN142" s="228"/>
      <c r="BO142" s="124">
        <v>45596</v>
      </c>
      <c r="BP142" s="125">
        <v>0.1</v>
      </c>
      <c r="BQ142" s="125">
        <v>-2.4</v>
      </c>
      <c r="BR142" s="125">
        <v>0.3</v>
      </c>
      <c r="BS142" s="125">
        <v>0.9</v>
      </c>
      <c r="BT142" s="125">
        <v>-0.4</v>
      </c>
      <c r="BU142" s="125">
        <v>-0.6</v>
      </c>
      <c r="BV142" s="125">
        <v>-0.2</v>
      </c>
      <c r="BW142" s="125">
        <v>0</v>
      </c>
      <c r="BX142" s="125">
        <v>0</v>
      </c>
      <c r="BY142" s="125">
        <v>-0.2</v>
      </c>
      <c r="BZ142" s="125">
        <v>0</v>
      </c>
      <c r="CA142" s="125">
        <v>-0.1</v>
      </c>
      <c r="CB142" s="254">
        <v>-0.2</v>
      </c>
      <c r="CC142" s="254">
        <v>0.1</v>
      </c>
      <c r="CD142" s="254">
        <v>-2.6</v>
      </c>
      <c r="CE142" s="254">
        <v>-0.9</v>
      </c>
      <c r="CF142" s="254">
        <v>0.2</v>
      </c>
      <c r="CG142" s="254">
        <v>-0.4</v>
      </c>
      <c r="CH142" s="254">
        <v>-0.1</v>
      </c>
      <c r="CI142" s="254">
        <v>0.4</v>
      </c>
      <c r="CJ142" s="254">
        <v>3.4</v>
      </c>
      <c r="CK142" s="254">
        <v>2.1</v>
      </c>
      <c r="CL142" s="254">
        <v>-0.3</v>
      </c>
      <c r="CM142" s="254">
        <v>-0.1</v>
      </c>
      <c r="CN142" s="254">
        <v>-0.1</v>
      </c>
      <c r="CO142" s="254">
        <v>-0.9</v>
      </c>
      <c r="CP142" s="254">
        <v>-0.2</v>
      </c>
      <c r="CQ142" s="254">
        <v>-0.2</v>
      </c>
      <c r="CR142" s="254">
        <v>-0.5</v>
      </c>
      <c r="CS142" s="254">
        <v>-0.3</v>
      </c>
      <c r="CT142" s="254">
        <v>0</v>
      </c>
      <c r="CU142" s="254">
        <v>0.1</v>
      </c>
      <c r="CV142" s="209"/>
    </row>
    <row r="143" spans="1:100" s="105" customFormat="1">
      <c r="A143" s="205"/>
      <c r="B143" s="205"/>
      <c r="C143" s="205"/>
      <c r="D143" s="205" t="s">
        <v>302</v>
      </c>
      <c r="E143" s="205">
        <v>-0.1</v>
      </c>
      <c r="F143" s="205">
        <v>-0.3</v>
      </c>
      <c r="G143" s="205">
        <v>0.6</v>
      </c>
      <c r="H143" s="205">
        <v>1.7</v>
      </c>
      <c r="I143" s="205">
        <f>H143-E143</f>
        <v>1.8</v>
      </c>
      <c r="J143" s="205"/>
      <c r="K143" s="205"/>
      <c r="L143" s="241"/>
      <c r="M143" s="251" t="s">
        <v>214</v>
      </c>
      <c r="N143" s="251">
        <v>-0.3</v>
      </c>
      <c r="O143" s="251">
        <v>-0.2</v>
      </c>
      <c r="P143" s="252">
        <v>-0.3</v>
      </c>
      <c r="Q143" s="248">
        <v>-0.3</v>
      </c>
      <c r="R143" s="253">
        <v>0</v>
      </c>
      <c r="S143" s="253"/>
      <c r="T143" s="253"/>
      <c r="U143" s="253"/>
      <c r="V143" s="253"/>
      <c r="W143" s="253"/>
      <c r="X143" s="253"/>
      <c r="Y143" s="251"/>
      <c r="Z143" s="226">
        <v>39478</v>
      </c>
      <c r="AA143" s="227">
        <v>14.34</v>
      </c>
      <c r="AB143" s="227">
        <v>29.25</v>
      </c>
      <c r="AC143" s="227">
        <v>27.67</v>
      </c>
      <c r="AD143" s="227">
        <v>10.41</v>
      </c>
      <c r="AE143" s="227">
        <v>5.61</v>
      </c>
      <c r="AF143" s="227">
        <v>19.260000000000002</v>
      </c>
      <c r="AG143" s="227">
        <v>6.31</v>
      </c>
      <c r="AH143" s="227">
        <v>3</v>
      </c>
      <c r="AI143" s="227">
        <v>0.42</v>
      </c>
      <c r="AJ143" s="227">
        <v>1.86</v>
      </c>
      <c r="AK143" s="227">
        <v>1.76</v>
      </c>
      <c r="AL143" s="227">
        <v>3.38</v>
      </c>
      <c r="AM143" s="227">
        <v>3.82</v>
      </c>
      <c r="AN143" s="227">
        <v>2.91</v>
      </c>
      <c r="AO143" s="227">
        <v>3.4</v>
      </c>
      <c r="AP143" s="227">
        <v>1.3</v>
      </c>
      <c r="AQ143" s="227">
        <v>1.34</v>
      </c>
      <c r="AR143" s="227">
        <v>13.95</v>
      </c>
      <c r="AS143" s="227">
        <v>9.24</v>
      </c>
      <c r="AT143" s="227">
        <v>3.96</v>
      </c>
      <c r="AU143" s="227">
        <v>3.45</v>
      </c>
      <c r="AV143" s="227">
        <v>0</v>
      </c>
      <c r="AW143" s="227">
        <v>3.91</v>
      </c>
      <c r="AX143" s="227">
        <v>17.309999999999999</v>
      </c>
      <c r="AY143" s="227">
        <v>4.74</v>
      </c>
      <c r="AZ143" s="227">
        <v>4.0199999999999996</v>
      </c>
      <c r="BA143" s="227">
        <v>2.4900000000000002</v>
      </c>
      <c r="BB143" s="227">
        <v>2.42</v>
      </c>
      <c r="BC143" s="227">
        <v>0</v>
      </c>
      <c r="BD143" s="227">
        <v>0.75</v>
      </c>
      <c r="BE143" s="227">
        <v>1.17</v>
      </c>
      <c r="BF143" s="227">
        <v>-1.71</v>
      </c>
      <c r="BG143" s="227">
        <v>0</v>
      </c>
      <c r="BH143" s="227">
        <v>5.78</v>
      </c>
      <c r="BI143" s="227">
        <v>6.39</v>
      </c>
      <c r="BJ143" s="227">
        <v>0</v>
      </c>
      <c r="BK143" s="227">
        <v>0.67</v>
      </c>
      <c r="BL143" s="227">
        <v>5.81</v>
      </c>
      <c r="BM143" s="227">
        <v>3.9</v>
      </c>
      <c r="BN143" s="228"/>
      <c r="BO143" s="124">
        <v>45626</v>
      </c>
      <c r="BP143" s="125">
        <v>-0.4</v>
      </c>
      <c r="BQ143" s="125">
        <v>-0.4</v>
      </c>
      <c r="BR143" s="125">
        <v>0.3</v>
      </c>
      <c r="BS143" s="125">
        <v>1.4</v>
      </c>
      <c r="BT143" s="125">
        <v>-0.3</v>
      </c>
      <c r="BU143" s="125">
        <v>-0.4</v>
      </c>
      <c r="BV143" s="125">
        <v>0</v>
      </c>
      <c r="BW143" s="125">
        <v>0</v>
      </c>
      <c r="BX143" s="125">
        <v>0</v>
      </c>
      <c r="BY143" s="125">
        <v>-0.2</v>
      </c>
      <c r="BZ143" s="125">
        <v>0</v>
      </c>
      <c r="CA143" s="125">
        <v>-0.6</v>
      </c>
      <c r="CB143" s="254">
        <v>0</v>
      </c>
      <c r="CC143" s="254">
        <v>-0.2</v>
      </c>
      <c r="CD143" s="254">
        <v>0</v>
      </c>
      <c r="CE143" s="254">
        <v>-0.3</v>
      </c>
      <c r="CF143" s="254">
        <v>0.1</v>
      </c>
      <c r="CG143" s="254">
        <v>-0.8</v>
      </c>
      <c r="CH143" s="254">
        <v>0.1</v>
      </c>
      <c r="CI143" s="254">
        <v>1.2</v>
      </c>
      <c r="CJ143" s="254">
        <v>0.2</v>
      </c>
      <c r="CK143" s="254">
        <v>1.2</v>
      </c>
      <c r="CL143" s="254">
        <v>0.3</v>
      </c>
      <c r="CM143" s="254">
        <v>0</v>
      </c>
      <c r="CN143" s="254">
        <v>0</v>
      </c>
      <c r="CO143" s="254">
        <v>-0.1</v>
      </c>
      <c r="CP143" s="254">
        <v>-0.1</v>
      </c>
      <c r="CQ143" s="254">
        <v>-0.3</v>
      </c>
      <c r="CR143" s="254">
        <v>0.2</v>
      </c>
      <c r="CS143" s="254">
        <v>0.3</v>
      </c>
      <c r="CT143" s="254">
        <v>0.7</v>
      </c>
      <c r="CU143" s="254">
        <v>0</v>
      </c>
      <c r="CV143" s="209"/>
    </row>
    <row r="144" spans="1:100" s="105" customFormat="1">
      <c r="A144" s="205"/>
      <c r="B144" s="205"/>
      <c r="C144" s="205"/>
      <c r="D144" s="105" t="s">
        <v>307</v>
      </c>
      <c r="J144" s="105">
        <f ca="1">'PPI-新涨价'!P5-'PPI-新涨价'!P6</f>
        <v>-1.2</v>
      </c>
      <c r="K144" s="205"/>
      <c r="L144" s="241"/>
      <c r="M144" s="251" t="s">
        <v>215</v>
      </c>
      <c r="N144" s="251">
        <v>-2.4</v>
      </c>
      <c r="O144" s="251">
        <v>-0.9</v>
      </c>
      <c r="P144" s="252">
        <v>-0.5</v>
      </c>
      <c r="Q144" s="248">
        <v>0.8</v>
      </c>
      <c r="R144" s="253">
        <v>1.3</v>
      </c>
      <c r="S144" s="253"/>
      <c r="T144" s="253"/>
      <c r="U144" s="253"/>
      <c r="V144" s="253"/>
      <c r="W144" s="253"/>
      <c r="X144" s="253"/>
      <c r="Y144" s="251"/>
      <c r="Z144" s="226">
        <v>39507</v>
      </c>
      <c r="AA144" s="227">
        <v>18.489999999999998</v>
      </c>
      <c r="AB144" s="227">
        <v>36.67</v>
      </c>
      <c r="AC144" s="227">
        <v>30.9</v>
      </c>
      <c r="AD144" s="227">
        <v>9.84</v>
      </c>
      <c r="AE144" s="227">
        <v>6.7</v>
      </c>
      <c r="AF144" s="227">
        <v>20.190000000000001</v>
      </c>
      <c r="AG144" s="227">
        <v>7.4</v>
      </c>
      <c r="AH144" s="227">
        <v>2.93</v>
      </c>
      <c r="AI144" s="227">
        <v>0.35</v>
      </c>
      <c r="AJ144" s="227">
        <v>1.41</v>
      </c>
      <c r="AK144" s="227">
        <v>1.85</v>
      </c>
      <c r="AL144" s="227">
        <v>2.2200000000000002</v>
      </c>
      <c r="AM144" s="227">
        <v>3.3</v>
      </c>
      <c r="AN144" s="227">
        <v>2.87</v>
      </c>
      <c r="AO144" s="227">
        <v>3.83</v>
      </c>
      <c r="AP144" s="227">
        <v>2.31</v>
      </c>
      <c r="AQ144" s="227">
        <v>0.61</v>
      </c>
      <c r="AR144" s="227">
        <v>14.74</v>
      </c>
      <c r="AS144" s="227">
        <v>9.73</v>
      </c>
      <c r="AT144" s="227">
        <v>4.46</v>
      </c>
      <c r="AU144" s="227">
        <v>3.11</v>
      </c>
      <c r="AV144" s="227">
        <v>0</v>
      </c>
      <c r="AW144" s="227">
        <v>4.5999999999999996</v>
      </c>
      <c r="AX144" s="227">
        <v>17.940000000000001</v>
      </c>
      <c r="AY144" s="227">
        <v>6.61</v>
      </c>
      <c r="AZ144" s="227">
        <v>4.3</v>
      </c>
      <c r="BA144" s="227">
        <v>2.67</v>
      </c>
      <c r="BB144" s="227">
        <v>2.57</v>
      </c>
      <c r="BC144" s="227">
        <v>0</v>
      </c>
      <c r="BD144" s="227">
        <v>0.66</v>
      </c>
      <c r="BE144" s="227">
        <v>1.88</v>
      </c>
      <c r="BF144" s="227">
        <v>-2.16</v>
      </c>
      <c r="BG144" s="227">
        <v>-0.18</v>
      </c>
      <c r="BH144" s="227">
        <v>6.33</v>
      </c>
      <c r="BI144" s="227">
        <v>6.41</v>
      </c>
      <c r="BJ144" s="227">
        <v>0</v>
      </c>
      <c r="BK144" s="227">
        <v>0.71</v>
      </c>
      <c r="BL144" s="227">
        <v>5.8</v>
      </c>
      <c r="BM144" s="227">
        <v>3.79</v>
      </c>
      <c r="BN144" s="228"/>
      <c r="BO144" s="124">
        <v>45657</v>
      </c>
      <c r="BP144" s="125">
        <v>-1.9</v>
      </c>
      <c r="BQ144" s="125">
        <v>0.1</v>
      </c>
      <c r="BR144" s="125">
        <v>0.6</v>
      </c>
      <c r="BS144" s="125">
        <v>0.5</v>
      </c>
      <c r="BT144" s="125">
        <v>0</v>
      </c>
      <c r="BU144" s="125">
        <v>-0.4</v>
      </c>
      <c r="BV144" s="125">
        <v>0.2</v>
      </c>
      <c r="BW144" s="125">
        <v>-0.1</v>
      </c>
      <c r="BX144" s="125">
        <v>0</v>
      </c>
      <c r="BY144" s="125">
        <v>-0.3</v>
      </c>
      <c r="BZ144" s="125">
        <v>0</v>
      </c>
      <c r="CA144" s="125">
        <v>-0.3</v>
      </c>
      <c r="CB144" s="254">
        <v>0.9</v>
      </c>
      <c r="CC144" s="254">
        <v>0.1</v>
      </c>
      <c r="CD144" s="254">
        <v>0.2</v>
      </c>
      <c r="CE144" s="254">
        <v>-0.4</v>
      </c>
      <c r="CF144" s="254">
        <v>-0.1</v>
      </c>
      <c r="CG144" s="254">
        <v>-1.4</v>
      </c>
      <c r="CH144" s="254">
        <v>-0.1</v>
      </c>
      <c r="CI144" s="254">
        <v>0.6</v>
      </c>
      <c r="CJ144" s="254">
        <v>-0.6</v>
      </c>
      <c r="CK144" s="254">
        <v>0</v>
      </c>
      <c r="CL144" s="254">
        <v>-0.2</v>
      </c>
      <c r="CM144" s="254">
        <v>-0.1</v>
      </c>
      <c r="CN144" s="254">
        <v>-0.2</v>
      </c>
      <c r="CO144" s="254">
        <v>-0.5</v>
      </c>
      <c r="CP144" s="254">
        <v>0.1</v>
      </c>
      <c r="CQ144" s="254">
        <v>-0.1</v>
      </c>
      <c r="CR144" s="254">
        <v>0</v>
      </c>
      <c r="CS144" s="254">
        <v>0.9</v>
      </c>
      <c r="CT144" s="254">
        <v>1.2</v>
      </c>
      <c r="CU144" s="254">
        <v>0.1</v>
      </c>
      <c r="CV144" s="209"/>
    </row>
    <row r="145" spans="1:100" s="105" customFormat="1">
      <c r="A145" s="205"/>
      <c r="B145" s="205"/>
      <c r="C145" s="205"/>
      <c r="D145" s="205" t="s">
        <v>208</v>
      </c>
      <c r="E145" s="205">
        <v>-0.9</v>
      </c>
      <c r="F145" s="205">
        <v>0.1</v>
      </c>
      <c r="G145" s="205">
        <v>0.3</v>
      </c>
      <c r="H145" s="205">
        <v>0.6</v>
      </c>
      <c r="I145" s="205">
        <f t="shared" ref="I145:I176" si="6">H145-E145</f>
        <v>1.5</v>
      </c>
      <c r="J145" s="205"/>
      <c r="K145" s="205"/>
      <c r="L145" s="241"/>
      <c r="M145" s="251" t="s">
        <v>304</v>
      </c>
      <c r="N145" s="251">
        <v>-2.4</v>
      </c>
      <c r="O145" s="251">
        <v>-2.1</v>
      </c>
      <c r="P145" s="252">
        <v>-2.2000000000000002</v>
      </c>
      <c r="Q145" s="248">
        <v>-1.6</v>
      </c>
      <c r="R145" s="253">
        <v>0.60000000000000009</v>
      </c>
      <c r="S145" s="253"/>
      <c r="T145" s="253"/>
      <c r="U145" s="253"/>
      <c r="V145" s="253"/>
      <c r="W145" s="253"/>
      <c r="X145" s="253"/>
      <c r="Y145" s="251"/>
      <c r="Z145" s="226">
        <v>39538</v>
      </c>
      <c r="AA145" s="227">
        <v>25.98</v>
      </c>
      <c r="AB145" s="227">
        <v>37.1</v>
      </c>
      <c r="AC145" s="227">
        <v>36.979999999999997</v>
      </c>
      <c r="AD145" s="227">
        <v>11.29</v>
      </c>
      <c r="AE145" s="227">
        <v>8.4499999999999993</v>
      </c>
      <c r="AF145" s="227">
        <v>22.85</v>
      </c>
      <c r="AG145" s="227">
        <v>7.63</v>
      </c>
      <c r="AH145" s="227">
        <v>3.22</v>
      </c>
      <c r="AI145" s="227">
        <v>0.61</v>
      </c>
      <c r="AJ145" s="227">
        <v>2.12</v>
      </c>
      <c r="AK145" s="227">
        <v>1.67</v>
      </c>
      <c r="AL145" s="227">
        <v>2.4</v>
      </c>
      <c r="AM145" s="227">
        <v>4.46</v>
      </c>
      <c r="AN145" s="227">
        <v>3.09</v>
      </c>
      <c r="AO145" s="227">
        <v>4.43</v>
      </c>
      <c r="AP145" s="227">
        <v>2.11</v>
      </c>
      <c r="AQ145" s="227">
        <v>1.1100000000000001</v>
      </c>
      <c r="AR145" s="227">
        <v>16.71</v>
      </c>
      <c r="AS145" s="227">
        <v>11.71</v>
      </c>
      <c r="AT145" s="227">
        <v>4.8499999999999996</v>
      </c>
      <c r="AU145" s="227">
        <v>3.34</v>
      </c>
      <c r="AV145" s="227">
        <v>0</v>
      </c>
      <c r="AW145" s="227">
        <v>6.2</v>
      </c>
      <c r="AX145" s="227">
        <v>21.18</v>
      </c>
      <c r="AY145" s="227">
        <v>9.9700000000000006</v>
      </c>
      <c r="AZ145" s="227">
        <v>5.97</v>
      </c>
      <c r="BA145" s="227">
        <v>3.71</v>
      </c>
      <c r="BB145" s="227">
        <v>2.86</v>
      </c>
      <c r="BC145" s="227">
        <v>0</v>
      </c>
      <c r="BD145" s="227">
        <v>0.66</v>
      </c>
      <c r="BE145" s="227">
        <v>2.23</v>
      </c>
      <c r="BF145" s="227">
        <v>-1.27</v>
      </c>
      <c r="BG145" s="227">
        <v>0.28999999999999998</v>
      </c>
      <c r="BH145" s="227">
        <v>6.64</v>
      </c>
      <c r="BI145" s="227">
        <v>10.58</v>
      </c>
      <c r="BJ145" s="227">
        <v>0</v>
      </c>
      <c r="BK145" s="227">
        <v>0.66</v>
      </c>
      <c r="BL145" s="227">
        <v>6</v>
      </c>
      <c r="BM145" s="227">
        <v>3.82</v>
      </c>
      <c r="BN145" s="228"/>
      <c r="BO145" s="124">
        <v>45688</v>
      </c>
      <c r="BP145" s="125">
        <v>-2.2000000000000002</v>
      </c>
      <c r="BQ145" s="125">
        <v>4.5</v>
      </c>
      <c r="BR145" s="125">
        <v>-0.4</v>
      </c>
      <c r="BS145" s="125">
        <v>0.4</v>
      </c>
      <c r="BT145" s="125">
        <v>0.1</v>
      </c>
      <c r="BU145" s="125">
        <v>-0.5</v>
      </c>
      <c r="BV145" s="125">
        <v>0</v>
      </c>
      <c r="BW145" s="125">
        <v>-0.1</v>
      </c>
      <c r="BX145" s="125">
        <v>0.1</v>
      </c>
      <c r="BY145" s="125">
        <v>-0.4</v>
      </c>
      <c r="BZ145" s="125">
        <v>-0.4</v>
      </c>
      <c r="CA145" s="125">
        <v>-0.6</v>
      </c>
      <c r="CB145" s="254">
        <v>0.2</v>
      </c>
      <c r="CC145" s="254">
        <v>-0.5</v>
      </c>
      <c r="CD145" s="254">
        <v>1</v>
      </c>
      <c r="CE145" s="254">
        <v>-0.2</v>
      </c>
      <c r="CF145" s="254">
        <v>-0.4</v>
      </c>
      <c r="CG145" s="254">
        <v>-0.4</v>
      </c>
      <c r="CH145" s="254">
        <v>-0.1</v>
      </c>
      <c r="CI145" s="254">
        <v>-0.6</v>
      </c>
      <c r="CJ145" s="254">
        <v>-0.9</v>
      </c>
      <c r="CK145" s="254">
        <v>-0.4</v>
      </c>
      <c r="CL145" s="254">
        <v>-0.2</v>
      </c>
      <c r="CM145" s="254">
        <v>-0.2</v>
      </c>
      <c r="CN145" s="254">
        <v>-0.4</v>
      </c>
      <c r="CO145" s="254">
        <v>0.5</v>
      </c>
      <c r="CP145" s="254">
        <v>0</v>
      </c>
      <c r="CQ145" s="254">
        <v>-0.2</v>
      </c>
      <c r="CR145" s="254">
        <v>-0.3</v>
      </c>
      <c r="CS145" s="254">
        <v>-0.1</v>
      </c>
      <c r="CT145" s="254">
        <v>0.6</v>
      </c>
      <c r="CU145" s="254">
        <v>0.4</v>
      </c>
      <c r="CV145" s="209"/>
    </row>
    <row r="146" spans="1:100" s="105" customFormat="1">
      <c r="A146" s="205"/>
      <c r="B146" s="205"/>
      <c r="C146" s="205"/>
      <c r="D146" s="205" t="s">
        <v>304</v>
      </c>
      <c r="E146" s="205">
        <v>-0.3</v>
      </c>
      <c r="F146" s="205">
        <v>0.6</v>
      </c>
      <c r="G146" s="205">
        <v>0.7</v>
      </c>
      <c r="H146" s="205">
        <v>0.6</v>
      </c>
      <c r="I146" s="205">
        <f t="shared" si="6"/>
        <v>0.89999999999999991</v>
      </c>
      <c r="J146" s="205"/>
      <c r="K146" s="205"/>
      <c r="L146" s="241"/>
      <c r="M146" s="251" t="s">
        <v>217</v>
      </c>
      <c r="N146" s="251">
        <v>-0.7</v>
      </c>
      <c r="O146" s="251">
        <v>0.1</v>
      </c>
      <c r="P146" s="252">
        <v>-0.3</v>
      </c>
      <c r="Q146" s="248">
        <v>-0.6</v>
      </c>
      <c r="R146" s="253">
        <v>-0.3</v>
      </c>
      <c r="S146" s="253"/>
      <c r="T146" s="253"/>
      <c r="U146" s="253"/>
      <c r="V146" s="253"/>
      <c r="W146" s="253"/>
      <c r="X146" s="253"/>
      <c r="Y146" s="251"/>
      <c r="Z146" s="226">
        <v>39568</v>
      </c>
      <c r="AA146" s="227">
        <v>20.93</v>
      </c>
      <c r="AB146" s="227">
        <v>37.11</v>
      </c>
      <c r="AC146" s="227">
        <v>37.07</v>
      </c>
      <c r="AD146" s="227">
        <v>11.45</v>
      </c>
      <c r="AE146" s="227">
        <v>10.32</v>
      </c>
      <c r="AF146" s="227">
        <v>21.45</v>
      </c>
      <c r="AG146" s="227">
        <v>8.0399999999999991</v>
      </c>
      <c r="AH146" s="227">
        <v>4.05</v>
      </c>
      <c r="AI146" s="227">
        <v>0.55000000000000004</v>
      </c>
      <c r="AJ146" s="227">
        <v>2.0699999999999998</v>
      </c>
      <c r="AK146" s="227">
        <v>2.37</v>
      </c>
      <c r="AL146" s="227">
        <v>2.67</v>
      </c>
      <c r="AM146" s="227">
        <v>4.5199999999999996</v>
      </c>
      <c r="AN146" s="227">
        <v>3.36</v>
      </c>
      <c r="AO146" s="227">
        <v>6.07</v>
      </c>
      <c r="AP146" s="227">
        <v>1.68</v>
      </c>
      <c r="AQ146" s="227">
        <v>1.72</v>
      </c>
      <c r="AR146" s="227">
        <v>17.91</v>
      </c>
      <c r="AS146" s="227">
        <v>13.25</v>
      </c>
      <c r="AT146" s="227">
        <v>5.05</v>
      </c>
      <c r="AU146" s="227">
        <v>3.3</v>
      </c>
      <c r="AV146" s="227">
        <v>0</v>
      </c>
      <c r="AW146" s="227">
        <v>6.44</v>
      </c>
      <c r="AX146" s="227">
        <v>24.82</v>
      </c>
      <c r="AY146" s="227">
        <v>4.72</v>
      </c>
      <c r="AZ146" s="227">
        <v>6.41</v>
      </c>
      <c r="BA146" s="227">
        <v>4.17</v>
      </c>
      <c r="BB146" s="227">
        <v>3.08</v>
      </c>
      <c r="BC146" s="227">
        <v>0</v>
      </c>
      <c r="BD146" s="227">
        <v>0.95</v>
      </c>
      <c r="BE146" s="227">
        <v>1.87</v>
      </c>
      <c r="BF146" s="227">
        <v>-1.81</v>
      </c>
      <c r="BG146" s="227">
        <v>0.64</v>
      </c>
      <c r="BH146" s="227">
        <v>7.04</v>
      </c>
      <c r="BI146" s="227">
        <v>14.3</v>
      </c>
      <c r="BJ146" s="227">
        <v>0</v>
      </c>
      <c r="BK146" s="227">
        <v>0.67</v>
      </c>
      <c r="BL146" s="227">
        <v>6.28</v>
      </c>
      <c r="BM146" s="227">
        <v>3.42</v>
      </c>
      <c r="BN146" s="228"/>
      <c r="BO146" s="124">
        <v>45716</v>
      </c>
      <c r="BP146" s="125">
        <v>-3.3</v>
      </c>
      <c r="BQ146" s="125">
        <v>0.3</v>
      </c>
      <c r="BR146" s="125">
        <v>0.9</v>
      </c>
      <c r="BS146" s="125">
        <v>1.8</v>
      </c>
      <c r="BT146" s="125">
        <v>0</v>
      </c>
      <c r="BU146" s="125">
        <v>-0.1</v>
      </c>
      <c r="BV146" s="125">
        <v>-0.5</v>
      </c>
      <c r="BW146" s="125">
        <v>0.2</v>
      </c>
      <c r="BX146" s="125">
        <v>0.1</v>
      </c>
      <c r="BY146" s="125">
        <v>-0.2</v>
      </c>
      <c r="BZ146" s="125">
        <v>-0.3</v>
      </c>
      <c r="CA146" s="125">
        <v>0.1</v>
      </c>
      <c r="CB146" s="254">
        <v>-0.1</v>
      </c>
      <c r="CC146" s="254">
        <v>-0.2</v>
      </c>
      <c r="CD146" s="254">
        <v>0.9</v>
      </c>
      <c r="CE146" s="254">
        <v>0</v>
      </c>
      <c r="CF146" s="254">
        <v>-0.2</v>
      </c>
      <c r="CG146" s="254">
        <v>0.1</v>
      </c>
      <c r="CH146" s="254">
        <v>-0.2</v>
      </c>
      <c r="CI146" s="254">
        <v>-0.9</v>
      </c>
      <c r="CJ146" s="254">
        <v>-0.2</v>
      </c>
      <c r="CK146" s="254">
        <v>0.3</v>
      </c>
      <c r="CL146" s="254">
        <v>-0.2</v>
      </c>
      <c r="CM146" s="254">
        <v>-0.3</v>
      </c>
      <c r="CN146" s="254">
        <v>0</v>
      </c>
      <c r="CO146" s="254">
        <v>-0.1</v>
      </c>
      <c r="CP146" s="254">
        <v>0</v>
      </c>
      <c r="CQ146" s="254">
        <v>-0.1</v>
      </c>
      <c r="CR146" s="254">
        <v>0</v>
      </c>
      <c r="CS146" s="254">
        <v>-0.5</v>
      </c>
      <c r="CT146" s="254">
        <v>0.1</v>
      </c>
      <c r="CU146" s="254">
        <v>-0.2</v>
      </c>
      <c r="CV146" s="209"/>
    </row>
    <row r="147" spans="1:100" s="105" customFormat="1">
      <c r="A147" s="205"/>
      <c r="B147" s="205"/>
      <c r="C147" s="205"/>
      <c r="D147" s="205" t="s">
        <v>187</v>
      </c>
      <c r="E147" s="205">
        <v>-0.4</v>
      </c>
      <c r="F147" s="205">
        <v>-0.8</v>
      </c>
      <c r="G147" s="205">
        <v>-0.9</v>
      </c>
      <c r="H147" s="205">
        <v>0.4</v>
      </c>
      <c r="I147" s="205">
        <f t="shared" si="6"/>
        <v>0.8</v>
      </c>
      <c r="J147" s="205"/>
      <c r="K147" s="205"/>
      <c r="L147" s="241"/>
      <c r="M147" s="251" t="s">
        <v>218</v>
      </c>
      <c r="N147" s="251">
        <v>-0.5</v>
      </c>
      <c r="O147" s="251">
        <v>-0.3</v>
      </c>
      <c r="P147" s="252">
        <v>-0.6</v>
      </c>
      <c r="Q147" s="248">
        <v>-1.3</v>
      </c>
      <c r="R147" s="253">
        <v>-0.70000000000000007</v>
      </c>
      <c r="S147" s="253"/>
      <c r="T147" s="253"/>
      <c r="U147" s="253"/>
      <c r="V147" s="253"/>
      <c r="W147" s="253"/>
      <c r="X147" s="253"/>
      <c r="Y147" s="251"/>
      <c r="Z147" s="226">
        <v>39599</v>
      </c>
      <c r="AA147" s="227">
        <v>24.09</v>
      </c>
      <c r="AB147" s="227">
        <v>30.23</v>
      </c>
      <c r="AC147" s="227">
        <v>41.12</v>
      </c>
      <c r="AD147" s="227">
        <v>9.66</v>
      </c>
      <c r="AE147" s="227">
        <v>11.08</v>
      </c>
      <c r="AF147" s="227">
        <v>19.510000000000002</v>
      </c>
      <c r="AG147" s="227">
        <v>8.57</v>
      </c>
      <c r="AH147" s="227">
        <v>4.08</v>
      </c>
      <c r="AI147" s="227">
        <v>0.37</v>
      </c>
      <c r="AJ147" s="227">
        <v>1.81</v>
      </c>
      <c r="AK147" s="227">
        <v>2.36</v>
      </c>
      <c r="AL147" s="227">
        <v>3.08</v>
      </c>
      <c r="AM147" s="227">
        <v>4.3099999999999996</v>
      </c>
      <c r="AN147" s="227">
        <v>3.64</v>
      </c>
      <c r="AO147" s="227">
        <v>6.61</v>
      </c>
      <c r="AP147" s="227">
        <v>2.91</v>
      </c>
      <c r="AQ147" s="227">
        <v>2.13</v>
      </c>
      <c r="AR147" s="227">
        <v>19.190000000000001</v>
      </c>
      <c r="AS147" s="227">
        <v>14.84</v>
      </c>
      <c r="AT147" s="227">
        <v>5.58</v>
      </c>
      <c r="AU147" s="227">
        <v>2.2400000000000002</v>
      </c>
      <c r="AV147" s="227">
        <v>0</v>
      </c>
      <c r="AW147" s="227">
        <v>6.52</v>
      </c>
      <c r="AX147" s="227">
        <v>26.7</v>
      </c>
      <c r="AY147" s="227">
        <v>0.63</v>
      </c>
      <c r="AZ147" s="227">
        <v>7.69</v>
      </c>
      <c r="BA147" s="227">
        <v>4.92</v>
      </c>
      <c r="BB147" s="227">
        <v>2.94</v>
      </c>
      <c r="BC147" s="227">
        <v>0</v>
      </c>
      <c r="BD147" s="227">
        <v>1.67</v>
      </c>
      <c r="BE147" s="227">
        <v>1.75</v>
      </c>
      <c r="BF147" s="227">
        <v>-1.86</v>
      </c>
      <c r="BG147" s="227">
        <v>0.31</v>
      </c>
      <c r="BH147" s="227">
        <v>6.67</v>
      </c>
      <c r="BI147" s="227">
        <v>14.44</v>
      </c>
      <c r="BJ147" s="227">
        <v>0</v>
      </c>
      <c r="BK147" s="227">
        <v>0.68</v>
      </c>
      <c r="BL147" s="227">
        <v>6.75</v>
      </c>
      <c r="BM147" s="227">
        <v>3.2</v>
      </c>
      <c r="BN147" s="228"/>
      <c r="BO147" s="124">
        <v>45747</v>
      </c>
      <c r="BP147" s="125">
        <v>-4.3</v>
      </c>
      <c r="BQ147" s="125">
        <v>-4.4000000000000004</v>
      </c>
      <c r="BR147" s="125">
        <v>0.1</v>
      </c>
      <c r="BS147" s="125">
        <v>0.4</v>
      </c>
      <c r="BT147" s="125">
        <v>-0.3</v>
      </c>
      <c r="BU147" s="125">
        <v>-0.1</v>
      </c>
      <c r="BV147" s="125">
        <v>0.2</v>
      </c>
      <c r="BW147" s="125">
        <v>-0.1</v>
      </c>
      <c r="BX147" s="125">
        <v>0</v>
      </c>
      <c r="BY147" s="125">
        <v>0</v>
      </c>
      <c r="BZ147" s="125">
        <v>-0.3</v>
      </c>
      <c r="CA147" s="125">
        <v>-0.4</v>
      </c>
      <c r="CB147" s="254">
        <v>-1.1000000000000001</v>
      </c>
      <c r="CC147" s="254">
        <v>0</v>
      </c>
      <c r="CD147" s="254">
        <v>-2.2999999999999998</v>
      </c>
      <c r="CE147" s="254">
        <v>0.2</v>
      </c>
      <c r="CF147" s="254">
        <v>-0.4</v>
      </c>
      <c r="CG147" s="254">
        <v>-0.6</v>
      </c>
      <c r="CH147" s="254">
        <v>-0.1</v>
      </c>
      <c r="CI147" s="254">
        <v>-0.5</v>
      </c>
      <c r="CJ147" s="254">
        <v>-0.5</v>
      </c>
      <c r="CK147" s="254">
        <v>0.5</v>
      </c>
      <c r="CL147" s="254">
        <v>-0.3</v>
      </c>
      <c r="CM147" s="254">
        <v>-0.1</v>
      </c>
      <c r="CN147" s="254">
        <v>-0.1</v>
      </c>
      <c r="CO147" s="254">
        <v>-0.4</v>
      </c>
      <c r="CP147" s="254">
        <v>-0.1</v>
      </c>
      <c r="CQ147" s="254">
        <v>-0.1</v>
      </c>
      <c r="CR147" s="254">
        <v>-0.7</v>
      </c>
      <c r="CS147" s="254">
        <v>-0.4</v>
      </c>
      <c r="CT147" s="254">
        <v>-0.2</v>
      </c>
      <c r="CU147" s="254">
        <v>0.2</v>
      </c>
      <c r="CV147" s="209"/>
    </row>
    <row r="148" spans="1:100" s="105" customFormat="1">
      <c r="A148" s="205"/>
      <c r="B148" s="205"/>
      <c r="C148" s="205"/>
      <c r="D148" s="205" t="s">
        <v>209</v>
      </c>
      <c r="E148" s="205">
        <v>-0.4</v>
      </c>
      <c r="F148" s="205">
        <v>4.5999999999999996</v>
      </c>
      <c r="G148" s="205">
        <v>1</v>
      </c>
      <c r="H148" s="205">
        <v>0.2</v>
      </c>
      <c r="I148" s="205">
        <f t="shared" si="6"/>
        <v>0.60000000000000009</v>
      </c>
      <c r="J148" s="205"/>
      <c r="K148" s="205"/>
      <c r="L148" s="241"/>
      <c r="M148" s="251" t="s">
        <v>219</v>
      </c>
      <c r="N148" s="251">
        <v>-6</v>
      </c>
      <c r="O148" s="251">
        <v>0.4</v>
      </c>
      <c r="P148" s="252">
        <v>0.9</v>
      </c>
      <c r="Q148" s="248">
        <v>-2.2000000000000002</v>
      </c>
      <c r="R148" s="253">
        <v>-3.1</v>
      </c>
      <c r="S148" s="253"/>
      <c r="T148" s="253"/>
      <c r="U148" s="253"/>
      <c r="V148" s="253"/>
      <c r="W148" s="253"/>
      <c r="X148" s="253"/>
      <c r="Y148" s="251"/>
      <c r="Z148" s="226">
        <v>39629</v>
      </c>
      <c r="AA148" s="227">
        <v>27.53</v>
      </c>
      <c r="AB148" s="227">
        <v>35.1</v>
      </c>
      <c r="AC148" s="227">
        <v>44.36</v>
      </c>
      <c r="AD148" s="227">
        <v>8.85</v>
      </c>
      <c r="AE148" s="227">
        <v>11.78</v>
      </c>
      <c r="AF148" s="227">
        <v>16.940000000000001</v>
      </c>
      <c r="AG148" s="227">
        <v>9.06</v>
      </c>
      <c r="AH148" s="227">
        <v>3.97</v>
      </c>
      <c r="AI148" s="227">
        <v>0.56999999999999995</v>
      </c>
      <c r="AJ148" s="227">
        <v>1.92</v>
      </c>
      <c r="AK148" s="227">
        <v>2.58</v>
      </c>
      <c r="AL148" s="227">
        <v>2.5</v>
      </c>
      <c r="AM148" s="227">
        <v>4.33</v>
      </c>
      <c r="AN148" s="227">
        <v>4.2699999999999996</v>
      </c>
      <c r="AO148" s="227">
        <v>7.72</v>
      </c>
      <c r="AP148" s="227">
        <v>3.54</v>
      </c>
      <c r="AQ148" s="227">
        <v>2.33</v>
      </c>
      <c r="AR148" s="227">
        <v>20.51</v>
      </c>
      <c r="AS148" s="227">
        <v>17.04</v>
      </c>
      <c r="AT148" s="227">
        <v>4.71</v>
      </c>
      <c r="AU148" s="227">
        <v>1.92</v>
      </c>
      <c r="AV148" s="227">
        <v>0</v>
      </c>
      <c r="AW148" s="227">
        <v>7.6</v>
      </c>
      <c r="AX148" s="227">
        <v>28.69</v>
      </c>
      <c r="AY148" s="227">
        <v>-1.94</v>
      </c>
      <c r="AZ148" s="227">
        <v>8.84</v>
      </c>
      <c r="BA148" s="227">
        <v>5.57</v>
      </c>
      <c r="BB148" s="227">
        <v>3.5</v>
      </c>
      <c r="BC148" s="227">
        <v>0</v>
      </c>
      <c r="BD148" s="227">
        <v>1.59</v>
      </c>
      <c r="BE148" s="227">
        <v>1.75</v>
      </c>
      <c r="BF148" s="227">
        <v>-1.01</v>
      </c>
      <c r="BG148" s="227">
        <v>0.72</v>
      </c>
      <c r="BH148" s="227">
        <v>5.43</v>
      </c>
      <c r="BI148" s="227">
        <v>14.55</v>
      </c>
      <c r="BJ148" s="227">
        <v>0</v>
      </c>
      <c r="BK148" s="227">
        <v>0.68</v>
      </c>
      <c r="BL148" s="227">
        <v>7.29</v>
      </c>
      <c r="BM148" s="227">
        <v>2.57</v>
      </c>
      <c r="BN148" s="228"/>
      <c r="BO148" s="124">
        <v>45777</v>
      </c>
      <c r="BP148" s="125">
        <v>-3.3</v>
      </c>
      <c r="BQ148" s="125">
        <v>-3.1</v>
      </c>
      <c r="BR148" s="125">
        <v>-0.9</v>
      </c>
      <c r="BS148" s="125">
        <v>1.5</v>
      </c>
      <c r="BT148" s="125">
        <v>0.1</v>
      </c>
      <c r="BU148" s="125">
        <v>-0.4</v>
      </c>
      <c r="BV148" s="125">
        <v>0.1</v>
      </c>
      <c r="BW148" s="125">
        <v>0.1</v>
      </c>
      <c r="BX148" s="125">
        <v>0.2</v>
      </c>
      <c r="BY148" s="125">
        <v>-0.3</v>
      </c>
      <c r="BZ148" s="125">
        <v>0.4</v>
      </c>
      <c r="CA148" s="125">
        <v>-0.3</v>
      </c>
      <c r="CB148" s="254">
        <v>-1</v>
      </c>
      <c r="CC148" s="254">
        <v>-0.3</v>
      </c>
      <c r="CD148" s="254">
        <v>-2.6</v>
      </c>
      <c r="CE148" s="254">
        <v>-0.6</v>
      </c>
      <c r="CF148" s="254">
        <v>-0.3</v>
      </c>
      <c r="CG148" s="254">
        <v>-2</v>
      </c>
      <c r="CH148" s="254">
        <v>-0.4</v>
      </c>
      <c r="CI148" s="254">
        <v>0</v>
      </c>
      <c r="CJ148" s="254">
        <v>-1</v>
      </c>
      <c r="CK148" s="254">
        <v>0.3</v>
      </c>
      <c r="CL148" s="254">
        <v>-0.2</v>
      </c>
      <c r="CM148" s="254">
        <v>-0.2</v>
      </c>
      <c r="CN148" s="254">
        <v>0</v>
      </c>
      <c r="CO148" s="254">
        <v>-0.5</v>
      </c>
      <c r="CP148" s="254">
        <v>0.1</v>
      </c>
      <c r="CQ148" s="254">
        <v>-0.1</v>
      </c>
      <c r="CR148" s="254">
        <v>-0.2</v>
      </c>
      <c r="CS148" s="254">
        <v>-0.3</v>
      </c>
      <c r="CT148" s="254">
        <v>-1.2</v>
      </c>
      <c r="CU148" s="254">
        <v>0</v>
      </c>
      <c r="CV148" s="209"/>
    </row>
    <row r="149" spans="1:100" s="105" customFormat="1">
      <c r="A149" s="205"/>
      <c r="B149" s="205"/>
      <c r="C149" s="205"/>
      <c r="D149" s="205" t="s">
        <v>300</v>
      </c>
      <c r="E149" s="205">
        <v>-0.6</v>
      </c>
      <c r="F149" s="205">
        <v>0.1</v>
      </c>
      <c r="G149" s="205">
        <v>-0.2</v>
      </c>
      <c r="H149" s="205">
        <v>0</v>
      </c>
      <c r="I149" s="205">
        <f t="shared" si="6"/>
        <v>0.6</v>
      </c>
      <c r="J149" s="205"/>
      <c r="K149" s="205"/>
      <c r="L149" s="241"/>
      <c r="M149" s="251" t="s">
        <v>220</v>
      </c>
      <c r="N149" s="251">
        <v>3.4</v>
      </c>
      <c r="O149" s="251">
        <v>2.2999999999999998</v>
      </c>
      <c r="P149" s="252">
        <v>1.6</v>
      </c>
      <c r="Q149" s="248">
        <v>0.1</v>
      </c>
      <c r="R149" s="253">
        <v>-1.5</v>
      </c>
      <c r="S149" s="253"/>
      <c r="T149" s="253"/>
      <c r="U149" s="253"/>
      <c r="V149" s="253"/>
      <c r="W149" s="253"/>
      <c r="X149" s="253"/>
      <c r="Y149" s="251"/>
      <c r="Z149" s="226">
        <v>39660</v>
      </c>
      <c r="AA149" s="227">
        <v>32.549999999999997</v>
      </c>
      <c r="AB149" s="227">
        <v>40.24</v>
      </c>
      <c r="AC149" s="227">
        <v>52.44</v>
      </c>
      <c r="AD149" s="227">
        <v>9.69</v>
      </c>
      <c r="AE149" s="227">
        <v>14.75</v>
      </c>
      <c r="AF149" s="227">
        <v>16.079999999999998</v>
      </c>
      <c r="AG149" s="227">
        <v>9.2100000000000009</v>
      </c>
      <c r="AH149" s="227">
        <v>3.93</v>
      </c>
      <c r="AI149" s="227">
        <v>0.4</v>
      </c>
      <c r="AJ149" s="227">
        <v>1.92</v>
      </c>
      <c r="AK149" s="227">
        <v>2.68</v>
      </c>
      <c r="AL149" s="227">
        <v>1.85</v>
      </c>
      <c r="AM149" s="227">
        <v>4.7699999999999996</v>
      </c>
      <c r="AN149" s="227">
        <v>3.64</v>
      </c>
      <c r="AO149" s="227">
        <v>7.76</v>
      </c>
      <c r="AP149" s="227">
        <v>3.04</v>
      </c>
      <c r="AQ149" s="227">
        <v>2.93</v>
      </c>
      <c r="AR149" s="227">
        <v>32.93</v>
      </c>
      <c r="AS149" s="227">
        <v>17.82</v>
      </c>
      <c r="AT149" s="227">
        <v>4.34</v>
      </c>
      <c r="AU149" s="227">
        <v>1.79</v>
      </c>
      <c r="AV149" s="227">
        <v>0</v>
      </c>
      <c r="AW149" s="227">
        <v>10.37</v>
      </c>
      <c r="AX149" s="227">
        <v>30.96</v>
      </c>
      <c r="AY149" s="227">
        <v>-2.13</v>
      </c>
      <c r="AZ149" s="227">
        <v>9.41</v>
      </c>
      <c r="BA149" s="227">
        <v>5.88</v>
      </c>
      <c r="BB149" s="227">
        <v>3.82</v>
      </c>
      <c r="BC149" s="227">
        <v>0</v>
      </c>
      <c r="BD149" s="227">
        <v>2.0299999999999998</v>
      </c>
      <c r="BE149" s="227">
        <v>1.71</v>
      </c>
      <c r="BF149" s="227">
        <v>-2.44</v>
      </c>
      <c r="BG149" s="227">
        <v>0.44</v>
      </c>
      <c r="BH149" s="227">
        <v>5.61</v>
      </c>
      <c r="BI149" s="227">
        <v>15.95</v>
      </c>
      <c r="BJ149" s="227">
        <v>0</v>
      </c>
      <c r="BK149" s="227">
        <v>1.49</v>
      </c>
      <c r="BL149" s="227">
        <v>6.96</v>
      </c>
      <c r="BM149" s="227">
        <v>2.59</v>
      </c>
      <c r="BN149" s="228"/>
      <c r="BO149" s="124">
        <v>45808</v>
      </c>
      <c r="BP149" s="125">
        <v>-3</v>
      </c>
      <c r="BQ149" s="125">
        <v>-5.6</v>
      </c>
      <c r="BR149" s="125">
        <v>-0.9</v>
      </c>
      <c r="BS149" s="125">
        <v>0.8</v>
      </c>
      <c r="BT149" s="125">
        <v>-0.4</v>
      </c>
      <c r="BU149" s="125">
        <v>0</v>
      </c>
      <c r="BV149" s="125">
        <v>-0.3</v>
      </c>
      <c r="BW149" s="125">
        <v>0.1</v>
      </c>
      <c r="BX149" s="125">
        <v>0</v>
      </c>
      <c r="BY149" s="125">
        <v>-0.2</v>
      </c>
      <c r="BZ149" s="125">
        <v>0.2</v>
      </c>
      <c r="CA149" s="125">
        <v>-0.5</v>
      </c>
      <c r="CB149" s="254">
        <v>-0.6</v>
      </c>
      <c r="CC149" s="254">
        <v>-0.3</v>
      </c>
      <c r="CD149" s="254">
        <v>-3.1</v>
      </c>
      <c r="CE149" s="254">
        <v>-1.2</v>
      </c>
      <c r="CF149" s="254">
        <v>-0.5</v>
      </c>
      <c r="CG149" s="254">
        <v>-1.3</v>
      </c>
      <c r="CH149" s="254">
        <v>-0.3</v>
      </c>
      <c r="CI149" s="254">
        <v>-1</v>
      </c>
      <c r="CJ149" s="254">
        <v>-1</v>
      </c>
      <c r="CK149" s="254">
        <v>-0.1</v>
      </c>
      <c r="CL149" s="254">
        <v>-0.1</v>
      </c>
      <c r="CM149" s="254">
        <v>-0.2</v>
      </c>
      <c r="CN149" s="254">
        <v>0</v>
      </c>
      <c r="CO149" s="254">
        <v>0</v>
      </c>
      <c r="CP149" s="254">
        <v>0</v>
      </c>
      <c r="CQ149" s="254">
        <v>-0.2</v>
      </c>
      <c r="CR149" s="254">
        <v>0.1</v>
      </c>
      <c r="CS149" s="254">
        <v>0.5</v>
      </c>
      <c r="CT149" s="254">
        <v>-1</v>
      </c>
      <c r="CU149" s="254">
        <v>0</v>
      </c>
      <c r="CV149" s="209"/>
    </row>
    <row r="150" spans="1:100" s="105" customFormat="1">
      <c r="A150" s="205"/>
      <c r="B150" s="205"/>
      <c r="C150" s="205"/>
      <c r="D150" s="205" t="s">
        <v>191</v>
      </c>
      <c r="E150" s="205">
        <v>0</v>
      </c>
      <c r="F150" s="205">
        <v>-0.5</v>
      </c>
      <c r="G150" s="205">
        <v>0.2</v>
      </c>
      <c r="H150" s="205">
        <v>0.4</v>
      </c>
      <c r="I150" s="205">
        <f t="shared" si="6"/>
        <v>0.4</v>
      </c>
      <c r="J150" s="205"/>
      <c r="K150" s="205"/>
      <c r="L150" s="241"/>
      <c r="M150" s="251" t="s">
        <v>221</v>
      </c>
      <c r="N150" s="251">
        <v>-1.7</v>
      </c>
      <c r="O150" s="251">
        <v>-2</v>
      </c>
      <c r="P150" s="252">
        <v>-2</v>
      </c>
      <c r="Q150" s="248">
        <v>-2.2999999999999998</v>
      </c>
      <c r="R150" s="253">
        <v>-0.29999999999999982</v>
      </c>
      <c r="S150" s="253"/>
      <c r="T150" s="253"/>
      <c r="U150" s="253"/>
      <c r="V150" s="253"/>
      <c r="W150" s="253"/>
      <c r="X150" s="253"/>
      <c r="Y150" s="251"/>
      <c r="Z150" s="226">
        <v>39691</v>
      </c>
      <c r="AA150" s="227">
        <v>38.979999999999997</v>
      </c>
      <c r="AB150" s="227">
        <v>37.4</v>
      </c>
      <c r="AC150" s="227">
        <v>49.85</v>
      </c>
      <c r="AD150" s="227">
        <v>6.58</v>
      </c>
      <c r="AE150" s="227">
        <v>16.53</v>
      </c>
      <c r="AF150" s="227">
        <v>12.69</v>
      </c>
      <c r="AG150" s="227">
        <v>8.8699999999999992</v>
      </c>
      <c r="AH150" s="227">
        <v>4.16</v>
      </c>
      <c r="AI150" s="227">
        <v>0.67</v>
      </c>
      <c r="AJ150" s="227">
        <v>1.68</v>
      </c>
      <c r="AK150" s="227">
        <v>2.46</v>
      </c>
      <c r="AL150" s="227">
        <v>2.34</v>
      </c>
      <c r="AM150" s="227">
        <v>4.57</v>
      </c>
      <c r="AN150" s="227">
        <v>3.67</v>
      </c>
      <c r="AO150" s="227">
        <v>8.1</v>
      </c>
      <c r="AP150" s="227">
        <v>2.96</v>
      </c>
      <c r="AQ150" s="227">
        <v>1.8</v>
      </c>
      <c r="AR150" s="227">
        <v>34.159999999999997</v>
      </c>
      <c r="AS150" s="227">
        <v>18.16</v>
      </c>
      <c r="AT150" s="227">
        <v>3.6</v>
      </c>
      <c r="AU150" s="227">
        <v>0.4</v>
      </c>
      <c r="AV150" s="227">
        <v>0</v>
      </c>
      <c r="AW150" s="227">
        <v>11.12</v>
      </c>
      <c r="AX150" s="227">
        <v>29.87</v>
      </c>
      <c r="AY150" s="227">
        <v>-2.2599999999999998</v>
      </c>
      <c r="AZ150" s="227">
        <v>9.85</v>
      </c>
      <c r="BA150" s="227">
        <v>6.57</v>
      </c>
      <c r="BB150" s="227">
        <v>4.38</v>
      </c>
      <c r="BC150" s="227">
        <v>0</v>
      </c>
      <c r="BD150" s="227">
        <v>1.92</v>
      </c>
      <c r="BE150" s="227">
        <v>2</v>
      </c>
      <c r="BF150" s="227">
        <v>-2.12</v>
      </c>
      <c r="BG150" s="227">
        <v>0.28000000000000003</v>
      </c>
      <c r="BH150" s="227">
        <v>5.57</v>
      </c>
      <c r="BI150" s="227">
        <v>16.62</v>
      </c>
      <c r="BJ150" s="227">
        <v>0</v>
      </c>
      <c r="BK150" s="227">
        <v>2.15</v>
      </c>
      <c r="BL150" s="227">
        <v>6.46</v>
      </c>
      <c r="BM150" s="227">
        <v>2.27</v>
      </c>
      <c r="BN150" s="228"/>
      <c r="BO150" s="124">
        <v>45838</v>
      </c>
      <c r="BP150" s="125">
        <v>-3.4</v>
      </c>
      <c r="BQ150" s="125">
        <v>2.6</v>
      </c>
      <c r="BR150" s="125">
        <v>-2</v>
      </c>
      <c r="BS150" s="125">
        <v>1.3</v>
      </c>
      <c r="BT150" s="125">
        <v>-0.7</v>
      </c>
      <c r="BU150" s="125">
        <v>-0.5</v>
      </c>
      <c r="BV150" s="125">
        <v>-0.2</v>
      </c>
      <c r="BW150" s="125">
        <v>-0.1</v>
      </c>
      <c r="BX150" s="125">
        <v>0</v>
      </c>
      <c r="BY150" s="125">
        <v>-0.2</v>
      </c>
      <c r="BZ150" s="125">
        <v>0</v>
      </c>
      <c r="CA150" s="125">
        <v>0</v>
      </c>
      <c r="CB150" s="254">
        <v>-0.4</v>
      </c>
      <c r="CC150" s="254">
        <v>0</v>
      </c>
      <c r="CD150" s="254">
        <v>-0.6</v>
      </c>
      <c r="CE150" s="254">
        <v>-0.7</v>
      </c>
      <c r="CF150" s="254">
        <v>-0.1</v>
      </c>
      <c r="CG150" s="254">
        <v>0.1</v>
      </c>
      <c r="CH150" s="254">
        <v>-0.3</v>
      </c>
      <c r="CI150" s="254">
        <v>-1.4</v>
      </c>
      <c r="CJ150" s="254">
        <v>-1.8</v>
      </c>
      <c r="CK150" s="254">
        <v>0.2</v>
      </c>
      <c r="CL150" s="254">
        <v>-0.3</v>
      </c>
      <c r="CM150" s="254">
        <v>-0.2</v>
      </c>
      <c r="CN150" s="254">
        <v>-0.1</v>
      </c>
      <c r="CO150" s="254">
        <v>0.2</v>
      </c>
      <c r="CP150" s="254">
        <v>-0.1</v>
      </c>
      <c r="CQ150" s="254">
        <v>-0.2</v>
      </c>
      <c r="CR150" s="254">
        <v>-0.4</v>
      </c>
      <c r="CS150" s="254">
        <v>-0.9</v>
      </c>
      <c r="CT150" s="254">
        <v>-0.7</v>
      </c>
      <c r="CU150" s="254">
        <v>0.3</v>
      </c>
      <c r="CV150" s="209"/>
    </row>
    <row r="151" spans="1:100" s="105" customFormat="1">
      <c r="A151" s="205"/>
      <c r="B151" s="205"/>
      <c r="C151" s="205"/>
      <c r="D151" s="205" t="s">
        <v>200</v>
      </c>
      <c r="E151" s="205">
        <v>-0.5</v>
      </c>
      <c r="F151" s="205">
        <v>-0.3</v>
      </c>
      <c r="G151" s="205">
        <v>-0.1</v>
      </c>
      <c r="H151" s="205">
        <v>-0.1</v>
      </c>
      <c r="I151" s="205">
        <f t="shared" si="6"/>
        <v>0.4</v>
      </c>
      <c r="J151" s="205"/>
      <c r="K151" s="205"/>
      <c r="L151" s="241"/>
      <c r="M151" s="251" t="s">
        <v>222</v>
      </c>
      <c r="N151" s="251">
        <v>-0.1</v>
      </c>
      <c r="O151" s="251">
        <v>-1.9</v>
      </c>
      <c r="P151" s="252">
        <v>-1.9</v>
      </c>
      <c r="Q151" s="248">
        <v>-2.5</v>
      </c>
      <c r="R151" s="253">
        <v>-0.60000000000000009</v>
      </c>
      <c r="S151" s="253"/>
      <c r="T151" s="253"/>
      <c r="U151" s="253"/>
      <c r="V151" s="253"/>
      <c r="W151" s="253"/>
      <c r="X151" s="253"/>
      <c r="Y151" s="251"/>
      <c r="Z151" s="226">
        <v>39721</v>
      </c>
      <c r="AA151" s="227">
        <v>41.14</v>
      </c>
      <c r="AB151" s="227">
        <v>25.11</v>
      </c>
      <c r="AC151" s="227">
        <v>39.24</v>
      </c>
      <c r="AD151" s="227">
        <v>5</v>
      </c>
      <c r="AE151" s="227">
        <v>16.88</v>
      </c>
      <c r="AF151" s="227">
        <v>11.17</v>
      </c>
      <c r="AG151" s="227">
        <v>9.01</v>
      </c>
      <c r="AH151" s="227">
        <v>4.32</v>
      </c>
      <c r="AI151" s="227">
        <v>0.62</v>
      </c>
      <c r="AJ151" s="227">
        <v>1.59</v>
      </c>
      <c r="AK151" s="227">
        <v>1.55</v>
      </c>
      <c r="AL151" s="227">
        <v>2.0699999999999998</v>
      </c>
      <c r="AM151" s="227">
        <v>4.7</v>
      </c>
      <c r="AN151" s="227">
        <v>3.39</v>
      </c>
      <c r="AO151" s="227">
        <v>7.68</v>
      </c>
      <c r="AP151" s="227">
        <v>2.99</v>
      </c>
      <c r="AQ151" s="227">
        <v>2.85</v>
      </c>
      <c r="AR151" s="227">
        <v>32.21</v>
      </c>
      <c r="AS151" s="227">
        <v>16.39</v>
      </c>
      <c r="AT151" s="227">
        <v>3.05</v>
      </c>
      <c r="AU151" s="227">
        <v>-0.49</v>
      </c>
      <c r="AV151" s="227">
        <v>0</v>
      </c>
      <c r="AW151" s="227">
        <v>11.63</v>
      </c>
      <c r="AX151" s="227">
        <v>24.7</v>
      </c>
      <c r="AY151" s="227">
        <v>-4.59</v>
      </c>
      <c r="AZ151" s="227">
        <v>8.86</v>
      </c>
      <c r="BA151" s="227">
        <v>6.46</v>
      </c>
      <c r="BB151" s="227">
        <v>4.03</v>
      </c>
      <c r="BC151" s="227">
        <v>0</v>
      </c>
      <c r="BD151" s="227">
        <v>2.23</v>
      </c>
      <c r="BE151" s="227">
        <v>1.88</v>
      </c>
      <c r="BF151" s="227">
        <v>-0.77</v>
      </c>
      <c r="BG151" s="227">
        <v>0.51</v>
      </c>
      <c r="BH151" s="227">
        <v>6.13</v>
      </c>
      <c r="BI151" s="227">
        <v>15.64</v>
      </c>
      <c r="BJ151" s="227">
        <v>0</v>
      </c>
      <c r="BK151" s="227">
        <v>3.23</v>
      </c>
      <c r="BL151" s="227">
        <v>6.56</v>
      </c>
      <c r="BM151" s="227">
        <v>2.36</v>
      </c>
      <c r="BN151" s="228"/>
      <c r="BO151" s="124">
        <v>45869</v>
      </c>
      <c r="BP151" s="125">
        <v>-1.5</v>
      </c>
      <c r="BQ151" s="125">
        <v>3</v>
      </c>
      <c r="BR151" s="125">
        <v>-1.1000000000000001</v>
      </c>
      <c r="BS151" s="125">
        <v>0.7</v>
      </c>
      <c r="BT151" s="125">
        <v>-0.8</v>
      </c>
      <c r="BU151" s="125">
        <v>0.1</v>
      </c>
      <c r="BV151" s="125">
        <v>0</v>
      </c>
      <c r="BW151" s="125">
        <v>0.2</v>
      </c>
      <c r="BX151" s="125">
        <v>0</v>
      </c>
      <c r="BY151" s="125">
        <v>-0.2</v>
      </c>
      <c r="BZ151" s="125">
        <v>-0.1</v>
      </c>
      <c r="CA151" s="125">
        <v>-0.4</v>
      </c>
      <c r="CB151" s="254">
        <v>-0.5</v>
      </c>
      <c r="CC151" s="254">
        <v>-0.2</v>
      </c>
      <c r="CD151" s="254">
        <v>1.2</v>
      </c>
      <c r="CE151" s="254">
        <v>-0.7</v>
      </c>
      <c r="CF151" s="254">
        <v>-0.5</v>
      </c>
      <c r="CG151" s="254">
        <v>-0.7</v>
      </c>
      <c r="CH151" s="254">
        <v>-0.4</v>
      </c>
      <c r="CI151" s="254">
        <v>-1.4</v>
      </c>
      <c r="CJ151" s="254">
        <v>-0.3</v>
      </c>
      <c r="CK151" s="254">
        <v>0.8</v>
      </c>
      <c r="CL151" s="254">
        <v>-0.1</v>
      </c>
      <c r="CM151" s="254">
        <v>-0.2</v>
      </c>
      <c r="CN151" s="254">
        <v>-0.1</v>
      </c>
      <c r="CO151" s="254">
        <v>-0.3</v>
      </c>
      <c r="CP151" s="254">
        <v>0</v>
      </c>
      <c r="CQ151" s="254">
        <v>-0.2</v>
      </c>
      <c r="CR151" s="254">
        <v>-0.4</v>
      </c>
      <c r="CS151" s="254">
        <v>-0.9</v>
      </c>
      <c r="CT151" s="254">
        <v>-0.3</v>
      </c>
      <c r="CU151" s="254">
        <v>0.6</v>
      </c>
      <c r="CV151" s="209"/>
    </row>
    <row r="152" spans="1:100" s="105" customFormat="1">
      <c r="A152" s="205"/>
      <c r="B152" s="205"/>
      <c r="C152" s="205"/>
      <c r="D152" s="205" t="s">
        <v>212</v>
      </c>
      <c r="E152" s="205">
        <v>-0.4</v>
      </c>
      <c r="F152" s="205">
        <v>-0.1</v>
      </c>
      <c r="G152" s="205">
        <v>0</v>
      </c>
      <c r="H152" s="205">
        <v>0</v>
      </c>
      <c r="I152" s="205">
        <f t="shared" si="6"/>
        <v>0.4</v>
      </c>
      <c r="J152" s="205"/>
      <c r="K152" s="205"/>
      <c r="L152" s="241"/>
      <c r="M152" s="251" t="s">
        <v>223</v>
      </c>
      <c r="N152" s="251">
        <v>1.7</v>
      </c>
      <c r="O152" s="251">
        <v>2.4</v>
      </c>
      <c r="P152" s="252">
        <v>2.2999999999999998</v>
      </c>
      <c r="Q152" s="248">
        <v>1.5</v>
      </c>
      <c r="R152" s="253">
        <v>-0.79999999999999982</v>
      </c>
      <c r="S152" s="253"/>
      <c r="T152" s="253"/>
      <c r="U152" s="253"/>
      <c r="V152" s="253"/>
      <c r="W152" s="253"/>
      <c r="X152" s="253"/>
      <c r="Y152" s="251"/>
      <c r="Z152" s="226">
        <v>39752</v>
      </c>
      <c r="AA152" s="227">
        <v>41.13</v>
      </c>
      <c r="AB152" s="227">
        <v>11.16</v>
      </c>
      <c r="AC152" s="227">
        <v>20.170000000000002</v>
      </c>
      <c r="AD152" s="227">
        <v>1.32</v>
      </c>
      <c r="AE152" s="227">
        <v>14.88</v>
      </c>
      <c r="AF152" s="227">
        <v>8.44</v>
      </c>
      <c r="AG152" s="227">
        <v>8.25</v>
      </c>
      <c r="AH152" s="227">
        <v>4.0599999999999996</v>
      </c>
      <c r="AI152" s="227">
        <v>0.36</v>
      </c>
      <c r="AJ152" s="227">
        <v>1.53</v>
      </c>
      <c r="AK152" s="227">
        <v>2.48</v>
      </c>
      <c r="AL152" s="227">
        <v>1.93</v>
      </c>
      <c r="AM152" s="227">
        <v>4.28</v>
      </c>
      <c r="AN152" s="227">
        <v>3.25</v>
      </c>
      <c r="AO152" s="227">
        <v>6.87</v>
      </c>
      <c r="AP152" s="227">
        <v>3.41</v>
      </c>
      <c r="AQ152" s="227">
        <v>2.06</v>
      </c>
      <c r="AR152" s="227">
        <v>27.33</v>
      </c>
      <c r="AS152" s="227">
        <v>10.81</v>
      </c>
      <c r="AT152" s="227">
        <v>2.36</v>
      </c>
      <c r="AU152" s="227">
        <v>-2.52</v>
      </c>
      <c r="AV152" s="227">
        <v>0</v>
      </c>
      <c r="AW152" s="227">
        <v>10.08</v>
      </c>
      <c r="AX152" s="227">
        <v>15.31</v>
      </c>
      <c r="AY152" s="227">
        <v>-9.81</v>
      </c>
      <c r="AZ152" s="227">
        <v>7.52</v>
      </c>
      <c r="BA152" s="227">
        <v>6.27</v>
      </c>
      <c r="BB152" s="227">
        <v>3.86</v>
      </c>
      <c r="BC152" s="227">
        <v>0</v>
      </c>
      <c r="BD152" s="227">
        <v>2.4700000000000002</v>
      </c>
      <c r="BE152" s="227">
        <v>0.56999999999999995</v>
      </c>
      <c r="BF152" s="227">
        <v>-1.89</v>
      </c>
      <c r="BG152" s="227">
        <v>0.03</v>
      </c>
      <c r="BH152" s="227">
        <v>4.5</v>
      </c>
      <c r="BI152" s="227">
        <v>6.44</v>
      </c>
      <c r="BJ152" s="227">
        <v>0</v>
      </c>
      <c r="BK152" s="227">
        <v>3.53</v>
      </c>
      <c r="BL152" s="227">
        <v>6.05</v>
      </c>
      <c r="BM152" s="227">
        <v>2.19</v>
      </c>
      <c r="BN152" s="228"/>
      <c r="BO152" s="124">
        <v>45900</v>
      </c>
      <c r="BP152" s="125">
        <v>2.8</v>
      </c>
      <c r="BQ152" s="125">
        <v>-1.1000000000000001</v>
      </c>
      <c r="BR152" s="125">
        <v>2.1</v>
      </c>
      <c r="BS152" s="125">
        <v>0.8</v>
      </c>
      <c r="BT152" s="125">
        <v>-0.5</v>
      </c>
      <c r="BU152" s="125">
        <v>0.4</v>
      </c>
      <c r="BV152" s="125">
        <v>-0.3</v>
      </c>
      <c r="BW152" s="125">
        <v>-0.5</v>
      </c>
      <c r="BX152" s="125">
        <v>0</v>
      </c>
      <c r="BY152" s="125">
        <v>0.1</v>
      </c>
      <c r="BZ152" s="125">
        <v>0</v>
      </c>
      <c r="CA152" s="125">
        <v>0</v>
      </c>
      <c r="CB152" s="254">
        <v>-0.3</v>
      </c>
      <c r="CC152" s="254">
        <v>-0.1</v>
      </c>
      <c r="CD152" s="254">
        <v>0.7</v>
      </c>
      <c r="CE152" s="254">
        <v>-0.1</v>
      </c>
      <c r="CF152" s="254">
        <v>-0.5</v>
      </c>
      <c r="CG152" s="254">
        <v>-0.6</v>
      </c>
      <c r="CH152" s="254">
        <v>-0.4</v>
      </c>
      <c r="CI152" s="254">
        <v>-1</v>
      </c>
      <c r="CJ152" s="254">
        <v>1.9</v>
      </c>
      <c r="CK152" s="254">
        <v>0.2</v>
      </c>
      <c r="CL152" s="254">
        <v>-0.2</v>
      </c>
      <c r="CM152" s="254">
        <v>-0.1</v>
      </c>
      <c r="CN152" s="254">
        <v>0</v>
      </c>
      <c r="CO152" s="254">
        <v>-0.3</v>
      </c>
      <c r="CP152" s="254">
        <v>-0.2</v>
      </c>
      <c r="CQ152" s="254">
        <v>-0.1</v>
      </c>
      <c r="CR152" s="254">
        <v>-0.2</v>
      </c>
      <c r="CS152" s="254">
        <v>0.1</v>
      </c>
      <c r="CT152" s="254">
        <v>-0.2</v>
      </c>
      <c r="CU152" s="254">
        <v>0.7</v>
      </c>
      <c r="CV152" s="209"/>
    </row>
    <row r="153" spans="1:100" s="105" customFormat="1">
      <c r="A153" s="205"/>
      <c r="B153" s="205"/>
      <c r="C153" s="205"/>
      <c r="D153" s="205" t="s">
        <v>195</v>
      </c>
      <c r="E153" s="205">
        <v>-0.4</v>
      </c>
      <c r="F153" s="205">
        <v>-0.6</v>
      </c>
      <c r="G153" s="205">
        <v>-0.2</v>
      </c>
      <c r="H153" s="205">
        <v>-0.1</v>
      </c>
      <c r="I153" s="205">
        <f t="shared" si="6"/>
        <v>0.30000000000000004</v>
      </c>
      <c r="J153" s="205"/>
      <c r="K153" s="205"/>
      <c r="L153" s="241"/>
      <c r="M153" s="251"/>
      <c r="N153" s="251"/>
      <c r="O153" s="251"/>
      <c r="P153" s="252"/>
      <c r="Q153" s="248"/>
      <c r="R153" s="253"/>
      <c r="S153" s="253"/>
      <c r="T153" s="253"/>
      <c r="U153" s="253"/>
      <c r="V153" s="253"/>
      <c r="W153" s="253"/>
      <c r="X153" s="253"/>
      <c r="Y153" s="251"/>
      <c r="Z153" s="226">
        <v>39782</v>
      </c>
      <c r="AA153" s="227">
        <v>32.65</v>
      </c>
      <c r="AB153" s="227">
        <v>-14.12</v>
      </c>
      <c r="AC153" s="227">
        <v>2.63</v>
      </c>
      <c r="AD153" s="227">
        <v>-11.59</v>
      </c>
      <c r="AE153" s="227">
        <v>9.4700000000000006</v>
      </c>
      <c r="AF153" s="227">
        <v>3.58</v>
      </c>
      <c r="AG153" s="227">
        <v>7.39</v>
      </c>
      <c r="AH153" s="227">
        <v>3.64</v>
      </c>
      <c r="AI153" s="227">
        <v>0.82</v>
      </c>
      <c r="AJ153" s="227">
        <v>0.23</v>
      </c>
      <c r="AK153" s="227">
        <v>2.14</v>
      </c>
      <c r="AL153" s="227">
        <v>1.65</v>
      </c>
      <c r="AM153" s="227">
        <v>3.41</v>
      </c>
      <c r="AN153" s="227">
        <v>3.38</v>
      </c>
      <c r="AO153" s="227">
        <v>4.68</v>
      </c>
      <c r="AP153" s="227">
        <v>2.83</v>
      </c>
      <c r="AQ153" s="227">
        <v>2.2599999999999998</v>
      </c>
      <c r="AR153" s="227">
        <v>10.15</v>
      </c>
      <c r="AS153" s="227">
        <v>0.81</v>
      </c>
      <c r="AT153" s="227">
        <v>1.58</v>
      </c>
      <c r="AU153" s="227">
        <v>-9.58</v>
      </c>
      <c r="AV153" s="227">
        <v>0</v>
      </c>
      <c r="AW153" s="227">
        <v>8.25</v>
      </c>
      <c r="AX153" s="227">
        <v>3.3</v>
      </c>
      <c r="AY153" s="227">
        <v>-19.41</v>
      </c>
      <c r="AZ153" s="227">
        <v>4.9400000000000004</v>
      </c>
      <c r="BA153" s="227">
        <v>5.24</v>
      </c>
      <c r="BB153" s="227">
        <v>3.68</v>
      </c>
      <c r="BC153" s="227">
        <v>0</v>
      </c>
      <c r="BD153" s="227">
        <v>1.8</v>
      </c>
      <c r="BE153" s="227">
        <v>-1.32</v>
      </c>
      <c r="BF153" s="227">
        <v>-1.26</v>
      </c>
      <c r="BG153" s="227">
        <v>0.41</v>
      </c>
      <c r="BH153" s="227">
        <v>3.63</v>
      </c>
      <c r="BI153" s="227">
        <v>-7.35</v>
      </c>
      <c r="BJ153" s="227">
        <v>0</v>
      </c>
      <c r="BK153" s="227">
        <v>3.89</v>
      </c>
      <c r="BL153" s="227">
        <v>3.93</v>
      </c>
      <c r="BM153" s="227">
        <v>2.33</v>
      </c>
      <c r="BN153" s="228"/>
      <c r="BO153" s="124">
        <v>45930</v>
      </c>
      <c r="BP153" s="125">
        <v>2.5</v>
      </c>
      <c r="BQ153" s="125">
        <v>-2</v>
      </c>
      <c r="BR153" s="125">
        <v>2.6</v>
      </c>
      <c r="BS153" s="125">
        <v>2.5</v>
      </c>
      <c r="BT153" s="125">
        <v>-0.3</v>
      </c>
      <c r="BU153" s="125">
        <v>-0.1</v>
      </c>
      <c r="BV153" s="125">
        <v>-0.3</v>
      </c>
      <c r="BW153" s="125">
        <v>-0.1</v>
      </c>
      <c r="BX153" s="125">
        <v>0</v>
      </c>
      <c r="BY153" s="125">
        <v>-0.2</v>
      </c>
      <c r="BZ153" s="125">
        <v>0</v>
      </c>
      <c r="CA153" s="125">
        <v>-0.1</v>
      </c>
      <c r="CB153" s="254">
        <v>0.5</v>
      </c>
      <c r="CC153" s="254">
        <v>0</v>
      </c>
      <c r="CD153" s="254">
        <v>-0.8</v>
      </c>
      <c r="CE153" s="254">
        <v>-0.4</v>
      </c>
      <c r="CF153" s="254">
        <v>-0.4</v>
      </c>
      <c r="CG153" s="254">
        <v>-0.2</v>
      </c>
      <c r="CH153" s="254">
        <v>-0.4</v>
      </c>
      <c r="CI153" s="254">
        <v>-0.4</v>
      </c>
      <c r="CJ153" s="254">
        <v>0.2</v>
      </c>
      <c r="CK153" s="254">
        <v>1.2</v>
      </c>
      <c r="CL153" s="254">
        <v>0</v>
      </c>
      <c r="CM153" s="254">
        <v>-0.1</v>
      </c>
      <c r="CN153" s="254">
        <v>0</v>
      </c>
      <c r="CO153" s="254">
        <v>-0.5</v>
      </c>
      <c r="CP153" s="254">
        <v>0</v>
      </c>
      <c r="CQ153" s="254">
        <v>-0.1</v>
      </c>
      <c r="CR153" s="254">
        <v>-0.2</v>
      </c>
      <c r="CS153" s="254">
        <v>0</v>
      </c>
      <c r="CT153" s="254">
        <v>-0.4</v>
      </c>
      <c r="CU153" s="254">
        <v>0</v>
      </c>
      <c r="CV153" s="209"/>
    </row>
    <row r="154" spans="1:100" s="105" customFormat="1">
      <c r="A154" s="205"/>
      <c r="B154" s="205"/>
      <c r="C154" s="205"/>
      <c r="D154" s="205" t="s">
        <v>222</v>
      </c>
      <c r="E154" s="205">
        <v>0.6</v>
      </c>
      <c r="F154" s="205">
        <v>0</v>
      </c>
      <c r="G154" s="205">
        <v>0</v>
      </c>
      <c r="H154" s="205">
        <v>0.8</v>
      </c>
      <c r="I154" s="205">
        <f t="shared" si="6"/>
        <v>0.20000000000000007</v>
      </c>
      <c r="J154" s="205"/>
      <c r="K154" s="205"/>
      <c r="L154" s="241"/>
      <c r="M154" s="251"/>
      <c r="N154" s="251"/>
      <c r="O154" s="251"/>
      <c r="P154" s="252"/>
      <c r="Q154" s="248"/>
      <c r="R154" s="253"/>
      <c r="S154" s="253"/>
      <c r="T154" s="253"/>
      <c r="U154" s="253"/>
      <c r="V154" s="253"/>
      <c r="W154" s="253"/>
      <c r="X154" s="253"/>
      <c r="Y154" s="251"/>
      <c r="Z154" s="226">
        <v>39813</v>
      </c>
      <c r="AA154" s="227">
        <v>26.92</v>
      </c>
      <c r="AB154" s="227">
        <v>-39.700000000000003</v>
      </c>
      <c r="AC154" s="227">
        <v>-5.81</v>
      </c>
      <c r="AD154" s="227">
        <v>-15.35</v>
      </c>
      <c r="AE154" s="227">
        <v>5.28</v>
      </c>
      <c r="AF154" s="227">
        <v>0.5</v>
      </c>
      <c r="AG154" s="227">
        <v>6.18</v>
      </c>
      <c r="AH154" s="227">
        <v>3.04</v>
      </c>
      <c r="AI154" s="227">
        <v>0.46</v>
      </c>
      <c r="AJ154" s="227">
        <v>-0.57999999999999996</v>
      </c>
      <c r="AK154" s="227">
        <v>1.79</v>
      </c>
      <c r="AL154" s="227">
        <v>1.1299999999999999</v>
      </c>
      <c r="AM154" s="227">
        <v>2.8</v>
      </c>
      <c r="AN154" s="227">
        <v>2.61</v>
      </c>
      <c r="AO154" s="227">
        <v>2.08</v>
      </c>
      <c r="AP154" s="227">
        <v>1.97</v>
      </c>
      <c r="AQ154" s="227">
        <v>1.74</v>
      </c>
      <c r="AR154" s="227">
        <v>3.92</v>
      </c>
      <c r="AS154" s="227">
        <v>-5.48</v>
      </c>
      <c r="AT154" s="227">
        <v>1.49</v>
      </c>
      <c r="AU154" s="227">
        <v>-14.14</v>
      </c>
      <c r="AV154" s="227">
        <v>0</v>
      </c>
      <c r="AW154" s="227">
        <v>8.1199999999999992</v>
      </c>
      <c r="AX154" s="227">
        <v>-3.87</v>
      </c>
      <c r="AY154" s="227">
        <v>-24.85</v>
      </c>
      <c r="AZ154" s="227">
        <v>2.54</v>
      </c>
      <c r="BA154" s="227">
        <v>3.69</v>
      </c>
      <c r="BB154" s="227">
        <v>2.69</v>
      </c>
      <c r="BC154" s="227">
        <v>0</v>
      </c>
      <c r="BD154" s="227">
        <v>1.73</v>
      </c>
      <c r="BE154" s="227">
        <v>-2.89</v>
      </c>
      <c r="BF154" s="227">
        <v>-2.48</v>
      </c>
      <c r="BG154" s="227">
        <v>-0.4</v>
      </c>
      <c r="BH154" s="227">
        <v>2.61</v>
      </c>
      <c r="BI154" s="227">
        <v>-6.7</v>
      </c>
      <c r="BJ154" s="227">
        <v>0</v>
      </c>
      <c r="BK154" s="227">
        <v>3.78</v>
      </c>
      <c r="BL154" s="227">
        <v>2.6</v>
      </c>
      <c r="BM154" s="227">
        <v>2.48</v>
      </c>
      <c r="BN154" s="228"/>
      <c r="BO154" s="124">
        <v>45961</v>
      </c>
      <c r="BP154" s="125">
        <v>1.6</v>
      </c>
      <c r="BQ154" s="125">
        <v>-2.2999999999999998</v>
      </c>
      <c r="BR154" s="125">
        <v>0.9</v>
      </c>
      <c r="BS154" s="125">
        <v>5.3</v>
      </c>
      <c r="BT154" s="125">
        <v>0.1</v>
      </c>
      <c r="BU154" s="125">
        <v>-0.2</v>
      </c>
      <c r="BV154" s="125">
        <v>0</v>
      </c>
      <c r="BW154" s="125">
        <v>-0.1</v>
      </c>
      <c r="BX154" s="125">
        <v>0</v>
      </c>
      <c r="BY154" s="125">
        <v>0</v>
      </c>
      <c r="BZ154" s="125">
        <v>-0.1</v>
      </c>
      <c r="CA154" s="125">
        <v>-0.5</v>
      </c>
      <c r="CB154" s="254">
        <v>1</v>
      </c>
      <c r="CC154" s="254">
        <v>-0.1</v>
      </c>
      <c r="CD154" s="254">
        <v>-0.5</v>
      </c>
      <c r="CE154" s="254">
        <v>-0.6</v>
      </c>
      <c r="CF154" s="254">
        <v>-0.2</v>
      </c>
      <c r="CG154" s="254">
        <v>-0.7</v>
      </c>
      <c r="CH154" s="254">
        <v>-0.2</v>
      </c>
      <c r="CI154" s="254">
        <v>0.1</v>
      </c>
      <c r="CJ154" s="254">
        <v>-0.7</v>
      </c>
      <c r="CK154" s="254">
        <v>2.4</v>
      </c>
      <c r="CL154" s="254">
        <v>0</v>
      </c>
      <c r="CM154" s="254">
        <v>-0.1</v>
      </c>
      <c r="CN154" s="254">
        <v>-0.2</v>
      </c>
      <c r="CO154" s="254">
        <v>-0.2</v>
      </c>
      <c r="CP154" s="254">
        <v>-0.1</v>
      </c>
      <c r="CQ154" s="254">
        <v>0</v>
      </c>
      <c r="CR154" s="254">
        <v>0.1</v>
      </c>
      <c r="CS154" s="254">
        <v>-0.2</v>
      </c>
      <c r="CT154" s="254">
        <v>-0.5</v>
      </c>
      <c r="CU154" s="254">
        <v>0.1</v>
      </c>
      <c r="CV154" s="209"/>
    </row>
    <row r="155" spans="1:100" s="105" customFormat="1">
      <c r="A155" s="205"/>
      <c r="B155" s="205"/>
      <c r="C155" s="205"/>
      <c r="D155" s="205" t="s">
        <v>210</v>
      </c>
      <c r="E155" s="205">
        <v>-0.2</v>
      </c>
      <c r="F155" s="205">
        <v>0.3</v>
      </c>
      <c r="G155" s="205">
        <v>0.3</v>
      </c>
      <c r="H155" s="205">
        <v>0</v>
      </c>
      <c r="I155" s="205">
        <f t="shared" si="6"/>
        <v>0.2</v>
      </c>
      <c r="J155" s="205"/>
      <c r="K155" s="205"/>
      <c r="L155" s="241"/>
      <c r="M155" s="251"/>
      <c r="N155" s="251"/>
      <c r="O155" s="251"/>
      <c r="P155" s="252"/>
      <c r="Q155" s="248"/>
      <c r="R155" s="253"/>
      <c r="S155" s="253"/>
      <c r="T155" s="253"/>
      <c r="U155" s="253"/>
      <c r="V155" s="253"/>
      <c r="W155" s="253"/>
      <c r="X155" s="253"/>
      <c r="Y155" s="251"/>
      <c r="Z155" s="226">
        <v>39844</v>
      </c>
      <c r="AA155" s="227">
        <v>22.69</v>
      </c>
      <c r="AB155" s="227">
        <v>-48.54</v>
      </c>
      <c r="AC155" s="227">
        <v>-16.3</v>
      </c>
      <c r="AD155" s="227">
        <v>-16.87</v>
      </c>
      <c r="AE155" s="227">
        <v>2.33</v>
      </c>
      <c r="AF155" s="227">
        <v>-1.63</v>
      </c>
      <c r="AG155" s="227">
        <v>3.86</v>
      </c>
      <c r="AH155" s="227">
        <v>1.36</v>
      </c>
      <c r="AI155" s="227">
        <v>0.28999999999999998</v>
      </c>
      <c r="AJ155" s="227">
        <v>-1.31</v>
      </c>
      <c r="AK155" s="227">
        <v>0.54</v>
      </c>
      <c r="AL155" s="227">
        <v>0.45</v>
      </c>
      <c r="AM155" s="227">
        <v>0.38</v>
      </c>
      <c r="AN155" s="227">
        <v>1.41</v>
      </c>
      <c r="AO155" s="227">
        <v>-1.17</v>
      </c>
      <c r="AP155" s="227">
        <v>1.42</v>
      </c>
      <c r="AQ155" s="227">
        <v>0.81</v>
      </c>
      <c r="AR155" s="227">
        <v>-5.24</v>
      </c>
      <c r="AS155" s="227">
        <v>-8.9</v>
      </c>
      <c r="AT155" s="227">
        <v>1.68</v>
      </c>
      <c r="AU155" s="227">
        <v>-17</v>
      </c>
      <c r="AV155" s="227">
        <v>0</v>
      </c>
      <c r="AW155" s="227">
        <v>5.0999999999999996</v>
      </c>
      <c r="AX155" s="227">
        <v>-7.2</v>
      </c>
      <c r="AY155" s="227">
        <v>-24.56</v>
      </c>
      <c r="AZ155" s="227">
        <v>1.59</v>
      </c>
      <c r="BA155" s="227">
        <v>2.13</v>
      </c>
      <c r="BB155" s="227">
        <v>2.36</v>
      </c>
      <c r="BC155" s="227">
        <v>0</v>
      </c>
      <c r="BD155" s="227">
        <v>1.5</v>
      </c>
      <c r="BE155" s="227">
        <v>-5.56</v>
      </c>
      <c r="BF155" s="227">
        <v>-3.77</v>
      </c>
      <c r="BG155" s="227">
        <v>-0.1</v>
      </c>
      <c r="BH155" s="227">
        <v>2.41</v>
      </c>
      <c r="BI155" s="227">
        <v>-11.22</v>
      </c>
      <c r="BJ155" s="227">
        <v>0</v>
      </c>
      <c r="BK155" s="227">
        <v>3.69</v>
      </c>
      <c r="BL155" s="227">
        <v>1.75</v>
      </c>
      <c r="BM155" s="227">
        <v>2.14</v>
      </c>
      <c r="BN155" s="228"/>
      <c r="BO155" s="124">
        <v>45991</v>
      </c>
      <c r="BP155" s="125">
        <v>4.0999999999999996</v>
      </c>
      <c r="BQ155" s="125">
        <v>-2.4</v>
      </c>
      <c r="BR155" s="125">
        <v>0.6</v>
      </c>
      <c r="BS155" s="125">
        <v>2.6</v>
      </c>
      <c r="BT155" s="125">
        <v>-0.3</v>
      </c>
      <c r="BU155" s="125">
        <v>-0.1</v>
      </c>
      <c r="BV155" s="125">
        <v>-0.1</v>
      </c>
      <c r="BW155" s="125">
        <v>-0.1</v>
      </c>
      <c r="BX155" s="125">
        <v>0.1</v>
      </c>
      <c r="BY155" s="125">
        <v>0</v>
      </c>
      <c r="BZ155" s="125">
        <v>0</v>
      </c>
      <c r="CA155" s="125">
        <v>-0.3</v>
      </c>
      <c r="CB155" s="254">
        <v>1.4</v>
      </c>
      <c r="CC155" s="254">
        <v>-0.1</v>
      </c>
      <c r="CD155" s="254">
        <v>-1.3</v>
      </c>
      <c r="CE155" s="254">
        <v>-0.6</v>
      </c>
      <c r="CF155" s="254">
        <v>-0.4</v>
      </c>
      <c r="CG155" s="254">
        <v>-0.3</v>
      </c>
      <c r="CH155" s="254">
        <v>-0.3</v>
      </c>
      <c r="CI155" s="254">
        <v>0</v>
      </c>
      <c r="CJ155" s="254">
        <v>-0.5</v>
      </c>
      <c r="CK155" s="254">
        <v>2.1</v>
      </c>
      <c r="CL155" s="254">
        <v>0</v>
      </c>
      <c r="CM155" s="254">
        <v>-0.1</v>
      </c>
      <c r="CN155" s="254">
        <v>-0.3</v>
      </c>
      <c r="CO155" s="254">
        <v>-0.1</v>
      </c>
      <c r="CP155" s="254">
        <v>0</v>
      </c>
      <c r="CQ155" s="254">
        <v>0.3</v>
      </c>
      <c r="CR155" s="254">
        <v>0.1</v>
      </c>
      <c r="CS155" s="254">
        <v>-0.2</v>
      </c>
      <c r="CT155" s="254">
        <v>0.7</v>
      </c>
      <c r="CU155" s="254">
        <v>0.1</v>
      </c>
      <c r="CV155" s="209"/>
    </row>
    <row r="156" spans="1:100" s="105" customFormat="1">
      <c r="A156" s="205"/>
      <c r="B156" s="205"/>
      <c r="C156" s="205"/>
      <c r="D156" s="205" t="s">
        <v>211</v>
      </c>
      <c r="E156" s="205">
        <v>-0.2</v>
      </c>
      <c r="F156" s="205">
        <v>-0.1</v>
      </c>
      <c r="G156" s="205">
        <v>-0.2</v>
      </c>
      <c r="H156" s="205">
        <v>0</v>
      </c>
      <c r="I156" s="205">
        <f t="shared" si="6"/>
        <v>0.2</v>
      </c>
      <c r="J156" s="205"/>
      <c r="K156" s="205"/>
      <c r="L156" s="241"/>
      <c r="M156" s="251"/>
      <c r="N156" s="251"/>
      <c r="O156" s="251"/>
      <c r="P156" s="252"/>
      <c r="Q156" s="248"/>
      <c r="R156" s="253"/>
      <c r="S156" s="253"/>
      <c r="T156" s="253"/>
      <c r="U156" s="253"/>
      <c r="V156" s="253"/>
      <c r="W156" s="253"/>
      <c r="X156" s="253"/>
      <c r="Y156" s="251"/>
      <c r="Z156" s="226">
        <v>39872</v>
      </c>
      <c r="AA156" s="227">
        <v>18.75</v>
      </c>
      <c r="AB156" s="227">
        <v>-54.78</v>
      </c>
      <c r="AC156" s="227">
        <v>-18.329999999999998</v>
      </c>
      <c r="AD156" s="227">
        <v>-17.37</v>
      </c>
      <c r="AE156" s="227">
        <v>1.51</v>
      </c>
      <c r="AF156" s="227">
        <v>-2.75</v>
      </c>
      <c r="AG156" s="227">
        <v>2.77</v>
      </c>
      <c r="AH156" s="227">
        <v>1.18</v>
      </c>
      <c r="AI156" s="227">
        <v>0.35</v>
      </c>
      <c r="AJ156" s="227">
        <v>-2.37</v>
      </c>
      <c r="AK156" s="227">
        <v>-0.26</v>
      </c>
      <c r="AL156" s="227">
        <v>0.48</v>
      </c>
      <c r="AM156" s="227">
        <v>0.64</v>
      </c>
      <c r="AN156" s="227">
        <v>1.63</v>
      </c>
      <c r="AO156" s="227">
        <v>-2.39</v>
      </c>
      <c r="AP156" s="227">
        <v>1.54</v>
      </c>
      <c r="AQ156" s="227">
        <v>1.23</v>
      </c>
      <c r="AR156" s="227">
        <v>-10.93</v>
      </c>
      <c r="AS156" s="227">
        <v>-9.92</v>
      </c>
      <c r="AT156" s="227">
        <v>0.95</v>
      </c>
      <c r="AU156" s="227">
        <v>-15.95</v>
      </c>
      <c r="AV156" s="227">
        <v>0</v>
      </c>
      <c r="AW156" s="227">
        <v>4.1100000000000003</v>
      </c>
      <c r="AX156" s="227">
        <v>-8.91</v>
      </c>
      <c r="AY156" s="227">
        <v>-25.03</v>
      </c>
      <c r="AZ156" s="227">
        <v>0.56000000000000005</v>
      </c>
      <c r="BA156" s="227">
        <v>1.59</v>
      </c>
      <c r="BB156" s="227">
        <v>2.02</v>
      </c>
      <c r="BC156" s="227">
        <v>0</v>
      </c>
      <c r="BD156" s="227">
        <v>1.1399999999999999</v>
      </c>
      <c r="BE156" s="227">
        <v>-6.44</v>
      </c>
      <c r="BF156" s="227">
        <v>-3.89</v>
      </c>
      <c r="BG156" s="227">
        <v>-0.65</v>
      </c>
      <c r="BH156" s="227">
        <v>1.87</v>
      </c>
      <c r="BI156" s="227">
        <v>-11.59</v>
      </c>
      <c r="BJ156" s="227">
        <v>0</v>
      </c>
      <c r="BK156" s="227">
        <v>3.36</v>
      </c>
      <c r="BL156" s="227">
        <v>1.7</v>
      </c>
      <c r="BM156" s="227">
        <v>2.2599999999999998</v>
      </c>
      <c r="BN156" s="228"/>
      <c r="BO156" s="124">
        <v>46022</v>
      </c>
      <c r="BP156" s="125">
        <v>1.3</v>
      </c>
      <c r="BQ156" s="125">
        <v>-1.3</v>
      </c>
      <c r="BR156" s="125">
        <v>0</v>
      </c>
      <c r="BS156" s="125">
        <v>3.7</v>
      </c>
      <c r="BT156" s="125">
        <v>-0.3</v>
      </c>
      <c r="BU156" s="125">
        <v>-0.2</v>
      </c>
      <c r="BV156" s="125">
        <v>-0.2</v>
      </c>
      <c r="BW156" s="125">
        <v>-0.1</v>
      </c>
      <c r="BX156" s="125">
        <v>0</v>
      </c>
      <c r="BY156" s="125">
        <v>-0.1</v>
      </c>
      <c r="BZ156" s="125">
        <v>0.2</v>
      </c>
      <c r="CA156" s="125">
        <v>-0.2</v>
      </c>
      <c r="CB156" s="254">
        <v>0.4</v>
      </c>
      <c r="CC156" s="254">
        <v>0</v>
      </c>
      <c r="CD156" s="254">
        <v>-0.6</v>
      </c>
      <c r="CE156" s="254">
        <v>0</v>
      </c>
      <c r="CF156" s="254">
        <v>-0.2</v>
      </c>
      <c r="CG156" s="254">
        <v>-0.4</v>
      </c>
      <c r="CH156" s="254">
        <v>-0.2</v>
      </c>
      <c r="CI156" s="254">
        <v>0.1</v>
      </c>
      <c r="CJ156" s="254">
        <v>-0.1</v>
      </c>
      <c r="CK156" s="254">
        <v>2.8</v>
      </c>
      <c r="CL156" s="254">
        <v>0.2</v>
      </c>
      <c r="CM156" s="254">
        <v>0</v>
      </c>
      <c r="CN156" s="254">
        <v>0</v>
      </c>
      <c r="CO156" s="254">
        <v>-0.1</v>
      </c>
      <c r="CP156" s="254">
        <v>-0.1</v>
      </c>
      <c r="CQ156" s="254">
        <v>0.4</v>
      </c>
      <c r="CR156" s="254">
        <v>-0.1</v>
      </c>
      <c r="CS156" s="254">
        <v>1</v>
      </c>
      <c r="CT156" s="254">
        <v>1.2</v>
      </c>
      <c r="CU156" s="254">
        <v>0</v>
      </c>
      <c r="CV156" s="209"/>
    </row>
    <row r="157" spans="1:100" s="105" customFormat="1">
      <c r="A157" s="205"/>
      <c r="B157" s="205"/>
      <c r="C157" s="205"/>
      <c r="D157" s="205" t="s">
        <v>215</v>
      </c>
      <c r="E157" s="205">
        <v>-0.2</v>
      </c>
      <c r="F157" s="205">
        <v>1.2</v>
      </c>
      <c r="G157" s="205">
        <v>1.1000000000000001</v>
      </c>
      <c r="H157" s="205">
        <v>0</v>
      </c>
      <c r="I157" s="205">
        <f t="shared" si="6"/>
        <v>0.2</v>
      </c>
      <c r="J157" s="205"/>
      <c r="K157" s="205"/>
      <c r="L157" s="241"/>
      <c r="M157" s="251"/>
      <c r="N157" s="251"/>
      <c r="O157" s="251"/>
      <c r="P157" s="252"/>
      <c r="Q157" s="248"/>
      <c r="R157" s="253"/>
      <c r="S157" s="253"/>
      <c r="T157" s="253"/>
      <c r="U157" s="253"/>
      <c r="V157" s="253"/>
      <c r="W157" s="253"/>
      <c r="X157" s="253"/>
      <c r="Y157" s="251"/>
      <c r="Z157" s="226">
        <v>39903</v>
      </c>
      <c r="AA157" s="227">
        <v>13.94</v>
      </c>
      <c r="AB157" s="227">
        <v>-54.22</v>
      </c>
      <c r="AC157" s="227">
        <v>-25.05</v>
      </c>
      <c r="AD157" s="227">
        <v>-20.8</v>
      </c>
      <c r="AE157" s="227">
        <v>1.41</v>
      </c>
      <c r="AF157" s="227">
        <v>-5.79</v>
      </c>
      <c r="AG157" s="227">
        <v>1.95</v>
      </c>
      <c r="AH157" s="227">
        <v>0.93</v>
      </c>
      <c r="AI157" s="227">
        <v>0.43</v>
      </c>
      <c r="AJ157" s="227">
        <v>-2.66</v>
      </c>
      <c r="AK157" s="227">
        <v>-0.44</v>
      </c>
      <c r="AL157" s="227">
        <v>-0.76</v>
      </c>
      <c r="AM157" s="227">
        <v>-0.57999999999999996</v>
      </c>
      <c r="AN157" s="227">
        <v>0.64</v>
      </c>
      <c r="AO157" s="227">
        <v>-4.0199999999999996</v>
      </c>
      <c r="AP157" s="227">
        <v>1.25</v>
      </c>
      <c r="AQ157" s="227">
        <v>0.68</v>
      </c>
      <c r="AR157" s="227">
        <v>-12.55</v>
      </c>
      <c r="AS157" s="227">
        <v>-11.36</v>
      </c>
      <c r="AT157" s="227">
        <v>0.74</v>
      </c>
      <c r="AU157" s="227">
        <v>-15.65</v>
      </c>
      <c r="AV157" s="227">
        <v>0</v>
      </c>
      <c r="AW157" s="227">
        <v>2.5299999999999998</v>
      </c>
      <c r="AX157" s="227">
        <v>-15.03</v>
      </c>
      <c r="AY157" s="227">
        <v>-28.65</v>
      </c>
      <c r="AZ157" s="227">
        <v>-1.7</v>
      </c>
      <c r="BA157" s="227">
        <v>0.66</v>
      </c>
      <c r="BB157" s="227">
        <v>1.45</v>
      </c>
      <c r="BC157" s="227">
        <v>0</v>
      </c>
      <c r="BD157" s="227">
        <v>0.4</v>
      </c>
      <c r="BE157" s="227">
        <v>-6.86</v>
      </c>
      <c r="BF157" s="227">
        <v>-4.2300000000000004</v>
      </c>
      <c r="BG157" s="227">
        <v>-0.54</v>
      </c>
      <c r="BH157" s="227">
        <v>1.31</v>
      </c>
      <c r="BI157" s="227">
        <v>-14.96</v>
      </c>
      <c r="BJ157" s="227">
        <v>0</v>
      </c>
      <c r="BK157" s="227">
        <v>3.48</v>
      </c>
      <c r="BL157" s="227">
        <v>0.88</v>
      </c>
      <c r="BM157" s="227">
        <v>3.04</v>
      </c>
      <c r="BN157" s="228"/>
      <c r="BO157" s="124">
        <v>46053</v>
      </c>
      <c r="BP157" s="125">
        <v>-3.2</v>
      </c>
      <c r="BQ157" s="125">
        <v>-2.2000000000000002</v>
      </c>
      <c r="BR157" s="125">
        <v>0.4</v>
      </c>
      <c r="BS157" s="125">
        <v>5.7</v>
      </c>
      <c r="BT157" s="125">
        <v>-0.1</v>
      </c>
      <c r="BU157" s="125">
        <v>0.3</v>
      </c>
      <c r="BV157" s="125">
        <v>-0.1</v>
      </c>
      <c r="BW157" s="125">
        <v>-1.4</v>
      </c>
      <c r="BX157" s="125">
        <v>0.1</v>
      </c>
      <c r="BY157" s="125">
        <v>-0.2</v>
      </c>
      <c r="BZ157" s="125">
        <v>-0.5</v>
      </c>
      <c r="CA157" s="125">
        <v>-0.1</v>
      </c>
      <c r="CB157" s="254">
        <v>-1.7</v>
      </c>
      <c r="CC157" s="254">
        <v>-0.2</v>
      </c>
      <c r="CD157" s="254">
        <v>-2.5</v>
      </c>
      <c r="CE157" s="254">
        <v>0.6</v>
      </c>
      <c r="CF157" s="254">
        <v>-0.9</v>
      </c>
      <c r="CG157" s="254">
        <v>0.4</v>
      </c>
      <c r="CH157" s="254">
        <v>-0.5</v>
      </c>
      <c r="CI157" s="254">
        <v>0</v>
      </c>
      <c r="CJ157" s="254">
        <v>0.2</v>
      </c>
      <c r="CK157" s="254">
        <v>5.2</v>
      </c>
      <c r="CL157" s="254">
        <v>0.3</v>
      </c>
      <c r="CM157" s="254">
        <v>0</v>
      </c>
      <c r="CN157" s="254">
        <v>0.1</v>
      </c>
      <c r="CO157" s="254">
        <v>0</v>
      </c>
      <c r="CP157" s="254">
        <v>0.1</v>
      </c>
      <c r="CQ157" s="254">
        <v>1.2</v>
      </c>
      <c r="CR157" s="254">
        <v>0.5</v>
      </c>
      <c r="CS157" s="254">
        <v>0.1</v>
      </c>
      <c r="CT157" s="254">
        <v>0</v>
      </c>
      <c r="CU157" s="254">
        <v>0.1</v>
      </c>
      <c r="CV157" s="209"/>
    </row>
    <row r="158" spans="1:100" s="105" customFormat="1">
      <c r="A158" s="205"/>
      <c r="B158" s="205"/>
      <c r="C158" s="205"/>
      <c r="D158" s="205" t="s">
        <v>303</v>
      </c>
      <c r="E158" s="205">
        <v>-0.6</v>
      </c>
      <c r="F158" s="205">
        <v>-0.2</v>
      </c>
      <c r="G158" s="205">
        <v>-0.3</v>
      </c>
      <c r="H158" s="205">
        <v>-0.4</v>
      </c>
      <c r="I158" s="205">
        <f t="shared" si="6"/>
        <v>0.19999999999999996</v>
      </c>
      <c r="J158" s="205"/>
      <c r="K158" s="205"/>
      <c r="L158" s="241"/>
      <c r="M158" s="251"/>
      <c r="N158" s="251"/>
      <c r="O158" s="251"/>
      <c r="P158" s="252"/>
      <c r="Q158" s="248"/>
      <c r="R158" s="253"/>
      <c r="S158" s="253"/>
      <c r="T158" s="253"/>
      <c r="U158" s="253"/>
      <c r="V158" s="253"/>
      <c r="W158" s="253"/>
      <c r="X158" s="253"/>
      <c r="Y158" s="251"/>
      <c r="Z158" s="226">
        <v>39933</v>
      </c>
      <c r="AA158" s="227">
        <v>8.66</v>
      </c>
      <c r="AB158" s="227">
        <v>-52.19</v>
      </c>
      <c r="AC158" s="227">
        <v>-30.78</v>
      </c>
      <c r="AD158" s="227">
        <v>-19.059999999999999</v>
      </c>
      <c r="AE158" s="227">
        <v>-0.38</v>
      </c>
      <c r="AF158" s="227">
        <v>-6.49</v>
      </c>
      <c r="AG158" s="227">
        <v>1.18</v>
      </c>
      <c r="AH158" s="227">
        <v>0.39</v>
      </c>
      <c r="AI158" s="227">
        <v>0.78</v>
      </c>
      <c r="AJ158" s="227">
        <v>-2.89</v>
      </c>
      <c r="AK158" s="227">
        <v>-0.23</v>
      </c>
      <c r="AL158" s="227">
        <v>-1.53</v>
      </c>
      <c r="AM158" s="227">
        <v>-0.94</v>
      </c>
      <c r="AN158" s="227">
        <v>0.14000000000000001</v>
      </c>
      <c r="AO158" s="227">
        <v>-5.08</v>
      </c>
      <c r="AP158" s="227">
        <v>0.71</v>
      </c>
      <c r="AQ158" s="227">
        <v>-0.55000000000000004</v>
      </c>
      <c r="AR158" s="227">
        <v>-11.57</v>
      </c>
      <c r="AS158" s="227">
        <v>-12.37</v>
      </c>
      <c r="AT158" s="227">
        <v>0.49</v>
      </c>
      <c r="AU158" s="227">
        <v>-14.39</v>
      </c>
      <c r="AV158" s="227">
        <v>0</v>
      </c>
      <c r="AW158" s="227">
        <v>1.76</v>
      </c>
      <c r="AX158" s="227">
        <v>-18.690000000000001</v>
      </c>
      <c r="AY158" s="227">
        <v>-25.69</v>
      </c>
      <c r="AZ158" s="227">
        <v>-2.98</v>
      </c>
      <c r="BA158" s="227">
        <v>-0.33</v>
      </c>
      <c r="BB158" s="227">
        <v>0.7</v>
      </c>
      <c r="BC158" s="227">
        <v>0</v>
      </c>
      <c r="BD158" s="227">
        <v>0.22</v>
      </c>
      <c r="BE158" s="227">
        <v>-6.23</v>
      </c>
      <c r="BF158" s="227">
        <v>-4.95</v>
      </c>
      <c r="BG158" s="227">
        <v>-1.1100000000000001</v>
      </c>
      <c r="BH158" s="227">
        <v>0.17</v>
      </c>
      <c r="BI158" s="227">
        <v>-18.239999999999998</v>
      </c>
      <c r="BJ158" s="227">
        <v>0</v>
      </c>
      <c r="BK158" s="227">
        <v>3.43</v>
      </c>
      <c r="BL158" s="227">
        <v>0.83</v>
      </c>
      <c r="BM158" s="227">
        <v>2.2599999999999998</v>
      </c>
      <c r="BN158" s="228"/>
      <c r="BO158" s="124">
        <v>46081</v>
      </c>
      <c r="BP158" s="125">
        <v>-0.5</v>
      </c>
      <c r="BQ158" s="125">
        <v>5.0999999999999996</v>
      </c>
      <c r="BR158" s="125">
        <v>-0.8</v>
      </c>
      <c r="BS158" s="125">
        <v>7.1</v>
      </c>
      <c r="BT158" s="125">
        <v>-0.6</v>
      </c>
      <c r="BU158" s="125">
        <v>0.2</v>
      </c>
      <c r="BV158" s="125">
        <v>-0.5</v>
      </c>
      <c r="BW158" s="125">
        <v>0</v>
      </c>
      <c r="BX158" s="125">
        <v>0</v>
      </c>
      <c r="BY158" s="125">
        <v>0</v>
      </c>
      <c r="BZ158" s="125">
        <v>-0.6</v>
      </c>
      <c r="CA158" s="125">
        <v>0.1</v>
      </c>
      <c r="CB158" s="254">
        <v>-0.9</v>
      </c>
      <c r="CC158" s="254">
        <v>-0.3</v>
      </c>
      <c r="CD158" s="254">
        <v>0.4</v>
      </c>
      <c r="CE158" s="254">
        <v>1.3</v>
      </c>
      <c r="CF158" s="254">
        <v>-0.6</v>
      </c>
      <c r="CG158" s="254">
        <v>0.6</v>
      </c>
      <c r="CH158" s="254">
        <v>-0.3</v>
      </c>
      <c r="CI158" s="254">
        <v>-0.2</v>
      </c>
      <c r="CJ158" s="254">
        <v>0.1</v>
      </c>
      <c r="CK158" s="254">
        <v>4.5999999999999996</v>
      </c>
      <c r="CL158" s="254">
        <v>0.3</v>
      </c>
      <c r="CM158" s="254">
        <v>-0.1</v>
      </c>
      <c r="CN158" s="254">
        <v>-0.1</v>
      </c>
      <c r="CO158" s="254">
        <v>-0.2</v>
      </c>
      <c r="CP158" s="254">
        <v>0</v>
      </c>
      <c r="CQ158" s="254">
        <v>1.2</v>
      </c>
      <c r="CR158" s="254">
        <v>0.6</v>
      </c>
      <c r="CS158" s="254">
        <v>-3.9</v>
      </c>
      <c r="CT158" s="254">
        <v>0</v>
      </c>
      <c r="CU158" s="254">
        <v>-0.1</v>
      </c>
      <c r="CV158" s="209"/>
    </row>
    <row r="159" spans="1:100" s="105" customFormat="1">
      <c r="A159" s="205"/>
      <c r="B159" s="205"/>
      <c r="C159" s="205"/>
      <c r="D159" s="205" t="s">
        <v>190</v>
      </c>
      <c r="E159" s="205">
        <v>-0.5</v>
      </c>
      <c r="F159" s="205">
        <v>0.2</v>
      </c>
      <c r="G159" s="205">
        <v>-0.1</v>
      </c>
      <c r="H159" s="205">
        <v>-0.4</v>
      </c>
      <c r="I159" s="205">
        <f t="shared" si="6"/>
        <v>9.9999999999999978E-2</v>
      </c>
      <c r="J159" s="205"/>
      <c r="K159" s="205"/>
      <c r="L159" s="241"/>
      <c r="M159" s="251"/>
      <c r="N159" s="251"/>
      <c r="O159" s="251"/>
      <c r="P159" s="252"/>
      <c r="Q159" s="248"/>
      <c r="R159" s="253"/>
      <c r="S159" s="253"/>
      <c r="T159" s="253"/>
      <c r="U159" s="253"/>
      <c r="V159" s="253"/>
      <c r="W159" s="253"/>
      <c r="X159" s="253"/>
      <c r="Y159" s="251"/>
      <c r="Z159" s="226">
        <v>39964</v>
      </c>
      <c r="AA159" s="227">
        <v>5.54</v>
      </c>
      <c r="AB159" s="227">
        <v>-49.33</v>
      </c>
      <c r="AC159" s="227">
        <v>-34.56</v>
      </c>
      <c r="AD159" s="227">
        <v>-18.46</v>
      </c>
      <c r="AE159" s="227">
        <v>-0.78</v>
      </c>
      <c r="AF159" s="227">
        <v>-6.58</v>
      </c>
      <c r="AG159" s="227">
        <v>0.91</v>
      </c>
      <c r="AH159" s="227">
        <v>0.17</v>
      </c>
      <c r="AI159" s="227">
        <v>0.24</v>
      </c>
      <c r="AJ159" s="227">
        <v>-2.91</v>
      </c>
      <c r="AK159" s="227">
        <v>-0.03</v>
      </c>
      <c r="AL159" s="227">
        <v>-1.68</v>
      </c>
      <c r="AM159" s="227">
        <v>-1.02</v>
      </c>
      <c r="AN159" s="227">
        <v>-0.43</v>
      </c>
      <c r="AO159" s="227">
        <v>-6.28</v>
      </c>
      <c r="AP159" s="227">
        <v>0.11</v>
      </c>
      <c r="AQ159" s="227">
        <v>-0.2</v>
      </c>
      <c r="AR159" s="227">
        <v>-12.38</v>
      </c>
      <c r="AS159" s="227">
        <v>-13.1</v>
      </c>
      <c r="AT159" s="227">
        <v>0.23</v>
      </c>
      <c r="AU159" s="227">
        <v>-12.5</v>
      </c>
      <c r="AV159" s="227">
        <v>0</v>
      </c>
      <c r="AW159" s="227">
        <v>0.99</v>
      </c>
      <c r="AX159" s="227">
        <v>-22.36</v>
      </c>
      <c r="AY159" s="227">
        <v>-23.9</v>
      </c>
      <c r="AZ159" s="227">
        <v>-4.6100000000000003</v>
      </c>
      <c r="BA159" s="227">
        <v>-1.35</v>
      </c>
      <c r="BB159" s="227">
        <v>0.08</v>
      </c>
      <c r="BC159" s="227">
        <v>0</v>
      </c>
      <c r="BD159" s="227">
        <v>-0.17</v>
      </c>
      <c r="BE159" s="227">
        <v>-6.72</v>
      </c>
      <c r="BF159" s="227">
        <v>-5.25</v>
      </c>
      <c r="BG159" s="227">
        <v>-1.18</v>
      </c>
      <c r="BH159" s="227">
        <v>0.25</v>
      </c>
      <c r="BI159" s="227">
        <v>-18.45</v>
      </c>
      <c r="BJ159" s="227">
        <v>0</v>
      </c>
      <c r="BK159" s="227">
        <v>3.18</v>
      </c>
      <c r="BL159" s="227">
        <v>-0.6</v>
      </c>
      <c r="BM159" s="227">
        <v>3.31</v>
      </c>
      <c r="BN159" s="228"/>
      <c r="BO159" s="124">
        <v>46112</v>
      </c>
      <c r="BP159" s="125">
        <v>0.1</v>
      </c>
      <c r="BQ159" s="125">
        <v>15.8</v>
      </c>
      <c r="BR159" s="125">
        <v>-0.9</v>
      </c>
      <c r="BS159" s="125">
        <v>5.4</v>
      </c>
      <c r="BT159" s="125">
        <v>0.4</v>
      </c>
      <c r="BU159" s="125">
        <v>-0.1</v>
      </c>
      <c r="BV159" s="125">
        <v>0.2</v>
      </c>
      <c r="BW159" s="125">
        <v>0</v>
      </c>
      <c r="BX159" s="125">
        <v>0</v>
      </c>
      <c r="BY159" s="125">
        <v>0.5</v>
      </c>
      <c r="BZ159" s="125">
        <v>-0.2</v>
      </c>
      <c r="CA159" s="125">
        <v>-0.2</v>
      </c>
      <c r="CB159" s="254">
        <v>0</v>
      </c>
      <c r="CC159" s="254">
        <v>-0.1</v>
      </c>
      <c r="CD159" s="254">
        <v>5.8</v>
      </c>
      <c r="CE159" s="254">
        <v>3.6</v>
      </c>
      <c r="CF159" s="254">
        <v>-0.1</v>
      </c>
      <c r="CG159" s="254">
        <v>3.4</v>
      </c>
      <c r="CH159" s="254">
        <v>0.6</v>
      </c>
      <c r="CI159" s="254">
        <v>-0.3</v>
      </c>
      <c r="CJ159" s="254">
        <v>0.3</v>
      </c>
      <c r="CK159" s="254">
        <v>1</v>
      </c>
      <c r="CL159" s="254">
        <v>0.3</v>
      </c>
      <c r="CM159" s="254">
        <v>-0.2</v>
      </c>
      <c r="CN159" s="254">
        <v>0</v>
      </c>
      <c r="CO159" s="254">
        <v>-0.5</v>
      </c>
      <c r="CP159" s="254">
        <v>0</v>
      </c>
      <c r="CQ159" s="254">
        <v>1.1000000000000001</v>
      </c>
      <c r="CR159" s="254">
        <v>0.7</v>
      </c>
      <c r="CS159" s="254">
        <v>1.4</v>
      </c>
      <c r="CT159" s="254">
        <v>0</v>
      </c>
      <c r="CU159" s="254">
        <v>0.2</v>
      </c>
      <c r="CV159" s="209"/>
    </row>
    <row r="160" spans="1:100" s="105" customFormat="1">
      <c r="A160" s="205"/>
      <c r="B160" s="256">
        <v>5</v>
      </c>
      <c r="C160" s="205"/>
      <c r="D160" s="205" t="s">
        <v>189</v>
      </c>
      <c r="E160" s="205">
        <v>0.1</v>
      </c>
      <c r="F160" s="205">
        <v>-0.6</v>
      </c>
      <c r="G160" s="205">
        <v>0.4</v>
      </c>
      <c r="H160" s="205">
        <v>0.1</v>
      </c>
      <c r="I160" s="205">
        <f t="shared" si="6"/>
        <v>0</v>
      </c>
      <c r="J160" s="205"/>
      <c r="K160" s="205"/>
      <c r="L160" s="241"/>
      <c r="M160" s="251"/>
      <c r="N160" s="251"/>
      <c r="O160" s="251"/>
      <c r="P160" s="252"/>
      <c r="Q160" s="248"/>
      <c r="R160" s="253"/>
      <c r="S160" s="253"/>
      <c r="T160" s="253"/>
      <c r="U160" s="253"/>
      <c r="V160" s="253"/>
      <c r="W160" s="253"/>
      <c r="X160" s="253"/>
      <c r="Y160" s="251"/>
      <c r="Z160" s="226">
        <v>39994</v>
      </c>
      <c r="AA160" s="227">
        <v>0.2</v>
      </c>
      <c r="AB160" s="227">
        <v>-48.1</v>
      </c>
      <c r="AC160" s="227">
        <v>-37.229999999999997</v>
      </c>
      <c r="AD160" s="227">
        <v>-16.46</v>
      </c>
      <c r="AE160" s="227">
        <v>-3.19</v>
      </c>
      <c r="AF160" s="227">
        <v>-7.27</v>
      </c>
      <c r="AG160" s="227">
        <v>0.36</v>
      </c>
      <c r="AH160" s="227">
        <v>0.12</v>
      </c>
      <c r="AI160" s="227">
        <v>0.74</v>
      </c>
      <c r="AJ160" s="227">
        <v>-2.87</v>
      </c>
      <c r="AK160" s="227">
        <v>-0.05</v>
      </c>
      <c r="AL160" s="227">
        <v>-1.79</v>
      </c>
      <c r="AM160" s="227">
        <v>-1.41</v>
      </c>
      <c r="AN160" s="227">
        <v>-0.41</v>
      </c>
      <c r="AO160" s="227">
        <v>-7.8</v>
      </c>
      <c r="AP160" s="227">
        <v>-0.18</v>
      </c>
      <c r="AQ160" s="227">
        <v>-1.1000000000000001</v>
      </c>
      <c r="AR160" s="227">
        <v>-10.41</v>
      </c>
      <c r="AS160" s="227">
        <v>-15.75</v>
      </c>
      <c r="AT160" s="227">
        <v>-0.41</v>
      </c>
      <c r="AU160" s="227">
        <v>-12.57</v>
      </c>
      <c r="AV160" s="227">
        <v>0</v>
      </c>
      <c r="AW160" s="227">
        <v>-0.32</v>
      </c>
      <c r="AX160" s="227">
        <v>-24.77</v>
      </c>
      <c r="AY160" s="227">
        <v>-24.9</v>
      </c>
      <c r="AZ160" s="227">
        <v>-5.59</v>
      </c>
      <c r="BA160" s="227">
        <v>-2.17</v>
      </c>
      <c r="BB160" s="227">
        <v>-0.55000000000000004</v>
      </c>
      <c r="BC160" s="227">
        <v>0</v>
      </c>
      <c r="BD160" s="227">
        <v>-0.26</v>
      </c>
      <c r="BE160" s="227">
        <v>-6.72</v>
      </c>
      <c r="BF160" s="227">
        <v>-5.19</v>
      </c>
      <c r="BG160" s="227">
        <v>-1.47</v>
      </c>
      <c r="BH160" s="227">
        <v>0.16</v>
      </c>
      <c r="BI160" s="227">
        <v>-19.28</v>
      </c>
      <c r="BJ160" s="227">
        <v>0</v>
      </c>
      <c r="BK160" s="227">
        <v>3.35</v>
      </c>
      <c r="BL160" s="227">
        <v>-0.89</v>
      </c>
      <c r="BM160" s="227">
        <v>2.95</v>
      </c>
      <c r="BN160" s="228"/>
      <c r="BO160" s="124">
        <v>46142</v>
      </c>
      <c r="BP160" s="125">
        <v>1.9</v>
      </c>
      <c r="BQ160" s="125">
        <v>18.5</v>
      </c>
      <c r="BR160" s="125">
        <v>0.4</v>
      </c>
      <c r="BS160" s="125">
        <v>3</v>
      </c>
      <c r="BT160" s="125">
        <v>0.1</v>
      </c>
      <c r="BU160" s="125">
        <v>-0.4</v>
      </c>
      <c r="BV160" s="125">
        <v>0.4</v>
      </c>
      <c r="BW160" s="125">
        <v>-0.7</v>
      </c>
      <c r="BX160" s="125">
        <v>0</v>
      </c>
      <c r="BY160" s="125">
        <v>0.7</v>
      </c>
      <c r="BZ160" s="125">
        <v>-0.1</v>
      </c>
      <c r="CA160" s="125">
        <v>0</v>
      </c>
      <c r="CB160" s="254">
        <v>-0.1</v>
      </c>
      <c r="CC160" s="254">
        <v>-0.1</v>
      </c>
      <c r="CD160" s="254">
        <v>16.399999999999999</v>
      </c>
      <c r="CE160" s="254">
        <v>8.3000000000000007</v>
      </c>
      <c r="CF160" s="254">
        <v>-0.4</v>
      </c>
      <c r="CG160" s="254">
        <v>5.6</v>
      </c>
      <c r="CH160" s="254">
        <v>1.7</v>
      </c>
      <c r="CI160" s="254">
        <v>-0.4</v>
      </c>
      <c r="CJ160" s="254">
        <v>0.6</v>
      </c>
      <c r="CK160" s="254">
        <v>0.2</v>
      </c>
      <c r="CL160" s="254">
        <v>0</v>
      </c>
      <c r="CM160" s="254">
        <v>0</v>
      </c>
      <c r="CN160" s="254">
        <v>-0.2</v>
      </c>
      <c r="CO160" s="254">
        <v>0.1</v>
      </c>
      <c r="CP160" s="254">
        <v>0</v>
      </c>
      <c r="CQ160" s="254">
        <v>0.3</v>
      </c>
      <c r="CR160" s="254">
        <v>0.6</v>
      </c>
      <c r="CS160" s="254">
        <v>-0.7</v>
      </c>
      <c r="CT160" s="254">
        <v>0.8</v>
      </c>
      <c r="CU160" s="254">
        <v>0</v>
      </c>
      <c r="CV160" s="209"/>
    </row>
    <row r="161" spans="1:100" s="105" customFormat="1">
      <c r="A161" s="205"/>
      <c r="B161" s="256" t="s">
        <v>104</v>
      </c>
      <c r="C161" s="205"/>
      <c r="D161" s="205" t="s">
        <v>204</v>
      </c>
      <c r="E161" s="205">
        <v>-0.4</v>
      </c>
      <c r="F161" s="205">
        <v>-0.6</v>
      </c>
      <c r="G161" s="205">
        <v>-0.1</v>
      </c>
      <c r="H161" s="205">
        <v>-0.4</v>
      </c>
      <c r="I161" s="205">
        <f t="shared" si="6"/>
        <v>0</v>
      </c>
      <c r="J161" s="205"/>
      <c r="K161" s="205"/>
      <c r="L161" s="241"/>
      <c r="M161" s="251"/>
      <c r="N161" s="251"/>
      <c r="O161" s="251"/>
      <c r="P161" s="252"/>
      <c r="Q161" s="248"/>
      <c r="R161" s="253"/>
      <c r="S161" s="253"/>
      <c r="T161" s="253"/>
      <c r="U161" s="253"/>
      <c r="V161" s="253"/>
      <c r="W161" s="253"/>
      <c r="X161" s="253"/>
      <c r="Y161" s="251"/>
      <c r="Z161" s="226">
        <v>40025</v>
      </c>
      <c r="AA161" s="227">
        <v>-6.01</v>
      </c>
      <c r="AB161" s="227">
        <v>-42.93</v>
      </c>
      <c r="AC161" s="227">
        <v>-35.93</v>
      </c>
      <c r="AD161" s="227">
        <v>-16.079999999999998</v>
      </c>
      <c r="AE161" s="227">
        <v>-4.03</v>
      </c>
      <c r="AF161" s="227">
        <v>-7.48</v>
      </c>
      <c r="AG161" s="227">
        <v>0.03</v>
      </c>
      <c r="AH161" s="227">
        <v>0.52</v>
      </c>
      <c r="AI161" s="227">
        <v>0.49</v>
      </c>
      <c r="AJ161" s="227">
        <v>-2.83</v>
      </c>
      <c r="AK161" s="227">
        <v>-0.31</v>
      </c>
      <c r="AL161" s="227">
        <v>-2.61</v>
      </c>
      <c r="AM161" s="227">
        <v>-1.75</v>
      </c>
      <c r="AN161" s="227">
        <v>-0.16</v>
      </c>
      <c r="AO161" s="227">
        <v>-8.3699999999999992</v>
      </c>
      <c r="AP161" s="227">
        <v>-0.41</v>
      </c>
      <c r="AQ161" s="227">
        <v>-0.83</v>
      </c>
      <c r="AR161" s="227">
        <v>-13.89</v>
      </c>
      <c r="AS161" s="227">
        <v>-16.87</v>
      </c>
      <c r="AT161" s="227">
        <v>-0.87</v>
      </c>
      <c r="AU161" s="227">
        <v>-12.61</v>
      </c>
      <c r="AV161" s="227">
        <v>0</v>
      </c>
      <c r="AW161" s="227">
        <v>-1.8</v>
      </c>
      <c r="AX161" s="227">
        <v>-24.83</v>
      </c>
      <c r="AY161" s="227">
        <v>-23.65</v>
      </c>
      <c r="AZ161" s="227">
        <v>-5.98</v>
      </c>
      <c r="BA161" s="227">
        <v>-2.69</v>
      </c>
      <c r="BB161" s="227">
        <v>-1.1100000000000001</v>
      </c>
      <c r="BC161" s="227">
        <v>0</v>
      </c>
      <c r="BD161" s="227">
        <v>-0.64</v>
      </c>
      <c r="BE161" s="227">
        <v>-6.41</v>
      </c>
      <c r="BF161" s="227">
        <v>-4.76</v>
      </c>
      <c r="BG161" s="227">
        <v>-1.98</v>
      </c>
      <c r="BH161" s="227">
        <v>-1.05</v>
      </c>
      <c r="BI161" s="227">
        <v>-18.37</v>
      </c>
      <c r="BJ161" s="227">
        <v>0</v>
      </c>
      <c r="BK161" s="227">
        <v>2.72</v>
      </c>
      <c r="BL161" s="227">
        <v>-0.96</v>
      </c>
      <c r="BM161" s="227">
        <v>3.24</v>
      </c>
      <c r="BN161" s="228"/>
      <c r="BO161" s="124">
        <v>46173</v>
      </c>
      <c r="BP161" s="125">
        <v>3.2</v>
      </c>
      <c r="BQ161" s="125">
        <v>-0.1</v>
      </c>
      <c r="BR161" s="125">
        <v>0.9</v>
      </c>
      <c r="BS161" s="125">
        <v>-1.4</v>
      </c>
      <c r="BT161" s="125">
        <v>0.4</v>
      </c>
      <c r="BU161" s="125">
        <v>-0.4</v>
      </c>
      <c r="BV161" s="125">
        <v>0.2</v>
      </c>
      <c r="BW161" s="125">
        <v>1</v>
      </c>
      <c r="BX161" s="125">
        <v>0</v>
      </c>
      <c r="BY161" s="125">
        <v>0.7</v>
      </c>
      <c r="BZ161" s="125">
        <v>0.2</v>
      </c>
      <c r="CA161" s="125">
        <v>0</v>
      </c>
      <c r="CB161" s="254">
        <v>-0.1</v>
      </c>
      <c r="CC161" s="254">
        <v>-0.1</v>
      </c>
      <c r="CD161" s="254">
        <v>0</v>
      </c>
      <c r="CE161" s="254">
        <v>2</v>
      </c>
      <c r="CF161" s="254">
        <v>-0.4</v>
      </c>
      <c r="CG161" s="254">
        <v>1.5</v>
      </c>
      <c r="CH161" s="254">
        <v>1.5</v>
      </c>
      <c r="CI161" s="254">
        <v>-0.6</v>
      </c>
      <c r="CJ161" s="254">
        <v>1.2</v>
      </c>
      <c r="CK161" s="254">
        <v>1.1000000000000001</v>
      </c>
      <c r="CL161" s="254">
        <v>0.1</v>
      </c>
      <c r="CM161" s="254">
        <v>0</v>
      </c>
      <c r="CN161" s="254">
        <v>0</v>
      </c>
      <c r="CO161" s="254">
        <v>-0.2</v>
      </c>
      <c r="CP161" s="254">
        <v>0</v>
      </c>
      <c r="CQ161" s="254">
        <v>0</v>
      </c>
      <c r="CR161" s="254">
        <v>0.6</v>
      </c>
      <c r="CS161" s="254">
        <v>0.3</v>
      </c>
      <c r="CT161" s="254">
        <v>2.2000000000000002</v>
      </c>
      <c r="CU161" s="254">
        <v>0.2</v>
      </c>
      <c r="CV161" s="209"/>
    </row>
    <row r="162" spans="1:100" s="105" customFormat="1">
      <c r="A162" s="205"/>
      <c r="B162" s="256" t="s">
        <v>105</v>
      </c>
      <c r="C162" s="205"/>
      <c r="D162" s="205" t="s">
        <v>214</v>
      </c>
      <c r="E162" s="205">
        <v>0</v>
      </c>
      <c r="F162" s="205">
        <v>0</v>
      </c>
      <c r="G162" s="205">
        <v>0</v>
      </c>
      <c r="H162" s="205">
        <v>0</v>
      </c>
      <c r="I162" s="205">
        <f t="shared" si="6"/>
        <v>0</v>
      </c>
      <c r="J162" s="205"/>
      <c r="K162" s="205"/>
      <c r="L162" s="241"/>
      <c r="M162" s="251"/>
      <c r="N162" s="251"/>
      <c r="O162" s="251"/>
      <c r="P162" s="252"/>
      <c r="Q162" s="248"/>
      <c r="R162" s="253"/>
      <c r="S162" s="253"/>
      <c r="T162" s="253"/>
      <c r="U162" s="253"/>
      <c r="V162" s="253"/>
      <c r="W162" s="253"/>
      <c r="X162" s="253"/>
      <c r="Y162" s="251"/>
      <c r="Z162" s="226">
        <v>40056</v>
      </c>
      <c r="AA162" s="227">
        <v>-11.44</v>
      </c>
      <c r="AB162" s="227">
        <v>-44.43</v>
      </c>
      <c r="AC162" s="227">
        <v>-32.630000000000003</v>
      </c>
      <c r="AD162" s="227">
        <v>-12.03</v>
      </c>
      <c r="AE162" s="227">
        <v>-5.96</v>
      </c>
      <c r="AF162" s="227">
        <v>-5.76</v>
      </c>
      <c r="AG162" s="227">
        <v>-0.25</v>
      </c>
      <c r="AH162" s="227">
        <v>0.34</v>
      </c>
      <c r="AI162" s="227">
        <v>0.73</v>
      </c>
      <c r="AJ162" s="227">
        <v>-2.78</v>
      </c>
      <c r="AK162" s="227">
        <v>0.18</v>
      </c>
      <c r="AL162" s="227">
        <v>-2.35</v>
      </c>
      <c r="AM162" s="227">
        <v>-2.39</v>
      </c>
      <c r="AN162" s="227">
        <v>-0.14000000000000001</v>
      </c>
      <c r="AO162" s="227">
        <v>-7.93</v>
      </c>
      <c r="AP162" s="227">
        <v>-0.67</v>
      </c>
      <c r="AQ162" s="227">
        <v>0.73</v>
      </c>
      <c r="AR162" s="227">
        <v>-15.21</v>
      </c>
      <c r="AS162" s="227">
        <v>-17.18</v>
      </c>
      <c r="AT162" s="227">
        <v>-1.2</v>
      </c>
      <c r="AU162" s="227">
        <v>-9.25</v>
      </c>
      <c r="AV162" s="227">
        <v>0</v>
      </c>
      <c r="AW162" s="227">
        <v>-2.75</v>
      </c>
      <c r="AX162" s="227">
        <v>-21.32</v>
      </c>
      <c r="AY162" s="227">
        <v>-19.23</v>
      </c>
      <c r="AZ162" s="227">
        <v>-5.96</v>
      </c>
      <c r="BA162" s="227">
        <v>-3.05</v>
      </c>
      <c r="BB162" s="227">
        <v>-1.21</v>
      </c>
      <c r="BC162" s="227">
        <v>0</v>
      </c>
      <c r="BD162" s="227">
        <v>-0.81</v>
      </c>
      <c r="BE162" s="227">
        <v>-5.69</v>
      </c>
      <c r="BF162" s="227">
        <v>-4.34</v>
      </c>
      <c r="BG162" s="227">
        <v>-1.1200000000000001</v>
      </c>
      <c r="BH162" s="227">
        <v>0.81</v>
      </c>
      <c r="BI162" s="227">
        <v>-15.97</v>
      </c>
      <c r="BJ162" s="227">
        <v>0</v>
      </c>
      <c r="BK162" s="227">
        <v>1.7</v>
      </c>
      <c r="BL162" s="227">
        <v>-0.1</v>
      </c>
      <c r="BM162" s="227">
        <v>3.78</v>
      </c>
      <c r="BN162" s="228"/>
      <c r="BO162" s="124"/>
      <c r="BP162" s="125"/>
      <c r="BQ162" s="125"/>
      <c r="BR162" s="125"/>
      <c r="BS162" s="125"/>
      <c r="BT162" s="125"/>
      <c r="BU162" s="125"/>
      <c r="BV162" s="125"/>
      <c r="BW162" s="125"/>
      <c r="BX162" s="125"/>
      <c r="BY162" s="125"/>
      <c r="BZ162" s="125"/>
      <c r="CA162" s="125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  <c r="CV162" s="209"/>
    </row>
    <row r="163" spans="1:100" s="105" customFormat="1">
      <c r="A163" s="205"/>
      <c r="B163" s="256" t="s">
        <v>106</v>
      </c>
      <c r="C163" s="205"/>
      <c r="D163" s="205" t="s">
        <v>193</v>
      </c>
      <c r="E163" s="205">
        <v>0.1</v>
      </c>
      <c r="F163" s="205">
        <v>0</v>
      </c>
      <c r="G163" s="205">
        <v>0</v>
      </c>
      <c r="H163" s="205">
        <v>0</v>
      </c>
      <c r="I163" s="205">
        <f t="shared" si="6"/>
        <v>-0.1</v>
      </c>
      <c r="J163" s="205"/>
      <c r="K163" s="205"/>
      <c r="L163" s="241"/>
      <c r="M163" s="251"/>
      <c r="N163" s="251"/>
      <c r="O163" s="251"/>
      <c r="P163" s="252"/>
      <c r="Q163" s="248"/>
      <c r="R163" s="253"/>
      <c r="S163" s="253"/>
      <c r="T163" s="253"/>
      <c r="U163" s="253"/>
      <c r="V163" s="253"/>
      <c r="W163" s="253"/>
      <c r="X163" s="253"/>
      <c r="Y163" s="251"/>
      <c r="Z163" s="226">
        <v>40086</v>
      </c>
      <c r="AA163" s="227">
        <v>-11.76</v>
      </c>
      <c r="AB163" s="227">
        <v>-30.19</v>
      </c>
      <c r="AC163" s="227">
        <v>-32.840000000000003</v>
      </c>
      <c r="AD163" s="227">
        <v>-10.79</v>
      </c>
      <c r="AE163" s="227">
        <v>-6.29</v>
      </c>
      <c r="AF163" s="227">
        <v>-4.95</v>
      </c>
      <c r="AG163" s="227">
        <v>-0.63</v>
      </c>
      <c r="AH163" s="227">
        <v>0.39</v>
      </c>
      <c r="AI163" s="227">
        <v>0.23</v>
      </c>
      <c r="AJ163" s="227">
        <v>-2.4900000000000002</v>
      </c>
      <c r="AK163" s="227">
        <v>0.04</v>
      </c>
      <c r="AL163" s="227">
        <v>-2.04</v>
      </c>
      <c r="AM163" s="227">
        <v>-2.12</v>
      </c>
      <c r="AN163" s="227">
        <v>-0.03</v>
      </c>
      <c r="AO163" s="227">
        <v>-7.66</v>
      </c>
      <c r="AP163" s="227">
        <v>-1.1100000000000001</v>
      </c>
      <c r="AQ163" s="227">
        <v>-0.25</v>
      </c>
      <c r="AR163" s="227">
        <v>-11.76</v>
      </c>
      <c r="AS163" s="227">
        <v>-16.45</v>
      </c>
      <c r="AT163" s="227">
        <v>-0.88</v>
      </c>
      <c r="AU163" s="227">
        <v>-8.24</v>
      </c>
      <c r="AV163" s="227">
        <v>0</v>
      </c>
      <c r="AW163" s="227">
        <v>-3.59</v>
      </c>
      <c r="AX163" s="227">
        <v>-20.98</v>
      </c>
      <c r="AY163" s="227">
        <v>-13.78</v>
      </c>
      <c r="AZ163" s="227">
        <v>-5.45</v>
      </c>
      <c r="BA163" s="227">
        <v>-3.24</v>
      </c>
      <c r="BB163" s="227">
        <v>-1</v>
      </c>
      <c r="BC163" s="227">
        <v>0</v>
      </c>
      <c r="BD163" s="227">
        <v>-0.74</v>
      </c>
      <c r="BE163" s="227">
        <v>-4.9800000000000004</v>
      </c>
      <c r="BF163" s="227">
        <v>-3.52</v>
      </c>
      <c r="BG163" s="227">
        <v>-0.8</v>
      </c>
      <c r="BH163" s="227">
        <v>-0.74</v>
      </c>
      <c r="BI163" s="227">
        <v>-21.28</v>
      </c>
      <c r="BJ163" s="227">
        <v>0</v>
      </c>
      <c r="BK163" s="227">
        <v>1</v>
      </c>
      <c r="BL163" s="227">
        <v>-0.08</v>
      </c>
      <c r="BM163" s="227">
        <v>3.52</v>
      </c>
      <c r="BN163" s="228"/>
      <c r="BO163" s="124"/>
      <c r="BP163" s="125"/>
      <c r="BQ163" s="125"/>
      <c r="BR163" s="125"/>
      <c r="BS163" s="125"/>
      <c r="BT163" s="125"/>
      <c r="BU163" s="125"/>
      <c r="BV163" s="125"/>
      <c r="BW163" s="125"/>
      <c r="BX163" s="125"/>
      <c r="BY163" s="125"/>
      <c r="BZ163" s="125"/>
      <c r="CA163" s="125"/>
      <c r="CB163" s="209"/>
      <c r="CC163" s="209"/>
      <c r="CD163" s="209"/>
      <c r="CE163" s="209"/>
      <c r="CF163" s="209"/>
      <c r="CG163" s="209"/>
      <c r="CH163" s="209"/>
      <c r="CI163" s="209"/>
      <c r="CJ163" s="209"/>
      <c r="CK163" s="209"/>
      <c r="CL163" s="209"/>
      <c r="CM163" s="209"/>
      <c r="CN163" s="209"/>
      <c r="CO163" s="209"/>
      <c r="CP163" s="209"/>
      <c r="CQ163" s="209"/>
      <c r="CR163" s="209"/>
      <c r="CS163" s="209"/>
      <c r="CT163" s="209"/>
      <c r="CU163" s="209"/>
      <c r="CV163" s="209"/>
    </row>
    <row r="164" spans="1:100" s="105" customFormat="1">
      <c r="A164" s="205"/>
      <c r="B164" s="256" t="s">
        <v>107</v>
      </c>
      <c r="C164" s="205"/>
      <c r="D164" s="205" t="s">
        <v>199</v>
      </c>
      <c r="E164" s="205">
        <v>0.2</v>
      </c>
      <c r="F164" s="205">
        <v>-0.9</v>
      </c>
      <c r="G164" s="205">
        <v>0</v>
      </c>
      <c r="H164" s="205">
        <v>-0.1</v>
      </c>
      <c r="I164" s="205">
        <f t="shared" si="6"/>
        <v>-0.30000000000000004</v>
      </c>
      <c r="J164" s="205"/>
      <c r="K164" s="205"/>
      <c r="L164" s="241"/>
      <c r="M164" s="251"/>
      <c r="N164" s="251"/>
      <c r="O164" s="251"/>
      <c r="P164" s="252"/>
      <c r="Q164" s="248"/>
      <c r="R164" s="253"/>
      <c r="S164" s="253"/>
      <c r="T164" s="253"/>
      <c r="U164" s="253"/>
      <c r="V164" s="253"/>
      <c r="W164" s="253"/>
      <c r="X164" s="253"/>
      <c r="Y164" s="251"/>
      <c r="Z164" s="226">
        <v>40117</v>
      </c>
      <c r="AA164" s="227">
        <v>-10.9</v>
      </c>
      <c r="AB164" s="227">
        <v>-23.41</v>
      </c>
      <c r="AC164" s="227">
        <v>-25.31</v>
      </c>
      <c r="AD164" s="227">
        <v>-6.61</v>
      </c>
      <c r="AE164" s="227">
        <v>-6.32</v>
      </c>
      <c r="AF164" s="227">
        <v>-3.43</v>
      </c>
      <c r="AG164" s="227">
        <v>-0.04</v>
      </c>
      <c r="AH164" s="227">
        <v>0.47</v>
      </c>
      <c r="AI164" s="227">
        <v>0.79</v>
      </c>
      <c r="AJ164" s="227">
        <v>-1.66</v>
      </c>
      <c r="AK164" s="227">
        <v>-0.68</v>
      </c>
      <c r="AL164" s="227">
        <v>-2.08</v>
      </c>
      <c r="AM164" s="227">
        <v>-1.92</v>
      </c>
      <c r="AN164" s="227">
        <v>-0.05</v>
      </c>
      <c r="AO164" s="227">
        <v>-7.12</v>
      </c>
      <c r="AP164" s="227">
        <v>-1.37</v>
      </c>
      <c r="AQ164" s="227">
        <v>0.15</v>
      </c>
      <c r="AR164" s="227">
        <v>-10.210000000000001</v>
      </c>
      <c r="AS164" s="227">
        <v>-14.58</v>
      </c>
      <c r="AT164" s="227">
        <v>-0.21</v>
      </c>
      <c r="AU164" s="227">
        <v>-6.67</v>
      </c>
      <c r="AV164" s="227">
        <v>0</v>
      </c>
      <c r="AW164" s="227">
        <v>-3.53</v>
      </c>
      <c r="AX164" s="227">
        <v>-17.14</v>
      </c>
      <c r="AY164" s="227">
        <v>-8.18</v>
      </c>
      <c r="AZ164" s="227">
        <v>-4.66</v>
      </c>
      <c r="BA164" s="227">
        <v>-3.36</v>
      </c>
      <c r="BB164" s="227">
        <v>-1.18</v>
      </c>
      <c r="BC164" s="227">
        <v>0</v>
      </c>
      <c r="BD164" s="227">
        <v>-1.1499999999999999</v>
      </c>
      <c r="BE164" s="227">
        <v>-3.78</v>
      </c>
      <c r="BF164" s="227">
        <v>-4.07</v>
      </c>
      <c r="BG164" s="227">
        <v>-0.54</v>
      </c>
      <c r="BH164" s="227">
        <v>-0.55000000000000004</v>
      </c>
      <c r="BI164" s="227">
        <v>-16.05</v>
      </c>
      <c r="BJ164" s="227">
        <v>0</v>
      </c>
      <c r="BK164" s="227">
        <v>0.75</v>
      </c>
      <c r="BL164" s="227">
        <v>-7.0000000000000007E-2</v>
      </c>
      <c r="BM164" s="227">
        <v>4.03</v>
      </c>
      <c r="BN164" s="228"/>
      <c r="BO164" s="124"/>
      <c r="BP164" s="125"/>
      <c r="BQ164" s="125"/>
      <c r="BR164" s="125"/>
      <c r="BS164" s="125"/>
      <c r="BT164" s="125"/>
      <c r="BU164" s="125"/>
      <c r="BV164" s="125"/>
      <c r="BW164" s="125"/>
      <c r="BX164" s="125"/>
      <c r="BY164" s="125"/>
      <c r="BZ164" s="125"/>
      <c r="CA164" s="125"/>
      <c r="CB164" s="209"/>
      <c r="CC164" s="209"/>
      <c r="CD164" s="209"/>
      <c r="CE164" s="209"/>
      <c r="CF164" s="209"/>
      <c r="CG164" s="209"/>
      <c r="CH164" s="209"/>
      <c r="CI164" s="209"/>
      <c r="CJ164" s="209"/>
      <c r="CK164" s="209"/>
      <c r="CL164" s="209"/>
      <c r="CM164" s="209"/>
      <c r="CN164" s="209"/>
      <c r="CO164" s="209"/>
      <c r="CP164" s="209"/>
      <c r="CQ164" s="209"/>
      <c r="CR164" s="209"/>
      <c r="CS164" s="209"/>
      <c r="CT164" s="209"/>
      <c r="CU164" s="209"/>
      <c r="CV164" s="209"/>
    </row>
    <row r="165" spans="1:100" s="105" customFormat="1">
      <c r="A165" s="205"/>
      <c r="B165" s="256" t="s">
        <v>108</v>
      </c>
      <c r="C165" s="205"/>
      <c r="D165" s="205" t="s">
        <v>213</v>
      </c>
      <c r="E165" s="205">
        <v>0.5</v>
      </c>
      <c r="F165" s="205">
        <v>-0.2</v>
      </c>
      <c r="G165" s="205">
        <v>-0.5</v>
      </c>
      <c r="H165" s="205">
        <v>0.1</v>
      </c>
      <c r="I165" s="205">
        <f t="shared" si="6"/>
        <v>-0.4</v>
      </c>
      <c r="J165" s="205"/>
      <c r="K165" s="205"/>
      <c r="L165" s="241"/>
      <c r="M165" s="251"/>
      <c r="N165" s="251"/>
      <c r="O165" s="251"/>
      <c r="P165" s="252"/>
      <c r="Q165" s="248"/>
      <c r="R165" s="253"/>
      <c r="S165" s="253"/>
      <c r="T165" s="253"/>
      <c r="U165" s="253"/>
      <c r="V165" s="253"/>
      <c r="W165" s="253"/>
      <c r="X165" s="253"/>
      <c r="Y165" s="251"/>
      <c r="Z165" s="226">
        <v>40147</v>
      </c>
      <c r="AA165" s="227">
        <v>-5.35</v>
      </c>
      <c r="AB165" s="227">
        <v>-3.33</v>
      </c>
      <c r="AC165" s="227">
        <v>-13.2</v>
      </c>
      <c r="AD165" s="227">
        <v>5.66</v>
      </c>
      <c r="AE165" s="227">
        <v>-3.66</v>
      </c>
      <c r="AF165" s="227">
        <v>0.44</v>
      </c>
      <c r="AG165" s="227">
        <v>1.18</v>
      </c>
      <c r="AH165" s="227">
        <v>0.59</v>
      </c>
      <c r="AI165" s="227">
        <v>0.43</v>
      </c>
      <c r="AJ165" s="227">
        <v>1.1599999999999999</v>
      </c>
      <c r="AK165" s="227">
        <v>-0.24</v>
      </c>
      <c r="AL165" s="227">
        <v>-2.39</v>
      </c>
      <c r="AM165" s="227">
        <v>-1.79</v>
      </c>
      <c r="AN165" s="227">
        <v>-0.44</v>
      </c>
      <c r="AO165" s="227">
        <v>-5.58</v>
      </c>
      <c r="AP165" s="227">
        <v>-1.07</v>
      </c>
      <c r="AQ165" s="227">
        <v>1.3</v>
      </c>
      <c r="AR165" s="227">
        <v>-0.02</v>
      </c>
      <c r="AS165" s="227">
        <v>-6.85</v>
      </c>
      <c r="AT165" s="227">
        <v>-0.13</v>
      </c>
      <c r="AU165" s="227">
        <v>1.37</v>
      </c>
      <c r="AV165" s="227">
        <v>0</v>
      </c>
      <c r="AW165" s="227">
        <v>-2.88</v>
      </c>
      <c r="AX165" s="227">
        <v>-7.87</v>
      </c>
      <c r="AY165" s="227">
        <v>4.22</v>
      </c>
      <c r="AZ165" s="227">
        <v>-2.33</v>
      </c>
      <c r="BA165" s="227">
        <v>-2.58</v>
      </c>
      <c r="BB165" s="227">
        <v>-0.8</v>
      </c>
      <c r="BC165" s="227">
        <v>0</v>
      </c>
      <c r="BD165" s="227">
        <v>-0.66</v>
      </c>
      <c r="BE165" s="227">
        <v>-1.22</v>
      </c>
      <c r="BF165" s="227">
        <v>-3.99</v>
      </c>
      <c r="BG165" s="227">
        <v>-0.81</v>
      </c>
      <c r="BH165" s="227">
        <v>0.41</v>
      </c>
      <c r="BI165" s="227">
        <v>-9.2799999999999994</v>
      </c>
      <c r="BJ165" s="227">
        <v>0</v>
      </c>
      <c r="BK165" s="227">
        <v>0.4</v>
      </c>
      <c r="BL165" s="227">
        <v>0.98</v>
      </c>
      <c r="BM165" s="227">
        <v>4.07</v>
      </c>
      <c r="BN165" s="228"/>
      <c r="BO165" s="124"/>
      <c r="BP165" s="125"/>
      <c r="BQ165" s="125"/>
      <c r="BR165" s="125"/>
      <c r="BS165" s="125"/>
      <c r="BT165" s="125"/>
      <c r="BU165" s="125"/>
      <c r="BV165" s="125"/>
      <c r="BW165" s="125"/>
      <c r="BX165" s="125"/>
      <c r="BY165" s="125"/>
      <c r="BZ165" s="125"/>
      <c r="CA165" s="125"/>
      <c r="CB165" s="209"/>
      <c r="CC165" s="209"/>
      <c r="CD165" s="209"/>
      <c r="CE165" s="209"/>
      <c r="CF165" s="209"/>
      <c r="CG165" s="209"/>
      <c r="CH165" s="209"/>
      <c r="CI165" s="209"/>
      <c r="CJ165" s="209"/>
      <c r="CK165" s="209"/>
      <c r="CL165" s="209"/>
      <c r="CM165" s="209"/>
      <c r="CN165" s="209"/>
      <c r="CO165" s="209"/>
      <c r="CP165" s="209"/>
      <c r="CQ165" s="209"/>
      <c r="CR165" s="209"/>
      <c r="CS165" s="209"/>
      <c r="CT165" s="209"/>
      <c r="CU165" s="209"/>
      <c r="CV165" s="209"/>
    </row>
    <row r="166" spans="1:100" s="105" customFormat="1">
      <c r="A166" s="205"/>
      <c r="B166" s="256" t="s">
        <v>109</v>
      </c>
      <c r="C166" s="205"/>
      <c r="D166" s="205" t="s">
        <v>223</v>
      </c>
      <c r="E166" s="205">
        <v>0.4</v>
      </c>
      <c r="F166" s="205">
        <v>-0.1</v>
      </c>
      <c r="G166" s="205">
        <v>0.2</v>
      </c>
      <c r="H166" s="205">
        <v>0</v>
      </c>
      <c r="I166" s="205">
        <f t="shared" si="6"/>
        <v>-0.4</v>
      </c>
      <c r="J166" s="205"/>
      <c r="K166" s="205"/>
      <c r="L166" s="241"/>
      <c r="M166" s="251"/>
      <c r="N166" s="251"/>
      <c r="O166" s="251"/>
      <c r="P166" s="252"/>
      <c r="Q166" s="248"/>
      <c r="R166" s="253"/>
      <c r="S166" s="253"/>
      <c r="T166" s="253"/>
      <c r="U166" s="253"/>
      <c r="V166" s="253"/>
      <c r="W166" s="253"/>
      <c r="X166" s="253"/>
      <c r="Y166" s="251"/>
      <c r="Z166" s="226">
        <v>40178</v>
      </c>
      <c r="AA166" s="227">
        <v>-1.83</v>
      </c>
      <c r="AB166" s="227">
        <v>43.87</v>
      </c>
      <c r="AC166" s="227">
        <v>-6.3</v>
      </c>
      <c r="AD166" s="227">
        <v>15.9</v>
      </c>
      <c r="AE166" s="227">
        <v>-0.54</v>
      </c>
      <c r="AF166" s="227">
        <v>4.05</v>
      </c>
      <c r="AG166" s="227">
        <v>1.95</v>
      </c>
      <c r="AH166" s="227">
        <v>1.02</v>
      </c>
      <c r="AI166" s="227">
        <v>0.49</v>
      </c>
      <c r="AJ166" s="227">
        <v>2.96</v>
      </c>
      <c r="AK166" s="227">
        <v>0.47</v>
      </c>
      <c r="AL166" s="227">
        <v>-1.76</v>
      </c>
      <c r="AM166" s="227">
        <v>-0.98</v>
      </c>
      <c r="AN166" s="227">
        <v>0.5</v>
      </c>
      <c r="AO166" s="227">
        <v>-3.36</v>
      </c>
      <c r="AP166" s="227">
        <v>-1.21</v>
      </c>
      <c r="AQ166" s="227">
        <v>2.0299999999999998</v>
      </c>
      <c r="AR166" s="227">
        <v>7.99</v>
      </c>
      <c r="AS166" s="227">
        <v>0.21</v>
      </c>
      <c r="AT166" s="227">
        <v>1.4</v>
      </c>
      <c r="AU166" s="227">
        <v>9.1300000000000008</v>
      </c>
      <c r="AV166" s="227">
        <v>0</v>
      </c>
      <c r="AW166" s="227">
        <v>-1.1100000000000001</v>
      </c>
      <c r="AX166" s="227">
        <v>-3.89</v>
      </c>
      <c r="AY166" s="227">
        <v>14.1</v>
      </c>
      <c r="AZ166" s="227">
        <v>-1.4</v>
      </c>
      <c r="BA166" s="227">
        <v>-1.87</v>
      </c>
      <c r="BB166" s="227">
        <v>-0.31</v>
      </c>
      <c r="BC166" s="227">
        <v>0</v>
      </c>
      <c r="BD166" s="227">
        <v>-0.14000000000000001</v>
      </c>
      <c r="BE166" s="227">
        <v>1.07</v>
      </c>
      <c r="BF166" s="227">
        <v>-3.24</v>
      </c>
      <c r="BG166" s="227">
        <v>-0.55000000000000004</v>
      </c>
      <c r="BH166" s="227">
        <v>0.61</v>
      </c>
      <c r="BI166" s="227">
        <v>-4.92</v>
      </c>
      <c r="BJ166" s="227">
        <v>0</v>
      </c>
      <c r="BK166" s="227">
        <v>1.1299999999999999</v>
      </c>
      <c r="BL166" s="227">
        <v>2.34</v>
      </c>
      <c r="BM166" s="227">
        <v>3.85</v>
      </c>
      <c r="BN166" s="228"/>
      <c r="BO166" s="124"/>
      <c r="BP166" s="125"/>
      <c r="BQ166" s="125"/>
      <c r="BR166" s="125"/>
      <c r="BS166" s="125"/>
      <c r="BT166" s="125"/>
      <c r="BU166" s="125"/>
      <c r="BV166" s="125"/>
      <c r="BW166" s="125"/>
      <c r="BX166" s="125"/>
      <c r="BY166" s="125"/>
      <c r="BZ166" s="125"/>
      <c r="CA166" s="125"/>
      <c r="CB166" s="209"/>
      <c r="CC166" s="209"/>
      <c r="CD166" s="209"/>
      <c r="CE166" s="209"/>
      <c r="CF166" s="209"/>
      <c r="CG166" s="209"/>
      <c r="CH166" s="209"/>
      <c r="CI166" s="209"/>
      <c r="CJ166" s="209"/>
      <c r="CK166" s="209"/>
      <c r="CL166" s="209"/>
      <c r="CM166" s="209"/>
      <c r="CN166" s="209"/>
      <c r="CO166" s="209"/>
      <c r="CP166" s="209"/>
      <c r="CQ166" s="209"/>
      <c r="CR166" s="209"/>
      <c r="CS166" s="209"/>
      <c r="CT166" s="209"/>
      <c r="CU166" s="209"/>
      <c r="CV166" s="209"/>
    </row>
    <row r="167" spans="1:100" s="105" customFormat="1">
      <c r="A167" s="205"/>
      <c r="B167" s="256" t="s">
        <v>110</v>
      </c>
      <c r="C167" s="205"/>
      <c r="D167" s="205" t="s">
        <v>192</v>
      </c>
      <c r="E167" s="205">
        <v>-0.1</v>
      </c>
      <c r="F167" s="205">
        <v>0</v>
      </c>
      <c r="G167" s="205">
        <v>0</v>
      </c>
      <c r="H167" s="205">
        <v>-0.7</v>
      </c>
      <c r="I167" s="205">
        <f t="shared" si="6"/>
        <v>-0.6</v>
      </c>
      <c r="J167" s="205"/>
      <c r="K167" s="205"/>
      <c r="L167" s="241"/>
      <c r="M167" s="251"/>
      <c r="N167" s="251"/>
      <c r="O167" s="251"/>
      <c r="P167" s="252"/>
      <c r="Q167" s="248"/>
      <c r="R167" s="253"/>
      <c r="S167" s="253"/>
      <c r="T167" s="253"/>
      <c r="U167" s="253"/>
      <c r="V167" s="253"/>
      <c r="W167" s="253"/>
      <c r="X167" s="253"/>
      <c r="Y167" s="251"/>
      <c r="Z167" s="226">
        <v>40209</v>
      </c>
      <c r="AA167" s="227">
        <v>4.99</v>
      </c>
      <c r="AB167" s="227">
        <v>67.989999999999995</v>
      </c>
      <c r="AC167" s="227">
        <v>4.28</v>
      </c>
      <c r="AD167" s="227">
        <v>23.67</v>
      </c>
      <c r="AE167" s="227">
        <v>2.54</v>
      </c>
      <c r="AF167" s="227">
        <v>3.5</v>
      </c>
      <c r="AG167" s="227">
        <v>1.91</v>
      </c>
      <c r="AH167" s="227">
        <v>1.98</v>
      </c>
      <c r="AI167" s="227">
        <v>0.42</v>
      </c>
      <c r="AJ167" s="227">
        <v>3.91</v>
      </c>
      <c r="AK167" s="227">
        <v>1.01</v>
      </c>
      <c r="AL167" s="227">
        <v>-0.47</v>
      </c>
      <c r="AM167" s="227">
        <v>0.12</v>
      </c>
      <c r="AN167" s="227">
        <v>-0.23</v>
      </c>
      <c r="AO167" s="227">
        <v>-1</v>
      </c>
      <c r="AP167" s="227">
        <v>-0.06</v>
      </c>
      <c r="AQ167" s="227">
        <v>1.6</v>
      </c>
      <c r="AR167" s="227">
        <v>17.13</v>
      </c>
      <c r="AS167" s="227">
        <v>4.87</v>
      </c>
      <c r="AT167" s="227">
        <v>2.1800000000000002</v>
      </c>
      <c r="AU167" s="227">
        <v>13.45</v>
      </c>
      <c r="AV167" s="227">
        <v>0</v>
      </c>
      <c r="AW167" s="227">
        <v>-0.38</v>
      </c>
      <c r="AX167" s="227">
        <v>-1.44</v>
      </c>
      <c r="AY167" s="227">
        <v>25.18</v>
      </c>
      <c r="AZ167" s="227">
        <v>-0.85</v>
      </c>
      <c r="BA167" s="227">
        <v>-1.27</v>
      </c>
      <c r="BB167" s="227">
        <v>0.06</v>
      </c>
      <c r="BC167" s="227">
        <v>0</v>
      </c>
      <c r="BD167" s="227">
        <v>-0.44</v>
      </c>
      <c r="BE167" s="227">
        <v>3.33</v>
      </c>
      <c r="BF167" s="227">
        <v>-3.25</v>
      </c>
      <c r="BG167" s="227">
        <v>-1.26</v>
      </c>
      <c r="BH167" s="227">
        <v>1.85</v>
      </c>
      <c r="BI167" s="227">
        <v>-0.54</v>
      </c>
      <c r="BJ167" s="227">
        <v>0</v>
      </c>
      <c r="BK167" s="227">
        <v>1.59</v>
      </c>
      <c r="BL167" s="227">
        <v>2.25</v>
      </c>
      <c r="BM167" s="227">
        <v>6.05</v>
      </c>
      <c r="BN167" s="228"/>
      <c r="BO167" s="124"/>
      <c r="BP167" s="125"/>
      <c r="BQ167" s="125"/>
      <c r="BR167" s="125"/>
      <c r="BS167" s="125"/>
      <c r="BT167" s="125"/>
      <c r="BU167" s="125"/>
      <c r="BV167" s="125"/>
      <c r="BW167" s="125"/>
      <c r="BX167" s="125"/>
      <c r="BY167" s="125"/>
      <c r="BZ167" s="125"/>
      <c r="CA167" s="125"/>
      <c r="CB167" s="209"/>
      <c r="CC167" s="209"/>
      <c r="CD167" s="209"/>
      <c r="CE167" s="209"/>
      <c r="CF167" s="209"/>
      <c r="CG167" s="209"/>
      <c r="CH167" s="209"/>
      <c r="CI167" s="209"/>
      <c r="CJ167" s="209"/>
      <c r="CK167" s="209"/>
      <c r="CL167" s="209"/>
      <c r="CM167" s="209"/>
      <c r="CN167" s="209"/>
      <c r="CO167" s="209"/>
      <c r="CP167" s="209"/>
      <c r="CQ167" s="209"/>
      <c r="CR167" s="209"/>
      <c r="CS167" s="209"/>
      <c r="CT167" s="209"/>
      <c r="CU167" s="209"/>
      <c r="CV167" s="209"/>
    </row>
    <row r="168" spans="1:100" s="105" customFormat="1">
      <c r="A168" s="205"/>
      <c r="B168" s="256" t="s">
        <v>40</v>
      </c>
      <c r="C168" s="205"/>
      <c r="D168" s="205" t="s">
        <v>221</v>
      </c>
      <c r="E168" s="205">
        <v>-0.1</v>
      </c>
      <c r="F168" s="205">
        <v>-3.9</v>
      </c>
      <c r="G168" s="205">
        <v>1.4</v>
      </c>
      <c r="H168" s="205">
        <v>-0.7</v>
      </c>
      <c r="I168" s="205">
        <f t="shared" si="6"/>
        <v>-0.6</v>
      </c>
      <c r="J168" s="205"/>
      <c r="K168" s="205"/>
      <c r="L168" s="241"/>
      <c r="M168" s="251"/>
      <c r="N168" s="251"/>
      <c r="O168" s="251"/>
      <c r="P168" s="252"/>
      <c r="Q168" s="248"/>
      <c r="R168" s="253"/>
      <c r="S168" s="253"/>
      <c r="T168" s="253"/>
      <c r="U168" s="253"/>
      <c r="V168" s="253"/>
      <c r="W168" s="253"/>
      <c r="X168" s="253"/>
      <c r="Y168" s="251"/>
      <c r="Z168" s="226">
        <v>40237</v>
      </c>
      <c r="AA168" s="227">
        <v>6.91</v>
      </c>
      <c r="AB168" s="227">
        <v>81.760000000000005</v>
      </c>
      <c r="AC168" s="227">
        <v>5.0999999999999996</v>
      </c>
      <c r="AD168" s="227">
        <v>23.1</v>
      </c>
      <c r="AE168" s="227">
        <v>2.2999999999999998</v>
      </c>
      <c r="AF168" s="227">
        <v>2.86</v>
      </c>
      <c r="AG168" s="227">
        <v>1.95</v>
      </c>
      <c r="AH168" s="227">
        <v>2.02</v>
      </c>
      <c r="AI168" s="227">
        <v>0.55000000000000004</v>
      </c>
      <c r="AJ168" s="227">
        <v>5.54</v>
      </c>
      <c r="AK168" s="227">
        <v>1.21</v>
      </c>
      <c r="AL168" s="227">
        <v>0.28999999999999998</v>
      </c>
      <c r="AM168" s="227">
        <v>0.28000000000000003</v>
      </c>
      <c r="AN168" s="227">
        <v>-0.15</v>
      </c>
      <c r="AO168" s="227">
        <v>0.14000000000000001</v>
      </c>
      <c r="AP168" s="227">
        <v>0.14000000000000001</v>
      </c>
      <c r="AQ168" s="227">
        <v>2.0699999999999998</v>
      </c>
      <c r="AR168" s="227">
        <v>22.68</v>
      </c>
      <c r="AS168" s="227">
        <v>6.81</v>
      </c>
      <c r="AT168" s="227">
        <v>2.3199999999999998</v>
      </c>
      <c r="AU168" s="227">
        <v>15.53</v>
      </c>
      <c r="AV168" s="227">
        <v>0</v>
      </c>
      <c r="AW168" s="227">
        <v>0.08</v>
      </c>
      <c r="AX168" s="227">
        <v>-0.22</v>
      </c>
      <c r="AY168" s="227">
        <v>21.8</v>
      </c>
      <c r="AZ168" s="227">
        <v>-0.42</v>
      </c>
      <c r="BA168" s="227">
        <v>-1.1000000000000001</v>
      </c>
      <c r="BB168" s="227">
        <v>-0.1</v>
      </c>
      <c r="BC168" s="227">
        <v>0</v>
      </c>
      <c r="BD168" s="227">
        <v>-0.01</v>
      </c>
      <c r="BE168" s="227">
        <v>4.05</v>
      </c>
      <c r="BF168" s="227">
        <v>-2.69</v>
      </c>
      <c r="BG168" s="227">
        <v>-0.92</v>
      </c>
      <c r="BH168" s="227">
        <v>2.2200000000000002</v>
      </c>
      <c r="BI168" s="227">
        <v>1.92</v>
      </c>
      <c r="BJ168" s="227">
        <v>0</v>
      </c>
      <c r="BK168" s="227">
        <v>1.64</v>
      </c>
      <c r="BL168" s="227">
        <v>3.01</v>
      </c>
      <c r="BM168" s="227">
        <v>5.22</v>
      </c>
      <c r="BN168" s="228"/>
      <c r="BO168" s="124"/>
      <c r="BP168" s="125"/>
      <c r="BQ168" s="125"/>
      <c r="BR168" s="125"/>
      <c r="BS168" s="125"/>
      <c r="BT168" s="125"/>
      <c r="BU168" s="125"/>
      <c r="BV168" s="125"/>
      <c r="BW168" s="125"/>
      <c r="BX168" s="125"/>
      <c r="BY168" s="125"/>
      <c r="BZ168" s="125"/>
      <c r="CA168" s="125"/>
      <c r="CB168" s="209"/>
      <c r="CC168" s="209"/>
      <c r="CD168" s="209"/>
      <c r="CE168" s="209"/>
      <c r="CF168" s="209"/>
      <c r="CG168" s="209"/>
      <c r="CH168" s="209"/>
      <c r="CI168" s="209"/>
      <c r="CJ168" s="209"/>
      <c r="CK168" s="209"/>
      <c r="CL168" s="209"/>
      <c r="CM168" s="209"/>
      <c r="CN168" s="209"/>
      <c r="CO168" s="209"/>
      <c r="CP168" s="209"/>
      <c r="CQ168" s="209"/>
      <c r="CR168" s="209"/>
      <c r="CS168" s="209"/>
      <c r="CT168" s="209"/>
      <c r="CU168" s="209"/>
      <c r="CV168" s="209"/>
    </row>
    <row r="169" spans="1:100" s="105" customFormat="1">
      <c r="A169" s="205"/>
      <c r="B169" s="256" t="s">
        <v>41</v>
      </c>
      <c r="C169" s="205"/>
      <c r="D169" s="205" t="s">
        <v>302</v>
      </c>
      <c r="E169" s="205">
        <v>-2.5</v>
      </c>
      <c r="F169" s="205">
        <v>-3.2</v>
      </c>
      <c r="G169" s="205">
        <v>-3.3</v>
      </c>
      <c r="H169" s="205">
        <v>-4.0999999999999996</v>
      </c>
      <c r="I169" s="205">
        <f t="shared" si="6"/>
        <v>-1.5999999999999996</v>
      </c>
      <c r="J169" s="205"/>
      <c r="K169" s="205"/>
      <c r="L169" s="241"/>
      <c r="M169" s="251"/>
      <c r="N169" s="251"/>
      <c r="O169" s="251"/>
      <c r="P169" s="252"/>
      <c r="Q169" s="248"/>
      <c r="R169" s="253"/>
      <c r="S169" s="253"/>
      <c r="T169" s="253"/>
      <c r="U169" s="253"/>
      <c r="V169" s="253"/>
      <c r="W169" s="253"/>
      <c r="X169" s="253"/>
      <c r="Y169" s="251"/>
      <c r="Z169" s="226">
        <v>40268</v>
      </c>
      <c r="AA169" s="227">
        <v>5.47</v>
      </c>
      <c r="AB169" s="227">
        <v>63.26</v>
      </c>
      <c r="AC169" s="227">
        <v>10.18</v>
      </c>
      <c r="AD169" s="227">
        <v>23.8</v>
      </c>
      <c r="AE169" s="227">
        <v>3.26</v>
      </c>
      <c r="AF169" s="227">
        <v>3.51</v>
      </c>
      <c r="AG169" s="227">
        <v>2.2400000000000002</v>
      </c>
      <c r="AH169" s="227">
        <v>2.5499999999999998</v>
      </c>
      <c r="AI169" s="227">
        <v>0.21</v>
      </c>
      <c r="AJ169" s="227">
        <v>5.32</v>
      </c>
      <c r="AK169" s="227">
        <v>1.74</v>
      </c>
      <c r="AL169" s="227">
        <v>0.78</v>
      </c>
      <c r="AM169" s="227">
        <v>0.59</v>
      </c>
      <c r="AN169" s="227">
        <v>1.1000000000000001</v>
      </c>
      <c r="AO169" s="227">
        <v>1.84</v>
      </c>
      <c r="AP169" s="227">
        <v>-0.04</v>
      </c>
      <c r="AQ169" s="227">
        <v>2.2799999999999998</v>
      </c>
      <c r="AR169" s="227">
        <v>24.87</v>
      </c>
      <c r="AS169" s="227">
        <v>8.17</v>
      </c>
      <c r="AT169" s="227">
        <v>2.2400000000000002</v>
      </c>
      <c r="AU169" s="227">
        <v>18.78</v>
      </c>
      <c r="AV169" s="227">
        <v>0</v>
      </c>
      <c r="AW169" s="227">
        <v>1.18</v>
      </c>
      <c r="AX169" s="227">
        <v>4.4800000000000004</v>
      </c>
      <c r="AY169" s="227">
        <v>24.28</v>
      </c>
      <c r="AZ169" s="227">
        <v>0.19</v>
      </c>
      <c r="BA169" s="227">
        <v>-0.88</v>
      </c>
      <c r="BB169" s="227">
        <v>0.43</v>
      </c>
      <c r="BC169" s="227">
        <v>0</v>
      </c>
      <c r="BD169" s="227">
        <v>0.55000000000000004</v>
      </c>
      <c r="BE169" s="227">
        <v>4.28</v>
      </c>
      <c r="BF169" s="227">
        <v>-2.8</v>
      </c>
      <c r="BG169" s="227">
        <v>-0.41</v>
      </c>
      <c r="BH169" s="227">
        <v>2.64</v>
      </c>
      <c r="BI169" s="227">
        <v>8.67</v>
      </c>
      <c r="BJ169" s="227">
        <v>0</v>
      </c>
      <c r="BK169" s="227">
        <v>1.81</v>
      </c>
      <c r="BL169" s="227">
        <v>3.2</v>
      </c>
      <c r="BM169" s="227">
        <v>5.69</v>
      </c>
      <c r="BN169" s="228"/>
      <c r="BO169" s="124"/>
      <c r="BP169" s="125"/>
      <c r="BQ169" s="125"/>
      <c r="BR169" s="125"/>
      <c r="BS169" s="125"/>
      <c r="BT169" s="125"/>
      <c r="BU169" s="125"/>
      <c r="BV169" s="125"/>
      <c r="BW169" s="125"/>
      <c r="BX169" s="125"/>
      <c r="BY169" s="125"/>
      <c r="BZ169" s="125"/>
      <c r="CA169" s="125"/>
      <c r="CB169" s="209"/>
      <c r="CC169" s="209"/>
      <c r="CD169" s="209"/>
      <c r="CE169" s="209"/>
      <c r="CF169" s="209"/>
      <c r="CG169" s="209"/>
      <c r="CH169" s="209"/>
      <c r="CI169" s="209"/>
      <c r="CJ169" s="209"/>
      <c r="CK169" s="209"/>
      <c r="CL169" s="209"/>
      <c r="CM169" s="209"/>
      <c r="CN169" s="209"/>
      <c r="CO169" s="209"/>
      <c r="CP169" s="209"/>
      <c r="CQ169" s="209"/>
      <c r="CR169" s="209"/>
      <c r="CS169" s="209"/>
      <c r="CT169" s="209"/>
      <c r="CU169" s="209"/>
      <c r="CV169" s="209"/>
    </row>
    <row r="170" spans="1:100" s="105" customFormat="1">
      <c r="A170" s="205"/>
      <c r="B170" s="256" t="s">
        <v>42</v>
      </c>
      <c r="C170" s="205"/>
      <c r="D170" s="205" t="s">
        <v>192</v>
      </c>
      <c r="E170" s="205">
        <v>-0.2</v>
      </c>
      <c r="F170" s="205">
        <v>-0.6</v>
      </c>
      <c r="G170" s="205">
        <v>-0.6</v>
      </c>
      <c r="H170" s="205">
        <v>-1.9</v>
      </c>
      <c r="I170" s="205">
        <f t="shared" si="6"/>
        <v>-1.7</v>
      </c>
      <c r="J170" s="205"/>
      <c r="K170" s="205"/>
      <c r="L170" s="241"/>
      <c r="M170" s="251"/>
      <c r="N170" s="251"/>
      <c r="O170" s="251"/>
      <c r="P170" s="252"/>
      <c r="Q170" s="248"/>
      <c r="R170" s="253"/>
      <c r="S170" s="253"/>
      <c r="T170" s="253"/>
      <c r="U170" s="253"/>
      <c r="V170" s="253"/>
      <c r="W170" s="253"/>
      <c r="X170" s="253"/>
      <c r="Y170" s="251"/>
      <c r="Z170" s="226">
        <v>40298</v>
      </c>
      <c r="AA170" s="227">
        <v>8.43</v>
      </c>
      <c r="AB170" s="227">
        <v>59.39</v>
      </c>
      <c r="AC170" s="227">
        <v>23.61</v>
      </c>
      <c r="AD170" s="227">
        <v>23.44</v>
      </c>
      <c r="AE170" s="227">
        <v>4.07</v>
      </c>
      <c r="AF170" s="227">
        <v>3.66</v>
      </c>
      <c r="AG170" s="227">
        <v>2.59</v>
      </c>
      <c r="AH170" s="227">
        <v>2.98</v>
      </c>
      <c r="AI170" s="227">
        <v>0.14000000000000001</v>
      </c>
      <c r="AJ170" s="227">
        <v>6.61</v>
      </c>
      <c r="AK170" s="227">
        <v>1.62</v>
      </c>
      <c r="AL170" s="227">
        <v>1.07</v>
      </c>
      <c r="AM170" s="227">
        <v>1.24</v>
      </c>
      <c r="AN170" s="227">
        <v>1.41</v>
      </c>
      <c r="AO170" s="227">
        <v>3.79</v>
      </c>
      <c r="AP170" s="227">
        <v>0.68</v>
      </c>
      <c r="AQ170" s="227">
        <v>2.52</v>
      </c>
      <c r="AR170" s="227">
        <v>27.63</v>
      </c>
      <c r="AS170" s="227">
        <v>7.65</v>
      </c>
      <c r="AT170" s="227">
        <v>3.03</v>
      </c>
      <c r="AU170" s="227">
        <v>16.89</v>
      </c>
      <c r="AV170" s="227">
        <v>0</v>
      </c>
      <c r="AW170" s="227">
        <v>1.1100000000000001</v>
      </c>
      <c r="AX170" s="227">
        <v>11.14</v>
      </c>
      <c r="AY170" s="227">
        <v>22.69</v>
      </c>
      <c r="AZ170" s="227">
        <v>1.28</v>
      </c>
      <c r="BA170" s="227">
        <v>-0.21</v>
      </c>
      <c r="BB170" s="227">
        <v>0.63</v>
      </c>
      <c r="BC170" s="227">
        <v>0</v>
      </c>
      <c r="BD170" s="227">
        <v>0.64</v>
      </c>
      <c r="BE170" s="227">
        <v>4.07</v>
      </c>
      <c r="BF170" s="227">
        <v>-2.41</v>
      </c>
      <c r="BG170" s="227">
        <v>-0.57999999999999996</v>
      </c>
      <c r="BH170" s="227">
        <v>3.34</v>
      </c>
      <c r="BI170" s="227">
        <v>10.28</v>
      </c>
      <c r="BJ170" s="227">
        <v>0</v>
      </c>
      <c r="BK170" s="227">
        <v>1.98</v>
      </c>
      <c r="BL170" s="227">
        <v>3.44</v>
      </c>
      <c r="BM170" s="227">
        <v>5.57</v>
      </c>
      <c r="BN170" s="228"/>
      <c r="BO170" s="124"/>
      <c r="BP170" s="125"/>
      <c r="BQ170" s="125"/>
      <c r="BR170" s="125"/>
      <c r="BS170" s="125"/>
      <c r="BT170" s="125"/>
      <c r="BU170" s="125"/>
      <c r="BV170" s="125"/>
      <c r="BW170" s="125"/>
      <c r="BX170" s="125"/>
      <c r="BY170" s="125"/>
      <c r="BZ170" s="125"/>
      <c r="CA170" s="125"/>
      <c r="CB170" s="209"/>
      <c r="CC170" s="209"/>
      <c r="CD170" s="209"/>
      <c r="CE170" s="209"/>
      <c r="CF170" s="209"/>
      <c r="CG170" s="209"/>
      <c r="CH170" s="209"/>
      <c r="CI170" s="209"/>
      <c r="CJ170" s="209"/>
      <c r="CK170" s="209"/>
      <c r="CL170" s="209"/>
      <c r="CM170" s="209"/>
      <c r="CN170" s="209"/>
      <c r="CO170" s="209"/>
      <c r="CP170" s="209"/>
      <c r="CQ170" s="209"/>
      <c r="CR170" s="209"/>
      <c r="CS170" s="209"/>
      <c r="CT170" s="209"/>
      <c r="CU170" s="209"/>
      <c r="CV170" s="209"/>
    </row>
    <row r="171" spans="1:100" s="105" customFormat="1">
      <c r="A171" s="205"/>
      <c r="B171" s="256" t="s">
        <v>43</v>
      </c>
      <c r="C171" s="205"/>
      <c r="D171" s="205" t="s">
        <v>204</v>
      </c>
      <c r="E171" s="205">
        <v>-2.4</v>
      </c>
      <c r="F171" s="205">
        <v>-3.9</v>
      </c>
      <c r="G171" s="205">
        <v>-3.9</v>
      </c>
      <c r="H171" s="205">
        <v>-4.4000000000000004</v>
      </c>
      <c r="I171" s="205">
        <f t="shared" si="6"/>
        <v>-2.0000000000000004</v>
      </c>
      <c r="J171" s="205"/>
      <c r="K171" s="205"/>
      <c r="L171" s="241"/>
      <c r="M171" s="251"/>
      <c r="N171" s="251"/>
      <c r="O171" s="251"/>
      <c r="P171" s="252"/>
      <c r="Q171" s="248"/>
      <c r="R171" s="253"/>
      <c r="S171" s="253"/>
      <c r="T171" s="253"/>
      <c r="U171" s="253"/>
      <c r="V171" s="253"/>
      <c r="W171" s="253"/>
      <c r="X171" s="253"/>
      <c r="Y171" s="251"/>
      <c r="Z171" s="226">
        <v>40329</v>
      </c>
      <c r="AA171" s="227">
        <v>8.69</v>
      </c>
      <c r="AB171" s="227">
        <v>58.72</v>
      </c>
      <c r="AC171" s="227">
        <v>28.88</v>
      </c>
      <c r="AD171" s="227">
        <v>22.75</v>
      </c>
      <c r="AE171" s="227">
        <v>4.93</v>
      </c>
      <c r="AF171" s="227">
        <v>4.4400000000000004</v>
      </c>
      <c r="AG171" s="227">
        <v>3.01</v>
      </c>
      <c r="AH171" s="227">
        <v>3.45</v>
      </c>
      <c r="AI171" s="227">
        <v>0.53</v>
      </c>
      <c r="AJ171" s="227">
        <v>7.45</v>
      </c>
      <c r="AK171" s="227">
        <v>1.8</v>
      </c>
      <c r="AL171" s="227">
        <v>1.61</v>
      </c>
      <c r="AM171" s="227">
        <v>1.66</v>
      </c>
      <c r="AN171" s="227">
        <v>1.37</v>
      </c>
      <c r="AO171" s="227">
        <v>4.95</v>
      </c>
      <c r="AP171" s="227">
        <v>0.88</v>
      </c>
      <c r="AQ171" s="227">
        <v>2.09</v>
      </c>
      <c r="AR171" s="227">
        <v>28.09</v>
      </c>
      <c r="AS171" s="227">
        <v>8</v>
      </c>
      <c r="AT171" s="227">
        <v>3.52</v>
      </c>
      <c r="AU171" s="227">
        <v>15.55</v>
      </c>
      <c r="AV171" s="227">
        <v>0</v>
      </c>
      <c r="AW171" s="227">
        <v>0.93</v>
      </c>
      <c r="AX171" s="227">
        <v>12.56</v>
      </c>
      <c r="AY171" s="227">
        <v>20.7</v>
      </c>
      <c r="AZ171" s="227">
        <v>2.15</v>
      </c>
      <c r="BA171" s="227">
        <v>0.35</v>
      </c>
      <c r="BB171" s="227">
        <v>1.35</v>
      </c>
      <c r="BC171" s="227">
        <v>0</v>
      </c>
      <c r="BD171" s="227">
        <v>0.67</v>
      </c>
      <c r="BE171" s="227">
        <v>3.78</v>
      </c>
      <c r="BF171" s="227">
        <v>-1.81</v>
      </c>
      <c r="BG171" s="227">
        <v>-1.27</v>
      </c>
      <c r="BH171" s="227">
        <v>3.74</v>
      </c>
      <c r="BI171" s="227">
        <v>8.2799999999999994</v>
      </c>
      <c r="BJ171" s="227">
        <v>0</v>
      </c>
      <c r="BK171" s="227">
        <v>2.09</v>
      </c>
      <c r="BL171" s="227">
        <v>4.4800000000000004</v>
      </c>
      <c r="BM171" s="227">
        <v>5.66</v>
      </c>
      <c r="BN171" s="228"/>
      <c r="BO171" s="124"/>
      <c r="BP171" s="125"/>
      <c r="BQ171" s="125"/>
      <c r="BR171" s="125"/>
      <c r="BS171" s="125"/>
      <c r="BT171" s="125"/>
      <c r="BU171" s="125"/>
      <c r="BV171" s="125"/>
      <c r="BW171" s="125"/>
      <c r="BX171" s="125"/>
      <c r="BY171" s="125"/>
      <c r="BZ171" s="125"/>
      <c r="CA171" s="125"/>
      <c r="CB171" s="209"/>
      <c r="CC171" s="209"/>
      <c r="CD171" s="209"/>
      <c r="CE171" s="209"/>
      <c r="CF171" s="209"/>
      <c r="CG171" s="209"/>
      <c r="CH171" s="209"/>
      <c r="CI171" s="209"/>
      <c r="CJ171" s="209"/>
      <c r="CK171" s="209"/>
      <c r="CL171" s="209"/>
      <c r="CM171" s="209"/>
      <c r="CN171" s="209"/>
      <c r="CO171" s="209"/>
      <c r="CP171" s="209"/>
      <c r="CQ171" s="209"/>
      <c r="CR171" s="209"/>
      <c r="CS171" s="209"/>
      <c r="CT171" s="209"/>
      <c r="CU171" s="209"/>
      <c r="CV171" s="209"/>
    </row>
    <row r="172" spans="1:100" s="105" customFormat="1">
      <c r="A172" s="205"/>
      <c r="B172" s="256" t="s">
        <v>44</v>
      </c>
      <c r="C172" s="205"/>
      <c r="D172" s="205" t="s">
        <v>200</v>
      </c>
      <c r="E172" s="205">
        <v>-1.6</v>
      </c>
      <c r="F172" s="205">
        <v>-1.6</v>
      </c>
      <c r="G172" s="205">
        <v>-1.8</v>
      </c>
      <c r="H172" s="205">
        <v>-3.7</v>
      </c>
      <c r="I172" s="205">
        <f t="shared" si="6"/>
        <v>-2.1</v>
      </c>
      <c r="J172" s="205"/>
      <c r="K172" s="205"/>
      <c r="L172" s="241"/>
      <c r="M172" s="251"/>
      <c r="N172" s="251"/>
      <c r="O172" s="251"/>
      <c r="P172" s="252"/>
      <c r="Q172" s="248"/>
      <c r="R172" s="253"/>
      <c r="S172" s="253"/>
      <c r="T172" s="253"/>
      <c r="U172" s="253"/>
      <c r="V172" s="253"/>
      <c r="W172" s="253"/>
      <c r="X172" s="253"/>
      <c r="Y172" s="251"/>
      <c r="Z172" s="226">
        <v>40359</v>
      </c>
      <c r="AA172" s="227">
        <v>9.81</v>
      </c>
      <c r="AB172" s="227">
        <v>45.09</v>
      </c>
      <c r="AC172" s="227">
        <v>23.81</v>
      </c>
      <c r="AD172" s="227">
        <v>19.3</v>
      </c>
      <c r="AE172" s="227">
        <v>6.27</v>
      </c>
      <c r="AF172" s="227">
        <v>4.18</v>
      </c>
      <c r="AG172" s="227">
        <v>3.35</v>
      </c>
      <c r="AH172" s="227">
        <v>3.72</v>
      </c>
      <c r="AI172" s="227">
        <v>0.56000000000000005</v>
      </c>
      <c r="AJ172" s="227">
        <v>8.24</v>
      </c>
      <c r="AK172" s="227">
        <v>1.56</v>
      </c>
      <c r="AL172" s="227">
        <v>1.64</v>
      </c>
      <c r="AM172" s="227">
        <v>1.79</v>
      </c>
      <c r="AN172" s="227">
        <v>2.08</v>
      </c>
      <c r="AO172" s="227">
        <v>5.31</v>
      </c>
      <c r="AP172" s="227">
        <v>0.68</v>
      </c>
      <c r="AQ172" s="227">
        <v>3.64</v>
      </c>
      <c r="AR172" s="227">
        <v>22.13</v>
      </c>
      <c r="AS172" s="227">
        <v>7.91</v>
      </c>
      <c r="AT172" s="227">
        <v>3.86</v>
      </c>
      <c r="AU172" s="227">
        <v>14.45</v>
      </c>
      <c r="AV172" s="227">
        <v>0</v>
      </c>
      <c r="AW172" s="227">
        <v>1.77</v>
      </c>
      <c r="AX172" s="227">
        <v>10.92</v>
      </c>
      <c r="AY172" s="227">
        <v>17.39</v>
      </c>
      <c r="AZ172" s="227">
        <v>2.48</v>
      </c>
      <c r="BA172" s="227">
        <v>0.53</v>
      </c>
      <c r="BB172" s="227">
        <v>1.4</v>
      </c>
      <c r="BC172" s="227">
        <v>0</v>
      </c>
      <c r="BD172" s="227">
        <v>0.66</v>
      </c>
      <c r="BE172" s="227">
        <v>3.16</v>
      </c>
      <c r="BF172" s="227">
        <v>-1.01</v>
      </c>
      <c r="BG172" s="227">
        <v>-1.1299999999999999</v>
      </c>
      <c r="BH172" s="227">
        <v>3.22</v>
      </c>
      <c r="BI172" s="227">
        <v>9.15</v>
      </c>
      <c r="BJ172" s="227">
        <v>0</v>
      </c>
      <c r="BK172" s="227">
        <v>2.19</v>
      </c>
      <c r="BL172" s="227">
        <v>4.5999999999999996</v>
      </c>
      <c r="BM172" s="227">
        <v>5.5</v>
      </c>
      <c r="BN172" s="228"/>
      <c r="BO172" s="124"/>
      <c r="BP172" s="125"/>
      <c r="BQ172" s="125"/>
      <c r="BR172" s="125"/>
      <c r="BS172" s="125"/>
      <c r="BT172" s="125"/>
      <c r="BU172" s="125"/>
      <c r="BV172" s="125"/>
      <c r="BW172" s="125"/>
      <c r="BX172" s="125"/>
      <c r="BY172" s="125"/>
      <c r="BZ172" s="125"/>
      <c r="CA172" s="125"/>
      <c r="CB172" s="209"/>
      <c r="CC172" s="209"/>
      <c r="CD172" s="209"/>
      <c r="CE172" s="209"/>
      <c r="CF172" s="209"/>
      <c r="CG172" s="209"/>
      <c r="CH172" s="209"/>
      <c r="CI172" s="209"/>
      <c r="CJ172" s="209"/>
      <c r="CK172" s="209"/>
      <c r="CL172" s="209"/>
      <c r="CM172" s="209"/>
      <c r="CN172" s="209"/>
      <c r="CO172" s="209"/>
      <c r="CP172" s="209"/>
      <c r="CQ172" s="209"/>
      <c r="CR172" s="209"/>
      <c r="CS172" s="209"/>
      <c r="CT172" s="209"/>
      <c r="CU172" s="209"/>
      <c r="CV172" s="209"/>
    </row>
    <row r="173" spans="1:100" s="105" customFormat="1">
      <c r="A173" s="205"/>
      <c r="B173" s="256" t="s">
        <v>45</v>
      </c>
      <c r="C173" s="205"/>
      <c r="D173" s="205" t="s">
        <v>222</v>
      </c>
      <c r="E173" s="205">
        <v>-0.1</v>
      </c>
      <c r="F173" s="205">
        <v>-1.9</v>
      </c>
      <c r="G173" s="205">
        <v>-1.9</v>
      </c>
      <c r="H173" s="205">
        <v>-2.5</v>
      </c>
      <c r="I173" s="205">
        <f t="shared" si="6"/>
        <v>-2.4</v>
      </c>
      <c r="J173" s="205"/>
      <c r="K173" s="205"/>
      <c r="L173" s="241"/>
      <c r="M173" s="251"/>
      <c r="N173" s="251"/>
      <c r="O173" s="251"/>
      <c r="P173" s="252"/>
      <c r="Q173" s="248"/>
      <c r="R173" s="253"/>
      <c r="S173" s="253"/>
      <c r="T173" s="253"/>
      <c r="U173" s="253"/>
      <c r="V173" s="253"/>
      <c r="W173" s="253"/>
      <c r="X173" s="253"/>
      <c r="Y173" s="251"/>
      <c r="Z173" s="226">
        <v>40390</v>
      </c>
      <c r="AA173" s="227">
        <v>10.95</v>
      </c>
      <c r="AB173" s="227">
        <v>18.54</v>
      </c>
      <c r="AC173" s="227">
        <v>21.96</v>
      </c>
      <c r="AD173" s="227">
        <v>17.53</v>
      </c>
      <c r="AE173" s="227">
        <v>7.45</v>
      </c>
      <c r="AF173" s="227">
        <v>4.71</v>
      </c>
      <c r="AG173" s="227">
        <v>3.43</v>
      </c>
      <c r="AH173" s="227">
        <v>3.52</v>
      </c>
      <c r="AI173" s="227">
        <v>0.49</v>
      </c>
      <c r="AJ173" s="227">
        <v>8.24</v>
      </c>
      <c r="AK173" s="227">
        <v>1.86</v>
      </c>
      <c r="AL173" s="227">
        <v>2.1800000000000002</v>
      </c>
      <c r="AM173" s="227">
        <v>1.85</v>
      </c>
      <c r="AN173" s="227">
        <v>1.88</v>
      </c>
      <c r="AO173" s="227">
        <v>4.7</v>
      </c>
      <c r="AP173" s="227">
        <v>0.77</v>
      </c>
      <c r="AQ173" s="227">
        <v>3.55</v>
      </c>
      <c r="AR173" s="227">
        <v>12.66</v>
      </c>
      <c r="AS173" s="227">
        <v>6.79</v>
      </c>
      <c r="AT173" s="227">
        <v>3.35</v>
      </c>
      <c r="AU173" s="227">
        <v>12.72</v>
      </c>
      <c r="AV173" s="227">
        <v>0</v>
      </c>
      <c r="AW173" s="227">
        <v>2.2400000000000002</v>
      </c>
      <c r="AX173" s="227">
        <v>6.58</v>
      </c>
      <c r="AY173" s="227">
        <v>15.99</v>
      </c>
      <c r="AZ173" s="227">
        <v>2.25</v>
      </c>
      <c r="BA173" s="227">
        <v>0.47</v>
      </c>
      <c r="BB173" s="227">
        <v>1.98</v>
      </c>
      <c r="BC173" s="227">
        <v>0</v>
      </c>
      <c r="BD173" s="227">
        <v>0.24</v>
      </c>
      <c r="BE173" s="227">
        <v>2.97</v>
      </c>
      <c r="BF173" s="227">
        <v>-0.71</v>
      </c>
      <c r="BG173" s="227">
        <v>-0.19</v>
      </c>
      <c r="BH173" s="227">
        <v>3.97</v>
      </c>
      <c r="BI173" s="227">
        <v>7.23</v>
      </c>
      <c r="BJ173" s="227">
        <v>0</v>
      </c>
      <c r="BK173" s="227">
        <v>2.25</v>
      </c>
      <c r="BL173" s="227">
        <v>5.24</v>
      </c>
      <c r="BM173" s="227">
        <v>5.6</v>
      </c>
      <c r="BN173" s="228"/>
      <c r="BO173" s="124"/>
      <c r="BP173" s="125"/>
      <c r="BQ173" s="125"/>
      <c r="BR173" s="125"/>
      <c r="BS173" s="125"/>
      <c r="BT173" s="125"/>
      <c r="BU173" s="125"/>
      <c r="BV173" s="125"/>
      <c r="BW173" s="125"/>
      <c r="BX173" s="125"/>
      <c r="BY173" s="125"/>
      <c r="BZ173" s="125"/>
      <c r="CA173" s="125"/>
      <c r="CB173" s="209"/>
      <c r="CC173" s="209"/>
      <c r="CD173" s="209"/>
      <c r="CE173" s="209"/>
      <c r="CF173" s="209"/>
      <c r="CG173" s="209"/>
      <c r="CH173" s="209"/>
      <c r="CI173" s="209"/>
      <c r="CJ173" s="209"/>
      <c r="CK173" s="209"/>
      <c r="CL173" s="209"/>
      <c r="CM173" s="209"/>
      <c r="CN173" s="209"/>
      <c r="CO173" s="209"/>
      <c r="CP173" s="209"/>
      <c r="CQ173" s="209"/>
      <c r="CR173" s="209"/>
      <c r="CS173" s="209"/>
      <c r="CT173" s="209"/>
      <c r="CU173" s="209"/>
      <c r="CV173" s="209"/>
    </row>
    <row r="174" spans="1:100" s="105" customFormat="1">
      <c r="A174" s="205"/>
      <c r="B174" s="256" t="s">
        <v>46</v>
      </c>
      <c r="C174" s="205"/>
      <c r="D174" s="205" t="s">
        <v>189</v>
      </c>
      <c r="E174" s="205">
        <v>-2.1</v>
      </c>
      <c r="F174" s="205">
        <v>-3.1</v>
      </c>
      <c r="G174" s="205">
        <v>-3.4</v>
      </c>
      <c r="H174" s="205">
        <v>-4.5999999999999996</v>
      </c>
      <c r="I174" s="205">
        <f t="shared" si="6"/>
        <v>-2.4999999999999996</v>
      </c>
      <c r="J174" s="205"/>
      <c r="K174" s="205"/>
      <c r="L174" s="241"/>
      <c r="M174" s="251"/>
      <c r="N174" s="251"/>
      <c r="O174" s="251"/>
      <c r="P174" s="252"/>
      <c r="Q174" s="248"/>
      <c r="R174" s="253"/>
      <c r="S174" s="253"/>
      <c r="T174" s="253"/>
      <c r="U174" s="253"/>
      <c r="V174" s="253"/>
      <c r="W174" s="253"/>
      <c r="X174" s="253"/>
      <c r="Y174" s="251"/>
      <c r="Z174" s="226">
        <v>40421</v>
      </c>
      <c r="AA174" s="227">
        <v>11.19</v>
      </c>
      <c r="AB174" s="227">
        <v>18.41</v>
      </c>
      <c r="AC174" s="227">
        <v>16.34</v>
      </c>
      <c r="AD174" s="227">
        <v>16.190000000000001</v>
      </c>
      <c r="AE174" s="227">
        <v>8.74</v>
      </c>
      <c r="AF174" s="227">
        <v>5.58</v>
      </c>
      <c r="AG174" s="227">
        <v>3.68</v>
      </c>
      <c r="AH174" s="227">
        <v>2.92</v>
      </c>
      <c r="AI174" s="227">
        <v>0.56999999999999995</v>
      </c>
      <c r="AJ174" s="227">
        <v>8.6199999999999992</v>
      </c>
      <c r="AK174" s="227">
        <v>1.29</v>
      </c>
      <c r="AL174" s="227">
        <v>1.89</v>
      </c>
      <c r="AM174" s="227">
        <v>1.86</v>
      </c>
      <c r="AN174" s="227">
        <v>1.4</v>
      </c>
      <c r="AO174" s="227">
        <v>4.51</v>
      </c>
      <c r="AP174" s="227">
        <v>0.73</v>
      </c>
      <c r="AQ174" s="227">
        <v>2.52</v>
      </c>
      <c r="AR174" s="227">
        <v>12.62</v>
      </c>
      <c r="AS174" s="227">
        <v>6.29</v>
      </c>
      <c r="AT174" s="227">
        <v>3.43</v>
      </c>
      <c r="AU174" s="227">
        <v>10.48</v>
      </c>
      <c r="AV174" s="227">
        <v>0</v>
      </c>
      <c r="AW174" s="227">
        <v>2.0099999999999998</v>
      </c>
      <c r="AX174" s="227">
        <v>4.01</v>
      </c>
      <c r="AY174" s="227">
        <v>13.7</v>
      </c>
      <c r="AZ174" s="227">
        <v>1.62</v>
      </c>
      <c r="BA174" s="227">
        <v>0.5</v>
      </c>
      <c r="BB174" s="227">
        <v>1.58</v>
      </c>
      <c r="BC174" s="227">
        <v>0</v>
      </c>
      <c r="BD174" s="227">
        <v>0.18</v>
      </c>
      <c r="BE174" s="227">
        <v>2.14</v>
      </c>
      <c r="BF174" s="227">
        <v>-1.05</v>
      </c>
      <c r="BG174" s="227">
        <v>-0.74</v>
      </c>
      <c r="BH174" s="227">
        <v>3.25</v>
      </c>
      <c r="BI174" s="227">
        <v>5.94</v>
      </c>
      <c r="BJ174" s="227">
        <v>0</v>
      </c>
      <c r="BK174" s="227">
        <v>2.16</v>
      </c>
      <c r="BL174" s="227">
        <v>6.36</v>
      </c>
      <c r="BM174" s="227">
        <v>5.1100000000000003</v>
      </c>
      <c r="BN174" s="228"/>
      <c r="BO174" s="124"/>
      <c r="BP174" s="125"/>
      <c r="BQ174" s="125"/>
      <c r="BR174" s="125"/>
      <c r="BS174" s="125"/>
      <c r="BT174" s="125"/>
      <c r="BU174" s="125"/>
      <c r="BV174" s="125"/>
      <c r="BW174" s="125"/>
      <c r="BX174" s="125"/>
      <c r="BY174" s="125"/>
      <c r="BZ174" s="125"/>
      <c r="CA174" s="125"/>
      <c r="CB174" s="209"/>
      <c r="CC174" s="209"/>
      <c r="CD174" s="209"/>
      <c r="CE174" s="209"/>
      <c r="CF174" s="209"/>
      <c r="CG174" s="209"/>
      <c r="CH174" s="209"/>
      <c r="CI174" s="209"/>
      <c r="CJ174" s="209"/>
      <c r="CK174" s="209"/>
      <c r="CL174" s="209"/>
      <c r="CM174" s="209"/>
      <c r="CN174" s="209"/>
      <c r="CO174" s="209"/>
      <c r="CP174" s="209"/>
      <c r="CQ174" s="209"/>
      <c r="CR174" s="209"/>
      <c r="CS174" s="209"/>
      <c r="CT174" s="209"/>
      <c r="CU174" s="209"/>
      <c r="CV174" s="209"/>
    </row>
    <row r="175" spans="1:100" s="105" customFormat="1">
      <c r="A175" s="205"/>
      <c r="B175" s="256" t="s">
        <v>47</v>
      </c>
      <c r="C175" s="205"/>
      <c r="D175" s="205" t="s">
        <v>220</v>
      </c>
      <c r="E175" s="205">
        <v>3.4</v>
      </c>
      <c r="F175" s="205">
        <v>2.2999999999999998</v>
      </c>
      <c r="G175" s="205">
        <v>1.6</v>
      </c>
      <c r="H175" s="205">
        <v>0.1</v>
      </c>
      <c r="I175" s="205">
        <f t="shared" si="6"/>
        <v>-3.3</v>
      </c>
      <c r="J175" s="205"/>
      <c r="K175" s="205"/>
      <c r="L175" s="241"/>
      <c r="M175" s="251"/>
      <c r="N175" s="251"/>
      <c r="O175" s="251"/>
      <c r="P175" s="252"/>
      <c r="Q175" s="248"/>
      <c r="R175" s="253"/>
      <c r="S175" s="253"/>
      <c r="T175" s="253"/>
      <c r="U175" s="253"/>
      <c r="V175" s="253"/>
      <c r="W175" s="253"/>
      <c r="X175" s="253"/>
      <c r="Y175" s="251"/>
      <c r="Z175" s="226">
        <v>40451</v>
      </c>
      <c r="AA175" s="227">
        <v>10.83</v>
      </c>
      <c r="AB175" s="227">
        <v>7.74</v>
      </c>
      <c r="AC175" s="227">
        <v>19.010000000000002</v>
      </c>
      <c r="AD175" s="227">
        <v>14.39</v>
      </c>
      <c r="AE175" s="227">
        <v>8.33</v>
      </c>
      <c r="AF175" s="227">
        <v>6.99</v>
      </c>
      <c r="AG175" s="227">
        <v>3.89</v>
      </c>
      <c r="AH175" s="227">
        <v>3.12</v>
      </c>
      <c r="AI175" s="227">
        <v>0.48</v>
      </c>
      <c r="AJ175" s="227">
        <v>9.1300000000000008</v>
      </c>
      <c r="AK175" s="227">
        <v>1.4</v>
      </c>
      <c r="AL175" s="227">
        <v>1.82</v>
      </c>
      <c r="AM175" s="227">
        <v>1.97</v>
      </c>
      <c r="AN175" s="227">
        <v>1.79</v>
      </c>
      <c r="AO175" s="227">
        <v>4.0199999999999996</v>
      </c>
      <c r="AP175" s="227">
        <v>0.61</v>
      </c>
      <c r="AQ175" s="227">
        <v>2.0699999999999998</v>
      </c>
      <c r="AR175" s="227">
        <v>9.93</v>
      </c>
      <c r="AS175" s="227">
        <v>6.78</v>
      </c>
      <c r="AT175" s="227">
        <v>3.44</v>
      </c>
      <c r="AU175" s="227">
        <v>8.8800000000000008</v>
      </c>
      <c r="AV175" s="227">
        <v>0</v>
      </c>
      <c r="AW175" s="227">
        <v>2.5</v>
      </c>
      <c r="AX175" s="227">
        <v>7.7</v>
      </c>
      <c r="AY175" s="227">
        <v>10.37</v>
      </c>
      <c r="AZ175" s="227">
        <v>2.73</v>
      </c>
      <c r="BA175" s="227">
        <v>0.28000000000000003</v>
      </c>
      <c r="BB175" s="227">
        <v>1.52</v>
      </c>
      <c r="BC175" s="227">
        <v>0</v>
      </c>
      <c r="BD175" s="227">
        <v>0.33</v>
      </c>
      <c r="BE175" s="227">
        <v>2.2400000000000002</v>
      </c>
      <c r="BF175" s="227">
        <v>-0.71</v>
      </c>
      <c r="BG175" s="227">
        <v>-0.49</v>
      </c>
      <c r="BH175" s="227">
        <v>3.71</v>
      </c>
      <c r="BI175" s="227">
        <v>9.81</v>
      </c>
      <c r="BJ175" s="227">
        <v>0</v>
      </c>
      <c r="BK175" s="227">
        <v>2.12</v>
      </c>
      <c r="BL175" s="227">
        <v>6.98</v>
      </c>
      <c r="BM175" s="227">
        <v>5.33</v>
      </c>
      <c r="BN175" s="228"/>
      <c r="BO175" s="124"/>
      <c r="BP175" s="125"/>
      <c r="BQ175" s="125"/>
      <c r="BR175" s="125"/>
      <c r="BS175" s="125"/>
      <c r="BT175" s="125"/>
      <c r="BU175" s="125"/>
      <c r="BV175" s="125"/>
      <c r="BW175" s="125"/>
      <c r="BX175" s="125"/>
      <c r="BY175" s="125"/>
      <c r="BZ175" s="125"/>
      <c r="CA175" s="125"/>
      <c r="CB175" s="209"/>
      <c r="CC175" s="209"/>
      <c r="CD175" s="209"/>
      <c r="CE175" s="209"/>
      <c r="CF175" s="209"/>
      <c r="CG175" s="209"/>
      <c r="CH175" s="209"/>
      <c r="CI175" s="209"/>
      <c r="CJ175" s="209"/>
      <c r="CK175" s="209"/>
      <c r="CL175" s="209"/>
      <c r="CM175" s="209"/>
      <c r="CN175" s="209"/>
      <c r="CO175" s="209"/>
      <c r="CP175" s="209"/>
      <c r="CQ175" s="209"/>
      <c r="CR175" s="209"/>
      <c r="CS175" s="209"/>
      <c r="CT175" s="209"/>
      <c r="CU175" s="209"/>
      <c r="CV175" s="209"/>
    </row>
    <row r="176" spans="1:100" s="105" customFormat="1">
      <c r="A176" s="205"/>
      <c r="B176" s="256" t="s">
        <v>48</v>
      </c>
      <c r="C176" s="205"/>
      <c r="D176" s="205" t="s">
        <v>186</v>
      </c>
      <c r="E176" s="205">
        <v>-12.6</v>
      </c>
      <c r="F176" s="205">
        <v>-10.3</v>
      </c>
      <c r="G176" s="205">
        <v>-11.5</v>
      </c>
      <c r="H176" s="205">
        <v>-16.7</v>
      </c>
      <c r="I176" s="205">
        <f t="shared" si="6"/>
        <v>-4.0999999999999996</v>
      </c>
      <c r="J176" s="205"/>
      <c r="K176" s="205"/>
      <c r="L176" s="241"/>
      <c r="M176" s="251"/>
      <c r="N176" s="251"/>
      <c r="O176" s="251"/>
      <c r="P176" s="252"/>
      <c r="Q176" s="248"/>
      <c r="R176" s="253"/>
      <c r="S176" s="253"/>
      <c r="T176" s="253"/>
      <c r="U176" s="253"/>
      <c r="V176" s="253"/>
      <c r="W176" s="253"/>
      <c r="X176" s="253"/>
      <c r="Y176" s="251"/>
      <c r="Z176" s="226">
        <v>40482</v>
      </c>
      <c r="AA176" s="227">
        <v>11.47</v>
      </c>
      <c r="AB176" s="227">
        <v>10.42</v>
      </c>
      <c r="AC176" s="227">
        <v>19.190000000000001</v>
      </c>
      <c r="AD176" s="227">
        <v>14.84</v>
      </c>
      <c r="AE176" s="227">
        <v>8.73</v>
      </c>
      <c r="AF176" s="227">
        <v>7.98</v>
      </c>
      <c r="AG176" s="227">
        <v>4.18</v>
      </c>
      <c r="AH176" s="227">
        <v>3</v>
      </c>
      <c r="AI176" s="227">
        <v>0.28000000000000003</v>
      </c>
      <c r="AJ176" s="227">
        <v>10.15</v>
      </c>
      <c r="AK176" s="227">
        <v>1.23</v>
      </c>
      <c r="AL176" s="227">
        <v>2.4</v>
      </c>
      <c r="AM176" s="227">
        <v>2.02</v>
      </c>
      <c r="AN176" s="227">
        <v>1.78</v>
      </c>
      <c r="AO176" s="227">
        <v>3.85</v>
      </c>
      <c r="AP176" s="227">
        <v>0.7</v>
      </c>
      <c r="AQ176" s="227">
        <v>1.97</v>
      </c>
      <c r="AR176" s="227">
        <v>12.32</v>
      </c>
      <c r="AS176" s="227">
        <v>8.8699999999999992</v>
      </c>
      <c r="AT176" s="227">
        <v>3.65</v>
      </c>
      <c r="AU176" s="227">
        <v>11.69</v>
      </c>
      <c r="AV176" s="227">
        <v>0</v>
      </c>
      <c r="AW176" s="227">
        <v>2.82</v>
      </c>
      <c r="AX176" s="227">
        <v>10.09</v>
      </c>
      <c r="AY176" s="227">
        <v>12.07</v>
      </c>
      <c r="AZ176" s="227">
        <v>2.5499999999999998</v>
      </c>
      <c r="BA176" s="227">
        <v>0.61</v>
      </c>
      <c r="BB176" s="227">
        <v>1.87</v>
      </c>
      <c r="BC176" s="227">
        <v>0</v>
      </c>
      <c r="BD176" s="227">
        <v>0.06</v>
      </c>
      <c r="BE176" s="227">
        <v>2.4700000000000002</v>
      </c>
      <c r="BF176" s="227">
        <v>-1.1200000000000001</v>
      </c>
      <c r="BG176" s="227">
        <v>-1.23</v>
      </c>
      <c r="BH176" s="227">
        <v>3.98</v>
      </c>
      <c r="BI176" s="227">
        <v>8.34</v>
      </c>
      <c r="BJ176" s="227">
        <v>0</v>
      </c>
      <c r="BK176" s="227">
        <v>1.93</v>
      </c>
      <c r="BL176" s="227">
        <v>7.55</v>
      </c>
      <c r="BM176" s="227">
        <v>5.65</v>
      </c>
      <c r="BN176" s="228"/>
      <c r="BO176" s="124"/>
      <c r="BP176" s="125"/>
      <c r="BQ176" s="125"/>
      <c r="BR176" s="125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209"/>
      <c r="CC176" s="209"/>
      <c r="CD176" s="209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09"/>
      <c r="CU176" s="209"/>
      <c r="CV176" s="209"/>
    </row>
    <row r="177" spans="1:100" s="105" customFormat="1">
      <c r="A177" s="205"/>
      <c r="B177" s="256" t="s">
        <v>49</v>
      </c>
      <c r="C177" s="205"/>
      <c r="D177" s="205"/>
      <c r="E177" s="205"/>
      <c r="F177" s="205"/>
      <c r="G177" s="205"/>
      <c r="H177" s="205"/>
      <c r="I177" s="205"/>
      <c r="J177" s="205"/>
      <c r="K177" s="205"/>
      <c r="L177" s="241"/>
      <c r="M177" s="251"/>
      <c r="N177" s="251"/>
      <c r="O177" s="251"/>
      <c r="P177" s="252"/>
      <c r="Q177" s="248"/>
      <c r="R177" s="253"/>
      <c r="S177" s="253"/>
      <c r="T177" s="253"/>
      <c r="U177" s="253"/>
      <c r="V177" s="253"/>
      <c r="W177" s="253"/>
      <c r="X177" s="253"/>
      <c r="Y177" s="251"/>
      <c r="Z177" s="226">
        <v>40512</v>
      </c>
      <c r="AA177" s="227">
        <v>15.36</v>
      </c>
      <c r="AB177" s="227">
        <v>13.42</v>
      </c>
      <c r="AC177" s="227">
        <v>19.71</v>
      </c>
      <c r="AD177" s="227">
        <v>14.77</v>
      </c>
      <c r="AE177" s="227">
        <v>9.7200000000000006</v>
      </c>
      <c r="AF177" s="227">
        <v>9.68</v>
      </c>
      <c r="AG177" s="227">
        <v>4.76</v>
      </c>
      <c r="AH177" s="227">
        <v>3.04</v>
      </c>
      <c r="AI177" s="227">
        <v>0.47</v>
      </c>
      <c r="AJ177" s="227">
        <v>13.76</v>
      </c>
      <c r="AK177" s="227">
        <v>2.13</v>
      </c>
      <c r="AL177" s="227">
        <v>3.13</v>
      </c>
      <c r="AM177" s="227">
        <v>2.46</v>
      </c>
      <c r="AN177" s="227">
        <v>2.61</v>
      </c>
      <c r="AO177" s="227">
        <v>4.76</v>
      </c>
      <c r="AP177" s="227">
        <v>0.93</v>
      </c>
      <c r="AQ177" s="227">
        <v>2.35</v>
      </c>
      <c r="AR177" s="227">
        <v>12.86</v>
      </c>
      <c r="AS177" s="227">
        <v>12.17</v>
      </c>
      <c r="AT177" s="227">
        <v>3.84</v>
      </c>
      <c r="AU177" s="227">
        <v>16.25</v>
      </c>
      <c r="AV177" s="227">
        <v>0</v>
      </c>
      <c r="AW177" s="227">
        <v>4.7699999999999996</v>
      </c>
      <c r="AX177" s="227">
        <v>11.42</v>
      </c>
      <c r="AY177" s="227">
        <v>11.92</v>
      </c>
      <c r="AZ177" s="227">
        <v>2.73</v>
      </c>
      <c r="BA177" s="227">
        <v>0.86</v>
      </c>
      <c r="BB177" s="227">
        <v>1.72</v>
      </c>
      <c r="BC177" s="227">
        <v>0</v>
      </c>
      <c r="BD177" s="227">
        <v>0.5</v>
      </c>
      <c r="BE177" s="227">
        <v>2.59</v>
      </c>
      <c r="BF177" s="227">
        <v>-1.32</v>
      </c>
      <c r="BG177" s="227">
        <v>-1.43</v>
      </c>
      <c r="BH177" s="227">
        <v>5.23</v>
      </c>
      <c r="BI177" s="227">
        <v>10.45</v>
      </c>
      <c r="BJ177" s="227">
        <v>0</v>
      </c>
      <c r="BK177" s="227">
        <v>2.19</v>
      </c>
      <c r="BL177" s="227">
        <v>8.81</v>
      </c>
      <c r="BM177" s="227">
        <v>5.74</v>
      </c>
      <c r="BN177" s="228"/>
      <c r="BO177" s="124"/>
      <c r="BP177" s="125"/>
      <c r="BQ177" s="125"/>
      <c r="BR177" s="125"/>
      <c r="BS177" s="125"/>
      <c r="BT177" s="125"/>
      <c r="BU177" s="125"/>
      <c r="BV177" s="125"/>
      <c r="BW177" s="125"/>
      <c r="BX177" s="125"/>
      <c r="BY177" s="125"/>
      <c r="BZ177" s="125"/>
      <c r="CA177" s="125"/>
      <c r="CB177" s="209"/>
      <c r="CC177" s="209"/>
      <c r="CD177" s="209"/>
      <c r="CE177" s="209"/>
      <c r="CF177" s="209"/>
      <c r="CG177" s="209"/>
      <c r="CH177" s="209"/>
      <c r="CI177" s="209"/>
      <c r="CJ177" s="209"/>
      <c r="CK177" s="209"/>
      <c r="CL177" s="209"/>
      <c r="CM177" s="209"/>
      <c r="CN177" s="209"/>
      <c r="CO177" s="209"/>
      <c r="CP177" s="209"/>
      <c r="CQ177" s="209"/>
      <c r="CR177" s="209"/>
      <c r="CS177" s="209"/>
      <c r="CT177" s="209"/>
      <c r="CU177" s="209"/>
      <c r="CV177" s="209"/>
    </row>
    <row r="178" spans="1:100" s="105" customFormat="1">
      <c r="A178" s="205"/>
      <c r="B178" s="256" t="s">
        <v>50</v>
      </c>
      <c r="C178" s="205"/>
      <c r="D178" s="205"/>
      <c r="E178" s="205"/>
      <c r="F178" s="205"/>
      <c r="G178" s="205"/>
      <c r="H178" s="205"/>
      <c r="I178" s="205"/>
      <c r="J178" s="205"/>
      <c r="K178" s="205"/>
      <c r="L178" s="241"/>
      <c r="M178" s="251"/>
      <c r="N178" s="251"/>
      <c r="O178" s="251"/>
      <c r="P178" s="252"/>
      <c r="Q178" s="248"/>
      <c r="R178" s="253"/>
      <c r="S178" s="253"/>
      <c r="T178" s="253"/>
      <c r="U178" s="253"/>
      <c r="V178" s="253"/>
      <c r="W178" s="253"/>
      <c r="X178" s="253"/>
      <c r="Y178" s="251"/>
      <c r="Z178" s="226">
        <v>40543</v>
      </c>
      <c r="AA178" s="227">
        <v>15.3</v>
      </c>
      <c r="AB178" s="227">
        <v>8.93</v>
      </c>
      <c r="AC178" s="227">
        <v>17.489999999999998</v>
      </c>
      <c r="AD178" s="227">
        <v>14.06</v>
      </c>
      <c r="AE178" s="227">
        <v>10.46</v>
      </c>
      <c r="AF178" s="227">
        <v>9.2200000000000006</v>
      </c>
      <c r="AG178" s="227">
        <v>4.78</v>
      </c>
      <c r="AH178" s="227">
        <v>2.62</v>
      </c>
      <c r="AI178" s="227">
        <v>0.47</v>
      </c>
      <c r="AJ178" s="227">
        <v>15.42</v>
      </c>
      <c r="AK178" s="227">
        <v>3.02</v>
      </c>
      <c r="AL178" s="227">
        <v>3.7</v>
      </c>
      <c r="AM178" s="227">
        <v>2.64</v>
      </c>
      <c r="AN178" s="227">
        <v>2.02</v>
      </c>
      <c r="AO178" s="227">
        <v>4.5</v>
      </c>
      <c r="AP178" s="227">
        <v>1.75</v>
      </c>
      <c r="AQ178" s="227">
        <v>2.4700000000000002</v>
      </c>
      <c r="AR178" s="227">
        <v>10.62</v>
      </c>
      <c r="AS178" s="227">
        <v>11.68</v>
      </c>
      <c r="AT178" s="227">
        <v>4.0199999999999996</v>
      </c>
      <c r="AU178" s="227">
        <v>14.23</v>
      </c>
      <c r="AV178" s="227">
        <v>0</v>
      </c>
      <c r="AW178" s="227">
        <v>5.92</v>
      </c>
      <c r="AX178" s="227">
        <v>11.54</v>
      </c>
      <c r="AY178" s="227">
        <v>10.88</v>
      </c>
      <c r="AZ178" s="227">
        <v>3.07</v>
      </c>
      <c r="BA178" s="227">
        <v>1.01</v>
      </c>
      <c r="BB178" s="227">
        <v>2.12</v>
      </c>
      <c r="BC178" s="227">
        <v>0</v>
      </c>
      <c r="BD178" s="227">
        <v>0.54</v>
      </c>
      <c r="BE178" s="227">
        <v>2.69</v>
      </c>
      <c r="BF178" s="227">
        <v>-1.02</v>
      </c>
      <c r="BG178" s="227">
        <v>-0.66</v>
      </c>
      <c r="BH178" s="227">
        <v>4.74</v>
      </c>
      <c r="BI178" s="227">
        <v>10.98</v>
      </c>
      <c r="BJ178" s="227">
        <v>0</v>
      </c>
      <c r="BK178" s="227">
        <v>1.66</v>
      </c>
      <c r="BL178" s="227">
        <v>8.6</v>
      </c>
      <c r="BM178" s="227">
        <v>4.6500000000000004</v>
      </c>
      <c r="BN178" s="228"/>
      <c r="BO178" s="124"/>
      <c r="BP178" s="125"/>
      <c r="BQ178" s="125"/>
      <c r="BR178" s="125"/>
      <c r="BS178" s="125"/>
      <c r="BT178" s="125"/>
      <c r="BU178" s="125"/>
      <c r="BV178" s="125"/>
      <c r="BW178" s="125"/>
      <c r="BX178" s="125"/>
      <c r="BY178" s="125"/>
      <c r="BZ178" s="125"/>
      <c r="CA178" s="125"/>
      <c r="CB178" s="209"/>
      <c r="CC178" s="209"/>
      <c r="CD178" s="209"/>
      <c r="CE178" s="209"/>
      <c r="CF178" s="209"/>
      <c r="CG178" s="209"/>
      <c r="CH178" s="209"/>
      <c r="CI178" s="209"/>
      <c r="CJ178" s="209"/>
      <c r="CK178" s="209"/>
      <c r="CL178" s="209"/>
      <c r="CM178" s="209"/>
      <c r="CN178" s="209"/>
      <c r="CO178" s="209"/>
      <c r="CP178" s="209"/>
      <c r="CQ178" s="209"/>
      <c r="CR178" s="209"/>
      <c r="CS178" s="209"/>
      <c r="CT178" s="209"/>
      <c r="CU178" s="209"/>
      <c r="CV178" s="209"/>
    </row>
    <row r="179" spans="1:100" s="105" customFormat="1">
      <c r="A179" s="205"/>
      <c r="B179" s="256" t="s">
        <v>51</v>
      </c>
      <c r="C179" s="205"/>
      <c r="D179" s="205"/>
      <c r="E179" s="205"/>
      <c r="F179" s="205"/>
      <c r="G179" s="205"/>
      <c r="H179" s="205"/>
      <c r="I179" s="205"/>
      <c r="J179" s="205"/>
      <c r="K179" s="205"/>
      <c r="L179" s="241"/>
      <c r="M179" s="251"/>
      <c r="N179" s="251"/>
      <c r="O179" s="251"/>
      <c r="P179" s="252"/>
      <c r="Q179" s="248"/>
      <c r="R179" s="253"/>
      <c r="S179" s="253"/>
      <c r="T179" s="253"/>
      <c r="U179" s="253"/>
      <c r="V179" s="253"/>
      <c r="W179" s="253"/>
      <c r="X179" s="253"/>
      <c r="Y179" s="251"/>
      <c r="Z179" s="226">
        <v>40574</v>
      </c>
      <c r="AA179" s="227">
        <v>12.32</v>
      </c>
      <c r="AB179" s="227">
        <v>13.91</v>
      </c>
      <c r="AC179" s="227">
        <v>24.31</v>
      </c>
      <c r="AD179" s="227">
        <v>14.57</v>
      </c>
      <c r="AE179" s="227">
        <v>8.41</v>
      </c>
      <c r="AF179" s="227">
        <v>9.6999999999999993</v>
      </c>
      <c r="AG179" s="227">
        <v>5.24</v>
      </c>
      <c r="AH179" s="227">
        <v>3.76</v>
      </c>
      <c r="AI179" s="227">
        <v>0.42</v>
      </c>
      <c r="AJ179" s="227">
        <v>16.82</v>
      </c>
      <c r="AK179" s="227">
        <v>3.98</v>
      </c>
      <c r="AL179" s="227">
        <v>3.67</v>
      </c>
      <c r="AM179" s="227">
        <v>3.83</v>
      </c>
      <c r="AN179" s="227">
        <v>1.47</v>
      </c>
      <c r="AO179" s="227">
        <v>5.01</v>
      </c>
      <c r="AP179" s="227">
        <v>2.61</v>
      </c>
      <c r="AQ179" s="227">
        <v>3.31</v>
      </c>
      <c r="AR179" s="227">
        <v>12.61</v>
      </c>
      <c r="AS179" s="227">
        <v>10.7</v>
      </c>
      <c r="AT179" s="227">
        <v>3.19</v>
      </c>
      <c r="AU179" s="227">
        <v>18.53</v>
      </c>
      <c r="AV179" s="227">
        <v>0</v>
      </c>
      <c r="AW179" s="227">
        <v>8.02</v>
      </c>
      <c r="AX179" s="227">
        <v>15.68</v>
      </c>
      <c r="AY179" s="227">
        <v>12.65</v>
      </c>
      <c r="AZ179" s="227">
        <v>3.68</v>
      </c>
      <c r="BA179" s="227">
        <v>1.74</v>
      </c>
      <c r="BB179" s="227">
        <v>1.22</v>
      </c>
      <c r="BC179" s="227">
        <v>0</v>
      </c>
      <c r="BD179" s="227">
        <v>0.26</v>
      </c>
      <c r="BE179" s="227">
        <v>4.01</v>
      </c>
      <c r="BF179" s="227">
        <v>-0.54</v>
      </c>
      <c r="BG179" s="227">
        <v>-0.24</v>
      </c>
      <c r="BH179" s="227">
        <v>5.13</v>
      </c>
      <c r="BI179" s="227">
        <v>12.09</v>
      </c>
      <c r="BJ179" s="227">
        <v>0</v>
      </c>
      <c r="BK179" s="227">
        <v>1.1000000000000001</v>
      </c>
      <c r="BL179" s="227">
        <v>12.14</v>
      </c>
      <c r="BM179" s="227">
        <v>3.25</v>
      </c>
      <c r="BN179" s="228"/>
      <c r="BO179" s="124"/>
      <c r="BP179" s="125"/>
      <c r="BQ179" s="125"/>
      <c r="BR179" s="125"/>
      <c r="BS179" s="125"/>
      <c r="BT179" s="125"/>
      <c r="BU179" s="125"/>
      <c r="BV179" s="125"/>
      <c r="BW179" s="125"/>
      <c r="BX179" s="125"/>
      <c r="BY179" s="125"/>
      <c r="BZ179" s="125"/>
      <c r="CA179" s="125"/>
      <c r="CB179" s="209"/>
      <c r="CC179" s="209"/>
      <c r="CD179" s="209"/>
      <c r="CE179" s="209"/>
      <c r="CF179" s="209"/>
      <c r="CG179" s="209"/>
      <c r="CH179" s="209"/>
      <c r="CI179" s="209"/>
      <c r="CJ179" s="209"/>
      <c r="CK179" s="209"/>
      <c r="CL179" s="209"/>
      <c r="CM179" s="209"/>
      <c r="CN179" s="209"/>
      <c r="CO179" s="209"/>
      <c r="CP179" s="209"/>
      <c r="CQ179" s="209"/>
      <c r="CR179" s="209"/>
      <c r="CS179" s="209"/>
      <c r="CT179" s="209"/>
      <c r="CU179" s="209"/>
      <c r="CV179" s="209"/>
    </row>
    <row r="180" spans="1:100" s="105" customFormat="1">
      <c r="A180" s="205"/>
      <c r="B180" s="256" t="s">
        <v>52</v>
      </c>
      <c r="C180" s="205"/>
      <c r="D180" s="205"/>
      <c r="E180" s="205"/>
      <c r="F180" s="205"/>
      <c r="G180" s="205"/>
      <c r="H180" s="205"/>
      <c r="I180" s="205"/>
      <c r="J180" s="205"/>
      <c r="K180" s="205"/>
      <c r="L180" s="241"/>
      <c r="M180" s="251"/>
      <c r="N180" s="251"/>
      <c r="O180" s="251"/>
      <c r="P180" s="252"/>
      <c r="Q180" s="248"/>
      <c r="R180" s="253"/>
      <c r="S180" s="253"/>
      <c r="T180" s="253"/>
      <c r="U180" s="253"/>
      <c r="V180" s="253"/>
      <c r="W180" s="253"/>
      <c r="X180" s="253"/>
      <c r="Y180" s="251"/>
      <c r="Z180" s="226">
        <v>40602</v>
      </c>
      <c r="AA180" s="227">
        <v>11.3</v>
      </c>
      <c r="AB180" s="227">
        <v>15.17</v>
      </c>
      <c r="AC180" s="227">
        <v>25.12</v>
      </c>
      <c r="AD180" s="227">
        <v>16.420000000000002</v>
      </c>
      <c r="AE180" s="227">
        <v>9.15</v>
      </c>
      <c r="AF180" s="227">
        <v>10.82</v>
      </c>
      <c r="AG180" s="227">
        <v>5.63</v>
      </c>
      <c r="AH180" s="227">
        <v>4.07</v>
      </c>
      <c r="AI180" s="227">
        <v>0.43</v>
      </c>
      <c r="AJ180" s="227">
        <v>18.13</v>
      </c>
      <c r="AK180" s="227">
        <v>3.95</v>
      </c>
      <c r="AL180" s="227">
        <v>3.37</v>
      </c>
      <c r="AM180" s="227">
        <v>4.0999999999999996</v>
      </c>
      <c r="AN180" s="227">
        <v>1.25</v>
      </c>
      <c r="AO180" s="227">
        <v>4.71</v>
      </c>
      <c r="AP180" s="227">
        <v>2.81</v>
      </c>
      <c r="AQ180" s="227">
        <v>3.74</v>
      </c>
      <c r="AR180" s="227">
        <v>12.79</v>
      </c>
      <c r="AS180" s="227">
        <v>10.83</v>
      </c>
      <c r="AT180" s="227">
        <v>3.07</v>
      </c>
      <c r="AU180" s="227">
        <v>19.579999999999998</v>
      </c>
      <c r="AV180" s="227">
        <v>0</v>
      </c>
      <c r="AW180" s="227">
        <v>7.94</v>
      </c>
      <c r="AX180" s="227">
        <v>17.690000000000001</v>
      </c>
      <c r="AY180" s="227">
        <v>16.579999999999998</v>
      </c>
      <c r="AZ180" s="227">
        <v>4.13</v>
      </c>
      <c r="BA180" s="227">
        <v>2.2599999999999998</v>
      </c>
      <c r="BB180" s="227">
        <v>1.54</v>
      </c>
      <c r="BC180" s="227">
        <v>0</v>
      </c>
      <c r="BD180" s="227">
        <v>0.25</v>
      </c>
      <c r="BE180" s="227">
        <v>4.71</v>
      </c>
      <c r="BF180" s="227">
        <v>-0.3</v>
      </c>
      <c r="BG180" s="227">
        <v>-0.17</v>
      </c>
      <c r="BH180" s="227">
        <v>5.32</v>
      </c>
      <c r="BI180" s="227">
        <v>15.01</v>
      </c>
      <c r="BJ180" s="227">
        <v>0</v>
      </c>
      <c r="BK180" s="227">
        <v>1</v>
      </c>
      <c r="BL180" s="227">
        <v>11.62</v>
      </c>
      <c r="BM180" s="227">
        <v>3.18</v>
      </c>
      <c r="BN180" s="228"/>
      <c r="BO180" s="124"/>
      <c r="BP180" s="125"/>
      <c r="BQ180" s="125"/>
      <c r="BR180" s="125"/>
      <c r="BS180" s="125"/>
      <c r="BT180" s="125"/>
      <c r="BU180" s="125"/>
      <c r="BV180" s="125"/>
      <c r="BW180" s="125"/>
      <c r="BX180" s="125"/>
      <c r="BY180" s="125"/>
      <c r="BZ180" s="125"/>
      <c r="CA180" s="125"/>
      <c r="CB180" s="209"/>
      <c r="CC180" s="209"/>
      <c r="CD180" s="209"/>
      <c r="CE180" s="209"/>
      <c r="CF180" s="209"/>
      <c r="CG180" s="209"/>
      <c r="CH180" s="209"/>
      <c r="CI180" s="209"/>
      <c r="CJ180" s="209"/>
      <c r="CK180" s="209"/>
      <c r="CL180" s="209"/>
      <c r="CM180" s="209"/>
      <c r="CN180" s="209"/>
      <c r="CO180" s="209"/>
      <c r="CP180" s="209"/>
      <c r="CQ180" s="209"/>
      <c r="CR180" s="209"/>
      <c r="CS180" s="209"/>
      <c r="CT180" s="209"/>
      <c r="CU180" s="209"/>
      <c r="CV180" s="209"/>
    </row>
    <row r="181" spans="1:100" s="105" customFormat="1">
      <c r="A181" s="205"/>
      <c r="B181" s="256" t="s">
        <v>53</v>
      </c>
      <c r="C181" s="205"/>
      <c r="D181" s="205"/>
      <c r="E181" s="205"/>
      <c r="F181" s="205"/>
      <c r="G181" s="205"/>
      <c r="H181" s="205"/>
      <c r="I181" s="205"/>
      <c r="J181" s="205"/>
      <c r="K181" s="205"/>
      <c r="L181" s="241"/>
      <c r="M181" s="251"/>
      <c r="N181" s="251"/>
      <c r="O181" s="251"/>
      <c r="P181" s="252"/>
      <c r="Q181" s="248"/>
      <c r="R181" s="253"/>
      <c r="S181" s="253"/>
      <c r="T181" s="253"/>
      <c r="U181" s="253"/>
      <c r="V181" s="253"/>
      <c r="W181" s="253"/>
      <c r="X181" s="253"/>
      <c r="Y181" s="251"/>
      <c r="Z181" s="226">
        <v>40633</v>
      </c>
      <c r="AA181" s="227">
        <v>11.06</v>
      </c>
      <c r="AB181" s="227">
        <v>25.84</v>
      </c>
      <c r="AC181" s="227">
        <v>19.86</v>
      </c>
      <c r="AD181" s="227">
        <v>16.66</v>
      </c>
      <c r="AE181" s="227">
        <v>9.16</v>
      </c>
      <c r="AF181" s="227">
        <v>11.98</v>
      </c>
      <c r="AG181" s="227">
        <v>6.06</v>
      </c>
      <c r="AH181" s="227">
        <v>4.1100000000000003</v>
      </c>
      <c r="AI181" s="227">
        <v>0.41</v>
      </c>
      <c r="AJ181" s="227">
        <v>18.82</v>
      </c>
      <c r="AK181" s="227">
        <v>3.39</v>
      </c>
      <c r="AL181" s="227">
        <v>3.9</v>
      </c>
      <c r="AM181" s="227">
        <v>4.16</v>
      </c>
      <c r="AN181" s="227">
        <v>1.45</v>
      </c>
      <c r="AO181" s="227">
        <v>3.96</v>
      </c>
      <c r="AP181" s="227">
        <v>1.19</v>
      </c>
      <c r="AQ181" s="227">
        <v>3.61</v>
      </c>
      <c r="AR181" s="227">
        <v>15.01</v>
      </c>
      <c r="AS181" s="227">
        <v>10.73</v>
      </c>
      <c r="AT181" s="227">
        <v>2.81</v>
      </c>
      <c r="AU181" s="227">
        <v>21.15</v>
      </c>
      <c r="AV181" s="227">
        <v>0</v>
      </c>
      <c r="AW181" s="227">
        <v>8.3699999999999992</v>
      </c>
      <c r="AX181" s="227">
        <v>15.15</v>
      </c>
      <c r="AY181" s="227">
        <v>15.1</v>
      </c>
      <c r="AZ181" s="227">
        <v>4.46</v>
      </c>
      <c r="BA181" s="227">
        <v>2.72</v>
      </c>
      <c r="BB181" s="227">
        <v>1.81</v>
      </c>
      <c r="BC181" s="227">
        <v>0</v>
      </c>
      <c r="BD181" s="227">
        <v>0.36</v>
      </c>
      <c r="BE181" s="227">
        <v>4.3899999999999997</v>
      </c>
      <c r="BF181" s="227">
        <v>-0.74</v>
      </c>
      <c r="BG181" s="227">
        <v>-0.74</v>
      </c>
      <c r="BH181" s="227">
        <v>6.02</v>
      </c>
      <c r="BI181" s="227">
        <v>13.55</v>
      </c>
      <c r="BJ181" s="227">
        <v>0</v>
      </c>
      <c r="BK181" s="227">
        <v>0.85</v>
      </c>
      <c r="BL181" s="227">
        <v>13.02</v>
      </c>
      <c r="BM181" s="227">
        <v>3.05</v>
      </c>
      <c r="BN181" s="228"/>
      <c r="BO181" s="124"/>
      <c r="BP181" s="125"/>
      <c r="BQ181" s="125"/>
      <c r="BR181" s="125"/>
      <c r="BS181" s="125"/>
      <c r="BT181" s="125"/>
      <c r="BU181" s="125"/>
      <c r="BV181" s="125"/>
      <c r="BW181" s="125"/>
      <c r="BX181" s="125"/>
      <c r="BY181" s="125"/>
      <c r="BZ181" s="125"/>
      <c r="CA181" s="125"/>
      <c r="CB181" s="209"/>
      <c r="CC181" s="209"/>
      <c r="CD181" s="209"/>
      <c r="CE181" s="209"/>
      <c r="CF181" s="209"/>
      <c r="CG181" s="209"/>
      <c r="CH181" s="209"/>
      <c r="CI181" s="209"/>
      <c r="CJ181" s="209"/>
      <c r="CK181" s="209"/>
      <c r="CL181" s="209"/>
      <c r="CM181" s="209"/>
      <c r="CN181" s="209"/>
      <c r="CO181" s="209"/>
      <c r="CP181" s="209"/>
      <c r="CQ181" s="209"/>
      <c r="CR181" s="209"/>
      <c r="CS181" s="209"/>
      <c r="CT181" s="209"/>
      <c r="CU181" s="209"/>
      <c r="CV181" s="209"/>
    </row>
    <row r="182" spans="1:100" s="105" customFormat="1">
      <c r="A182" s="205"/>
      <c r="B182" s="256" t="s">
        <v>54</v>
      </c>
      <c r="C182" s="205"/>
      <c r="D182" s="205"/>
      <c r="E182" s="205"/>
      <c r="F182" s="205"/>
      <c r="G182" s="205"/>
      <c r="H182" s="205"/>
      <c r="I182" s="205"/>
      <c r="J182" s="205"/>
      <c r="K182" s="205"/>
      <c r="L182" s="241"/>
      <c r="M182" s="251"/>
      <c r="N182" s="251"/>
      <c r="O182" s="251"/>
      <c r="P182" s="252"/>
      <c r="Q182" s="248"/>
      <c r="R182" s="253"/>
      <c r="S182" s="253"/>
      <c r="T182" s="253"/>
      <c r="U182" s="253"/>
      <c r="V182" s="253"/>
      <c r="W182" s="253"/>
      <c r="X182" s="253"/>
      <c r="Y182" s="251"/>
      <c r="Z182" s="226">
        <v>40663</v>
      </c>
      <c r="AA182" s="227">
        <v>10.74</v>
      </c>
      <c r="AB182" s="227">
        <v>30.47</v>
      </c>
      <c r="AC182" s="227">
        <v>13.72</v>
      </c>
      <c r="AD182" s="227">
        <v>15.81</v>
      </c>
      <c r="AE182" s="227">
        <v>9.15</v>
      </c>
      <c r="AF182" s="227">
        <v>12.46</v>
      </c>
      <c r="AG182" s="227">
        <v>5.94</v>
      </c>
      <c r="AH182" s="227">
        <v>4.1500000000000004</v>
      </c>
      <c r="AI182" s="227">
        <v>0.49</v>
      </c>
      <c r="AJ182" s="227">
        <v>17.45</v>
      </c>
      <c r="AK182" s="227">
        <v>3.85</v>
      </c>
      <c r="AL182" s="227">
        <v>4.2699999999999996</v>
      </c>
      <c r="AM182" s="227">
        <v>4.45</v>
      </c>
      <c r="AN182" s="227">
        <v>1.9</v>
      </c>
      <c r="AO182" s="227">
        <v>3.13</v>
      </c>
      <c r="AP182" s="227">
        <v>1.0900000000000001</v>
      </c>
      <c r="AQ182" s="227">
        <v>4.21</v>
      </c>
      <c r="AR182" s="227">
        <v>15.68</v>
      </c>
      <c r="AS182" s="227">
        <v>11.23</v>
      </c>
      <c r="AT182" s="227">
        <v>2.61</v>
      </c>
      <c r="AU182" s="227">
        <v>18.010000000000002</v>
      </c>
      <c r="AV182" s="227">
        <v>0</v>
      </c>
      <c r="AW182" s="227">
        <v>8.57</v>
      </c>
      <c r="AX182" s="227">
        <v>9.68</v>
      </c>
      <c r="AY182" s="227">
        <v>13.51</v>
      </c>
      <c r="AZ182" s="227">
        <v>4.0599999999999996</v>
      </c>
      <c r="BA182" s="227">
        <v>2.54</v>
      </c>
      <c r="BB182" s="227">
        <v>1.53</v>
      </c>
      <c r="BC182" s="227">
        <v>0</v>
      </c>
      <c r="BD182" s="227">
        <v>0.45</v>
      </c>
      <c r="BE182" s="227">
        <v>4.0999999999999996</v>
      </c>
      <c r="BF182" s="227">
        <v>-1.3</v>
      </c>
      <c r="BG182" s="227">
        <v>-0.11</v>
      </c>
      <c r="BH182" s="227">
        <v>5.65</v>
      </c>
      <c r="BI182" s="227">
        <v>11.9</v>
      </c>
      <c r="BJ182" s="227">
        <v>0</v>
      </c>
      <c r="BK182" s="227">
        <v>0.76</v>
      </c>
      <c r="BL182" s="227">
        <v>13.69</v>
      </c>
      <c r="BM182" s="227">
        <v>2.81</v>
      </c>
      <c r="BN182" s="228"/>
      <c r="BO182" s="124"/>
      <c r="BP182" s="125"/>
      <c r="BQ182" s="125"/>
      <c r="BR182" s="125"/>
      <c r="BS182" s="125"/>
      <c r="BT182" s="125"/>
      <c r="BU182" s="125"/>
      <c r="BV182" s="125"/>
      <c r="BW182" s="125"/>
      <c r="BX182" s="125"/>
      <c r="BY182" s="125"/>
      <c r="BZ182" s="125"/>
      <c r="CA182" s="125"/>
      <c r="CB182" s="209"/>
      <c r="CC182" s="209"/>
      <c r="CD182" s="209"/>
      <c r="CE182" s="209"/>
      <c r="CF182" s="209"/>
      <c r="CG182" s="209"/>
      <c r="CH182" s="209"/>
      <c r="CI182" s="209"/>
      <c r="CJ182" s="209"/>
      <c r="CK182" s="209"/>
      <c r="CL182" s="209"/>
      <c r="CM182" s="209"/>
      <c r="CN182" s="209"/>
      <c r="CO182" s="209"/>
      <c r="CP182" s="209"/>
      <c r="CQ182" s="209"/>
      <c r="CR182" s="209"/>
      <c r="CS182" s="209"/>
      <c r="CT182" s="209"/>
      <c r="CU182" s="209"/>
      <c r="CV182" s="209"/>
    </row>
    <row r="183" spans="1:100" s="105" customFormat="1">
      <c r="A183" s="205"/>
      <c r="B183" s="256" t="s">
        <v>55</v>
      </c>
      <c r="C183" s="205"/>
      <c r="D183" s="205"/>
      <c r="E183" s="205"/>
      <c r="F183" s="205"/>
      <c r="G183" s="205"/>
      <c r="H183" s="205"/>
      <c r="I183" s="205"/>
      <c r="J183" s="205"/>
      <c r="K183" s="205"/>
      <c r="L183" s="241"/>
      <c r="M183" s="251"/>
      <c r="N183" s="251"/>
      <c r="O183" s="251"/>
      <c r="P183" s="252"/>
      <c r="Q183" s="248"/>
      <c r="R183" s="253"/>
      <c r="S183" s="253"/>
      <c r="T183" s="253"/>
      <c r="U183" s="253"/>
      <c r="V183" s="253"/>
      <c r="W183" s="253"/>
      <c r="X183" s="253"/>
      <c r="Y183" s="251"/>
      <c r="Z183" s="226">
        <v>40694</v>
      </c>
      <c r="AA183" s="227">
        <v>10.16</v>
      </c>
      <c r="AB183" s="227">
        <v>29.42</v>
      </c>
      <c r="AC183" s="227">
        <v>11.65</v>
      </c>
      <c r="AD183" s="227">
        <v>16.77</v>
      </c>
      <c r="AE183" s="227">
        <v>9.31</v>
      </c>
      <c r="AF183" s="227">
        <v>11.91</v>
      </c>
      <c r="AG183" s="227">
        <v>6.28</v>
      </c>
      <c r="AH183" s="227">
        <v>4.42</v>
      </c>
      <c r="AI183" s="227">
        <v>0.45</v>
      </c>
      <c r="AJ183" s="227">
        <v>15.6</v>
      </c>
      <c r="AK183" s="227">
        <v>3.75</v>
      </c>
      <c r="AL183" s="227">
        <v>4.3499999999999996</v>
      </c>
      <c r="AM183" s="227">
        <v>4.5599999999999996</v>
      </c>
      <c r="AN183" s="227">
        <v>1.97</v>
      </c>
      <c r="AO183" s="227">
        <v>2.54</v>
      </c>
      <c r="AP183" s="227">
        <v>2.02</v>
      </c>
      <c r="AQ183" s="227">
        <v>3.89</v>
      </c>
      <c r="AR183" s="227">
        <v>15.31</v>
      </c>
      <c r="AS183" s="227">
        <v>11.31</v>
      </c>
      <c r="AT183" s="227">
        <v>2.4900000000000002</v>
      </c>
      <c r="AU183" s="227">
        <v>14.62</v>
      </c>
      <c r="AV183" s="227">
        <v>0</v>
      </c>
      <c r="AW183" s="227">
        <v>8.8000000000000007</v>
      </c>
      <c r="AX183" s="227">
        <v>9.5399999999999991</v>
      </c>
      <c r="AY183" s="227">
        <v>15.84</v>
      </c>
      <c r="AZ183" s="227">
        <v>4.25</v>
      </c>
      <c r="BA183" s="227">
        <v>2.76</v>
      </c>
      <c r="BB183" s="227">
        <v>1.26</v>
      </c>
      <c r="BC183" s="227">
        <v>0</v>
      </c>
      <c r="BD183" s="227">
        <v>0.33</v>
      </c>
      <c r="BE183" s="227">
        <v>4.37</v>
      </c>
      <c r="BF183" s="227">
        <v>-1.29</v>
      </c>
      <c r="BG183" s="227">
        <v>0.23</v>
      </c>
      <c r="BH183" s="227">
        <v>5.34</v>
      </c>
      <c r="BI183" s="227">
        <v>11.73</v>
      </c>
      <c r="BJ183" s="227">
        <v>0</v>
      </c>
      <c r="BK183" s="227">
        <v>1.01</v>
      </c>
      <c r="BL183" s="227">
        <v>12.99</v>
      </c>
      <c r="BM183" s="227">
        <v>2.48</v>
      </c>
      <c r="BN183" s="228"/>
      <c r="BO183" s="124"/>
      <c r="BP183" s="125"/>
      <c r="BQ183" s="125"/>
      <c r="BR183" s="125"/>
      <c r="BS183" s="125"/>
      <c r="BT183" s="125"/>
      <c r="BU183" s="125"/>
      <c r="BV183" s="125"/>
      <c r="BW183" s="125"/>
      <c r="BX183" s="125"/>
      <c r="BY183" s="125"/>
      <c r="BZ183" s="125"/>
      <c r="CA183" s="125"/>
      <c r="CB183" s="209"/>
      <c r="CC183" s="209"/>
      <c r="CD183" s="209"/>
      <c r="CE183" s="209"/>
      <c r="CF183" s="209"/>
      <c r="CG183" s="209"/>
      <c r="CH183" s="209"/>
      <c r="CI183" s="209"/>
      <c r="CJ183" s="209"/>
      <c r="CK183" s="209"/>
      <c r="CL183" s="209"/>
      <c r="CM183" s="209"/>
      <c r="CN183" s="209"/>
      <c r="CO183" s="209"/>
      <c r="CP183" s="209"/>
      <c r="CQ183" s="209"/>
      <c r="CR183" s="209"/>
      <c r="CS183" s="209"/>
      <c r="CT183" s="209"/>
      <c r="CU183" s="209"/>
      <c r="CV183" s="209"/>
    </row>
    <row r="184" spans="1:100" s="105" customFormat="1">
      <c r="A184" s="205"/>
      <c r="B184" s="256" t="s">
        <v>56</v>
      </c>
      <c r="C184" s="205"/>
      <c r="D184" s="205"/>
      <c r="E184" s="205"/>
      <c r="F184" s="205"/>
      <c r="G184" s="205"/>
      <c r="H184" s="205"/>
      <c r="I184" s="205"/>
      <c r="J184" s="205"/>
      <c r="K184" s="205"/>
      <c r="L184" s="241"/>
      <c r="M184" s="251"/>
      <c r="N184" s="251"/>
      <c r="O184" s="251"/>
      <c r="P184" s="252"/>
      <c r="Q184" s="248"/>
      <c r="R184" s="253"/>
      <c r="S184" s="253"/>
      <c r="T184" s="253"/>
      <c r="U184" s="253"/>
      <c r="V184" s="253"/>
      <c r="W184" s="253"/>
      <c r="X184" s="253"/>
      <c r="Y184" s="251"/>
      <c r="Z184" s="226">
        <v>40724</v>
      </c>
      <c r="AA184" s="227">
        <v>9.67</v>
      </c>
      <c r="AB184" s="227">
        <v>27.69</v>
      </c>
      <c r="AC184" s="227">
        <v>12.36</v>
      </c>
      <c r="AD184" s="227">
        <v>19.41</v>
      </c>
      <c r="AE184" s="227">
        <v>9.02</v>
      </c>
      <c r="AF184" s="227">
        <v>12.47</v>
      </c>
      <c r="AG184" s="227">
        <v>6.26</v>
      </c>
      <c r="AH184" s="227">
        <v>4.2300000000000004</v>
      </c>
      <c r="AI184" s="227">
        <v>0.37</v>
      </c>
      <c r="AJ184" s="227">
        <v>13.33</v>
      </c>
      <c r="AK184" s="227">
        <v>3.8</v>
      </c>
      <c r="AL184" s="227">
        <v>4.46</v>
      </c>
      <c r="AM184" s="227">
        <v>4.42</v>
      </c>
      <c r="AN184" s="227">
        <v>2.4500000000000002</v>
      </c>
      <c r="AO184" s="227">
        <v>2.57</v>
      </c>
      <c r="AP184" s="227">
        <v>1.73</v>
      </c>
      <c r="AQ184" s="227">
        <v>3.99</v>
      </c>
      <c r="AR184" s="227">
        <v>17.48</v>
      </c>
      <c r="AS184" s="227">
        <v>12.05</v>
      </c>
      <c r="AT184" s="227">
        <v>2.41</v>
      </c>
      <c r="AU184" s="227">
        <v>16.61</v>
      </c>
      <c r="AV184" s="227">
        <v>0</v>
      </c>
      <c r="AW184" s="227">
        <v>9.0399999999999991</v>
      </c>
      <c r="AX184" s="227">
        <v>11.34</v>
      </c>
      <c r="AY184" s="227">
        <v>20.010000000000002</v>
      </c>
      <c r="AZ184" s="227">
        <v>4.66</v>
      </c>
      <c r="BA184" s="227">
        <v>2.75</v>
      </c>
      <c r="BB184" s="227">
        <v>1.39</v>
      </c>
      <c r="BC184" s="227">
        <v>0</v>
      </c>
      <c r="BD184" s="227">
        <v>0.36</v>
      </c>
      <c r="BE184" s="227">
        <v>4.2300000000000004</v>
      </c>
      <c r="BF184" s="227">
        <v>-1.8</v>
      </c>
      <c r="BG184" s="227">
        <v>-0.04</v>
      </c>
      <c r="BH184" s="227">
        <v>5.43</v>
      </c>
      <c r="BI184" s="227">
        <v>14.92</v>
      </c>
      <c r="BJ184" s="227">
        <v>0</v>
      </c>
      <c r="BK184" s="227">
        <v>1.5</v>
      </c>
      <c r="BL184" s="227">
        <v>12.15</v>
      </c>
      <c r="BM184" s="227">
        <v>3.06</v>
      </c>
      <c r="BN184" s="228"/>
      <c r="BO184" s="124"/>
      <c r="BP184" s="125"/>
      <c r="BQ184" s="125"/>
      <c r="BR184" s="125"/>
      <c r="BS184" s="125"/>
      <c r="BT184" s="125"/>
      <c r="BU184" s="125"/>
      <c r="BV184" s="125"/>
      <c r="BW184" s="125"/>
      <c r="BX184" s="125"/>
      <c r="BY184" s="125"/>
      <c r="BZ184" s="125"/>
      <c r="CA184" s="125"/>
      <c r="CB184" s="209"/>
      <c r="CC184" s="209"/>
      <c r="CD184" s="209"/>
      <c r="CE184" s="209"/>
      <c r="CF184" s="209"/>
      <c r="CG184" s="209"/>
      <c r="CH184" s="209"/>
      <c r="CI184" s="209"/>
      <c r="CJ184" s="209"/>
      <c r="CK184" s="209"/>
      <c r="CL184" s="209"/>
      <c r="CM184" s="209"/>
      <c r="CN184" s="209"/>
      <c r="CO184" s="209"/>
      <c r="CP184" s="209"/>
      <c r="CQ184" s="209"/>
      <c r="CR184" s="209"/>
      <c r="CS184" s="209"/>
      <c r="CT184" s="209"/>
      <c r="CU184" s="209"/>
      <c r="CV184" s="209"/>
    </row>
    <row r="185" spans="1:100" s="105" customFormat="1">
      <c r="A185" s="205"/>
      <c r="B185" s="256" t="s">
        <v>57</v>
      </c>
      <c r="C185" s="205"/>
      <c r="D185" s="205"/>
      <c r="E185" s="205"/>
      <c r="F185" s="205"/>
      <c r="G185" s="205"/>
      <c r="H185" s="205"/>
      <c r="I185" s="205"/>
      <c r="J185" s="205"/>
      <c r="K185" s="205"/>
      <c r="L185" s="241"/>
      <c r="M185" s="251"/>
      <c r="N185" s="251"/>
      <c r="O185" s="251"/>
      <c r="P185" s="252"/>
      <c r="Q185" s="248"/>
      <c r="R185" s="253"/>
      <c r="S185" s="253"/>
      <c r="T185" s="253"/>
      <c r="U185" s="253"/>
      <c r="V185" s="253"/>
      <c r="W185" s="253"/>
      <c r="X185" s="253"/>
      <c r="Y185" s="251"/>
      <c r="Z185" s="226">
        <v>40755</v>
      </c>
      <c r="AA185" s="227">
        <v>9.8800000000000008</v>
      </c>
      <c r="AB185" s="227">
        <v>30.75</v>
      </c>
      <c r="AC185" s="227">
        <v>14.51</v>
      </c>
      <c r="AD185" s="227">
        <v>18.850000000000001</v>
      </c>
      <c r="AE185" s="227">
        <v>9.81</v>
      </c>
      <c r="AF185" s="227">
        <v>12.71</v>
      </c>
      <c r="AG185" s="227">
        <v>6.96</v>
      </c>
      <c r="AH185" s="227">
        <v>4.72</v>
      </c>
      <c r="AI185" s="227">
        <v>0.34</v>
      </c>
      <c r="AJ185" s="227">
        <v>11.69</v>
      </c>
      <c r="AK185" s="227">
        <v>3.74</v>
      </c>
      <c r="AL185" s="227">
        <v>4.7699999999999996</v>
      </c>
      <c r="AM185" s="227">
        <v>4.63</v>
      </c>
      <c r="AN185" s="227">
        <v>2.89</v>
      </c>
      <c r="AO185" s="227">
        <v>2.74</v>
      </c>
      <c r="AP185" s="227">
        <v>1.84</v>
      </c>
      <c r="AQ185" s="227">
        <v>4.05</v>
      </c>
      <c r="AR185" s="227">
        <v>18.329999999999998</v>
      </c>
      <c r="AS185" s="227">
        <v>13.73</v>
      </c>
      <c r="AT185" s="227">
        <v>2.42</v>
      </c>
      <c r="AU185" s="227">
        <v>14.01</v>
      </c>
      <c r="AV185" s="227">
        <v>0</v>
      </c>
      <c r="AW185" s="227">
        <v>8.86</v>
      </c>
      <c r="AX185" s="227">
        <v>13.48</v>
      </c>
      <c r="AY185" s="227">
        <v>21.63</v>
      </c>
      <c r="AZ185" s="227">
        <v>5.13</v>
      </c>
      <c r="BA185" s="227">
        <v>3.06</v>
      </c>
      <c r="BB185" s="227">
        <v>1.57</v>
      </c>
      <c r="BC185" s="227">
        <v>0</v>
      </c>
      <c r="BD185" s="227">
        <v>0.39</v>
      </c>
      <c r="BE185" s="227">
        <v>4.42</v>
      </c>
      <c r="BF185" s="227">
        <v>-1.89</v>
      </c>
      <c r="BG185" s="227">
        <v>-0.34</v>
      </c>
      <c r="BH185" s="227">
        <v>5.47</v>
      </c>
      <c r="BI185" s="227">
        <v>17.059999999999999</v>
      </c>
      <c r="BJ185" s="227">
        <v>0</v>
      </c>
      <c r="BK185" s="227">
        <v>1.81</v>
      </c>
      <c r="BL185" s="227">
        <v>12.31</v>
      </c>
      <c r="BM185" s="227">
        <v>3.27</v>
      </c>
      <c r="BN185" s="228"/>
      <c r="BO185" s="124"/>
      <c r="BP185" s="125"/>
      <c r="BQ185" s="125"/>
      <c r="BR185" s="125"/>
      <c r="BS185" s="125"/>
      <c r="BT185" s="125"/>
      <c r="BU185" s="125"/>
      <c r="BV185" s="125"/>
      <c r="BW185" s="125"/>
      <c r="BX185" s="125"/>
      <c r="BY185" s="125"/>
      <c r="BZ185" s="125"/>
      <c r="CA185" s="125"/>
      <c r="CB185" s="209"/>
      <c r="CC185" s="209"/>
      <c r="CD185" s="209"/>
      <c r="CE185" s="209"/>
      <c r="CF185" s="209"/>
      <c r="CG185" s="209"/>
      <c r="CH185" s="209"/>
      <c r="CI185" s="209"/>
      <c r="CJ185" s="209"/>
      <c r="CK185" s="209"/>
      <c r="CL185" s="209"/>
      <c r="CM185" s="209"/>
      <c r="CN185" s="209"/>
      <c r="CO185" s="209"/>
      <c r="CP185" s="209"/>
      <c r="CQ185" s="209"/>
      <c r="CR185" s="209"/>
      <c r="CS185" s="209"/>
      <c r="CT185" s="209"/>
      <c r="CU185" s="209"/>
      <c r="CV185" s="209"/>
    </row>
    <row r="186" spans="1:100" s="105" customFormat="1">
      <c r="A186" s="205"/>
      <c r="B186" s="256" t="s">
        <v>58</v>
      </c>
      <c r="C186" s="205"/>
      <c r="D186" s="205"/>
      <c r="E186" s="205"/>
      <c r="F186" s="205"/>
      <c r="G186" s="205"/>
      <c r="H186" s="205"/>
      <c r="I186" s="205"/>
      <c r="J186" s="205"/>
      <c r="K186" s="205"/>
      <c r="L186" s="241"/>
      <c r="M186" s="251"/>
      <c r="N186" s="251"/>
      <c r="O186" s="251"/>
      <c r="P186" s="252"/>
      <c r="Q186" s="248"/>
      <c r="R186" s="253"/>
      <c r="S186" s="253"/>
      <c r="T186" s="253"/>
      <c r="U186" s="253"/>
      <c r="V186" s="253"/>
      <c r="W186" s="253"/>
      <c r="X186" s="253"/>
      <c r="Y186" s="251"/>
      <c r="Z186" s="226">
        <v>40786</v>
      </c>
      <c r="AA186" s="227">
        <v>10.78</v>
      </c>
      <c r="AB186" s="227">
        <v>32.479999999999997</v>
      </c>
      <c r="AC186" s="227">
        <v>14.01</v>
      </c>
      <c r="AD186" s="227">
        <v>18.77</v>
      </c>
      <c r="AE186" s="227">
        <v>9.8800000000000008</v>
      </c>
      <c r="AF186" s="227">
        <v>12.17</v>
      </c>
      <c r="AG186" s="227">
        <v>7.31</v>
      </c>
      <c r="AH186" s="227">
        <v>4.8099999999999996</v>
      </c>
      <c r="AI186" s="227">
        <v>0.17</v>
      </c>
      <c r="AJ186" s="227">
        <v>10</v>
      </c>
      <c r="AK186" s="227">
        <v>3.81</v>
      </c>
      <c r="AL186" s="227">
        <v>5.35</v>
      </c>
      <c r="AM186" s="227">
        <v>4.29</v>
      </c>
      <c r="AN186" s="227">
        <v>3.12</v>
      </c>
      <c r="AO186" s="227">
        <v>3.07</v>
      </c>
      <c r="AP186" s="227">
        <v>2.0699999999999998</v>
      </c>
      <c r="AQ186" s="227">
        <v>4.3099999999999996</v>
      </c>
      <c r="AR186" s="227">
        <v>18.14</v>
      </c>
      <c r="AS186" s="227">
        <v>13.6</v>
      </c>
      <c r="AT186" s="227">
        <v>2.72</v>
      </c>
      <c r="AU186" s="227">
        <v>13.42</v>
      </c>
      <c r="AV186" s="227">
        <v>0</v>
      </c>
      <c r="AW186" s="227">
        <v>8.41</v>
      </c>
      <c r="AX186" s="227">
        <v>12.28</v>
      </c>
      <c r="AY186" s="227">
        <v>18.71</v>
      </c>
      <c r="AZ186" s="227">
        <v>5.19</v>
      </c>
      <c r="BA186" s="227">
        <v>3.08</v>
      </c>
      <c r="BB186" s="227">
        <v>1.63</v>
      </c>
      <c r="BC186" s="227">
        <v>0</v>
      </c>
      <c r="BD186" s="227">
        <v>0.48</v>
      </c>
      <c r="BE186" s="227">
        <v>3.82</v>
      </c>
      <c r="BF186" s="227">
        <v>-2.27</v>
      </c>
      <c r="BG186" s="227">
        <v>-0.06</v>
      </c>
      <c r="BH186" s="227">
        <v>6.34</v>
      </c>
      <c r="BI186" s="227">
        <v>16.46</v>
      </c>
      <c r="BJ186" s="227">
        <v>0</v>
      </c>
      <c r="BK186" s="227">
        <v>1.93</v>
      </c>
      <c r="BL186" s="227">
        <v>10.65</v>
      </c>
      <c r="BM186" s="227">
        <v>3</v>
      </c>
      <c r="BN186" s="228"/>
      <c r="BO186" s="124"/>
      <c r="BP186" s="125"/>
      <c r="BQ186" s="125"/>
      <c r="BR186" s="125"/>
      <c r="BS186" s="125"/>
      <c r="BT186" s="125"/>
      <c r="BU186" s="125"/>
      <c r="BV186" s="125"/>
      <c r="BW186" s="125"/>
      <c r="BX186" s="125"/>
      <c r="BY186" s="125"/>
      <c r="BZ186" s="125"/>
      <c r="CA186" s="125"/>
      <c r="CB186" s="209"/>
      <c r="CC186" s="209"/>
      <c r="CD186" s="209"/>
      <c r="CE186" s="209"/>
      <c r="CF186" s="209"/>
      <c r="CG186" s="209"/>
      <c r="CH186" s="209"/>
      <c r="CI186" s="209"/>
      <c r="CJ186" s="209"/>
      <c r="CK186" s="209"/>
      <c r="CL186" s="209"/>
      <c r="CM186" s="209"/>
      <c r="CN186" s="209"/>
      <c r="CO186" s="209"/>
      <c r="CP186" s="209"/>
      <c r="CQ186" s="209"/>
      <c r="CR186" s="209"/>
      <c r="CS186" s="209"/>
      <c r="CT186" s="209"/>
      <c r="CU186" s="209"/>
      <c r="CV186" s="209"/>
    </row>
    <row r="187" spans="1:100" s="105" customFormat="1">
      <c r="A187" s="205"/>
      <c r="B187" s="256" t="s">
        <v>59</v>
      </c>
      <c r="C187" s="205"/>
      <c r="D187" s="205"/>
      <c r="E187" s="205"/>
      <c r="F187" s="205"/>
      <c r="G187" s="205"/>
      <c r="H187" s="205"/>
      <c r="I187" s="205"/>
      <c r="J187" s="205"/>
      <c r="K187" s="205"/>
      <c r="L187" s="241"/>
      <c r="M187" s="251"/>
      <c r="N187" s="251"/>
      <c r="O187" s="251"/>
      <c r="P187" s="252"/>
      <c r="Q187" s="248"/>
      <c r="R187" s="253"/>
      <c r="S187" s="253"/>
      <c r="T187" s="253"/>
      <c r="U187" s="253"/>
      <c r="V187" s="253"/>
      <c r="W187" s="253"/>
      <c r="X187" s="253"/>
      <c r="Y187" s="251"/>
      <c r="Z187" s="226">
        <v>40816</v>
      </c>
      <c r="AA187" s="227">
        <v>10.31</v>
      </c>
      <c r="AB187" s="227">
        <v>27.56</v>
      </c>
      <c r="AC187" s="227">
        <v>14.49</v>
      </c>
      <c r="AD187" s="227">
        <v>18.13</v>
      </c>
      <c r="AE187" s="227">
        <v>9.59</v>
      </c>
      <c r="AF187" s="227">
        <v>11.94</v>
      </c>
      <c r="AG187" s="227">
        <v>6.89</v>
      </c>
      <c r="AH187" s="227">
        <v>4.9800000000000004</v>
      </c>
      <c r="AI187" s="227">
        <v>0.09</v>
      </c>
      <c r="AJ187" s="227">
        <v>8.76</v>
      </c>
      <c r="AK187" s="227">
        <v>3.56</v>
      </c>
      <c r="AL187" s="227">
        <v>5.56</v>
      </c>
      <c r="AM187" s="227">
        <v>4.05</v>
      </c>
      <c r="AN187" s="227">
        <v>3.24</v>
      </c>
      <c r="AO187" s="227">
        <v>3.31</v>
      </c>
      <c r="AP187" s="227">
        <v>2.06</v>
      </c>
      <c r="AQ187" s="227">
        <v>3.67</v>
      </c>
      <c r="AR187" s="227">
        <v>17.7</v>
      </c>
      <c r="AS187" s="227">
        <v>12.18</v>
      </c>
      <c r="AT187" s="227">
        <v>2.85</v>
      </c>
      <c r="AU187" s="227">
        <v>15.14</v>
      </c>
      <c r="AV187" s="227">
        <v>0</v>
      </c>
      <c r="AW187" s="227">
        <v>7.21</v>
      </c>
      <c r="AX187" s="227">
        <v>9.43</v>
      </c>
      <c r="AY187" s="227">
        <v>15.5</v>
      </c>
      <c r="AZ187" s="227">
        <v>4.6100000000000003</v>
      </c>
      <c r="BA187" s="227">
        <v>3.21</v>
      </c>
      <c r="BB187" s="227">
        <v>1.57</v>
      </c>
      <c r="BC187" s="227">
        <v>0</v>
      </c>
      <c r="BD187" s="227">
        <v>0.41</v>
      </c>
      <c r="BE187" s="227">
        <v>3.08</v>
      </c>
      <c r="BF187" s="227">
        <v>-2.5499999999999998</v>
      </c>
      <c r="BG187" s="227">
        <v>-0.36</v>
      </c>
      <c r="BH187" s="227">
        <v>6.54</v>
      </c>
      <c r="BI187" s="227">
        <v>12.89</v>
      </c>
      <c r="BJ187" s="227">
        <v>0</v>
      </c>
      <c r="BK187" s="227">
        <v>2</v>
      </c>
      <c r="BL187" s="227">
        <v>7.65</v>
      </c>
      <c r="BM187" s="227">
        <v>2.86</v>
      </c>
      <c r="BN187" s="228"/>
      <c r="BO187" s="124"/>
      <c r="BP187" s="125"/>
      <c r="BQ187" s="125"/>
      <c r="BR187" s="125"/>
      <c r="BS187" s="125"/>
      <c r="BT187" s="125"/>
      <c r="BU187" s="125"/>
      <c r="BV187" s="125"/>
      <c r="BW187" s="125"/>
      <c r="BX187" s="125"/>
      <c r="BY187" s="125"/>
      <c r="BZ187" s="125"/>
      <c r="CA187" s="125"/>
      <c r="CB187" s="209"/>
      <c r="CC187" s="209"/>
      <c r="CD187" s="209"/>
      <c r="CE187" s="209"/>
      <c r="CF187" s="209"/>
      <c r="CG187" s="209"/>
      <c r="CH187" s="209"/>
      <c r="CI187" s="209"/>
      <c r="CJ187" s="209"/>
      <c r="CK187" s="209"/>
      <c r="CL187" s="209"/>
      <c r="CM187" s="209"/>
      <c r="CN187" s="209"/>
      <c r="CO187" s="209"/>
      <c r="CP187" s="209"/>
      <c r="CQ187" s="209"/>
      <c r="CR187" s="209"/>
      <c r="CS187" s="209"/>
      <c r="CT187" s="209"/>
      <c r="CU187" s="209"/>
      <c r="CV187" s="209"/>
    </row>
    <row r="188" spans="1:100" s="105" customFormat="1">
      <c r="A188" s="205"/>
      <c r="B188" s="256" t="s">
        <v>60</v>
      </c>
      <c r="C188" s="205"/>
      <c r="D188" s="205"/>
      <c r="E188" s="205"/>
      <c r="F188" s="205"/>
      <c r="G188" s="205"/>
      <c r="H188" s="205"/>
      <c r="I188" s="205"/>
      <c r="J188" s="205"/>
      <c r="K188" s="205"/>
      <c r="L188" s="241"/>
      <c r="M188" s="251"/>
      <c r="N188" s="251"/>
      <c r="O188" s="251"/>
      <c r="P188" s="252"/>
      <c r="Q188" s="248"/>
      <c r="R188" s="253"/>
      <c r="S188" s="253"/>
      <c r="T188" s="253"/>
      <c r="U188" s="253"/>
      <c r="V188" s="253"/>
      <c r="W188" s="253"/>
      <c r="X188" s="253"/>
      <c r="Y188" s="251"/>
      <c r="Z188" s="226">
        <v>40847</v>
      </c>
      <c r="AA188" s="227">
        <v>10.36</v>
      </c>
      <c r="AB188" s="227">
        <v>25.48</v>
      </c>
      <c r="AC188" s="227">
        <v>9.57</v>
      </c>
      <c r="AD188" s="227">
        <v>12.07</v>
      </c>
      <c r="AE188" s="227">
        <v>9.51</v>
      </c>
      <c r="AF188" s="227">
        <v>10.23</v>
      </c>
      <c r="AG188" s="227">
        <v>6.88</v>
      </c>
      <c r="AH188" s="227">
        <v>4.88</v>
      </c>
      <c r="AI188" s="227">
        <v>0.14000000000000001</v>
      </c>
      <c r="AJ188" s="227">
        <v>6.05</v>
      </c>
      <c r="AK188" s="227">
        <v>3.75</v>
      </c>
      <c r="AL188" s="227">
        <v>5.56</v>
      </c>
      <c r="AM188" s="227">
        <v>4.05</v>
      </c>
      <c r="AN188" s="227">
        <v>3.17</v>
      </c>
      <c r="AO188" s="227">
        <v>2.67</v>
      </c>
      <c r="AP188" s="227">
        <v>2.06</v>
      </c>
      <c r="AQ188" s="227">
        <v>3.75</v>
      </c>
      <c r="AR188" s="227">
        <v>15.65</v>
      </c>
      <c r="AS188" s="227">
        <v>8.58</v>
      </c>
      <c r="AT188" s="227">
        <v>2.71</v>
      </c>
      <c r="AU188" s="227">
        <v>8.0299999999999994</v>
      </c>
      <c r="AV188" s="227">
        <v>0</v>
      </c>
      <c r="AW188" s="227">
        <v>5.95</v>
      </c>
      <c r="AX188" s="227">
        <v>6.15</v>
      </c>
      <c r="AY188" s="227">
        <v>6.19</v>
      </c>
      <c r="AZ188" s="227">
        <v>4.08</v>
      </c>
      <c r="BA188" s="227">
        <v>3.02</v>
      </c>
      <c r="BB188" s="227">
        <v>1.64</v>
      </c>
      <c r="BC188" s="227">
        <v>0</v>
      </c>
      <c r="BD188" s="227">
        <v>0.47</v>
      </c>
      <c r="BE188" s="227">
        <v>1.46</v>
      </c>
      <c r="BF188" s="227">
        <v>-2.76</v>
      </c>
      <c r="BG188" s="227">
        <v>-0.18</v>
      </c>
      <c r="BH188" s="227">
        <v>4.8899999999999997</v>
      </c>
      <c r="BI188" s="227">
        <v>8.61</v>
      </c>
      <c r="BJ188" s="227">
        <v>0</v>
      </c>
      <c r="BK188" s="227">
        <v>2.11</v>
      </c>
      <c r="BL188" s="227">
        <v>5.0999999999999996</v>
      </c>
      <c r="BM188" s="227">
        <v>2.75</v>
      </c>
      <c r="BN188" s="228"/>
      <c r="BO188" s="124"/>
      <c r="BP188" s="125"/>
      <c r="BQ188" s="125"/>
      <c r="BR188" s="125"/>
      <c r="BS188" s="125"/>
      <c r="BT188" s="125"/>
      <c r="BU188" s="125"/>
      <c r="BV188" s="125"/>
      <c r="BW188" s="125"/>
      <c r="BX188" s="125"/>
      <c r="BY188" s="125"/>
      <c r="BZ188" s="125"/>
      <c r="CA188" s="125"/>
      <c r="CB188" s="209"/>
      <c r="CC188" s="209"/>
      <c r="CD188" s="209"/>
      <c r="CE188" s="209"/>
      <c r="CF188" s="209"/>
      <c r="CG188" s="209"/>
      <c r="CH188" s="209"/>
      <c r="CI188" s="209"/>
      <c r="CJ188" s="209"/>
      <c r="CK188" s="209"/>
      <c r="CL188" s="209"/>
      <c r="CM188" s="209"/>
      <c r="CN188" s="209"/>
      <c r="CO188" s="209"/>
      <c r="CP188" s="209"/>
      <c r="CQ188" s="209"/>
      <c r="CR188" s="209"/>
      <c r="CS188" s="209"/>
      <c r="CT188" s="209"/>
      <c r="CU188" s="209"/>
      <c r="CV188" s="209"/>
    </row>
    <row r="189" spans="1:100" s="105" customFormat="1">
      <c r="A189" s="205"/>
      <c r="B189" s="256" t="s">
        <v>61</v>
      </c>
      <c r="C189" s="205"/>
      <c r="D189" s="205"/>
      <c r="E189" s="205"/>
      <c r="F189" s="205"/>
      <c r="G189" s="205"/>
      <c r="H189" s="205"/>
      <c r="I189" s="205"/>
      <c r="J189" s="205"/>
      <c r="K189" s="205"/>
      <c r="L189" s="241"/>
      <c r="M189" s="251"/>
      <c r="N189" s="251"/>
      <c r="O189" s="251"/>
      <c r="P189" s="252"/>
      <c r="Q189" s="248"/>
      <c r="R189" s="253"/>
      <c r="S189" s="253"/>
      <c r="T189" s="253"/>
      <c r="U189" s="253"/>
      <c r="V189" s="253"/>
      <c r="W189" s="253"/>
      <c r="X189" s="253"/>
      <c r="Y189" s="251"/>
      <c r="Z189" s="226">
        <v>40877</v>
      </c>
      <c r="AA189" s="227">
        <v>8.9600000000000009</v>
      </c>
      <c r="AB189" s="227">
        <v>17.87</v>
      </c>
      <c r="AC189" s="227">
        <v>0.44</v>
      </c>
      <c r="AD189" s="227">
        <v>8.4</v>
      </c>
      <c r="AE189" s="227">
        <v>8.58</v>
      </c>
      <c r="AF189" s="227">
        <v>6.53</v>
      </c>
      <c r="AG189" s="227">
        <v>6.21</v>
      </c>
      <c r="AH189" s="227">
        <v>4.67</v>
      </c>
      <c r="AI189" s="227">
        <v>0.21</v>
      </c>
      <c r="AJ189" s="227">
        <v>0.81</v>
      </c>
      <c r="AK189" s="227">
        <v>3.11</v>
      </c>
      <c r="AL189" s="227">
        <v>4.92</v>
      </c>
      <c r="AM189" s="227">
        <v>3.5</v>
      </c>
      <c r="AN189" s="227">
        <v>2.98</v>
      </c>
      <c r="AO189" s="227">
        <v>1.68</v>
      </c>
      <c r="AP189" s="227">
        <v>1.54</v>
      </c>
      <c r="AQ189" s="227">
        <v>3.27</v>
      </c>
      <c r="AR189" s="227">
        <v>10.43</v>
      </c>
      <c r="AS189" s="227">
        <v>2.91</v>
      </c>
      <c r="AT189" s="227">
        <v>1.8</v>
      </c>
      <c r="AU189" s="227">
        <v>-4.34</v>
      </c>
      <c r="AV189" s="227">
        <v>0</v>
      </c>
      <c r="AW189" s="227">
        <v>2.99</v>
      </c>
      <c r="AX189" s="227">
        <v>1.21</v>
      </c>
      <c r="AY189" s="227">
        <v>2.88</v>
      </c>
      <c r="AZ189" s="227">
        <v>2.94</v>
      </c>
      <c r="BA189" s="227">
        <v>2.54</v>
      </c>
      <c r="BB189" s="227">
        <v>1.27</v>
      </c>
      <c r="BC189" s="227">
        <v>0</v>
      </c>
      <c r="BD189" s="227">
        <v>0.28999999999999998</v>
      </c>
      <c r="BE189" s="227">
        <v>0.26</v>
      </c>
      <c r="BF189" s="227">
        <v>-2.65</v>
      </c>
      <c r="BG189" s="227">
        <v>-0.45</v>
      </c>
      <c r="BH189" s="227">
        <v>4.37</v>
      </c>
      <c r="BI189" s="227">
        <v>5.46</v>
      </c>
      <c r="BJ189" s="227">
        <v>0</v>
      </c>
      <c r="BK189" s="227">
        <v>1.8</v>
      </c>
      <c r="BL189" s="227">
        <v>1.76</v>
      </c>
      <c r="BM189" s="227">
        <v>2.14</v>
      </c>
      <c r="BN189" s="228"/>
      <c r="BO189" s="124"/>
      <c r="BP189" s="125"/>
      <c r="BQ189" s="125"/>
      <c r="BR189" s="125"/>
      <c r="BS189" s="125"/>
      <c r="BT189" s="125"/>
      <c r="BU189" s="125"/>
      <c r="BV189" s="125"/>
      <c r="BW189" s="125"/>
      <c r="BX189" s="125"/>
      <c r="BY189" s="125"/>
      <c r="BZ189" s="125"/>
      <c r="CA189" s="125"/>
      <c r="CB189" s="209"/>
      <c r="CC189" s="209"/>
      <c r="CD189" s="209"/>
      <c r="CE189" s="209"/>
      <c r="CF189" s="209"/>
      <c r="CG189" s="209"/>
      <c r="CH189" s="209"/>
      <c r="CI189" s="209"/>
      <c r="CJ189" s="209"/>
      <c r="CK189" s="209"/>
      <c r="CL189" s="209"/>
      <c r="CM189" s="209"/>
      <c r="CN189" s="209"/>
      <c r="CO189" s="209"/>
      <c r="CP189" s="209"/>
      <c r="CQ189" s="209"/>
      <c r="CR189" s="209"/>
      <c r="CS189" s="209"/>
      <c r="CT189" s="209"/>
      <c r="CU189" s="209"/>
      <c r="CV189" s="209"/>
    </row>
    <row r="190" spans="1:100" s="105" customFormat="1">
      <c r="A190" s="205"/>
      <c r="B190" s="256" t="s">
        <v>62</v>
      </c>
      <c r="C190" s="205"/>
      <c r="D190" s="205"/>
      <c r="E190" s="205"/>
      <c r="F190" s="205"/>
      <c r="G190" s="205"/>
      <c r="H190" s="205"/>
      <c r="I190" s="205"/>
      <c r="J190" s="205"/>
      <c r="K190" s="205"/>
      <c r="L190" s="241"/>
      <c r="M190" s="251"/>
      <c r="N190" s="251"/>
      <c r="O190" s="251"/>
      <c r="P190" s="252"/>
      <c r="Q190" s="248"/>
      <c r="R190" s="253"/>
      <c r="S190" s="253"/>
      <c r="T190" s="253"/>
      <c r="U190" s="253"/>
      <c r="V190" s="253"/>
      <c r="W190" s="253"/>
      <c r="X190" s="253"/>
      <c r="Y190" s="251"/>
      <c r="Z190" s="226">
        <v>40908</v>
      </c>
      <c r="AA190" s="227">
        <v>7.53</v>
      </c>
      <c r="AB190" s="227">
        <v>18.32</v>
      </c>
      <c r="AC190" s="227">
        <v>-2.4700000000000002</v>
      </c>
      <c r="AD190" s="227">
        <v>5.85</v>
      </c>
      <c r="AE190" s="227">
        <v>7.86</v>
      </c>
      <c r="AF190" s="227">
        <v>4.99</v>
      </c>
      <c r="AG190" s="227">
        <v>5.39</v>
      </c>
      <c r="AH190" s="227">
        <v>4.38</v>
      </c>
      <c r="AI190" s="227">
        <v>0.18</v>
      </c>
      <c r="AJ190" s="227">
        <v>-0.85</v>
      </c>
      <c r="AK190" s="227">
        <v>3.27</v>
      </c>
      <c r="AL190" s="227">
        <v>4.2699999999999996</v>
      </c>
      <c r="AM190" s="227">
        <v>3.34</v>
      </c>
      <c r="AN190" s="227">
        <v>2.77</v>
      </c>
      <c r="AO190" s="227">
        <v>0.71</v>
      </c>
      <c r="AP190" s="227">
        <v>1.39</v>
      </c>
      <c r="AQ190" s="227">
        <v>2.98</v>
      </c>
      <c r="AR190" s="227">
        <v>9.8000000000000007</v>
      </c>
      <c r="AS190" s="227">
        <v>0.59</v>
      </c>
      <c r="AT190" s="227">
        <v>1.05</v>
      </c>
      <c r="AU190" s="227">
        <v>-4.7</v>
      </c>
      <c r="AV190" s="227">
        <v>0</v>
      </c>
      <c r="AW190" s="227">
        <v>0.46</v>
      </c>
      <c r="AX190" s="227">
        <v>-1.6</v>
      </c>
      <c r="AY190" s="227">
        <v>-0.3</v>
      </c>
      <c r="AZ190" s="227">
        <v>2.39</v>
      </c>
      <c r="BA190" s="227">
        <v>2.25</v>
      </c>
      <c r="BB190" s="227">
        <v>1.42</v>
      </c>
      <c r="BC190" s="227">
        <v>0</v>
      </c>
      <c r="BD190" s="227">
        <v>0.23</v>
      </c>
      <c r="BE190" s="227">
        <v>-0.93</v>
      </c>
      <c r="BF190" s="227">
        <v>-2.79</v>
      </c>
      <c r="BG190" s="227">
        <v>-0.41</v>
      </c>
      <c r="BH190" s="227">
        <v>3.28</v>
      </c>
      <c r="BI190" s="227">
        <v>2.98</v>
      </c>
      <c r="BJ190" s="227">
        <v>0</v>
      </c>
      <c r="BK190" s="227">
        <v>2.84</v>
      </c>
      <c r="BL190" s="227">
        <v>1.61</v>
      </c>
      <c r="BM190" s="227">
        <v>2.19</v>
      </c>
      <c r="BN190" s="228"/>
      <c r="BO190" s="124"/>
      <c r="BP190" s="125"/>
      <c r="BQ190" s="125"/>
      <c r="BR190" s="125"/>
      <c r="BS190" s="125"/>
      <c r="BT190" s="125"/>
      <c r="BU190" s="125"/>
      <c r="BV190" s="125"/>
      <c r="BW190" s="125"/>
      <c r="BX190" s="125"/>
      <c r="BY190" s="125"/>
      <c r="BZ190" s="125"/>
      <c r="CA190" s="125"/>
      <c r="CB190" s="209"/>
      <c r="CC190" s="209"/>
      <c r="CD190" s="209"/>
      <c r="CE190" s="209"/>
      <c r="CF190" s="209"/>
      <c r="CG190" s="209"/>
      <c r="CH190" s="209"/>
      <c r="CI190" s="209"/>
      <c r="CJ190" s="209"/>
      <c r="CK190" s="209"/>
      <c r="CL190" s="209"/>
      <c r="CM190" s="209"/>
      <c r="CN190" s="209"/>
      <c r="CO190" s="209"/>
      <c r="CP190" s="209"/>
      <c r="CQ190" s="209"/>
      <c r="CR190" s="209"/>
      <c r="CS190" s="209"/>
      <c r="CT190" s="209"/>
      <c r="CU190" s="209"/>
      <c r="CV190" s="209"/>
    </row>
    <row r="191" spans="1:100" s="105" customFormat="1">
      <c r="A191" s="205"/>
      <c r="B191" s="256" t="s">
        <v>63</v>
      </c>
      <c r="C191" s="205"/>
      <c r="D191" s="205"/>
      <c r="E191" s="205"/>
      <c r="F191" s="205"/>
      <c r="G191" s="205"/>
      <c r="H191" s="205"/>
      <c r="I191" s="205"/>
      <c r="J191" s="205"/>
      <c r="K191" s="205"/>
      <c r="L191" s="241"/>
      <c r="M191" s="251"/>
      <c r="N191" s="251"/>
      <c r="O191" s="251"/>
      <c r="P191" s="252"/>
      <c r="Q191" s="248"/>
      <c r="R191" s="253"/>
      <c r="S191" s="253"/>
      <c r="T191" s="253"/>
      <c r="U191" s="253"/>
      <c r="V191" s="253"/>
      <c r="W191" s="253"/>
      <c r="X191" s="253"/>
      <c r="Y191" s="251"/>
      <c r="Z191" s="226">
        <v>40939</v>
      </c>
      <c r="AA191" s="227">
        <v>6</v>
      </c>
      <c r="AB191" s="227">
        <v>10.94</v>
      </c>
      <c r="AC191" s="227">
        <v>-5.43</v>
      </c>
      <c r="AD191" s="227">
        <v>3.29</v>
      </c>
      <c r="AE191" s="227">
        <v>7.28</v>
      </c>
      <c r="AF191" s="227">
        <v>3.85</v>
      </c>
      <c r="AG191" s="227">
        <v>4.9400000000000004</v>
      </c>
      <c r="AH191" s="227">
        <v>3.78</v>
      </c>
      <c r="AI191" s="227">
        <v>0.14000000000000001</v>
      </c>
      <c r="AJ191" s="227">
        <v>-1.92</v>
      </c>
      <c r="AK191" s="227">
        <v>2.95</v>
      </c>
      <c r="AL191" s="227">
        <v>3.81</v>
      </c>
      <c r="AM191" s="227">
        <v>3.1</v>
      </c>
      <c r="AN191" s="227">
        <v>2.95</v>
      </c>
      <c r="AO191" s="227">
        <v>0.31</v>
      </c>
      <c r="AP191" s="227">
        <v>1.1299999999999999</v>
      </c>
      <c r="AQ191" s="227">
        <v>2.52</v>
      </c>
      <c r="AR191" s="227">
        <v>6.98</v>
      </c>
      <c r="AS191" s="227">
        <v>-0.1</v>
      </c>
      <c r="AT191" s="227">
        <v>0.79</v>
      </c>
      <c r="AU191" s="227">
        <v>-6.29</v>
      </c>
      <c r="AV191" s="227">
        <v>0</v>
      </c>
      <c r="AW191" s="227">
        <v>0.52</v>
      </c>
      <c r="AX191" s="227">
        <v>-4.3899999999999997</v>
      </c>
      <c r="AY191" s="227">
        <v>-3.79</v>
      </c>
      <c r="AZ191" s="227">
        <v>1.88</v>
      </c>
      <c r="BA191" s="227">
        <v>1.86</v>
      </c>
      <c r="BB191" s="227">
        <v>1.08</v>
      </c>
      <c r="BC191" s="227">
        <v>0</v>
      </c>
      <c r="BD191" s="227">
        <v>0.17</v>
      </c>
      <c r="BE191" s="227">
        <v>-1.65</v>
      </c>
      <c r="BF191" s="227">
        <v>-3.12</v>
      </c>
      <c r="BG191" s="227">
        <v>0.21</v>
      </c>
      <c r="BH191" s="227">
        <v>2.64</v>
      </c>
      <c r="BI191" s="227">
        <v>1.07</v>
      </c>
      <c r="BJ191" s="227">
        <v>0</v>
      </c>
      <c r="BK191" s="227">
        <v>3.95</v>
      </c>
      <c r="BL191" s="227">
        <v>1.65</v>
      </c>
      <c r="BM191" s="227">
        <v>1.75</v>
      </c>
      <c r="BN191" s="228"/>
      <c r="BO191" s="124"/>
      <c r="BP191" s="125"/>
      <c r="BQ191" s="125"/>
      <c r="BR191" s="125"/>
      <c r="BS191" s="125"/>
      <c r="BT191" s="125"/>
      <c r="BU191" s="125"/>
      <c r="BV191" s="125"/>
      <c r="BW191" s="125"/>
      <c r="BX191" s="125"/>
      <c r="BY191" s="125"/>
      <c r="BZ191" s="125"/>
      <c r="CA191" s="125"/>
      <c r="CB191" s="209"/>
      <c r="CC191" s="209"/>
      <c r="CD191" s="209"/>
      <c r="CE191" s="209"/>
      <c r="CF191" s="209"/>
      <c r="CG191" s="209"/>
      <c r="CH191" s="209"/>
      <c r="CI191" s="209"/>
      <c r="CJ191" s="209"/>
      <c r="CK191" s="209"/>
      <c r="CL191" s="209"/>
      <c r="CM191" s="209"/>
      <c r="CN191" s="209"/>
      <c r="CO191" s="209"/>
      <c r="CP191" s="209"/>
      <c r="CQ191" s="209"/>
      <c r="CR191" s="209"/>
      <c r="CS191" s="209"/>
      <c r="CT191" s="209"/>
      <c r="CU191" s="209"/>
      <c r="CV191" s="209"/>
    </row>
    <row r="192" spans="1:100" s="105" customFormat="1">
      <c r="A192" s="205"/>
      <c r="B192" s="256" t="s">
        <v>64</v>
      </c>
      <c r="C192" s="205"/>
      <c r="D192" s="205"/>
      <c r="E192" s="205"/>
      <c r="F192" s="205"/>
      <c r="G192" s="205"/>
      <c r="H192" s="205"/>
      <c r="I192" s="205"/>
      <c r="J192" s="205"/>
      <c r="K192" s="205"/>
      <c r="L192" s="241"/>
      <c r="M192" s="251"/>
      <c r="N192" s="251"/>
      <c r="O192" s="251"/>
      <c r="P192" s="252"/>
      <c r="Q192" s="248"/>
      <c r="R192" s="253"/>
      <c r="S192" s="253"/>
      <c r="T192" s="253"/>
      <c r="U192" s="253"/>
      <c r="V192" s="253"/>
      <c r="W192" s="253"/>
      <c r="X192" s="253"/>
      <c r="Y192" s="251"/>
      <c r="Z192" s="226">
        <v>40968</v>
      </c>
      <c r="AA192" s="227">
        <v>5.03</v>
      </c>
      <c r="AB192" s="227">
        <v>9.11</v>
      </c>
      <c r="AC192" s="227">
        <v>-6.94</v>
      </c>
      <c r="AD192" s="227">
        <v>2.86</v>
      </c>
      <c r="AE192" s="227">
        <v>6.46</v>
      </c>
      <c r="AF192" s="227">
        <v>2.84</v>
      </c>
      <c r="AG192" s="227">
        <v>4.38</v>
      </c>
      <c r="AH192" s="227">
        <v>3.49</v>
      </c>
      <c r="AI192" s="227">
        <v>0.02</v>
      </c>
      <c r="AJ192" s="227">
        <v>-3.2</v>
      </c>
      <c r="AK192" s="227">
        <v>3.1</v>
      </c>
      <c r="AL192" s="227">
        <v>3.73</v>
      </c>
      <c r="AM192" s="227">
        <v>3.12</v>
      </c>
      <c r="AN192" s="227">
        <v>2.95</v>
      </c>
      <c r="AO192" s="227">
        <v>0.44</v>
      </c>
      <c r="AP192" s="227">
        <v>0.96</v>
      </c>
      <c r="AQ192" s="227">
        <v>2.54</v>
      </c>
      <c r="AR192" s="227">
        <v>7.19</v>
      </c>
      <c r="AS192" s="227">
        <v>-1.08</v>
      </c>
      <c r="AT192" s="227">
        <v>0.32</v>
      </c>
      <c r="AU192" s="227">
        <v>-9.23</v>
      </c>
      <c r="AV192" s="227">
        <v>0</v>
      </c>
      <c r="AW192" s="227">
        <v>0.54</v>
      </c>
      <c r="AX192" s="227">
        <v>-7.46</v>
      </c>
      <c r="AY192" s="227">
        <v>-4.47</v>
      </c>
      <c r="AZ192" s="227">
        <v>1.1399999999999999</v>
      </c>
      <c r="BA192" s="227">
        <v>1.22</v>
      </c>
      <c r="BB192" s="227">
        <v>0.84</v>
      </c>
      <c r="BC192" s="227">
        <v>0</v>
      </c>
      <c r="BD192" s="227">
        <v>-0.2</v>
      </c>
      <c r="BE192" s="227">
        <v>-2.08</v>
      </c>
      <c r="BF192" s="227">
        <v>-3.12</v>
      </c>
      <c r="BG192" s="227">
        <v>0.21</v>
      </c>
      <c r="BH192" s="227">
        <v>2.86</v>
      </c>
      <c r="BI192" s="227">
        <v>-2.06</v>
      </c>
      <c r="BJ192" s="227">
        <v>0</v>
      </c>
      <c r="BK192" s="227">
        <v>4.41</v>
      </c>
      <c r="BL192" s="227">
        <v>3.12</v>
      </c>
      <c r="BM192" s="227">
        <v>1.74</v>
      </c>
      <c r="BN192" s="228"/>
      <c r="BO192" s="124"/>
      <c r="BP192" s="125"/>
      <c r="BQ192" s="125"/>
      <c r="BR192" s="125"/>
      <c r="BS192" s="125"/>
      <c r="BT192" s="125"/>
      <c r="BU192" s="125"/>
      <c r="BV192" s="125"/>
      <c r="BW192" s="125"/>
      <c r="BX192" s="125"/>
      <c r="BY192" s="125"/>
      <c r="BZ192" s="125"/>
      <c r="CA192" s="125"/>
      <c r="CB192" s="209"/>
      <c r="CC192" s="209"/>
      <c r="CD192" s="209"/>
      <c r="CE192" s="209"/>
      <c r="CF192" s="209"/>
      <c r="CG192" s="209"/>
      <c r="CH192" s="209"/>
      <c r="CI192" s="209"/>
      <c r="CJ192" s="209"/>
      <c r="CK192" s="209"/>
      <c r="CL192" s="209"/>
      <c r="CM192" s="209"/>
      <c r="CN192" s="209"/>
      <c r="CO192" s="209"/>
      <c r="CP192" s="209"/>
      <c r="CQ192" s="209"/>
      <c r="CR192" s="209"/>
      <c r="CS192" s="209"/>
      <c r="CT192" s="209"/>
      <c r="CU192" s="209"/>
      <c r="CV192" s="209"/>
    </row>
    <row r="193" spans="1:100" s="105" customFormat="1">
      <c r="A193" s="205"/>
      <c r="B193" s="256" t="s">
        <v>65</v>
      </c>
      <c r="C193" s="205"/>
      <c r="D193" s="205"/>
      <c r="E193" s="205"/>
      <c r="F193" s="205"/>
      <c r="G193" s="205"/>
      <c r="H193" s="205"/>
      <c r="I193" s="205"/>
      <c r="J193" s="205"/>
      <c r="K193" s="205"/>
      <c r="L193" s="241"/>
      <c r="M193" s="251"/>
      <c r="N193" s="251"/>
      <c r="O193" s="251"/>
      <c r="P193" s="252"/>
      <c r="Q193" s="248"/>
      <c r="R193" s="253"/>
      <c r="S193" s="253"/>
      <c r="T193" s="253"/>
      <c r="U193" s="253"/>
      <c r="V193" s="253"/>
      <c r="W193" s="253"/>
      <c r="X193" s="253"/>
      <c r="Y193" s="251"/>
      <c r="Z193" s="226">
        <v>40999</v>
      </c>
      <c r="AA193" s="227">
        <v>3.77</v>
      </c>
      <c r="AB193" s="227">
        <v>7.25</v>
      </c>
      <c r="AC193" s="227">
        <v>-6.55</v>
      </c>
      <c r="AD193" s="227">
        <v>1.63</v>
      </c>
      <c r="AE193" s="227">
        <v>5.47</v>
      </c>
      <c r="AF193" s="227">
        <v>2.5499999999999998</v>
      </c>
      <c r="AG193" s="227">
        <v>3.51</v>
      </c>
      <c r="AH193" s="227">
        <v>3.18</v>
      </c>
      <c r="AI193" s="227">
        <v>1.44</v>
      </c>
      <c r="AJ193" s="227">
        <v>-4.7699999999999996</v>
      </c>
      <c r="AK193" s="227">
        <v>3.16</v>
      </c>
      <c r="AL193" s="227">
        <v>2.91</v>
      </c>
      <c r="AM193" s="227">
        <v>2.74</v>
      </c>
      <c r="AN193" s="227">
        <v>2.4900000000000002</v>
      </c>
      <c r="AO193" s="227">
        <v>-0.15</v>
      </c>
      <c r="AP193" s="227">
        <v>0.97</v>
      </c>
      <c r="AQ193" s="227">
        <v>2.72</v>
      </c>
      <c r="AR193" s="227">
        <v>8.0399999999999991</v>
      </c>
      <c r="AS193" s="227">
        <v>-1.99</v>
      </c>
      <c r="AT193" s="227">
        <v>0.3</v>
      </c>
      <c r="AU193" s="227">
        <v>-12.39</v>
      </c>
      <c r="AV193" s="227">
        <v>0</v>
      </c>
      <c r="AW193" s="227">
        <v>0.4</v>
      </c>
      <c r="AX193" s="227">
        <v>-7.39</v>
      </c>
      <c r="AY193" s="227">
        <v>-5.33</v>
      </c>
      <c r="AZ193" s="227">
        <v>0.72</v>
      </c>
      <c r="BA193" s="227">
        <v>0.63</v>
      </c>
      <c r="BB193" s="227">
        <v>0.41</v>
      </c>
      <c r="BC193" s="227">
        <v>0</v>
      </c>
      <c r="BD193" s="227">
        <v>-0.32</v>
      </c>
      <c r="BE193" s="227">
        <v>-2.19</v>
      </c>
      <c r="BF193" s="227">
        <v>-2.73</v>
      </c>
      <c r="BG193" s="227">
        <v>0.56000000000000005</v>
      </c>
      <c r="BH193" s="227">
        <v>1.86</v>
      </c>
      <c r="BI193" s="227">
        <v>-2.98</v>
      </c>
      <c r="BJ193" s="227">
        <v>0</v>
      </c>
      <c r="BK193" s="227">
        <v>4.5999999999999996</v>
      </c>
      <c r="BL193" s="227">
        <v>4.7</v>
      </c>
      <c r="BM193" s="227">
        <v>1.77</v>
      </c>
      <c r="BN193" s="228"/>
      <c r="BO193" s="124"/>
      <c r="BP193" s="125"/>
      <c r="BQ193" s="125"/>
      <c r="BR193" s="125"/>
      <c r="BS193" s="125"/>
      <c r="BT193" s="125"/>
      <c r="BU193" s="125"/>
      <c r="BV193" s="125"/>
      <c r="BW193" s="125"/>
      <c r="BX193" s="125"/>
      <c r="BY193" s="125"/>
      <c r="BZ193" s="125"/>
      <c r="CA193" s="125"/>
      <c r="CB193" s="209"/>
      <c r="CC193" s="209"/>
      <c r="CD193" s="209"/>
      <c r="CE193" s="209"/>
      <c r="CF193" s="209"/>
      <c r="CG193" s="209"/>
      <c r="CH193" s="209"/>
      <c r="CI193" s="209"/>
      <c r="CJ193" s="209"/>
      <c r="CK193" s="209"/>
      <c r="CL193" s="209"/>
      <c r="CM193" s="209"/>
      <c r="CN193" s="209"/>
      <c r="CO193" s="209"/>
      <c r="CP193" s="209"/>
      <c r="CQ193" s="209"/>
      <c r="CR193" s="209"/>
      <c r="CS193" s="209"/>
      <c r="CT193" s="209"/>
      <c r="CU193" s="209"/>
      <c r="CV193" s="209"/>
    </row>
    <row r="194" spans="1:100" s="105" customFormat="1">
      <c r="A194" s="205"/>
      <c r="B194" s="256" t="s">
        <v>66</v>
      </c>
      <c r="C194" s="205"/>
      <c r="D194" s="205"/>
      <c r="E194" s="205"/>
      <c r="F194" s="205"/>
      <c r="G194" s="205"/>
      <c r="H194" s="205"/>
      <c r="I194" s="205"/>
      <c r="J194" s="205"/>
      <c r="K194" s="205"/>
      <c r="L194" s="241"/>
      <c r="M194" s="251"/>
      <c r="N194" s="251"/>
      <c r="O194" s="251"/>
      <c r="P194" s="252"/>
      <c r="Q194" s="248"/>
      <c r="R194" s="253"/>
      <c r="S194" s="253"/>
      <c r="T194" s="253"/>
      <c r="U194" s="253"/>
      <c r="V194" s="253"/>
      <c r="W194" s="253"/>
      <c r="X194" s="253"/>
      <c r="Y194" s="251"/>
      <c r="Z194" s="226">
        <v>41029</v>
      </c>
      <c r="AA194" s="227">
        <v>3.36</v>
      </c>
      <c r="AB194" s="227">
        <v>4.75</v>
      </c>
      <c r="AC194" s="227">
        <v>-7.06</v>
      </c>
      <c r="AD194" s="227">
        <v>-0.59</v>
      </c>
      <c r="AE194" s="227">
        <v>5.0999999999999996</v>
      </c>
      <c r="AF194" s="227">
        <v>2.67</v>
      </c>
      <c r="AG194" s="227">
        <v>3.04</v>
      </c>
      <c r="AH194" s="227">
        <v>3.07</v>
      </c>
      <c r="AI194" s="227">
        <v>1.63</v>
      </c>
      <c r="AJ194" s="227">
        <v>-4.9800000000000004</v>
      </c>
      <c r="AK194" s="227">
        <v>2.54</v>
      </c>
      <c r="AL194" s="227">
        <v>2.41</v>
      </c>
      <c r="AM194" s="227">
        <v>2.2799999999999998</v>
      </c>
      <c r="AN194" s="227">
        <v>2.08</v>
      </c>
      <c r="AO194" s="227">
        <v>-0.47</v>
      </c>
      <c r="AP194" s="227">
        <v>0.93</v>
      </c>
      <c r="AQ194" s="227">
        <v>2.27</v>
      </c>
      <c r="AR194" s="227">
        <v>7.09</v>
      </c>
      <c r="AS194" s="227">
        <v>-2.74</v>
      </c>
      <c r="AT194" s="227">
        <v>0.28999999999999998</v>
      </c>
      <c r="AU194" s="227">
        <v>-14.1</v>
      </c>
      <c r="AV194" s="227">
        <v>0</v>
      </c>
      <c r="AW194" s="227">
        <v>-0.39</v>
      </c>
      <c r="AX194" s="227">
        <v>-7.33</v>
      </c>
      <c r="AY194" s="227">
        <v>-6.75</v>
      </c>
      <c r="AZ194" s="227">
        <v>0.35</v>
      </c>
      <c r="BA194" s="227">
        <v>0.47</v>
      </c>
      <c r="BB194" s="227">
        <v>0.47</v>
      </c>
      <c r="BC194" s="227">
        <v>0</v>
      </c>
      <c r="BD194" s="227">
        <v>-0.68</v>
      </c>
      <c r="BE194" s="227">
        <v>-2.74</v>
      </c>
      <c r="BF194" s="227">
        <v>-2.2200000000000002</v>
      </c>
      <c r="BG194" s="227">
        <v>0.04</v>
      </c>
      <c r="BH194" s="227">
        <v>1.75</v>
      </c>
      <c r="BI194" s="227">
        <v>-4.82</v>
      </c>
      <c r="BJ194" s="227">
        <v>0</v>
      </c>
      <c r="BK194" s="227">
        <v>4.6500000000000004</v>
      </c>
      <c r="BL194" s="227">
        <v>3.02</v>
      </c>
      <c r="BM194" s="227">
        <v>1.96</v>
      </c>
      <c r="BN194" s="228"/>
      <c r="BO194" s="124"/>
      <c r="BP194" s="125"/>
      <c r="BQ194" s="125"/>
      <c r="BR194" s="125"/>
      <c r="BS194" s="125"/>
      <c r="BT194" s="125"/>
      <c r="BU194" s="125"/>
      <c r="BV194" s="125"/>
      <c r="BW194" s="125"/>
      <c r="BX194" s="125"/>
      <c r="BY194" s="125"/>
      <c r="BZ194" s="125"/>
      <c r="CA194" s="125"/>
      <c r="CB194" s="209"/>
      <c r="CC194" s="209"/>
      <c r="CD194" s="209"/>
      <c r="CE194" s="209"/>
      <c r="CF194" s="209"/>
      <c r="CG194" s="209"/>
      <c r="CH194" s="209"/>
      <c r="CI194" s="209"/>
      <c r="CJ194" s="209"/>
      <c r="CK194" s="209"/>
      <c r="CL194" s="209"/>
      <c r="CM194" s="209"/>
      <c r="CN194" s="209"/>
      <c r="CO194" s="209"/>
      <c r="CP194" s="209"/>
      <c r="CQ194" s="209"/>
      <c r="CR194" s="209"/>
      <c r="CS194" s="209"/>
      <c r="CT194" s="209"/>
      <c r="CU194" s="209"/>
      <c r="CV194" s="209"/>
    </row>
    <row r="195" spans="1:100" s="105" customFormat="1">
      <c r="A195" s="205"/>
      <c r="B195" s="256" t="s">
        <v>67</v>
      </c>
      <c r="C195" s="205"/>
      <c r="D195" s="205"/>
      <c r="E195" s="205"/>
      <c r="F195" s="205"/>
      <c r="G195" s="205"/>
      <c r="H195" s="205"/>
      <c r="I195" s="205"/>
      <c r="J195" s="205"/>
      <c r="K195" s="205"/>
      <c r="L195" s="241"/>
      <c r="M195" s="251"/>
      <c r="N195" s="251"/>
      <c r="O195" s="251"/>
      <c r="P195" s="252"/>
      <c r="Q195" s="248"/>
      <c r="R195" s="253"/>
      <c r="S195" s="253"/>
      <c r="T195" s="253"/>
      <c r="U195" s="253"/>
      <c r="V195" s="253"/>
      <c r="W195" s="253"/>
      <c r="X195" s="253"/>
      <c r="Y195" s="251"/>
      <c r="Z195" s="226">
        <v>41060</v>
      </c>
      <c r="AA195" s="227">
        <v>1.37</v>
      </c>
      <c r="AB195" s="227">
        <v>-2.31</v>
      </c>
      <c r="AC195" s="227">
        <v>-9.07</v>
      </c>
      <c r="AD195" s="227">
        <v>-2.2999999999999998</v>
      </c>
      <c r="AE195" s="227">
        <v>4.26</v>
      </c>
      <c r="AF195" s="227">
        <v>2.56</v>
      </c>
      <c r="AG195" s="227">
        <v>2.4500000000000002</v>
      </c>
      <c r="AH195" s="227">
        <v>2.81</v>
      </c>
      <c r="AI195" s="227">
        <v>1.58</v>
      </c>
      <c r="AJ195" s="227">
        <v>-4.6100000000000003</v>
      </c>
      <c r="AK195" s="227">
        <v>2.41</v>
      </c>
      <c r="AL195" s="227">
        <v>2.2599999999999998</v>
      </c>
      <c r="AM195" s="227">
        <v>2.16</v>
      </c>
      <c r="AN195" s="227">
        <v>1.86</v>
      </c>
      <c r="AO195" s="227">
        <v>-0.8</v>
      </c>
      <c r="AP195" s="227">
        <v>0.42</v>
      </c>
      <c r="AQ195" s="227">
        <v>2.0699999999999998</v>
      </c>
      <c r="AR195" s="227">
        <v>3.65</v>
      </c>
      <c r="AS195" s="227">
        <v>-3.67</v>
      </c>
      <c r="AT195" s="227">
        <v>0.14000000000000001</v>
      </c>
      <c r="AU195" s="227">
        <v>-12.82</v>
      </c>
      <c r="AV195" s="227">
        <v>0</v>
      </c>
      <c r="AW195" s="227">
        <v>-1.25</v>
      </c>
      <c r="AX195" s="227">
        <v>-8.85</v>
      </c>
      <c r="AY195" s="227">
        <v>-7.41</v>
      </c>
      <c r="AZ195" s="227">
        <v>-0.36</v>
      </c>
      <c r="BA195" s="227">
        <v>0.12</v>
      </c>
      <c r="BB195" s="227">
        <v>0.44</v>
      </c>
      <c r="BC195" s="227">
        <v>0</v>
      </c>
      <c r="BD195" s="227">
        <v>-0.62</v>
      </c>
      <c r="BE195" s="227">
        <v>-3.04</v>
      </c>
      <c r="BF195" s="227">
        <v>-2.29</v>
      </c>
      <c r="BG195" s="227">
        <v>-0.23</v>
      </c>
      <c r="BH195" s="227">
        <v>0.88</v>
      </c>
      <c r="BI195" s="227">
        <v>-6.31</v>
      </c>
      <c r="BJ195" s="227">
        <v>0</v>
      </c>
      <c r="BK195" s="227">
        <v>4.55</v>
      </c>
      <c r="BL195" s="227">
        <v>0.87</v>
      </c>
      <c r="BM195" s="227">
        <v>2.6</v>
      </c>
      <c r="BN195" s="228"/>
      <c r="BO195" s="124"/>
      <c r="BP195" s="125"/>
      <c r="BQ195" s="125"/>
      <c r="BR195" s="125"/>
      <c r="BS195" s="125"/>
      <c r="BT195" s="125"/>
      <c r="BU195" s="125"/>
      <c r="BV195" s="125"/>
      <c r="BW195" s="125"/>
      <c r="BX195" s="125"/>
      <c r="BY195" s="125"/>
      <c r="BZ195" s="125"/>
      <c r="CA195" s="125"/>
      <c r="CB195" s="209"/>
      <c r="CC195" s="209"/>
      <c r="CD195" s="209"/>
      <c r="CE195" s="209"/>
      <c r="CF195" s="209"/>
      <c r="CG195" s="209"/>
      <c r="CH195" s="209"/>
      <c r="CI195" s="209"/>
      <c r="CJ195" s="209"/>
      <c r="CK195" s="209"/>
      <c r="CL195" s="209"/>
      <c r="CM195" s="209"/>
      <c r="CN195" s="209"/>
      <c r="CO195" s="209"/>
      <c r="CP195" s="209"/>
      <c r="CQ195" s="209"/>
      <c r="CR195" s="209"/>
      <c r="CS195" s="209"/>
      <c r="CT195" s="209"/>
      <c r="CU195" s="209"/>
      <c r="CV195" s="209"/>
    </row>
    <row r="196" spans="1:100" s="105" customFormat="1">
      <c r="A196" s="205"/>
      <c r="B196" s="256" t="s">
        <v>68</v>
      </c>
      <c r="C196" s="205"/>
      <c r="D196" s="205"/>
      <c r="E196" s="205"/>
      <c r="F196" s="205"/>
      <c r="G196" s="205"/>
      <c r="H196" s="205"/>
      <c r="I196" s="205"/>
      <c r="J196" s="205"/>
      <c r="K196" s="205"/>
      <c r="L196" s="241"/>
      <c r="M196" s="251"/>
      <c r="N196" s="251"/>
      <c r="O196" s="251"/>
      <c r="P196" s="252"/>
      <c r="Q196" s="248"/>
      <c r="R196" s="253"/>
      <c r="S196" s="253"/>
      <c r="T196" s="253"/>
      <c r="U196" s="253"/>
      <c r="V196" s="253"/>
      <c r="W196" s="253"/>
      <c r="X196" s="253"/>
      <c r="Y196" s="251"/>
      <c r="Z196" s="226">
        <v>41090</v>
      </c>
      <c r="AA196" s="227">
        <v>-0.04</v>
      </c>
      <c r="AB196" s="227">
        <v>-3.92</v>
      </c>
      <c r="AC196" s="227">
        <v>-10.72</v>
      </c>
      <c r="AD196" s="227">
        <v>-4.05</v>
      </c>
      <c r="AE196" s="227">
        <v>3.56</v>
      </c>
      <c r="AF196" s="227">
        <v>2.21</v>
      </c>
      <c r="AG196" s="227">
        <v>1.8</v>
      </c>
      <c r="AH196" s="227">
        <v>1.67</v>
      </c>
      <c r="AI196" s="227">
        <v>1.64</v>
      </c>
      <c r="AJ196" s="227">
        <v>-4.33</v>
      </c>
      <c r="AK196" s="227">
        <v>2.3199999999999998</v>
      </c>
      <c r="AL196" s="227">
        <v>2.42</v>
      </c>
      <c r="AM196" s="227">
        <v>2.3199999999999998</v>
      </c>
      <c r="AN196" s="227">
        <v>1.49</v>
      </c>
      <c r="AO196" s="227">
        <v>-1.47</v>
      </c>
      <c r="AP196" s="227">
        <v>0.35</v>
      </c>
      <c r="AQ196" s="227">
        <v>1.6</v>
      </c>
      <c r="AR196" s="227">
        <v>-0.76</v>
      </c>
      <c r="AS196" s="227">
        <v>-5.07</v>
      </c>
      <c r="AT196" s="227">
        <v>0.12</v>
      </c>
      <c r="AU196" s="227">
        <v>-15.82</v>
      </c>
      <c r="AV196" s="227">
        <v>0</v>
      </c>
      <c r="AW196" s="227">
        <v>-1.83</v>
      </c>
      <c r="AX196" s="227">
        <v>-10.199999999999999</v>
      </c>
      <c r="AY196" s="227">
        <v>-9.18</v>
      </c>
      <c r="AZ196" s="227">
        <v>-0.72</v>
      </c>
      <c r="BA196" s="227">
        <v>-0.14000000000000001</v>
      </c>
      <c r="BB196" s="227">
        <v>0.16</v>
      </c>
      <c r="BC196" s="227">
        <v>0</v>
      </c>
      <c r="BD196" s="227">
        <v>-0.69</v>
      </c>
      <c r="BE196" s="227">
        <v>-2.98</v>
      </c>
      <c r="BF196" s="227">
        <v>-1.87</v>
      </c>
      <c r="BG196" s="227">
        <v>0.05</v>
      </c>
      <c r="BH196" s="227">
        <v>0.6</v>
      </c>
      <c r="BI196" s="227">
        <v>-9.7799999999999994</v>
      </c>
      <c r="BJ196" s="227">
        <v>0</v>
      </c>
      <c r="BK196" s="227">
        <v>3.89</v>
      </c>
      <c r="BL196" s="227">
        <v>0.02</v>
      </c>
      <c r="BM196" s="227">
        <v>2.27</v>
      </c>
      <c r="BN196" s="228"/>
      <c r="BO196" s="124"/>
      <c r="BP196" s="125"/>
      <c r="BQ196" s="125"/>
      <c r="BR196" s="125"/>
      <c r="BS196" s="125"/>
      <c r="BT196" s="125"/>
      <c r="BU196" s="125"/>
      <c r="BV196" s="125"/>
      <c r="BW196" s="125"/>
      <c r="BX196" s="125"/>
      <c r="BY196" s="125"/>
      <c r="BZ196" s="125"/>
      <c r="CA196" s="125"/>
      <c r="CB196" s="209"/>
      <c r="CC196" s="209"/>
      <c r="CD196" s="209"/>
      <c r="CE196" s="209"/>
      <c r="CF196" s="209"/>
      <c r="CG196" s="209"/>
      <c r="CH196" s="209"/>
      <c r="CI196" s="209"/>
      <c r="CJ196" s="209"/>
      <c r="CK196" s="209"/>
      <c r="CL196" s="209"/>
      <c r="CM196" s="209"/>
      <c r="CN196" s="209"/>
      <c r="CO196" s="209"/>
      <c r="CP196" s="209"/>
      <c r="CQ196" s="209"/>
      <c r="CR196" s="209"/>
      <c r="CS196" s="209"/>
      <c r="CT196" s="209"/>
      <c r="CU196" s="209"/>
      <c r="CV196" s="209"/>
    </row>
    <row r="197" spans="1:100" s="105" customFormat="1">
      <c r="A197" s="205"/>
      <c r="B197" s="256" t="s">
        <v>69</v>
      </c>
      <c r="C197" s="205"/>
      <c r="D197" s="205"/>
      <c r="E197" s="205"/>
      <c r="F197" s="205"/>
      <c r="G197" s="205"/>
      <c r="H197" s="205"/>
      <c r="I197" s="205"/>
      <c r="J197" s="205"/>
      <c r="K197" s="205"/>
      <c r="L197" s="241"/>
      <c r="M197" s="251"/>
      <c r="N197" s="251"/>
      <c r="O197" s="251"/>
      <c r="P197" s="252"/>
      <c r="Q197" s="248"/>
      <c r="R197" s="253"/>
      <c r="S197" s="253"/>
      <c r="T197" s="253"/>
      <c r="U197" s="253"/>
      <c r="V197" s="253"/>
      <c r="W197" s="253"/>
      <c r="X197" s="253"/>
      <c r="Y197" s="251"/>
      <c r="Z197" s="226">
        <v>41121</v>
      </c>
      <c r="AA197" s="227">
        <v>-3.24</v>
      </c>
      <c r="AB197" s="227">
        <v>-10.029999999999999</v>
      </c>
      <c r="AC197" s="227">
        <v>-11.5</v>
      </c>
      <c r="AD197" s="227">
        <v>-5.2</v>
      </c>
      <c r="AE197" s="227">
        <v>2.46</v>
      </c>
      <c r="AF197" s="227">
        <v>1.57</v>
      </c>
      <c r="AG197" s="227">
        <v>1.37</v>
      </c>
      <c r="AH197" s="227">
        <v>1.45</v>
      </c>
      <c r="AI197" s="227">
        <v>1.59</v>
      </c>
      <c r="AJ197" s="227">
        <v>-4.12</v>
      </c>
      <c r="AK197" s="227">
        <v>2.15</v>
      </c>
      <c r="AL197" s="227">
        <v>2.2799999999999998</v>
      </c>
      <c r="AM197" s="227">
        <v>2.13</v>
      </c>
      <c r="AN197" s="227">
        <v>1.1499999999999999</v>
      </c>
      <c r="AO197" s="227">
        <v>-1.93</v>
      </c>
      <c r="AP197" s="227">
        <v>0.16</v>
      </c>
      <c r="AQ197" s="227">
        <v>1.69</v>
      </c>
      <c r="AR197" s="227">
        <v>-4.6500000000000004</v>
      </c>
      <c r="AS197" s="227">
        <v>-6.26</v>
      </c>
      <c r="AT197" s="227">
        <v>0.16</v>
      </c>
      <c r="AU197" s="227">
        <v>-15.88</v>
      </c>
      <c r="AV197" s="227">
        <v>0</v>
      </c>
      <c r="AW197" s="227">
        <v>-2.38</v>
      </c>
      <c r="AX197" s="227">
        <v>-11.07</v>
      </c>
      <c r="AY197" s="227">
        <v>-10.92</v>
      </c>
      <c r="AZ197" s="227">
        <v>-1.54</v>
      </c>
      <c r="BA197" s="227">
        <v>-0.46</v>
      </c>
      <c r="BB197" s="227">
        <v>0.22</v>
      </c>
      <c r="BC197" s="227">
        <v>0</v>
      </c>
      <c r="BD197" s="227">
        <v>-0.79</v>
      </c>
      <c r="BE197" s="227">
        <v>-3.34</v>
      </c>
      <c r="BF197" s="227">
        <v>-2.1</v>
      </c>
      <c r="BG197" s="227">
        <v>7.0000000000000007E-2</v>
      </c>
      <c r="BH197" s="227">
        <v>0.19</v>
      </c>
      <c r="BI197" s="227">
        <v>-11.86</v>
      </c>
      <c r="BJ197" s="227">
        <v>0</v>
      </c>
      <c r="BK197" s="227">
        <v>3.45</v>
      </c>
      <c r="BL197" s="227">
        <v>-0.27</v>
      </c>
      <c r="BM197" s="227">
        <v>2.23</v>
      </c>
      <c r="BN197" s="228"/>
      <c r="BO197" s="124"/>
      <c r="BP197" s="125"/>
      <c r="BQ197" s="125"/>
      <c r="BR197" s="125"/>
      <c r="BS197" s="125"/>
      <c r="BT197" s="125"/>
      <c r="BU197" s="125"/>
      <c r="BV197" s="125"/>
      <c r="BW197" s="125"/>
      <c r="BX197" s="125"/>
      <c r="BY197" s="125"/>
      <c r="BZ197" s="125"/>
      <c r="CA197" s="125"/>
      <c r="CB197" s="209"/>
      <c r="CC197" s="209"/>
      <c r="CD197" s="209"/>
      <c r="CE197" s="209"/>
      <c r="CF197" s="209"/>
      <c r="CG197" s="209"/>
      <c r="CH197" s="209"/>
      <c r="CI197" s="209"/>
      <c r="CJ197" s="209"/>
      <c r="CK197" s="209"/>
      <c r="CL197" s="209"/>
      <c r="CM197" s="209"/>
      <c r="CN197" s="209"/>
      <c r="CO197" s="209"/>
      <c r="CP197" s="209"/>
      <c r="CQ197" s="209"/>
      <c r="CR197" s="209"/>
      <c r="CS197" s="209"/>
      <c r="CT197" s="209"/>
      <c r="CU197" s="209"/>
      <c r="CV197" s="209"/>
    </row>
    <row r="198" spans="1:100" s="105" customFormat="1">
      <c r="A198" s="205"/>
      <c r="B198" s="256" t="s">
        <v>70</v>
      </c>
      <c r="C198" s="205"/>
      <c r="D198" s="205"/>
      <c r="E198" s="205"/>
      <c r="F198" s="205"/>
      <c r="G198" s="205"/>
      <c r="H198" s="205"/>
      <c r="I198" s="205"/>
      <c r="J198" s="205"/>
      <c r="K198" s="205"/>
      <c r="L198" s="241"/>
      <c r="M198" s="251"/>
      <c r="N198" s="251"/>
      <c r="O198" s="251"/>
      <c r="P198" s="252"/>
      <c r="Q198" s="248"/>
      <c r="R198" s="253"/>
      <c r="S198" s="253"/>
      <c r="T198" s="253"/>
      <c r="U198" s="253"/>
      <c r="V198" s="253"/>
      <c r="W198" s="253"/>
      <c r="X198" s="253"/>
      <c r="Y198" s="251"/>
      <c r="Z198" s="226">
        <v>41152</v>
      </c>
      <c r="AA198" s="227">
        <v>-6.7</v>
      </c>
      <c r="AB198" s="227">
        <v>-11.23</v>
      </c>
      <c r="AC198" s="227">
        <v>-14.55</v>
      </c>
      <c r="AD198" s="227">
        <v>-6.92</v>
      </c>
      <c r="AE198" s="227">
        <v>1.72</v>
      </c>
      <c r="AF198" s="227">
        <v>1.22</v>
      </c>
      <c r="AG198" s="227">
        <v>1.01</v>
      </c>
      <c r="AH198" s="227">
        <v>1.19</v>
      </c>
      <c r="AI198" s="227">
        <v>1.69</v>
      </c>
      <c r="AJ198" s="227">
        <v>-3.11</v>
      </c>
      <c r="AK198" s="227">
        <v>1.84</v>
      </c>
      <c r="AL198" s="227">
        <v>1.89</v>
      </c>
      <c r="AM198" s="227">
        <v>1.79</v>
      </c>
      <c r="AN198" s="227">
        <v>1.0900000000000001</v>
      </c>
      <c r="AO198" s="227">
        <v>-2.4700000000000002</v>
      </c>
      <c r="AP198" s="227">
        <v>0.22</v>
      </c>
      <c r="AQ198" s="227">
        <v>1.33</v>
      </c>
      <c r="AR198" s="227">
        <v>-5.08</v>
      </c>
      <c r="AS198" s="227">
        <v>-6.63</v>
      </c>
      <c r="AT198" s="227">
        <v>7.0000000000000007E-2</v>
      </c>
      <c r="AU198" s="227">
        <v>-13.84</v>
      </c>
      <c r="AV198" s="227">
        <v>0</v>
      </c>
      <c r="AW198" s="227">
        <v>-3.1</v>
      </c>
      <c r="AX198" s="227">
        <v>-14.69</v>
      </c>
      <c r="AY198" s="227">
        <v>-12.16</v>
      </c>
      <c r="AZ198" s="227">
        <v>-2.4300000000000002</v>
      </c>
      <c r="BA198" s="227">
        <v>-0.71</v>
      </c>
      <c r="BB198" s="227">
        <v>0.17</v>
      </c>
      <c r="BC198" s="227">
        <v>0</v>
      </c>
      <c r="BD198" s="227">
        <v>-0.79</v>
      </c>
      <c r="BE198" s="227">
        <v>-3.39</v>
      </c>
      <c r="BF198" s="227">
        <v>-1.85</v>
      </c>
      <c r="BG198" s="227">
        <v>0.25</v>
      </c>
      <c r="BH198" s="227">
        <v>-0.71</v>
      </c>
      <c r="BI198" s="227">
        <v>-13.64</v>
      </c>
      <c r="BJ198" s="227">
        <v>0</v>
      </c>
      <c r="BK198" s="227">
        <v>3.32</v>
      </c>
      <c r="BL198" s="227">
        <v>1.4</v>
      </c>
      <c r="BM198" s="227">
        <v>2.34</v>
      </c>
      <c r="BN198" s="228"/>
      <c r="BO198" s="124"/>
      <c r="BP198" s="125"/>
      <c r="BQ198" s="125"/>
      <c r="BR198" s="125"/>
      <c r="BS198" s="125"/>
      <c r="BT198" s="125"/>
      <c r="BU198" s="125"/>
      <c r="BV198" s="125"/>
      <c r="BW198" s="125"/>
      <c r="BX198" s="125"/>
      <c r="BY198" s="125"/>
      <c r="BZ198" s="125"/>
      <c r="CA198" s="125"/>
      <c r="CB198" s="209"/>
      <c r="CC198" s="209"/>
      <c r="CD198" s="209"/>
      <c r="CE198" s="209"/>
      <c r="CF198" s="209"/>
      <c r="CG198" s="209"/>
      <c r="CH198" s="209"/>
      <c r="CI198" s="209"/>
      <c r="CJ198" s="209"/>
      <c r="CK198" s="209"/>
      <c r="CL198" s="209"/>
      <c r="CM198" s="209"/>
      <c r="CN198" s="209"/>
      <c r="CO198" s="209"/>
      <c r="CP198" s="209"/>
      <c r="CQ198" s="209"/>
      <c r="CR198" s="209"/>
      <c r="CS198" s="209"/>
      <c r="CT198" s="209"/>
      <c r="CU198" s="209"/>
      <c r="CV198" s="209"/>
    </row>
    <row r="199" spans="1:100" s="105" customForma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41"/>
      <c r="M199" s="251"/>
      <c r="N199" s="251"/>
      <c r="O199" s="251"/>
      <c r="P199" s="252"/>
      <c r="Q199" s="248"/>
      <c r="R199" s="253"/>
      <c r="S199" s="253"/>
      <c r="T199" s="253"/>
      <c r="U199" s="253"/>
      <c r="V199" s="253"/>
      <c r="W199" s="253"/>
      <c r="X199" s="253"/>
      <c r="Y199" s="251"/>
      <c r="Z199" s="226">
        <v>41182</v>
      </c>
      <c r="AA199" s="227">
        <v>-9.6300000000000008</v>
      </c>
      <c r="AB199" s="227">
        <v>-4.32</v>
      </c>
      <c r="AC199" s="227">
        <v>-19.87</v>
      </c>
      <c r="AD199" s="227">
        <v>-7.09</v>
      </c>
      <c r="AE199" s="227">
        <v>1.37</v>
      </c>
      <c r="AF199" s="227">
        <v>1.43</v>
      </c>
      <c r="AG199" s="227">
        <v>0.93</v>
      </c>
      <c r="AH199" s="227">
        <v>0.88</v>
      </c>
      <c r="AI199" s="227">
        <v>1.69</v>
      </c>
      <c r="AJ199" s="227">
        <v>-2.82</v>
      </c>
      <c r="AK199" s="227">
        <v>1.88</v>
      </c>
      <c r="AL199" s="227">
        <v>1.67</v>
      </c>
      <c r="AM199" s="227">
        <v>1.6</v>
      </c>
      <c r="AN199" s="227">
        <v>0.92</v>
      </c>
      <c r="AO199" s="227">
        <v>-2.85</v>
      </c>
      <c r="AP199" s="227">
        <v>0.05</v>
      </c>
      <c r="AQ199" s="227">
        <v>1.33</v>
      </c>
      <c r="AR199" s="227">
        <v>-2.46</v>
      </c>
      <c r="AS199" s="227">
        <v>-6.57</v>
      </c>
      <c r="AT199" s="227">
        <v>-0.19</v>
      </c>
      <c r="AU199" s="227">
        <v>-13.81</v>
      </c>
      <c r="AV199" s="227">
        <v>0</v>
      </c>
      <c r="AW199" s="227">
        <v>-3.07</v>
      </c>
      <c r="AX199" s="227">
        <v>-17.89</v>
      </c>
      <c r="AY199" s="227">
        <v>-9.9700000000000006</v>
      </c>
      <c r="AZ199" s="227">
        <v>-2.75</v>
      </c>
      <c r="BA199" s="227">
        <v>-1.1399999999999999</v>
      </c>
      <c r="BB199" s="227">
        <v>0.05</v>
      </c>
      <c r="BC199" s="227">
        <v>0</v>
      </c>
      <c r="BD199" s="227">
        <v>-0.79</v>
      </c>
      <c r="BE199" s="227">
        <v>-3.09</v>
      </c>
      <c r="BF199" s="227">
        <v>-1.77</v>
      </c>
      <c r="BG199" s="227">
        <v>0.43</v>
      </c>
      <c r="BH199" s="227">
        <v>-0.5</v>
      </c>
      <c r="BI199" s="227">
        <v>-13.05</v>
      </c>
      <c r="BJ199" s="227">
        <v>0</v>
      </c>
      <c r="BK199" s="227">
        <v>3.31</v>
      </c>
      <c r="BL199" s="227">
        <v>1.27</v>
      </c>
      <c r="BM199" s="227">
        <v>2.3199999999999998</v>
      </c>
      <c r="BN199" s="228"/>
      <c r="BO199" s="257"/>
      <c r="BP199" s="208"/>
      <c r="BQ199" s="208"/>
      <c r="BR199" s="208"/>
      <c r="BS199" s="208"/>
      <c r="BT199" s="208"/>
      <c r="BU199" s="208"/>
      <c r="BV199" s="208"/>
      <c r="BW199" s="209"/>
      <c r="BX199" s="209"/>
      <c r="BY199" s="209"/>
      <c r="BZ199" s="209"/>
      <c r="CA199" s="209"/>
      <c r="CB199" s="209"/>
      <c r="CC199" s="209"/>
      <c r="CD199" s="209"/>
      <c r="CE199" s="209"/>
      <c r="CF199" s="209"/>
      <c r="CG199" s="209"/>
      <c r="CH199" s="209"/>
      <c r="CI199" s="209"/>
      <c r="CJ199" s="209"/>
      <c r="CK199" s="209"/>
      <c r="CL199" s="209"/>
      <c r="CM199" s="209"/>
      <c r="CN199" s="209"/>
      <c r="CO199" s="209"/>
      <c r="CP199" s="209"/>
      <c r="CQ199" s="209"/>
      <c r="CR199" s="209"/>
      <c r="CS199" s="209"/>
      <c r="CT199" s="209"/>
      <c r="CU199" s="209"/>
      <c r="CV199" s="209"/>
    </row>
    <row r="200" spans="1:100" s="105" customForma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41"/>
      <c r="M200" s="251"/>
      <c r="N200" s="251"/>
      <c r="O200" s="251"/>
      <c r="P200" s="252"/>
      <c r="Q200" s="248"/>
      <c r="R200" s="253"/>
      <c r="S200" s="253"/>
      <c r="T200" s="253"/>
      <c r="U200" s="253"/>
      <c r="V200" s="253"/>
      <c r="W200" s="253"/>
      <c r="X200" s="253"/>
      <c r="Y200" s="251"/>
      <c r="Z200" s="226">
        <v>41213</v>
      </c>
      <c r="AA200" s="227">
        <v>-11.75</v>
      </c>
      <c r="AB200" s="227">
        <v>0.14000000000000001</v>
      </c>
      <c r="AC200" s="227">
        <v>-17.82</v>
      </c>
      <c r="AD200" s="227">
        <v>-3.56</v>
      </c>
      <c r="AE200" s="227">
        <v>1.08</v>
      </c>
      <c r="AF200" s="227">
        <v>1.37</v>
      </c>
      <c r="AG200" s="227">
        <v>1.08</v>
      </c>
      <c r="AH200" s="227">
        <v>0.82</v>
      </c>
      <c r="AI200" s="227">
        <v>1.64</v>
      </c>
      <c r="AJ200" s="227">
        <v>-2.69</v>
      </c>
      <c r="AK200" s="227">
        <v>1.85</v>
      </c>
      <c r="AL200" s="227">
        <v>1.53</v>
      </c>
      <c r="AM200" s="227">
        <v>1.7</v>
      </c>
      <c r="AN200" s="227">
        <v>0.91</v>
      </c>
      <c r="AO200" s="227">
        <v>-3.06</v>
      </c>
      <c r="AP200" s="227">
        <v>-7.0000000000000007E-2</v>
      </c>
      <c r="AQ200" s="227">
        <v>1.52</v>
      </c>
      <c r="AR200" s="227">
        <v>-0.05</v>
      </c>
      <c r="AS200" s="227">
        <v>-5.82</v>
      </c>
      <c r="AT200" s="227">
        <v>-0.19</v>
      </c>
      <c r="AU200" s="227">
        <v>-12.61</v>
      </c>
      <c r="AV200" s="227">
        <v>0</v>
      </c>
      <c r="AW200" s="227">
        <v>-2.4700000000000002</v>
      </c>
      <c r="AX200" s="227">
        <v>-15.28</v>
      </c>
      <c r="AY200" s="227">
        <v>-3.97</v>
      </c>
      <c r="AZ200" s="227">
        <v>-2.68</v>
      </c>
      <c r="BA200" s="227">
        <v>-1.18</v>
      </c>
      <c r="BB200" s="227">
        <v>-0.13</v>
      </c>
      <c r="BC200" s="227">
        <v>0</v>
      </c>
      <c r="BD200" s="227">
        <v>-0.66</v>
      </c>
      <c r="BE200" s="227">
        <v>-2.08</v>
      </c>
      <c r="BF200" s="227">
        <v>-1.74</v>
      </c>
      <c r="BG200" s="227">
        <v>0.45</v>
      </c>
      <c r="BH200" s="227">
        <v>0.59</v>
      </c>
      <c r="BI200" s="227">
        <v>-11.38</v>
      </c>
      <c r="BJ200" s="227">
        <v>0</v>
      </c>
      <c r="BK200" s="227">
        <v>3.33</v>
      </c>
      <c r="BL200" s="227">
        <v>2.1800000000000002</v>
      </c>
      <c r="BM200" s="227">
        <v>2.31</v>
      </c>
      <c r="BN200" s="228"/>
      <c r="BO200" s="257"/>
      <c r="BP200" s="208"/>
      <c r="BQ200" s="208"/>
      <c r="BR200" s="208"/>
      <c r="BS200" s="208"/>
      <c r="BT200" s="208"/>
      <c r="BU200" s="208"/>
      <c r="BV200" s="208"/>
      <c r="BW200" s="209"/>
      <c r="BX200" s="209"/>
      <c r="BY200" s="209"/>
      <c r="BZ200" s="209"/>
      <c r="CA200" s="209"/>
      <c r="CB200" s="209"/>
      <c r="CC200" s="209"/>
      <c r="CD200" s="209"/>
      <c r="CE200" s="209"/>
      <c r="CF200" s="209"/>
      <c r="CG200" s="209"/>
      <c r="CH200" s="209"/>
      <c r="CI200" s="209"/>
      <c r="CJ200" s="209"/>
      <c r="CK200" s="209"/>
      <c r="CL200" s="209"/>
      <c r="CM200" s="209"/>
      <c r="CN200" s="209"/>
      <c r="CO200" s="209"/>
      <c r="CP200" s="209"/>
      <c r="CQ200" s="209"/>
      <c r="CR200" s="209"/>
      <c r="CS200" s="209"/>
      <c r="CT200" s="209"/>
      <c r="CU200" s="209"/>
      <c r="CV200" s="209"/>
    </row>
    <row r="201" spans="1:100" s="105" customForma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41"/>
      <c r="M201" s="251"/>
      <c r="N201" s="251"/>
      <c r="O201" s="251"/>
      <c r="P201" s="252"/>
      <c r="Q201" s="248"/>
      <c r="R201" s="253"/>
      <c r="S201" s="253"/>
      <c r="T201" s="253"/>
      <c r="U201" s="253"/>
      <c r="V201" s="253"/>
      <c r="W201" s="253"/>
      <c r="X201" s="253"/>
      <c r="Y201" s="251"/>
      <c r="Z201" s="226">
        <v>41243</v>
      </c>
      <c r="AA201" s="227">
        <v>-12.04</v>
      </c>
      <c r="AB201" s="227">
        <v>1.29</v>
      </c>
      <c r="AC201" s="227">
        <v>-11.43</v>
      </c>
      <c r="AD201" s="227">
        <v>-3.63</v>
      </c>
      <c r="AE201" s="227">
        <v>1</v>
      </c>
      <c r="AF201" s="227">
        <v>1.62</v>
      </c>
      <c r="AG201" s="227">
        <v>1.01</v>
      </c>
      <c r="AH201" s="227">
        <v>0.59</v>
      </c>
      <c r="AI201" s="227">
        <v>1.56</v>
      </c>
      <c r="AJ201" s="227">
        <v>-2.06</v>
      </c>
      <c r="AK201" s="227">
        <v>1.84</v>
      </c>
      <c r="AL201" s="227">
        <v>1.59</v>
      </c>
      <c r="AM201" s="227">
        <v>1.69</v>
      </c>
      <c r="AN201" s="227">
        <v>0.91</v>
      </c>
      <c r="AO201" s="227">
        <v>-2.64</v>
      </c>
      <c r="AP201" s="227">
        <v>0.04</v>
      </c>
      <c r="AQ201" s="227">
        <v>1.03</v>
      </c>
      <c r="AR201" s="227">
        <v>0.44</v>
      </c>
      <c r="AS201" s="227">
        <v>-4.38</v>
      </c>
      <c r="AT201" s="227">
        <v>-0.08</v>
      </c>
      <c r="AU201" s="227">
        <v>-9.08</v>
      </c>
      <c r="AV201" s="227">
        <v>0</v>
      </c>
      <c r="AW201" s="227">
        <v>-1.88</v>
      </c>
      <c r="AX201" s="227">
        <v>-11.88</v>
      </c>
      <c r="AY201" s="227">
        <v>-4.9800000000000004</v>
      </c>
      <c r="AZ201" s="227">
        <v>-2.33</v>
      </c>
      <c r="BA201" s="227">
        <v>-1.24</v>
      </c>
      <c r="BB201" s="227">
        <v>-0.1</v>
      </c>
      <c r="BC201" s="227">
        <v>0</v>
      </c>
      <c r="BD201" s="227">
        <v>-0.6</v>
      </c>
      <c r="BE201" s="227">
        <v>-2.0299999999999998</v>
      </c>
      <c r="BF201" s="227">
        <v>-1.65</v>
      </c>
      <c r="BG201" s="227">
        <v>0.19</v>
      </c>
      <c r="BH201" s="227">
        <v>0.21</v>
      </c>
      <c r="BI201" s="227">
        <v>-9.5500000000000007</v>
      </c>
      <c r="BJ201" s="227">
        <v>0</v>
      </c>
      <c r="BK201" s="227">
        <v>3.11</v>
      </c>
      <c r="BL201" s="227">
        <v>3.05</v>
      </c>
      <c r="BM201" s="227">
        <v>2.2999999999999998</v>
      </c>
      <c r="BN201" s="228"/>
      <c r="BO201" s="257"/>
      <c r="BP201" s="208"/>
      <c r="BQ201" s="208"/>
      <c r="BR201" s="208"/>
      <c r="BS201" s="208"/>
      <c r="BT201" s="208"/>
      <c r="BU201" s="208"/>
      <c r="BV201" s="208"/>
      <c r="BW201" s="209"/>
      <c r="BX201" s="209"/>
      <c r="BY201" s="209"/>
      <c r="BZ201" s="209"/>
      <c r="CA201" s="209"/>
      <c r="CB201" s="209"/>
      <c r="CC201" s="209"/>
      <c r="CD201" s="209"/>
      <c r="CE201" s="209"/>
      <c r="CF201" s="209"/>
      <c r="CG201" s="209"/>
      <c r="CH201" s="209"/>
      <c r="CI201" s="209"/>
      <c r="CJ201" s="209"/>
      <c r="CK201" s="209"/>
      <c r="CL201" s="209"/>
      <c r="CM201" s="209"/>
      <c r="CN201" s="209"/>
      <c r="CO201" s="209"/>
      <c r="CP201" s="209"/>
      <c r="CQ201" s="209"/>
      <c r="CR201" s="209"/>
      <c r="CS201" s="209"/>
      <c r="CT201" s="209"/>
      <c r="CU201" s="209"/>
      <c r="CV201" s="209"/>
    </row>
    <row r="202" spans="1:100" s="105" customForma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41"/>
      <c r="M202" s="251"/>
      <c r="N202" s="251"/>
      <c r="O202" s="251"/>
      <c r="P202" s="252"/>
      <c r="Q202" s="248"/>
      <c r="R202" s="253"/>
      <c r="S202" s="253"/>
      <c r="T202" s="253"/>
      <c r="U202" s="253"/>
      <c r="V202" s="253"/>
      <c r="W202" s="253"/>
      <c r="X202" s="253"/>
      <c r="Y202" s="251"/>
      <c r="Z202" s="226">
        <v>41274</v>
      </c>
      <c r="AA202" s="227">
        <v>-11.35</v>
      </c>
      <c r="AB202" s="227">
        <v>-2.89</v>
      </c>
      <c r="AC202" s="227">
        <v>-10.199999999999999</v>
      </c>
      <c r="AD202" s="227">
        <v>-2.46</v>
      </c>
      <c r="AE202" s="227">
        <v>1.02</v>
      </c>
      <c r="AF202" s="227">
        <v>2.5099999999999998</v>
      </c>
      <c r="AG202" s="227">
        <v>1.06</v>
      </c>
      <c r="AH202" s="227">
        <v>0.56000000000000005</v>
      </c>
      <c r="AI202" s="227">
        <v>1.56</v>
      </c>
      <c r="AJ202" s="227">
        <v>-1.58</v>
      </c>
      <c r="AK202" s="227">
        <v>1.29</v>
      </c>
      <c r="AL202" s="227">
        <v>1.77</v>
      </c>
      <c r="AM202" s="227">
        <v>1.71</v>
      </c>
      <c r="AN202" s="227">
        <v>1.1399999999999999</v>
      </c>
      <c r="AO202" s="227">
        <v>-2.41</v>
      </c>
      <c r="AP202" s="227">
        <v>0.17</v>
      </c>
      <c r="AQ202" s="227">
        <v>1.0900000000000001</v>
      </c>
      <c r="AR202" s="227">
        <v>-0.61</v>
      </c>
      <c r="AS202" s="227">
        <v>-3.67</v>
      </c>
      <c r="AT202" s="227">
        <v>0</v>
      </c>
      <c r="AU202" s="227">
        <v>-7.39</v>
      </c>
      <c r="AV202" s="227">
        <v>0</v>
      </c>
      <c r="AW202" s="227">
        <v>-1.65</v>
      </c>
      <c r="AX202" s="227">
        <v>-10.46</v>
      </c>
      <c r="AY202" s="227">
        <v>-3.07</v>
      </c>
      <c r="AZ202" s="227">
        <v>-2.08</v>
      </c>
      <c r="BA202" s="227">
        <v>-1.23</v>
      </c>
      <c r="BB202" s="227">
        <v>-7.0000000000000007E-2</v>
      </c>
      <c r="BC202" s="227">
        <v>0</v>
      </c>
      <c r="BD202" s="227">
        <v>-0.52</v>
      </c>
      <c r="BE202" s="227">
        <v>-1.59</v>
      </c>
      <c r="BF202" s="227">
        <v>-1.83</v>
      </c>
      <c r="BG202" s="227">
        <v>0.4</v>
      </c>
      <c r="BH202" s="227">
        <v>0.81</v>
      </c>
      <c r="BI202" s="227">
        <v>-8.81</v>
      </c>
      <c r="BJ202" s="227">
        <v>0</v>
      </c>
      <c r="BK202" s="227">
        <v>2.08</v>
      </c>
      <c r="BL202" s="227">
        <v>2.57</v>
      </c>
      <c r="BM202" s="227">
        <v>2.33</v>
      </c>
      <c r="BN202" s="228"/>
      <c r="BO202" s="257"/>
      <c r="BP202" s="208"/>
      <c r="BQ202" s="208"/>
      <c r="BR202" s="208"/>
      <c r="BS202" s="208"/>
      <c r="BT202" s="208"/>
      <c r="BU202" s="208"/>
      <c r="BV202" s="208"/>
      <c r="BW202" s="209"/>
      <c r="BX202" s="209"/>
      <c r="BY202" s="209"/>
      <c r="BZ202" s="209"/>
      <c r="CA202" s="209"/>
      <c r="CB202" s="209"/>
      <c r="CC202" s="209"/>
      <c r="CD202" s="209"/>
      <c r="CE202" s="209"/>
      <c r="CF202" s="209"/>
      <c r="CG202" s="209"/>
      <c r="CH202" s="209"/>
      <c r="CI202" s="209"/>
      <c r="CJ202" s="209"/>
      <c r="CK202" s="209"/>
      <c r="CL202" s="209"/>
      <c r="CM202" s="209"/>
      <c r="CN202" s="209"/>
      <c r="CO202" s="209"/>
      <c r="CP202" s="209"/>
      <c r="CQ202" s="209"/>
      <c r="CR202" s="209"/>
      <c r="CS202" s="209"/>
      <c r="CT202" s="209"/>
      <c r="CU202" s="209"/>
      <c r="CV202" s="209"/>
    </row>
    <row r="203" spans="1:100" s="105" customForma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41"/>
      <c r="M203" s="251"/>
      <c r="N203" s="251"/>
      <c r="O203" s="251"/>
      <c r="P203" s="252"/>
      <c r="Q203" s="248"/>
      <c r="R203" s="253"/>
      <c r="S203" s="253"/>
      <c r="T203" s="253"/>
      <c r="U203" s="253"/>
      <c r="V203" s="253"/>
      <c r="W203" s="253"/>
      <c r="X203" s="253"/>
      <c r="Y203" s="251"/>
      <c r="Z203" s="226">
        <v>41305</v>
      </c>
      <c r="AA203" s="227">
        <v>-11.12</v>
      </c>
      <c r="AB203" s="227">
        <v>-0.69</v>
      </c>
      <c r="AC203" s="227">
        <v>-7.19</v>
      </c>
      <c r="AD203" s="227">
        <v>-0.98</v>
      </c>
      <c r="AE203" s="227">
        <v>0.78</v>
      </c>
      <c r="AF203" s="227">
        <v>3.22</v>
      </c>
      <c r="AG203" s="227">
        <v>1.1000000000000001</v>
      </c>
      <c r="AH203" s="227">
        <v>0.42</v>
      </c>
      <c r="AI203" s="227">
        <v>1.59</v>
      </c>
      <c r="AJ203" s="227">
        <v>-1.03</v>
      </c>
      <c r="AK203" s="227">
        <v>1.53</v>
      </c>
      <c r="AL203" s="227">
        <v>2.04</v>
      </c>
      <c r="AM203" s="227">
        <v>1.37</v>
      </c>
      <c r="AN203" s="227">
        <v>1.0900000000000001</v>
      </c>
      <c r="AO203" s="227">
        <v>-2.12</v>
      </c>
      <c r="AP203" s="227">
        <v>0.05</v>
      </c>
      <c r="AQ203" s="227">
        <v>1.1399999999999999</v>
      </c>
      <c r="AR203" s="227">
        <v>-0.23</v>
      </c>
      <c r="AS203" s="227">
        <v>-3.2</v>
      </c>
      <c r="AT203" s="227">
        <v>0.17</v>
      </c>
      <c r="AU203" s="227">
        <v>-6.54</v>
      </c>
      <c r="AV203" s="227">
        <v>0</v>
      </c>
      <c r="AW203" s="227">
        <v>-1.92</v>
      </c>
      <c r="AX203" s="227">
        <v>-8.39</v>
      </c>
      <c r="AY203" s="227">
        <v>-2.04</v>
      </c>
      <c r="AZ203" s="227">
        <v>-2.13</v>
      </c>
      <c r="BA203" s="227">
        <v>-1.26</v>
      </c>
      <c r="BB203" s="227">
        <v>-0.01</v>
      </c>
      <c r="BC203" s="227">
        <v>0</v>
      </c>
      <c r="BD203" s="227">
        <v>-0.56999999999999995</v>
      </c>
      <c r="BE203" s="227">
        <v>-1.53</v>
      </c>
      <c r="BF203" s="227">
        <v>-2.0499999999999998</v>
      </c>
      <c r="BG203" s="227">
        <v>-0.06</v>
      </c>
      <c r="BH203" s="227">
        <v>0.76</v>
      </c>
      <c r="BI203" s="227">
        <v>-8.66</v>
      </c>
      <c r="BJ203" s="227">
        <v>0</v>
      </c>
      <c r="BK203" s="227">
        <v>1.04</v>
      </c>
      <c r="BL203" s="227">
        <v>2.23</v>
      </c>
      <c r="BM203" s="227">
        <v>2.37</v>
      </c>
      <c r="BN203" s="228"/>
      <c r="BO203" s="257"/>
      <c r="BP203" s="208"/>
      <c r="BQ203" s="208"/>
      <c r="BR203" s="208"/>
      <c r="BS203" s="208"/>
      <c r="BT203" s="208"/>
      <c r="BU203" s="208"/>
      <c r="BV203" s="208"/>
      <c r="BW203" s="209"/>
      <c r="BX203" s="209"/>
      <c r="BY203" s="209"/>
      <c r="BZ203" s="209"/>
      <c r="CA203" s="209"/>
      <c r="CB203" s="209"/>
      <c r="CC203" s="209"/>
      <c r="CD203" s="209"/>
      <c r="CE203" s="209"/>
      <c r="CF203" s="209"/>
      <c r="CG203" s="209"/>
      <c r="CH203" s="209"/>
      <c r="CI203" s="209"/>
      <c r="CJ203" s="209"/>
      <c r="CK203" s="209"/>
      <c r="CL203" s="209"/>
      <c r="CM203" s="209"/>
      <c r="CN203" s="209"/>
      <c r="CO203" s="209"/>
      <c r="CP203" s="209"/>
      <c r="CQ203" s="209"/>
      <c r="CR203" s="209"/>
      <c r="CS203" s="209"/>
      <c r="CT203" s="209"/>
      <c r="CU203" s="209"/>
      <c r="CV203" s="209"/>
    </row>
    <row r="204" spans="1:100" s="105" customForma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41"/>
      <c r="M204" s="251"/>
      <c r="N204" s="251"/>
      <c r="O204" s="251"/>
      <c r="P204" s="252"/>
      <c r="Q204" s="248"/>
      <c r="R204" s="253"/>
      <c r="S204" s="253"/>
      <c r="T204" s="253"/>
      <c r="U204" s="253"/>
      <c r="V204" s="253"/>
      <c r="W204" s="253"/>
      <c r="X204" s="253"/>
      <c r="Y204" s="251"/>
      <c r="Z204" s="226">
        <v>41333</v>
      </c>
      <c r="AA204" s="227">
        <v>-10.94</v>
      </c>
      <c r="AB204" s="227">
        <v>-2.0699999999999998</v>
      </c>
      <c r="AC204" s="227">
        <v>-6.48</v>
      </c>
      <c r="AD204" s="227">
        <v>-1.65</v>
      </c>
      <c r="AE204" s="227">
        <v>0.42</v>
      </c>
      <c r="AF204" s="227">
        <v>3.5</v>
      </c>
      <c r="AG204" s="227">
        <v>1.24</v>
      </c>
      <c r="AH204" s="227">
        <v>0.18</v>
      </c>
      <c r="AI204" s="227">
        <v>1.67</v>
      </c>
      <c r="AJ204" s="227">
        <v>-1.1599999999999999</v>
      </c>
      <c r="AK204" s="227">
        <v>1.31</v>
      </c>
      <c r="AL204" s="227">
        <v>2.35</v>
      </c>
      <c r="AM204" s="227">
        <v>1.24</v>
      </c>
      <c r="AN204" s="227">
        <v>0.95</v>
      </c>
      <c r="AO204" s="227">
        <v>-2.56</v>
      </c>
      <c r="AP204" s="227">
        <v>-0.34</v>
      </c>
      <c r="AQ204" s="227">
        <v>0.85</v>
      </c>
      <c r="AR204" s="227">
        <v>-1.1499999999999999</v>
      </c>
      <c r="AS204" s="227">
        <v>-3.32</v>
      </c>
      <c r="AT204" s="227">
        <v>0.59</v>
      </c>
      <c r="AU204" s="227">
        <v>-6.51</v>
      </c>
      <c r="AV204" s="227">
        <v>0</v>
      </c>
      <c r="AW204" s="227">
        <v>-2.13</v>
      </c>
      <c r="AX204" s="227">
        <v>-6.44</v>
      </c>
      <c r="AY204" s="227">
        <v>-3.29</v>
      </c>
      <c r="AZ204" s="227">
        <v>-1.91</v>
      </c>
      <c r="BA204" s="227">
        <v>-1.23</v>
      </c>
      <c r="BB204" s="227">
        <v>0.05</v>
      </c>
      <c r="BC204" s="227">
        <v>0</v>
      </c>
      <c r="BD204" s="227">
        <v>-0.46</v>
      </c>
      <c r="BE204" s="227">
        <v>-1.61</v>
      </c>
      <c r="BF204" s="227">
        <v>-2.13</v>
      </c>
      <c r="BG204" s="227">
        <v>-0.13</v>
      </c>
      <c r="BH204" s="227">
        <v>0.18</v>
      </c>
      <c r="BI204" s="227">
        <v>-7.95</v>
      </c>
      <c r="BJ204" s="227">
        <v>0</v>
      </c>
      <c r="BK204" s="227">
        <v>0.47</v>
      </c>
      <c r="BL204" s="227">
        <v>1.06</v>
      </c>
      <c r="BM204" s="227">
        <v>2.34</v>
      </c>
      <c r="BN204" s="228"/>
      <c r="BO204" s="257"/>
      <c r="BP204" s="208"/>
      <c r="BQ204" s="208"/>
      <c r="BR204" s="208"/>
      <c r="BS204" s="208"/>
      <c r="BT204" s="208"/>
      <c r="BU204" s="208"/>
      <c r="BV204" s="208"/>
      <c r="BW204" s="209"/>
      <c r="BX204" s="209"/>
      <c r="BY204" s="209"/>
      <c r="BZ204" s="209"/>
      <c r="CA204" s="209"/>
      <c r="CB204" s="209"/>
      <c r="CC204" s="209"/>
      <c r="CD204" s="209"/>
      <c r="CE204" s="209"/>
      <c r="CF204" s="209"/>
      <c r="CG204" s="209"/>
      <c r="CH204" s="209"/>
      <c r="CI204" s="209"/>
      <c r="CJ204" s="209"/>
      <c r="CK204" s="209"/>
      <c r="CL204" s="209"/>
      <c r="CM204" s="209"/>
      <c r="CN204" s="209"/>
      <c r="CO204" s="209"/>
      <c r="CP204" s="209"/>
      <c r="CQ204" s="209"/>
      <c r="CR204" s="209"/>
      <c r="CS204" s="209"/>
      <c r="CT204" s="209"/>
      <c r="CU204" s="209"/>
      <c r="CV204" s="209"/>
    </row>
    <row r="205" spans="1:100" s="105" customForma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41"/>
      <c r="M205" s="251"/>
      <c r="N205" s="251"/>
      <c r="O205" s="251"/>
      <c r="P205" s="252"/>
      <c r="Q205" s="248"/>
      <c r="R205" s="253"/>
      <c r="S205" s="253"/>
      <c r="T205" s="253"/>
      <c r="U205" s="253"/>
      <c r="V205" s="253"/>
      <c r="W205" s="253"/>
      <c r="X205" s="253"/>
      <c r="Y205" s="251"/>
      <c r="Z205" s="226">
        <v>41364</v>
      </c>
      <c r="AA205" s="227">
        <v>-10.83</v>
      </c>
      <c r="AB205" s="227">
        <v>-3.08</v>
      </c>
      <c r="AC205" s="227">
        <v>-5.83</v>
      </c>
      <c r="AD205" s="227">
        <v>-2.39</v>
      </c>
      <c r="AE205" s="227">
        <v>0.71</v>
      </c>
      <c r="AF205" s="227">
        <v>2.99</v>
      </c>
      <c r="AG205" s="227">
        <v>1.44</v>
      </c>
      <c r="AH205" s="227">
        <v>0.18</v>
      </c>
      <c r="AI205" s="227">
        <v>0.31</v>
      </c>
      <c r="AJ205" s="227">
        <v>-0.92</v>
      </c>
      <c r="AK205" s="227">
        <v>1.25</v>
      </c>
      <c r="AL205" s="227">
        <v>2.34</v>
      </c>
      <c r="AM205" s="227">
        <v>1.17</v>
      </c>
      <c r="AN205" s="227">
        <v>0.96</v>
      </c>
      <c r="AO205" s="227">
        <v>-2.59</v>
      </c>
      <c r="AP205" s="227">
        <v>-0.44</v>
      </c>
      <c r="AQ205" s="227">
        <v>0.75</v>
      </c>
      <c r="AR205" s="227">
        <v>-3.15</v>
      </c>
      <c r="AS205" s="227">
        <v>-3.59</v>
      </c>
      <c r="AT205" s="227">
        <v>0.43</v>
      </c>
      <c r="AU205" s="227">
        <v>-5.43</v>
      </c>
      <c r="AV205" s="227">
        <v>0</v>
      </c>
      <c r="AW205" s="227">
        <v>-2.17</v>
      </c>
      <c r="AX205" s="227">
        <v>-6.79</v>
      </c>
      <c r="AY205" s="227">
        <v>-4.63</v>
      </c>
      <c r="AZ205" s="227">
        <v>-1.8</v>
      </c>
      <c r="BA205" s="227">
        <v>-1.27</v>
      </c>
      <c r="BB205" s="227">
        <v>0.2</v>
      </c>
      <c r="BC205" s="227">
        <v>0</v>
      </c>
      <c r="BD205" s="227">
        <v>-0.5</v>
      </c>
      <c r="BE205" s="227">
        <v>-1.97</v>
      </c>
      <c r="BF205" s="227">
        <v>-2.4900000000000002</v>
      </c>
      <c r="BG205" s="227">
        <v>-0.55000000000000004</v>
      </c>
      <c r="BH205" s="227">
        <v>0.24</v>
      </c>
      <c r="BI205" s="227">
        <v>-7.05</v>
      </c>
      <c r="BJ205" s="227">
        <v>0</v>
      </c>
      <c r="BK205" s="227">
        <v>0.33</v>
      </c>
      <c r="BL205" s="227">
        <v>-0.96</v>
      </c>
      <c r="BM205" s="227">
        <v>2.56</v>
      </c>
      <c r="BN205" s="228"/>
      <c r="BO205" s="257"/>
      <c r="BP205" s="208"/>
      <c r="BQ205" s="208"/>
      <c r="BR205" s="208"/>
      <c r="BS205" s="208"/>
      <c r="BT205" s="208"/>
      <c r="BU205" s="208"/>
      <c r="BV205" s="208"/>
      <c r="BW205" s="209"/>
      <c r="BX205" s="209"/>
      <c r="BY205" s="209"/>
      <c r="BZ205" s="209"/>
      <c r="CA205" s="209"/>
      <c r="CB205" s="209"/>
      <c r="CC205" s="209"/>
      <c r="CD205" s="209"/>
      <c r="CE205" s="209"/>
      <c r="CF205" s="209"/>
      <c r="CG205" s="209"/>
      <c r="CH205" s="209"/>
      <c r="CI205" s="209"/>
      <c r="CJ205" s="209"/>
      <c r="CK205" s="209"/>
      <c r="CL205" s="209"/>
      <c r="CM205" s="209"/>
      <c r="CN205" s="209"/>
      <c r="CO205" s="209"/>
      <c r="CP205" s="209"/>
      <c r="CQ205" s="209"/>
      <c r="CR205" s="209"/>
      <c r="CS205" s="209"/>
      <c r="CT205" s="209"/>
      <c r="CU205" s="209"/>
      <c r="CV205" s="209"/>
    </row>
    <row r="206" spans="1:100" s="105" customForma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41"/>
      <c r="M206" s="251"/>
      <c r="N206" s="251"/>
      <c r="O206" s="251"/>
      <c r="P206" s="252"/>
      <c r="Q206" s="248"/>
      <c r="R206" s="253"/>
      <c r="S206" s="253"/>
      <c r="T206" s="253"/>
      <c r="U206" s="253"/>
      <c r="V206" s="253"/>
      <c r="W206" s="253"/>
      <c r="X206" s="253"/>
      <c r="Y206" s="251"/>
      <c r="Z206" s="226">
        <v>41394</v>
      </c>
      <c r="AA206" s="227">
        <v>-12.17</v>
      </c>
      <c r="AB206" s="227">
        <v>-9.57</v>
      </c>
      <c r="AC206" s="227">
        <v>-6.66</v>
      </c>
      <c r="AD206" s="227">
        <v>-3.8</v>
      </c>
      <c r="AE206" s="227">
        <v>0.31</v>
      </c>
      <c r="AF206" s="227">
        <v>1.7</v>
      </c>
      <c r="AG206" s="227">
        <v>1.6</v>
      </c>
      <c r="AH206" s="227">
        <v>-0.24</v>
      </c>
      <c r="AI206" s="227">
        <v>0.12</v>
      </c>
      <c r="AJ206" s="227">
        <v>-0.56000000000000005</v>
      </c>
      <c r="AK206" s="227">
        <v>1.23</v>
      </c>
      <c r="AL206" s="227">
        <v>2.25</v>
      </c>
      <c r="AM206" s="227">
        <v>1.21</v>
      </c>
      <c r="AN206" s="227">
        <v>0.9</v>
      </c>
      <c r="AO206" s="227">
        <v>-2.77</v>
      </c>
      <c r="AP206" s="227">
        <v>-0.4</v>
      </c>
      <c r="AQ206" s="227">
        <v>0.77</v>
      </c>
      <c r="AR206" s="227">
        <v>-8.33</v>
      </c>
      <c r="AS206" s="227">
        <v>-4.4000000000000004</v>
      </c>
      <c r="AT206" s="227">
        <v>0.46</v>
      </c>
      <c r="AU206" s="227">
        <v>-5.16</v>
      </c>
      <c r="AV206" s="227">
        <v>0</v>
      </c>
      <c r="AW206" s="227">
        <v>-2</v>
      </c>
      <c r="AX206" s="227">
        <v>-8.34</v>
      </c>
      <c r="AY206" s="227">
        <v>-5.8</v>
      </c>
      <c r="AZ206" s="227">
        <v>-2.17</v>
      </c>
      <c r="BA206" s="227">
        <v>-1.31</v>
      </c>
      <c r="BB206" s="227">
        <v>0.12</v>
      </c>
      <c r="BC206" s="227">
        <v>0</v>
      </c>
      <c r="BD206" s="227">
        <v>-0.43</v>
      </c>
      <c r="BE206" s="227">
        <v>-2.0299999999999998</v>
      </c>
      <c r="BF206" s="227">
        <v>-2.59</v>
      </c>
      <c r="BG206" s="227">
        <v>-0.31</v>
      </c>
      <c r="BH206" s="227">
        <v>-0.38</v>
      </c>
      <c r="BI206" s="227">
        <v>-7.63</v>
      </c>
      <c r="BJ206" s="227">
        <v>0</v>
      </c>
      <c r="BK206" s="227">
        <v>0.19</v>
      </c>
      <c r="BL206" s="227">
        <v>-1.57</v>
      </c>
      <c r="BM206" s="227">
        <v>2.3199999999999998</v>
      </c>
      <c r="BN206" s="228"/>
      <c r="BO206" s="257"/>
      <c r="BP206" s="208"/>
      <c r="BQ206" s="208"/>
      <c r="BR206" s="208"/>
      <c r="BS206" s="208"/>
      <c r="BT206" s="208"/>
      <c r="BU206" s="208"/>
      <c r="BV206" s="208"/>
      <c r="BW206" s="209"/>
      <c r="BX206" s="209"/>
      <c r="BY206" s="209"/>
      <c r="BZ206" s="209"/>
      <c r="CA206" s="209"/>
      <c r="CB206" s="209"/>
      <c r="CC206" s="209"/>
      <c r="CD206" s="209"/>
      <c r="CE206" s="209"/>
      <c r="CF206" s="209"/>
      <c r="CG206" s="209"/>
      <c r="CH206" s="209"/>
      <c r="CI206" s="209"/>
      <c r="CJ206" s="209"/>
      <c r="CK206" s="209"/>
      <c r="CL206" s="209"/>
      <c r="CM206" s="209"/>
      <c r="CN206" s="209"/>
      <c r="CO206" s="209"/>
      <c r="CP206" s="209"/>
      <c r="CQ206" s="209"/>
      <c r="CR206" s="209"/>
      <c r="CS206" s="209"/>
      <c r="CT206" s="209"/>
      <c r="CU206" s="209"/>
      <c r="CV206" s="209"/>
    </row>
    <row r="207" spans="1:100" s="105" customForma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49"/>
      <c r="M207" s="251"/>
      <c r="N207" s="251"/>
      <c r="O207" s="251"/>
      <c r="P207" s="252"/>
      <c r="Q207" s="248"/>
      <c r="R207" s="253"/>
      <c r="S207" s="253"/>
      <c r="T207" s="253"/>
      <c r="U207" s="253"/>
      <c r="V207" s="253"/>
      <c r="W207" s="253"/>
      <c r="X207" s="253"/>
      <c r="Y207" s="251"/>
      <c r="Z207" s="226">
        <v>41425</v>
      </c>
      <c r="AA207" s="227">
        <v>-13.42</v>
      </c>
      <c r="AB207" s="227">
        <v>-10.53</v>
      </c>
      <c r="AC207" s="227">
        <v>-6.03</v>
      </c>
      <c r="AD207" s="227">
        <v>-4.4400000000000004</v>
      </c>
      <c r="AE207" s="227">
        <v>0.45</v>
      </c>
      <c r="AF207" s="227">
        <v>1.1499999999999999</v>
      </c>
      <c r="AG207" s="227">
        <v>1.39</v>
      </c>
      <c r="AH207" s="227">
        <v>-0.38</v>
      </c>
      <c r="AI207" s="227">
        <v>0.15</v>
      </c>
      <c r="AJ207" s="227">
        <v>-0.62</v>
      </c>
      <c r="AK207" s="227">
        <v>1.26</v>
      </c>
      <c r="AL207" s="227">
        <v>2.5299999999999998</v>
      </c>
      <c r="AM207" s="227">
        <v>0.97</v>
      </c>
      <c r="AN207" s="227">
        <v>0.64</v>
      </c>
      <c r="AO207" s="227">
        <v>-2.76</v>
      </c>
      <c r="AP207" s="227">
        <v>-0.56000000000000005</v>
      </c>
      <c r="AQ207" s="227">
        <v>0.21</v>
      </c>
      <c r="AR207" s="227">
        <v>-9.7799999999999994</v>
      </c>
      <c r="AS207" s="227">
        <v>-4.53</v>
      </c>
      <c r="AT207" s="227">
        <v>0.69</v>
      </c>
      <c r="AU207" s="227">
        <v>-5.05</v>
      </c>
      <c r="AV207" s="227">
        <v>0</v>
      </c>
      <c r="AW207" s="227">
        <v>-1.65</v>
      </c>
      <c r="AX207" s="227">
        <v>-9.26</v>
      </c>
      <c r="AY207" s="227">
        <v>-6.05</v>
      </c>
      <c r="AZ207" s="227">
        <v>-2.21</v>
      </c>
      <c r="BA207" s="227">
        <v>-1.44</v>
      </c>
      <c r="BB207" s="227">
        <v>0.1</v>
      </c>
      <c r="BC207" s="227">
        <v>0</v>
      </c>
      <c r="BD207" s="227">
        <v>-0.61</v>
      </c>
      <c r="BE207" s="227">
        <v>-1.81</v>
      </c>
      <c r="BF207" s="227">
        <v>-2.83</v>
      </c>
      <c r="BG207" s="227">
        <v>-0.68</v>
      </c>
      <c r="BH207" s="227">
        <v>-0.56000000000000005</v>
      </c>
      <c r="BI207" s="227">
        <v>-8.44</v>
      </c>
      <c r="BJ207" s="227">
        <v>0</v>
      </c>
      <c r="BK207" s="227">
        <v>0.17</v>
      </c>
      <c r="BL207" s="227">
        <v>0.26</v>
      </c>
      <c r="BM207" s="227">
        <v>1.74</v>
      </c>
      <c r="BN207" s="228"/>
      <c r="BO207" s="257"/>
      <c r="BP207" s="208"/>
      <c r="BQ207" s="208"/>
      <c r="BR207" s="208"/>
      <c r="BS207" s="208"/>
      <c r="BT207" s="208"/>
      <c r="BU207" s="208"/>
      <c r="BV207" s="208"/>
      <c r="BW207" s="209"/>
      <c r="BX207" s="209"/>
      <c r="BY207" s="209"/>
      <c r="BZ207" s="209"/>
      <c r="CA207" s="209"/>
      <c r="CB207" s="209"/>
      <c r="CC207" s="209"/>
      <c r="CD207" s="209"/>
      <c r="CE207" s="209"/>
      <c r="CF207" s="209"/>
      <c r="CG207" s="209"/>
      <c r="CH207" s="209"/>
      <c r="CI207" s="209"/>
      <c r="CJ207" s="209"/>
      <c r="CK207" s="209"/>
      <c r="CL207" s="209"/>
      <c r="CM207" s="209"/>
      <c r="CN207" s="209"/>
      <c r="CO207" s="209"/>
      <c r="CP207" s="209"/>
      <c r="CQ207" s="209"/>
      <c r="CR207" s="209"/>
      <c r="CS207" s="209"/>
      <c r="CT207" s="209"/>
      <c r="CU207" s="209"/>
      <c r="CV207" s="209"/>
    </row>
    <row r="208" spans="1:100" s="105" customForma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41"/>
      <c r="M208" s="251"/>
      <c r="N208" s="251"/>
      <c r="O208" s="251"/>
      <c r="P208" s="252"/>
      <c r="Q208" s="248"/>
      <c r="R208" s="253"/>
      <c r="S208" s="253"/>
      <c r="T208" s="253"/>
      <c r="U208" s="253"/>
      <c r="V208" s="253"/>
      <c r="W208" s="253"/>
      <c r="X208" s="253"/>
      <c r="Y208" s="251"/>
      <c r="Z208" s="226">
        <v>41455</v>
      </c>
      <c r="AA208" s="227">
        <v>-14.24</v>
      </c>
      <c r="AB208" s="227">
        <v>-7.82</v>
      </c>
      <c r="AC208" s="227">
        <v>-6.45</v>
      </c>
      <c r="AD208" s="227">
        <v>-4.8499999999999996</v>
      </c>
      <c r="AE208" s="227">
        <v>0.41</v>
      </c>
      <c r="AF208" s="227">
        <v>0.63</v>
      </c>
      <c r="AG208" s="227">
        <v>1.55</v>
      </c>
      <c r="AH208" s="227">
        <v>0.33</v>
      </c>
      <c r="AI208" s="227">
        <v>0.11</v>
      </c>
      <c r="AJ208" s="227">
        <v>-0.27</v>
      </c>
      <c r="AK208" s="227">
        <v>1.07</v>
      </c>
      <c r="AL208" s="227">
        <v>2.35</v>
      </c>
      <c r="AM208" s="227">
        <v>0.47</v>
      </c>
      <c r="AN208" s="227">
        <v>0.5</v>
      </c>
      <c r="AO208" s="227">
        <v>-2.52</v>
      </c>
      <c r="AP208" s="227">
        <v>-0.71</v>
      </c>
      <c r="AQ208" s="227">
        <v>-0.02</v>
      </c>
      <c r="AR208" s="227">
        <v>-6.69</v>
      </c>
      <c r="AS208" s="227">
        <v>-3.67</v>
      </c>
      <c r="AT208" s="227">
        <v>0.71</v>
      </c>
      <c r="AU208" s="227">
        <v>-1.98</v>
      </c>
      <c r="AV208" s="227">
        <v>0</v>
      </c>
      <c r="AW208" s="227">
        <v>-1.46</v>
      </c>
      <c r="AX208" s="227">
        <v>-10.27</v>
      </c>
      <c r="AY208" s="227">
        <v>-5.32</v>
      </c>
      <c r="AZ208" s="227">
        <v>-2.25</v>
      </c>
      <c r="BA208" s="227">
        <v>-1.45</v>
      </c>
      <c r="BB208" s="227">
        <v>0.17</v>
      </c>
      <c r="BC208" s="227">
        <v>0</v>
      </c>
      <c r="BD208" s="227">
        <v>-0.67</v>
      </c>
      <c r="BE208" s="227">
        <v>-1.6</v>
      </c>
      <c r="BF208" s="227">
        <v>-3.15</v>
      </c>
      <c r="BG208" s="227">
        <v>-0.83</v>
      </c>
      <c r="BH208" s="227">
        <v>-0.97</v>
      </c>
      <c r="BI208" s="227">
        <v>-6.24</v>
      </c>
      <c r="BJ208" s="227">
        <v>0</v>
      </c>
      <c r="BK208" s="227">
        <v>0.03</v>
      </c>
      <c r="BL208" s="227">
        <v>2.2200000000000002</v>
      </c>
      <c r="BM208" s="227">
        <v>1.46</v>
      </c>
      <c r="BN208" s="228"/>
      <c r="BO208" s="257"/>
      <c r="BP208" s="208"/>
      <c r="BQ208" s="208"/>
      <c r="BR208" s="208"/>
      <c r="BS208" s="208"/>
      <c r="BT208" s="208"/>
      <c r="BU208" s="208"/>
      <c r="BV208" s="208"/>
      <c r="BW208" s="209"/>
      <c r="BX208" s="209"/>
      <c r="BY208" s="209"/>
      <c r="BZ208" s="209"/>
      <c r="CA208" s="209"/>
      <c r="CB208" s="209"/>
      <c r="CC208" s="209"/>
      <c r="CD208" s="209"/>
      <c r="CE208" s="209"/>
      <c r="CF208" s="209"/>
      <c r="CG208" s="209"/>
      <c r="CH208" s="209"/>
      <c r="CI208" s="209"/>
      <c r="CJ208" s="209"/>
      <c r="CK208" s="209"/>
      <c r="CL208" s="209"/>
      <c r="CM208" s="209"/>
      <c r="CN208" s="209"/>
      <c r="CO208" s="209"/>
      <c r="CP208" s="209"/>
      <c r="CQ208" s="209"/>
      <c r="CR208" s="209"/>
      <c r="CS208" s="209"/>
      <c r="CT208" s="209"/>
      <c r="CU208" s="209"/>
      <c r="CV208" s="209"/>
    </row>
    <row r="209" spans="1:100" s="105" customForma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41"/>
      <c r="M209" s="251"/>
      <c r="N209" s="251"/>
      <c r="O209" s="251"/>
      <c r="P209" s="251"/>
      <c r="Q209" s="248"/>
      <c r="R209" s="253"/>
      <c r="S209" s="253"/>
      <c r="T209" s="253"/>
      <c r="U209" s="253"/>
      <c r="V209" s="253"/>
      <c r="W209" s="253"/>
      <c r="X209" s="253"/>
      <c r="Y209" s="251"/>
      <c r="Z209" s="226">
        <v>41486</v>
      </c>
      <c r="AA209" s="227">
        <v>-13.72</v>
      </c>
      <c r="AB209" s="227">
        <v>-0.47</v>
      </c>
      <c r="AC209" s="227">
        <v>-5.55</v>
      </c>
      <c r="AD209" s="227">
        <v>-5.94</v>
      </c>
      <c r="AE209" s="227">
        <v>0.48</v>
      </c>
      <c r="AF209" s="227">
        <v>0.44</v>
      </c>
      <c r="AG209" s="227">
        <v>1.61</v>
      </c>
      <c r="AH209" s="227">
        <v>0.2</v>
      </c>
      <c r="AI209" s="227">
        <v>0.17</v>
      </c>
      <c r="AJ209" s="227">
        <v>0.14000000000000001</v>
      </c>
      <c r="AK209" s="227">
        <v>1.04</v>
      </c>
      <c r="AL209" s="227">
        <v>2.29</v>
      </c>
      <c r="AM209" s="227">
        <v>0.4</v>
      </c>
      <c r="AN209" s="227">
        <v>0.4</v>
      </c>
      <c r="AO209" s="227">
        <v>-2.4</v>
      </c>
      <c r="AP209" s="227">
        <v>-0.74</v>
      </c>
      <c r="AQ209" s="227">
        <v>-0.25</v>
      </c>
      <c r="AR209" s="227">
        <v>-2.5099999999999998</v>
      </c>
      <c r="AS209" s="227">
        <v>-3.34</v>
      </c>
      <c r="AT209" s="227">
        <v>0.78</v>
      </c>
      <c r="AU209" s="227">
        <v>-1.41</v>
      </c>
      <c r="AV209" s="227">
        <v>0</v>
      </c>
      <c r="AW209" s="227">
        <v>-1.1499999999999999</v>
      </c>
      <c r="AX209" s="227">
        <v>-9.14</v>
      </c>
      <c r="AY209" s="227">
        <v>-6.61</v>
      </c>
      <c r="AZ209" s="227">
        <v>-1.93</v>
      </c>
      <c r="BA209" s="227">
        <v>-1.35</v>
      </c>
      <c r="BB209" s="227">
        <v>0.11</v>
      </c>
      <c r="BC209" s="227">
        <v>0</v>
      </c>
      <c r="BD209" s="227">
        <v>-0.64</v>
      </c>
      <c r="BE209" s="227">
        <v>-1.65</v>
      </c>
      <c r="BF209" s="227">
        <v>-3</v>
      </c>
      <c r="BG209" s="227">
        <v>-0.91</v>
      </c>
      <c r="BH209" s="227">
        <v>-1.21</v>
      </c>
      <c r="BI209" s="227">
        <v>-5.88</v>
      </c>
      <c r="BJ209" s="227">
        <v>0</v>
      </c>
      <c r="BK209" s="227">
        <v>0.09</v>
      </c>
      <c r="BL209" s="227">
        <v>3.44</v>
      </c>
      <c r="BM209" s="227">
        <v>1.24</v>
      </c>
      <c r="BN209" s="228"/>
      <c r="BO209" s="257"/>
      <c r="BP209" s="208"/>
      <c r="BQ209" s="208"/>
      <c r="BR209" s="208"/>
      <c r="BS209" s="208"/>
      <c r="BT209" s="208"/>
      <c r="BU209" s="208"/>
      <c r="BV209" s="208"/>
      <c r="BW209" s="209"/>
      <c r="BX209" s="209"/>
      <c r="BY209" s="209"/>
      <c r="BZ209" s="209"/>
      <c r="CA209" s="209"/>
      <c r="CB209" s="208"/>
      <c r="CC209" s="208"/>
      <c r="CD209" s="208"/>
      <c r="CE209" s="208"/>
      <c r="CF209" s="208"/>
      <c r="CG209" s="208"/>
      <c r="CH209" s="208"/>
      <c r="CI209" s="208"/>
      <c r="CJ209" s="208"/>
      <c r="CK209" s="208"/>
      <c r="CL209" s="208"/>
      <c r="CM209" s="208"/>
      <c r="CN209" s="208"/>
      <c r="CO209" s="208"/>
      <c r="CP209" s="208"/>
      <c r="CQ209" s="208"/>
      <c r="CR209" s="208"/>
      <c r="CS209" s="208"/>
      <c r="CT209" s="208"/>
      <c r="CU209" s="208"/>
      <c r="CV209" s="208"/>
    </row>
    <row r="210" spans="1:100" s="105" customForma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41"/>
      <c r="M210" s="251"/>
      <c r="N210" s="251"/>
      <c r="O210" s="251"/>
      <c r="P210" s="251"/>
      <c r="Q210" s="248"/>
      <c r="R210" s="253"/>
      <c r="S210" s="253"/>
      <c r="T210" s="253"/>
      <c r="U210" s="253"/>
      <c r="V210" s="253"/>
      <c r="W210" s="253"/>
      <c r="X210" s="253"/>
      <c r="Y210" s="251"/>
      <c r="Z210" s="226">
        <v>41517</v>
      </c>
      <c r="AA210" s="227">
        <v>-12.41</v>
      </c>
      <c r="AB210" s="227">
        <v>1.91</v>
      </c>
      <c r="AC210" s="227">
        <v>-2</v>
      </c>
      <c r="AD210" s="227">
        <v>-4.57</v>
      </c>
      <c r="AE210" s="227">
        <v>0.78</v>
      </c>
      <c r="AF210" s="227">
        <v>0.21</v>
      </c>
      <c r="AG210" s="227">
        <v>1.84</v>
      </c>
      <c r="AH210" s="227">
        <v>0.27</v>
      </c>
      <c r="AI210" s="227">
        <v>0.16</v>
      </c>
      <c r="AJ210" s="227">
        <v>0.34</v>
      </c>
      <c r="AK210" s="227">
        <v>1.04</v>
      </c>
      <c r="AL210" s="227">
        <v>2.4300000000000002</v>
      </c>
      <c r="AM210" s="227">
        <v>0.62</v>
      </c>
      <c r="AN210" s="227">
        <v>0.25</v>
      </c>
      <c r="AO210" s="227">
        <v>-2.17</v>
      </c>
      <c r="AP210" s="227">
        <v>-0.64</v>
      </c>
      <c r="AQ210" s="227">
        <v>-0.31</v>
      </c>
      <c r="AR210" s="227">
        <v>-0.9</v>
      </c>
      <c r="AS210" s="227">
        <v>-3.22</v>
      </c>
      <c r="AT210" s="227">
        <v>0.63</v>
      </c>
      <c r="AU210" s="227">
        <v>-3.22</v>
      </c>
      <c r="AV210" s="227">
        <v>-1.1000000000000001</v>
      </c>
      <c r="AW210" s="227">
        <v>-0.44</v>
      </c>
      <c r="AX210" s="227">
        <v>-4.76</v>
      </c>
      <c r="AY210" s="227">
        <v>-5.12</v>
      </c>
      <c r="AZ210" s="227">
        <v>-1.39</v>
      </c>
      <c r="BA210" s="227">
        <v>-1.19</v>
      </c>
      <c r="BB210" s="227">
        <v>0.18</v>
      </c>
      <c r="BC210" s="227">
        <v>-0.7</v>
      </c>
      <c r="BD210" s="227">
        <v>-0.69</v>
      </c>
      <c r="BE210" s="227">
        <v>-1.38</v>
      </c>
      <c r="BF210" s="227">
        <v>-2.95</v>
      </c>
      <c r="BG210" s="227">
        <v>-0.95</v>
      </c>
      <c r="BH210" s="227">
        <v>-0.88</v>
      </c>
      <c r="BI210" s="227">
        <v>-4.9800000000000004</v>
      </c>
      <c r="BJ210" s="227">
        <v>0</v>
      </c>
      <c r="BK210" s="227">
        <v>0.19</v>
      </c>
      <c r="BL210" s="227">
        <v>2.31</v>
      </c>
      <c r="BM210" s="227">
        <v>1.19</v>
      </c>
      <c r="BN210" s="228"/>
      <c r="BO210" s="257"/>
      <c r="BP210" s="208"/>
      <c r="BQ210" s="208"/>
      <c r="BR210" s="208"/>
      <c r="BS210" s="208"/>
      <c r="BT210" s="208"/>
      <c r="BU210" s="208"/>
      <c r="BV210" s="208"/>
      <c r="BW210" s="209"/>
      <c r="BX210" s="209"/>
      <c r="BY210" s="209"/>
      <c r="BZ210" s="209"/>
      <c r="CA210" s="209"/>
      <c r="CB210" s="208"/>
      <c r="CC210" s="208"/>
      <c r="CD210" s="208"/>
      <c r="CE210" s="208"/>
      <c r="CF210" s="208"/>
      <c r="CG210" s="208"/>
      <c r="CH210" s="208"/>
      <c r="CI210" s="208"/>
      <c r="CJ210" s="208"/>
      <c r="CK210" s="208"/>
      <c r="CL210" s="208"/>
      <c r="CM210" s="208"/>
      <c r="CN210" s="208"/>
      <c r="CO210" s="208"/>
      <c r="CP210" s="208"/>
      <c r="CQ210" s="208"/>
      <c r="CR210" s="208"/>
      <c r="CS210" s="208"/>
      <c r="CT210" s="208"/>
      <c r="CU210" s="208"/>
      <c r="CV210" s="208"/>
    </row>
    <row r="211" spans="1:100" s="105" customForma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41"/>
      <c r="M211" s="251"/>
      <c r="N211" s="251"/>
      <c r="O211" s="251"/>
      <c r="P211" s="251"/>
      <c r="Q211" s="248"/>
      <c r="R211" s="253"/>
      <c r="S211" s="253"/>
      <c r="T211" s="253"/>
      <c r="U211" s="253"/>
      <c r="V211" s="253"/>
      <c r="W211" s="253"/>
      <c r="X211" s="253"/>
      <c r="Y211" s="251"/>
      <c r="Z211" s="226">
        <v>41547</v>
      </c>
      <c r="AA211" s="227">
        <v>-10.14</v>
      </c>
      <c r="AB211" s="227">
        <v>-1.73</v>
      </c>
      <c r="AC211" s="227">
        <v>3.81</v>
      </c>
      <c r="AD211" s="227">
        <v>-4.7</v>
      </c>
      <c r="AE211" s="227">
        <v>0.76</v>
      </c>
      <c r="AF211" s="227">
        <v>-0.28000000000000003</v>
      </c>
      <c r="AG211" s="227">
        <v>1.98</v>
      </c>
      <c r="AH211" s="227">
        <v>0.24</v>
      </c>
      <c r="AI211" s="227">
        <v>0.16</v>
      </c>
      <c r="AJ211" s="227">
        <v>0.3</v>
      </c>
      <c r="AK211" s="227">
        <v>0.97</v>
      </c>
      <c r="AL211" s="227">
        <v>2.39</v>
      </c>
      <c r="AM211" s="227">
        <v>0.63</v>
      </c>
      <c r="AN211" s="227">
        <v>7.0000000000000007E-2</v>
      </c>
      <c r="AO211" s="227">
        <v>-2.12</v>
      </c>
      <c r="AP211" s="227">
        <v>-0.65</v>
      </c>
      <c r="AQ211" s="227">
        <v>-0.27</v>
      </c>
      <c r="AR211" s="227">
        <v>-1.38</v>
      </c>
      <c r="AS211" s="227">
        <v>-3.04</v>
      </c>
      <c r="AT211" s="227">
        <v>0.6</v>
      </c>
      <c r="AU211" s="227">
        <v>-4.0599999999999996</v>
      </c>
      <c r="AV211" s="227">
        <v>-1</v>
      </c>
      <c r="AW211" s="227">
        <v>-0.23</v>
      </c>
      <c r="AX211" s="227">
        <v>-0.57999999999999996</v>
      </c>
      <c r="AY211" s="227">
        <v>-6.23</v>
      </c>
      <c r="AZ211" s="227">
        <v>-1.03</v>
      </c>
      <c r="BA211" s="227">
        <v>-0.94</v>
      </c>
      <c r="BB211" s="227">
        <v>0.32</v>
      </c>
      <c r="BC211" s="227">
        <v>-0.7</v>
      </c>
      <c r="BD211" s="227">
        <v>-0.74</v>
      </c>
      <c r="BE211" s="227">
        <v>-1.37</v>
      </c>
      <c r="BF211" s="227">
        <v>-3.09</v>
      </c>
      <c r="BG211" s="227">
        <v>-1.17</v>
      </c>
      <c r="BH211" s="227">
        <v>-1.4</v>
      </c>
      <c r="BI211" s="227">
        <v>-3.77</v>
      </c>
      <c r="BJ211" s="227">
        <v>0</v>
      </c>
      <c r="BK211" s="227">
        <v>0.15</v>
      </c>
      <c r="BL211" s="227">
        <v>3.42</v>
      </c>
      <c r="BM211" s="227">
        <v>1.3</v>
      </c>
      <c r="BN211" s="228"/>
      <c r="BO211" s="257"/>
      <c r="BP211" s="208"/>
      <c r="BQ211" s="208"/>
      <c r="BR211" s="208"/>
      <c r="BS211" s="208"/>
      <c r="BT211" s="208"/>
      <c r="BU211" s="208"/>
      <c r="BV211" s="208"/>
      <c r="BW211" s="209"/>
      <c r="BX211" s="209"/>
      <c r="BY211" s="209"/>
      <c r="BZ211" s="209"/>
      <c r="CA211" s="209"/>
      <c r="CB211" s="208"/>
      <c r="CC211" s="208"/>
      <c r="CD211" s="208"/>
      <c r="CE211" s="208"/>
      <c r="CF211" s="208"/>
      <c r="CG211" s="208"/>
      <c r="CH211" s="208"/>
      <c r="CI211" s="208"/>
      <c r="CJ211" s="208"/>
      <c r="CK211" s="208"/>
      <c r="CL211" s="208"/>
      <c r="CM211" s="208"/>
      <c r="CN211" s="208"/>
      <c r="CO211" s="208"/>
      <c r="CP211" s="208"/>
      <c r="CQ211" s="208"/>
      <c r="CR211" s="208"/>
      <c r="CS211" s="208"/>
      <c r="CT211" s="208"/>
      <c r="CU211" s="208"/>
      <c r="CV211" s="208"/>
    </row>
    <row r="212" spans="1:100" s="105" customForma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41"/>
      <c r="M212" s="251"/>
      <c r="N212" s="251"/>
      <c r="O212" s="251"/>
      <c r="P212" s="251"/>
      <c r="Q212" s="248"/>
      <c r="R212" s="253"/>
      <c r="S212" s="253"/>
      <c r="T212" s="253"/>
      <c r="U212" s="253"/>
      <c r="V212" s="253"/>
      <c r="W212" s="253"/>
      <c r="X212" s="253"/>
      <c r="Y212" s="251"/>
      <c r="Z212" s="226">
        <v>41578</v>
      </c>
      <c r="AA212" s="227">
        <v>-8.49</v>
      </c>
      <c r="AB212" s="227">
        <v>-2.48</v>
      </c>
      <c r="AC212" s="227">
        <v>3.37</v>
      </c>
      <c r="AD212" s="227">
        <v>-5.95</v>
      </c>
      <c r="AE212" s="227">
        <v>0.55000000000000004</v>
      </c>
      <c r="AF212" s="227">
        <v>0.2</v>
      </c>
      <c r="AG212" s="227">
        <v>1.73</v>
      </c>
      <c r="AH212" s="227">
        <v>0.08</v>
      </c>
      <c r="AI212" s="227">
        <v>0.13</v>
      </c>
      <c r="AJ212" s="227">
        <v>0.56999999999999995</v>
      </c>
      <c r="AK212" s="227">
        <v>1.1399999999999999</v>
      </c>
      <c r="AL212" s="227">
        <v>2.56</v>
      </c>
      <c r="AM212" s="227">
        <v>0.49</v>
      </c>
      <c r="AN212" s="227">
        <v>0.12</v>
      </c>
      <c r="AO212" s="227">
        <v>-1.82</v>
      </c>
      <c r="AP212" s="227">
        <v>-0.49</v>
      </c>
      <c r="AQ212" s="227">
        <v>-0.64</v>
      </c>
      <c r="AR212" s="227">
        <v>-3.61</v>
      </c>
      <c r="AS212" s="227">
        <v>-2.75</v>
      </c>
      <c r="AT212" s="227">
        <v>0.56000000000000005</v>
      </c>
      <c r="AU212" s="227">
        <v>-4.74</v>
      </c>
      <c r="AV212" s="227">
        <v>-1</v>
      </c>
      <c r="AW212" s="227">
        <v>-0.3</v>
      </c>
      <c r="AX212" s="227">
        <v>-2.4</v>
      </c>
      <c r="AY212" s="227">
        <v>-6.8</v>
      </c>
      <c r="AZ212" s="227">
        <v>-1.2</v>
      </c>
      <c r="BA212" s="227">
        <v>-0.6</v>
      </c>
      <c r="BB212" s="227">
        <v>0.31</v>
      </c>
      <c r="BC212" s="227">
        <v>-1</v>
      </c>
      <c r="BD212" s="227">
        <v>-0.7</v>
      </c>
      <c r="BE212" s="227">
        <v>-1.33</v>
      </c>
      <c r="BF212" s="227">
        <v>-2.87</v>
      </c>
      <c r="BG212" s="227">
        <v>-1.26</v>
      </c>
      <c r="BH212" s="227">
        <v>-1.82</v>
      </c>
      <c r="BI212" s="227">
        <v>-3.06</v>
      </c>
      <c r="BJ212" s="227">
        <v>0</v>
      </c>
      <c r="BK212" s="227">
        <v>-0.05</v>
      </c>
      <c r="BL212" s="227">
        <v>3.17</v>
      </c>
      <c r="BM212" s="227">
        <v>1.94</v>
      </c>
      <c r="BN212" s="228"/>
      <c r="BO212" s="257"/>
      <c r="BP212" s="208"/>
      <c r="BQ212" s="208"/>
      <c r="BR212" s="208"/>
      <c r="BS212" s="208"/>
      <c r="BT212" s="208"/>
      <c r="BU212" s="208"/>
      <c r="BV212" s="208"/>
      <c r="BW212" s="209"/>
      <c r="BX212" s="209"/>
      <c r="BY212" s="209"/>
      <c r="BZ212" s="209"/>
      <c r="CA212" s="209"/>
      <c r="CB212" s="208"/>
      <c r="CC212" s="208"/>
      <c r="CD212" s="208"/>
      <c r="CE212" s="208"/>
      <c r="CF212" s="208"/>
      <c r="CG212" s="208"/>
      <c r="CH212" s="208"/>
      <c r="CI212" s="208"/>
      <c r="CJ212" s="208"/>
      <c r="CK212" s="208"/>
      <c r="CL212" s="208"/>
      <c r="CM212" s="208"/>
      <c r="CN212" s="208"/>
      <c r="CO212" s="208"/>
      <c r="CP212" s="208"/>
      <c r="CQ212" s="208"/>
      <c r="CR212" s="208"/>
      <c r="CS212" s="208"/>
      <c r="CT212" s="208"/>
      <c r="CU212" s="208"/>
      <c r="CV212" s="208"/>
    </row>
    <row r="213" spans="1:100" s="105" customForma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41"/>
      <c r="M213" s="251"/>
      <c r="N213" s="251"/>
      <c r="O213" s="251"/>
      <c r="P213" s="251"/>
      <c r="Q213" s="248"/>
      <c r="R213" s="253"/>
      <c r="S213" s="253"/>
      <c r="T213" s="253"/>
      <c r="U213" s="253"/>
      <c r="V213" s="253"/>
      <c r="W213" s="253"/>
      <c r="X213" s="253"/>
      <c r="Y213" s="251"/>
      <c r="Z213" s="226">
        <v>41608</v>
      </c>
      <c r="AA213" s="227">
        <v>-8.66</v>
      </c>
      <c r="AB213" s="227">
        <v>-2.58</v>
      </c>
      <c r="AC213" s="227">
        <v>2.54</v>
      </c>
      <c r="AD213" s="227">
        <v>-5.85</v>
      </c>
      <c r="AE213" s="227">
        <v>0.63</v>
      </c>
      <c r="AF213" s="227">
        <v>0.51</v>
      </c>
      <c r="AG213" s="227">
        <v>2.33</v>
      </c>
      <c r="AH213" s="227">
        <v>0.18</v>
      </c>
      <c r="AI213" s="227">
        <v>0.16</v>
      </c>
      <c r="AJ213" s="227">
        <v>0.57999999999999996</v>
      </c>
      <c r="AK213" s="227">
        <v>0.98</v>
      </c>
      <c r="AL213" s="227">
        <v>2.6</v>
      </c>
      <c r="AM213" s="227">
        <v>0.47</v>
      </c>
      <c r="AN213" s="227">
        <v>0.3</v>
      </c>
      <c r="AO213" s="227">
        <v>-1.69</v>
      </c>
      <c r="AP213" s="227">
        <v>-0.41</v>
      </c>
      <c r="AQ213" s="227">
        <v>0.04</v>
      </c>
      <c r="AR213" s="227">
        <v>-3.72</v>
      </c>
      <c r="AS213" s="227">
        <v>-2.4</v>
      </c>
      <c r="AT213" s="227">
        <v>0.8</v>
      </c>
      <c r="AU213" s="227">
        <v>-3.89</v>
      </c>
      <c r="AV213" s="227">
        <v>-0.7</v>
      </c>
      <c r="AW213" s="227">
        <v>0.25</v>
      </c>
      <c r="AX213" s="227">
        <v>-3.53</v>
      </c>
      <c r="AY213" s="227">
        <v>-5.88</v>
      </c>
      <c r="AZ213" s="227">
        <v>-1.1499999999999999</v>
      </c>
      <c r="BA213" s="227">
        <v>-0.56999999999999995</v>
      </c>
      <c r="BB213" s="227">
        <v>0.32</v>
      </c>
      <c r="BC213" s="227">
        <v>-1</v>
      </c>
      <c r="BD213" s="227">
        <v>-0.7</v>
      </c>
      <c r="BE213" s="227">
        <v>-1.19</v>
      </c>
      <c r="BF213" s="227">
        <v>-2.57</v>
      </c>
      <c r="BG213" s="227">
        <v>-0.89</v>
      </c>
      <c r="BH213" s="227">
        <v>-1.58</v>
      </c>
      <c r="BI213" s="227">
        <v>-3.53</v>
      </c>
      <c r="BJ213" s="227">
        <v>0</v>
      </c>
      <c r="BK213" s="227">
        <v>-0.16</v>
      </c>
      <c r="BL213" s="227">
        <v>3.72</v>
      </c>
      <c r="BM213" s="227">
        <v>2.4500000000000002</v>
      </c>
      <c r="BN213" s="228"/>
      <c r="BO213" s="257"/>
      <c r="BP213" s="208"/>
      <c r="BQ213" s="208"/>
      <c r="BR213" s="208"/>
      <c r="BS213" s="208"/>
      <c r="BT213" s="208"/>
      <c r="BU213" s="208"/>
      <c r="BV213" s="208"/>
      <c r="BW213" s="209"/>
      <c r="BX213" s="209"/>
      <c r="BY213" s="209"/>
      <c r="BZ213" s="209"/>
      <c r="CA213" s="209"/>
      <c r="CB213" s="208"/>
      <c r="CC213" s="208"/>
      <c r="CD213" s="208"/>
      <c r="CE213" s="208"/>
      <c r="CF213" s="208"/>
      <c r="CG213" s="208"/>
      <c r="CH213" s="208"/>
      <c r="CI213" s="208"/>
      <c r="CJ213" s="208"/>
      <c r="CK213" s="208"/>
      <c r="CL213" s="208"/>
      <c r="CM213" s="208"/>
      <c r="CN213" s="208"/>
      <c r="CO213" s="208"/>
      <c r="CP213" s="208"/>
      <c r="CQ213" s="208"/>
      <c r="CR213" s="208"/>
      <c r="CS213" s="208"/>
      <c r="CT213" s="208"/>
      <c r="CU213" s="208"/>
      <c r="CV213" s="208"/>
    </row>
    <row r="214" spans="1:100" s="105" customForma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41"/>
      <c r="M214" s="251"/>
      <c r="N214" s="251"/>
      <c r="O214" s="251"/>
      <c r="P214" s="251"/>
      <c r="Q214" s="248"/>
      <c r="R214" s="253"/>
      <c r="S214" s="253"/>
      <c r="T214" s="253"/>
      <c r="U214" s="253"/>
      <c r="V214" s="253"/>
      <c r="W214" s="253"/>
      <c r="X214" s="253"/>
      <c r="Y214" s="251"/>
      <c r="Z214" s="226">
        <v>41639</v>
      </c>
      <c r="AA214" s="227">
        <v>-9.07</v>
      </c>
      <c r="AB214" s="227">
        <v>-1.75</v>
      </c>
      <c r="AC214" s="227">
        <v>2.4300000000000002</v>
      </c>
      <c r="AD214" s="227">
        <v>-6.6</v>
      </c>
      <c r="AE214" s="227">
        <v>0.8</v>
      </c>
      <c r="AF214" s="227">
        <v>0.12</v>
      </c>
      <c r="AG214" s="227">
        <v>2.54</v>
      </c>
      <c r="AH214" s="227">
        <v>0.22</v>
      </c>
      <c r="AI214" s="227">
        <v>0.16</v>
      </c>
      <c r="AJ214" s="227">
        <v>0.46</v>
      </c>
      <c r="AK214" s="227">
        <v>0.75</v>
      </c>
      <c r="AL214" s="227">
        <v>2.68</v>
      </c>
      <c r="AM214" s="227">
        <v>0.43</v>
      </c>
      <c r="AN214" s="227">
        <v>7.0000000000000007E-2</v>
      </c>
      <c r="AO214" s="227">
        <v>-1.45</v>
      </c>
      <c r="AP214" s="227">
        <v>-0.52</v>
      </c>
      <c r="AQ214" s="227">
        <v>0</v>
      </c>
      <c r="AR214" s="227">
        <v>-1.8</v>
      </c>
      <c r="AS214" s="227">
        <v>-1.73</v>
      </c>
      <c r="AT214" s="227">
        <v>0.73</v>
      </c>
      <c r="AU214" s="227">
        <v>-4.26</v>
      </c>
      <c r="AV214" s="227">
        <v>-0.5</v>
      </c>
      <c r="AW214" s="227">
        <v>0.8</v>
      </c>
      <c r="AX214" s="227">
        <v>-3.59</v>
      </c>
      <c r="AY214" s="227">
        <v>-6.6</v>
      </c>
      <c r="AZ214" s="227">
        <v>-1.26</v>
      </c>
      <c r="BA214" s="227">
        <v>-0.48</v>
      </c>
      <c r="BB214" s="227">
        <v>0.39</v>
      </c>
      <c r="BC214" s="227">
        <v>-1</v>
      </c>
      <c r="BD214" s="227">
        <v>-0.7</v>
      </c>
      <c r="BE214" s="227">
        <v>-1.26</v>
      </c>
      <c r="BF214" s="227">
        <v>-2.75</v>
      </c>
      <c r="BG214" s="227">
        <v>-1.1200000000000001</v>
      </c>
      <c r="BH214" s="227">
        <v>-1.57</v>
      </c>
      <c r="BI214" s="227">
        <v>-4.2300000000000004</v>
      </c>
      <c r="BJ214" s="227">
        <v>0</v>
      </c>
      <c r="BK214" s="227">
        <v>-0.2</v>
      </c>
      <c r="BL214" s="227">
        <v>5.64</v>
      </c>
      <c r="BM214" s="227">
        <v>2.38</v>
      </c>
      <c r="BN214" s="228"/>
      <c r="BO214" s="257"/>
      <c r="BP214" s="208"/>
      <c r="BQ214" s="208"/>
      <c r="BR214" s="208"/>
      <c r="BS214" s="208"/>
      <c r="BT214" s="208"/>
      <c r="BU214" s="208"/>
      <c r="BV214" s="208"/>
      <c r="BW214" s="209"/>
      <c r="BX214" s="209"/>
      <c r="BY214" s="209"/>
      <c r="BZ214" s="209"/>
      <c r="CA214" s="209"/>
      <c r="CB214" s="208"/>
      <c r="CC214" s="208"/>
      <c r="CD214" s="208"/>
      <c r="CE214" s="208"/>
      <c r="CF214" s="208"/>
      <c r="CG214" s="208"/>
      <c r="CH214" s="208"/>
      <c r="CI214" s="208"/>
      <c r="CJ214" s="208"/>
      <c r="CK214" s="208"/>
      <c r="CL214" s="208"/>
      <c r="CM214" s="208"/>
      <c r="CN214" s="208"/>
      <c r="CO214" s="208"/>
      <c r="CP214" s="208"/>
      <c r="CQ214" s="208"/>
      <c r="CR214" s="208"/>
      <c r="CS214" s="208"/>
      <c r="CT214" s="208"/>
      <c r="CU214" s="208"/>
      <c r="CV214" s="208"/>
    </row>
    <row r="215" spans="1:100" s="105" customForma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41"/>
      <c r="M215" s="251"/>
      <c r="N215" s="251"/>
      <c r="O215" s="251"/>
      <c r="P215" s="251"/>
      <c r="Q215" s="248"/>
      <c r="R215" s="253"/>
      <c r="S215" s="253"/>
      <c r="T215" s="253"/>
      <c r="U215" s="253"/>
      <c r="V215" s="253"/>
      <c r="W215" s="253"/>
      <c r="X215" s="253"/>
      <c r="Y215" s="251"/>
      <c r="Z215" s="226">
        <v>41670</v>
      </c>
      <c r="AA215" s="227">
        <v>-9.3800000000000008</v>
      </c>
      <c r="AB215" s="227">
        <v>-0.64</v>
      </c>
      <c r="AC215" s="227">
        <v>-0.25</v>
      </c>
      <c r="AD215" s="227">
        <v>-7.23</v>
      </c>
      <c r="AE215" s="227">
        <v>0.71</v>
      </c>
      <c r="AF215" s="227">
        <v>-1.1200000000000001</v>
      </c>
      <c r="AG215" s="227">
        <v>2.4700000000000002</v>
      </c>
      <c r="AH215" s="227">
        <v>0.39</v>
      </c>
      <c r="AI215" s="227">
        <v>0.27</v>
      </c>
      <c r="AJ215" s="227">
        <v>0.16</v>
      </c>
      <c r="AK215" s="227">
        <v>0.31</v>
      </c>
      <c r="AL215" s="227">
        <v>2.1</v>
      </c>
      <c r="AM215" s="227">
        <v>0.46</v>
      </c>
      <c r="AN215" s="227">
        <v>0.02</v>
      </c>
      <c r="AO215" s="227">
        <v>-1.45</v>
      </c>
      <c r="AP215" s="227">
        <v>-0.5</v>
      </c>
      <c r="AQ215" s="227">
        <v>-1.6</v>
      </c>
      <c r="AR215" s="227">
        <v>-2.3199999999999998</v>
      </c>
      <c r="AS215" s="227">
        <v>-1.93</v>
      </c>
      <c r="AT215" s="227">
        <v>0.47</v>
      </c>
      <c r="AU215" s="227">
        <v>-5.98</v>
      </c>
      <c r="AV215" s="227">
        <v>-0.8</v>
      </c>
      <c r="AW215" s="227">
        <v>1.27</v>
      </c>
      <c r="AX215" s="227">
        <v>-5.43</v>
      </c>
      <c r="AY215" s="227">
        <v>-6.77</v>
      </c>
      <c r="AZ215" s="227">
        <v>-1.43</v>
      </c>
      <c r="BA215" s="227">
        <v>-0.46</v>
      </c>
      <c r="BB215" s="227">
        <v>0.17</v>
      </c>
      <c r="BC215" s="227">
        <v>-1</v>
      </c>
      <c r="BD215" s="227">
        <v>-0.7</v>
      </c>
      <c r="BE215" s="227">
        <v>-1.23</v>
      </c>
      <c r="BF215" s="227">
        <v>-2.6</v>
      </c>
      <c r="BG215" s="227">
        <v>-0.3</v>
      </c>
      <c r="BH215" s="227">
        <v>1.6</v>
      </c>
      <c r="BI215" s="227">
        <v>-4.67</v>
      </c>
      <c r="BJ215" s="227">
        <v>-0.2</v>
      </c>
      <c r="BK215" s="227">
        <v>-0.13</v>
      </c>
      <c r="BL215" s="227">
        <v>5.09</v>
      </c>
      <c r="BM215" s="227">
        <v>2.4700000000000002</v>
      </c>
      <c r="BN215" s="228"/>
      <c r="BO215" s="257"/>
      <c r="BP215" s="208"/>
      <c r="BQ215" s="208"/>
      <c r="BR215" s="208"/>
      <c r="BS215" s="208"/>
      <c r="BT215" s="208"/>
      <c r="BU215" s="208"/>
      <c r="BV215" s="208"/>
      <c r="BW215" s="209"/>
      <c r="BX215" s="209"/>
      <c r="BY215" s="209"/>
      <c r="BZ215" s="209"/>
      <c r="CA215" s="209"/>
      <c r="CB215" s="208"/>
      <c r="CC215" s="208"/>
      <c r="CD215" s="208"/>
      <c r="CE215" s="208"/>
      <c r="CF215" s="208"/>
      <c r="CG215" s="208"/>
      <c r="CH215" s="208"/>
      <c r="CI215" s="208"/>
      <c r="CJ215" s="208"/>
      <c r="CK215" s="208"/>
      <c r="CL215" s="208"/>
      <c r="CM215" s="208"/>
      <c r="CN215" s="208"/>
      <c r="CO215" s="208"/>
      <c r="CP215" s="208"/>
      <c r="CQ215" s="208"/>
      <c r="CR215" s="208"/>
      <c r="CS215" s="208"/>
      <c r="CT215" s="208"/>
      <c r="CU215" s="208"/>
      <c r="CV215" s="208"/>
    </row>
    <row r="216" spans="1:100" s="105" customForma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41"/>
      <c r="M216" s="251"/>
      <c r="N216" s="251"/>
      <c r="O216" s="251"/>
      <c r="P216" s="251"/>
      <c r="Q216" s="248"/>
      <c r="R216" s="253"/>
      <c r="S216" s="253"/>
      <c r="T216" s="253"/>
      <c r="U216" s="253"/>
      <c r="V216" s="253"/>
      <c r="W216" s="253"/>
      <c r="X216" s="253"/>
      <c r="Y216" s="251"/>
      <c r="Z216" s="226">
        <v>41698</v>
      </c>
      <c r="AA216" s="227">
        <v>-10.210000000000001</v>
      </c>
      <c r="AB216" s="227">
        <v>-3.27</v>
      </c>
      <c r="AC216" s="227">
        <v>-2.31</v>
      </c>
      <c r="AD216" s="227">
        <v>-7.18</v>
      </c>
      <c r="AE216" s="227">
        <v>0.85</v>
      </c>
      <c r="AF216" s="227">
        <v>-1.63</v>
      </c>
      <c r="AG216" s="227">
        <v>2.64</v>
      </c>
      <c r="AH216" s="227">
        <v>0.45</v>
      </c>
      <c r="AI216" s="227">
        <v>0.21</v>
      </c>
      <c r="AJ216" s="227">
        <v>0.06</v>
      </c>
      <c r="AK216" s="227">
        <v>0.37</v>
      </c>
      <c r="AL216" s="227">
        <v>2</v>
      </c>
      <c r="AM216" s="227">
        <v>0.51</v>
      </c>
      <c r="AN216" s="227">
        <v>0.34</v>
      </c>
      <c r="AO216" s="227">
        <v>-1.01</v>
      </c>
      <c r="AP216" s="227">
        <v>-0.13</v>
      </c>
      <c r="AQ216" s="227">
        <v>-1.5</v>
      </c>
      <c r="AR216" s="227">
        <v>-4.55</v>
      </c>
      <c r="AS216" s="227">
        <v>-2.38</v>
      </c>
      <c r="AT216" s="227">
        <v>0.53</v>
      </c>
      <c r="AU216" s="227">
        <v>-6.59</v>
      </c>
      <c r="AV216" s="227">
        <v>-1.1000000000000001</v>
      </c>
      <c r="AW216" s="227">
        <v>1.31</v>
      </c>
      <c r="AX216" s="227">
        <v>-6.97</v>
      </c>
      <c r="AY216" s="227">
        <v>-7.74</v>
      </c>
      <c r="AZ216" s="227">
        <v>-1.67</v>
      </c>
      <c r="BA216" s="227">
        <v>-0.52</v>
      </c>
      <c r="BB216" s="227">
        <v>0.13</v>
      </c>
      <c r="BC216" s="227">
        <v>-0.8</v>
      </c>
      <c r="BD216" s="227">
        <v>-0.9</v>
      </c>
      <c r="BE216" s="227">
        <v>-1.35</v>
      </c>
      <c r="BF216" s="227">
        <v>-2.2999999999999998</v>
      </c>
      <c r="BG216" s="227">
        <v>-0.3</v>
      </c>
      <c r="BH216" s="227">
        <v>1.9</v>
      </c>
      <c r="BI216" s="227">
        <v>-5.1100000000000003</v>
      </c>
      <c r="BJ216" s="227">
        <v>-0.1</v>
      </c>
      <c r="BK216" s="227">
        <v>0.34</v>
      </c>
      <c r="BL216" s="227">
        <v>5.19</v>
      </c>
      <c r="BM216" s="227">
        <v>2.63</v>
      </c>
      <c r="BN216" s="228"/>
      <c r="BO216" s="257"/>
      <c r="BP216" s="208"/>
      <c r="BQ216" s="208"/>
      <c r="BR216" s="208"/>
      <c r="BS216" s="208"/>
      <c r="BT216" s="208"/>
      <c r="BU216" s="208"/>
      <c r="BV216" s="208"/>
      <c r="BW216" s="209"/>
      <c r="BX216" s="209"/>
      <c r="BY216" s="209"/>
      <c r="BZ216" s="209"/>
      <c r="CA216" s="209"/>
      <c r="CB216" s="208"/>
      <c r="CC216" s="208"/>
      <c r="CD216" s="208"/>
      <c r="CE216" s="208"/>
      <c r="CF216" s="208"/>
      <c r="CG216" s="208"/>
      <c r="CH216" s="208"/>
      <c r="CI216" s="208"/>
      <c r="CJ216" s="208"/>
      <c r="CK216" s="208"/>
      <c r="CL216" s="208"/>
      <c r="CM216" s="208"/>
      <c r="CN216" s="208"/>
      <c r="CO216" s="208"/>
      <c r="CP216" s="208"/>
      <c r="CQ216" s="208"/>
      <c r="CR216" s="208"/>
      <c r="CS216" s="208"/>
      <c r="CT216" s="208"/>
      <c r="CU216" s="208"/>
      <c r="CV216" s="208"/>
    </row>
    <row r="217" spans="1:100" s="105" customForma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41"/>
      <c r="M217" s="251"/>
      <c r="N217" s="251"/>
      <c r="O217" s="251"/>
      <c r="P217" s="251"/>
      <c r="Q217" s="248"/>
      <c r="R217" s="253"/>
      <c r="S217" s="253"/>
      <c r="T217" s="253"/>
      <c r="U217" s="253"/>
      <c r="V217" s="253"/>
      <c r="W217" s="253"/>
      <c r="X217" s="253"/>
      <c r="Y217" s="251"/>
      <c r="Z217" s="226">
        <v>41729</v>
      </c>
      <c r="AA217" s="227">
        <v>-11.577999999999999</v>
      </c>
      <c r="AB217" s="227">
        <v>-4.9644000000000004</v>
      </c>
      <c r="AC217" s="227">
        <v>-4.7763</v>
      </c>
      <c r="AD217" s="227">
        <v>-6.4317000000000002</v>
      </c>
      <c r="AE217" s="227">
        <v>0.2802</v>
      </c>
      <c r="AF217" s="227">
        <v>-1.7585999999999999</v>
      </c>
      <c r="AG217" s="227">
        <v>2.4523000000000001</v>
      </c>
      <c r="AH217" s="227">
        <v>0.39939999999999998</v>
      </c>
      <c r="AI217" s="227">
        <v>0.20219999999999999</v>
      </c>
      <c r="AJ217" s="227">
        <v>-0.21299999999999999</v>
      </c>
      <c r="AK217" s="227">
        <v>0.28699999999999998</v>
      </c>
      <c r="AL217" s="227">
        <v>2.2999999999999998</v>
      </c>
      <c r="AM217" s="227">
        <v>0.46410000000000001</v>
      </c>
      <c r="AN217" s="227">
        <v>0.35</v>
      </c>
      <c r="AO217" s="227">
        <v>-0.9345</v>
      </c>
      <c r="AP217" s="227">
        <v>-4.9099999999999998E-2</v>
      </c>
      <c r="AQ217" s="227">
        <v>-1</v>
      </c>
      <c r="AR217" s="227">
        <v>-5.7855999999999996</v>
      </c>
      <c r="AS217" s="227">
        <v>-2.8210999999999999</v>
      </c>
      <c r="AT217" s="227">
        <v>0.74329999999999996</v>
      </c>
      <c r="AU217" s="227">
        <v>-7.6889000000000003</v>
      </c>
      <c r="AV217" s="227">
        <v>-1.0374000000000001</v>
      </c>
      <c r="AW217" s="227">
        <v>0.97960000000000003</v>
      </c>
      <c r="AX217" s="227">
        <v>-7.7896999999999998</v>
      </c>
      <c r="AY217" s="227">
        <v>-8.5195000000000007</v>
      </c>
      <c r="AZ217" s="227">
        <v>-1.8345</v>
      </c>
      <c r="BA217" s="227">
        <v>-0.48270000000000002</v>
      </c>
      <c r="BB217" s="227">
        <v>-0.05</v>
      </c>
      <c r="BC217" s="227">
        <v>-0.7</v>
      </c>
      <c r="BD217" s="227">
        <v>-0.87639999999999996</v>
      </c>
      <c r="BE217" s="227">
        <v>-1.589</v>
      </c>
      <c r="BF217" s="227">
        <v>-1.9363999999999999</v>
      </c>
      <c r="BG217" s="227">
        <v>0</v>
      </c>
      <c r="BH217" s="227">
        <v>1.9</v>
      </c>
      <c r="BI217" s="227">
        <v>-7.04</v>
      </c>
      <c r="BJ217" s="227">
        <v>-0.4</v>
      </c>
      <c r="BK217" s="227">
        <v>0.45910000000000001</v>
      </c>
      <c r="BL217" s="227">
        <v>4.8792999999999997</v>
      </c>
      <c r="BM217" s="227">
        <v>2.3584000000000001</v>
      </c>
      <c r="BN217" s="228"/>
      <c r="BO217" s="257"/>
      <c r="BP217" s="208"/>
      <c r="BQ217" s="208"/>
      <c r="BR217" s="208"/>
      <c r="BS217" s="208"/>
      <c r="BT217" s="208"/>
      <c r="BU217" s="208"/>
      <c r="BV217" s="208"/>
      <c r="BW217" s="209"/>
      <c r="BX217" s="209"/>
      <c r="BY217" s="209"/>
      <c r="BZ217" s="209"/>
      <c r="CA217" s="209"/>
      <c r="CB217" s="208"/>
      <c r="CC217" s="208"/>
      <c r="CD217" s="208"/>
      <c r="CE217" s="208"/>
      <c r="CF217" s="208"/>
      <c r="CG217" s="208"/>
      <c r="CH217" s="208"/>
      <c r="CI217" s="208"/>
      <c r="CJ217" s="208"/>
      <c r="CK217" s="208"/>
      <c r="CL217" s="208"/>
      <c r="CM217" s="208"/>
      <c r="CN217" s="208"/>
      <c r="CO217" s="208"/>
      <c r="CP217" s="208"/>
      <c r="CQ217" s="208"/>
      <c r="CR217" s="208"/>
      <c r="CS217" s="208"/>
      <c r="CT217" s="208"/>
      <c r="CU217" s="208"/>
      <c r="CV217" s="208"/>
    </row>
    <row r="218" spans="1:100" s="105" customForma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41"/>
      <c r="M218" s="251"/>
      <c r="N218" s="251"/>
      <c r="O218" s="251"/>
      <c r="P218" s="251"/>
      <c r="Q218" s="248"/>
      <c r="R218" s="253"/>
      <c r="S218" s="253"/>
      <c r="T218" s="253"/>
      <c r="U218" s="253"/>
      <c r="V218" s="253"/>
      <c r="W218" s="253"/>
      <c r="X218" s="253"/>
      <c r="Y218" s="251"/>
      <c r="Z218" s="226">
        <v>41759</v>
      </c>
      <c r="AA218" s="227">
        <v>-12.540900000000001</v>
      </c>
      <c r="AB218" s="227">
        <v>-1.9955000000000001</v>
      </c>
      <c r="AC218" s="227">
        <v>-5.0465</v>
      </c>
      <c r="AD218" s="227">
        <v>-4.8856999999999999</v>
      </c>
      <c r="AE218" s="227">
        <v>-0.14860000000000001</v>
      </c>
      <c r="AF218" s="227">
        <v>-1.2765</v>
      </c>
      <c r="AG218" s="227">
        <v>2.4796</v>
      </c>
      <c r="AH218" s="227">
        <v>0.35809999999999997</v>
      </c>
      <c r="AI218" s="227">
        <v>0.25779999999999997</v>
      </c>
      <c r="AJ218" s="227">
        <v>-0.5373</v>
      </c>
      <c r="AK218" s="227">
        <v>0.2384</v>
      </c>
      <c r="AL218" s="227">
        <v>2.2000000000000002</v>
      </c>
      <c r="AM218" s="227">
        <v>0.55610000000000004</v>
      </c>
      <c r="AN218" s="227">
        <v>0.49</v>
      </c>
      <c r="AO218" s="227">
        <v>-0.93630000000000002</v>
      </c>
      <c r="AP218" s="227">
        <v>-6.3399999999999998E-2</v>
      </c>
      <c r="AQ218" s="227">
        <v>-0.7</v>
      </c>
      <c r="AR218" s="227">
        <v>-4.1371000000000002</v>
      </c>
      <c r="AS218" s="227">
        <v>-2.3256000000000001</v>
      </c>
      <c r="AT218" s="227">
        <v>0.76160000000000005</v>
      </c>
      <c r="AU218" s="227">
        <v>-6.3186999999999998</v>
      </c>
      <c r="AV218" s="227">
        <v>-1.0644</v>
      </c>
      <c r="AW218" s="227">
        <v>0.77</v>
      </c>
      <c r="AX218" s="227">
        <v>-6.8037000000000001</v>
      </c>
      <c r="AY218" s="227">
        <v>-7.0061</v>
      </c>
      <c r="AZ218" s="227">
        <v>-1.6533</v>
      </c>
      <c r="BA218" s="227">
        <v>-0.6</v>
      </c>
      <c r="BB218" s="227">
        <v>-0.11</v>
      </c>
      <c r="BC218" s="227">
        <v>-0.63260000000000005</v>
      </c>
      <c r="BD218" s="227">
        <v>-0.56710000000000005</v>
      </c>
      <c r="BE218" s="227">
        <v>-1.359</v>
      </c>
      <c r="BF218" s="227">
        <v>-2</v>
      </c>
      <c r="BG218" s="227">
        <v>-0.1</v>
      </c>
      <c r="BH218" s="227">
        <v>1.8</v>
      </c>
      <c r="BI218" s="227">
        <v>-6.85</v>
      </c>
      <c r="BJ218" s="227">
        <v>-0.3</v>
      </c>
      <c r="BK218" s="227">
        <v>0.44</v>
      </c>
      <c r="BL218" s="227">
        <v>5.8456000000000001</v>
      </c>
      <c r="BM218" s="227">
        <v>2.4773999999999998</v>
      </c>
      <c r="BN218" s="228"/>
      <c r="BO218" s="257"/>
      <c r="BP218" s="208"/>
      <c r="BQ218" s="208"/>
      <c r="BR218" s="208"/>
      <c r="BS218" s="208"/>
      <c r="BT218" s="208"/>
      <c r="BU218" s="208"/>
      <c r="BV218" s="208"/>
      <c r="BW218" s="209"/>
      <c r="BX218" s="209"/>
      <c r="BY218" s="209"/>
      <c r="BZ218" s="209"/>
      <c r="CA218" s="209"/>
      <c r="CB218" s="208"/>
      <c r="CC218" s="208"/>
      <c r="CD218" s="208"/>
      <c r="CE218" s="208"/>
      <c r="CF218" s="208"/>
      <c r="CG218" s="208"/>
      <c r="CH218" s="208"/>
      <c r="CI218" s="208"/>
      <c r="CJ218" s="208"/>
      <c r="CK218" s="208"/>
      <c r="CL218" s="208"/>
      <c r="CM218" s="208"/>
      <c r="CN218" s="208"/>
      <c r="CO218" s="208"/>
      <c r="CP218" s="208"/>
      <c r="CQ218" s="208"/>
      <c r="CR218" s="208"/>
      <c r="CS218" s="208"/>
      <c r="CT218" s="208"/>
      <c r="CU218" s="208"/>
      <c r="CV218" s="208"/>
    </row>
    <row r="219" spans="1:100" s="105" customForma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41"/>
      <c r="M219" s="251"/>
      <c r="N219" s="251"/>
      <c r="O219" s="251"/>
      <c r="P219" s="251"/>
      <c r="Q219" s="248"/>
      <c r="R219" s="253"/>
      <c r="S219" s="253"/>
      <c r="T219" s="253"/>
      <c r="U219" s="253"/>
      <c r="V219" s="253"/>
      <c r="W219" s="253"/>
      <c r="X219" s="253"/>
      <c r="Y219" s="251"/>
      <c r="Z219" s="226">
        <v>41790</v>
      </c>
      <c r="AA219" s="227">
        <v>-11.706099999999999</v>
      </c>
      <c r="AB219" s="227">
        <v>1.3051999999999999</v>
      </c>
      <c r="AC219" s="227">
        <v>-5.5130999999999997</v>
      </c>
      <c r="AD219" s="227">
        <v>-3.2172999999999998</v>
      </c>
      <c r="AE219" s="227">
        <v>-0.68930000000000002</v>
      </c>
      <c r="AF219" s="227">
        <v>-0.62319999999999998</v>
      </c>
      <c r="AG219" s="227">
        <v>2.4144999999999999</v>
      </c>
      <c r="AH219" s="227">
        <v>0.30719999999999997</v>
      </c>
      <c r="AI219" s="227">
        <v>0.26750000000000002</v>
      </c>
      <c r="AJ219" s="227">
        <v>-0.38500000000000001</v>
      </c>
      <c r="AK219" s="227">
        <v>0.2717</v>
      </c>
      <c r="AL219" s="227">
        <v>2</v>
      </c>
      <c r="AM219" s="227">
        <v>0.89190000000000003</v>
      </c>
      <c r="AN219" s="227">
        <v>0.77</v>
      </c>
      <c r="AO219" s="227">
        <v>-1.0359</v>
      </c>
      <c r="AP219" s="227">
        <v>0.1512</v>
      </c>
      <c r="AQ219" s="227">
        <v>0.1</v>
      </c>
      <c r="AR219" s="227">
        <v>-0.99470000000000003</v>
      </c>
      <c r="AS219" s="227">
        <v>-0.99470000000000003</v>
      </c>
      <c r="AT219" s="227">
        <v>0.72589999999999999</v>
      </c>
      <c r="AU219" s="227">
        <v>-5.9984999999999999</v>
      </c>
      <c r="AV219" s="227">
        <v>-1.0401</v>
      </c>
      <c r="AW219" s="227">
        <v>0.60099999999999998</v>
      </c>
      <c r="AX219" s="227">
        <v>-5.1589</v>
      </c>
      <c r="AY219" s="227">
        <v>-4.6243999999999996</v>
      </c>
      <c r="AZ219" s="227">
        <v>-1.4257</v>
      </c>
      <c r="BA219" s="227">
        <v>-0.51139999999999997</v>
      </c>
      <c r="BB219" s="227">
        <v>-0.2</v>
      </c>
      <c r="BC219" s="227">
        <v>-0.50290000000000001</v>
      </c>
      <c r="BD219" s="227">
        <v>-0.41360000000000002</v>
      </c>
      <c r="BE219" s="227">
        <v>-1.1262000000000001</v>
      </c>
      <c r="BF219" s="227">
        <v>-1.7217</v>
      </c>
      <c r="BG219" s="227">
        <v>0</v>
      </c>
      <c r="BH219" s="227">
        <v>1.9</v>
      </c>
      <c r="BI219" s="227">
        <v>-6.48</v>
      </c>
      <c r="BJ219" s="227">
        <v>-0.2</v>
      </c>
      <c r="BK219" s="227">
        <v>0.18360000000000001</v>
      </c>
      <c r="BL219" s="227">
        <v>5.7523999999999997</v>
      </c>
      <c r="BM219" s="227">
        <v>2.8388</v>
      </c>
      <c r="BN219" s="228"/>
      <c r="BO219" s="257"/>
      <c r="BP219" s="208"/>
      <c r="BQ219" s="208"/>
      <c r="BR219" s="208"/>
      <c r="BS219" s="208"/>
      <c r="BT219" s="208"/>
      <c r="BU219" s="208"/>
      <c r="BV219" s="208"/>
      <c r="BW219" s="209"/>
      <c r="BX219" s="209"/>
      <c r="BY219" s="209"/>
      <c r="BZ219" s="209"/>
      <c r="CA219" s="209"/>
      <c r="CB219" s="208"/>
      <c r="CC219" s="208"/>
      <c r="CD219" s="208"/>
      <c r="CE219" s="208"/>
      <c r="CF219" s="208"/>
      <c r="CG219" s="208"/>
      <c r="CH219" s="208"/>
      <c r="CI219" s="208"/>
      <c r="CJ219" s="208"/>
      <c r="CK219" s="208"/>
      <c r="CL219" s="208"/>
      <c r="CM219" s="208"/>
      <c r="CN219" s="208"/>
      <c r="CO219" s="208"/>
      <c r="CP219" s="208"/>
      <c r="CQ219" s="208"/>
      <c r="CR219" s="208"/>
      <c r="CS219" s="208"/>
      <c r="CT219" s="208"/>
      <c r="CU219" s="208"/>
      <c r="CV219" s="208"/>
    </row>
    <row r="220" spans="1:100" s="105" customForma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41"/>
      <c r="M220" s="251"/>
      <c r="N220" s="251"/>
      <c r="O220" s="251"/>
      <c r="P220" s="251"/>
      <c r="Q220" s="248"/>
      <c r="R220" s="253"/>
      <c r="S220" s="253"/>
      <c r="T220" s="253"/>
      <c r="U220" s="253"/>
      <c r="V220" s="253"/>
      <c r="W220" s="253"/>
      <c r="X220" s="253"/>
      <c r="Y220" s="251"/>
      <c r="Z220" s="226">
        <v>41820</v>
      </c>
      <c r="AA220" s="227">
        <v>-10.8</v>
      </c>
      <c r="AB220" s="227">
        <v>4</v>
      </c>
      <c r="AC220" s="227">
        <v>-6.5</v>
      </c>
      <c r="AD220" s="227">
        <v>-2.4</v>
      </c>
      <c r="AE220" s="227">
        <v>-0.7</v>
      </c>
      <c r="AF220" s="227">
        <v>-0.1</v>
      </c>
      <c r="AG220" s="227">
        <v>2.4</v>
      </c>
      <c r="AH220" s="227">
        <v>0.6</v>
      </c>
      <c r="AI220" s="227">
        <v>0.2</v>
      </c>
      <c r="AJ220" s="227">
        <v>-0.4</v>
      </c>
      <c r="AK220" s="227">
        <v>0.3</v>
      </c>
      <c r="AL220" s="227">
        <v>1.9</v>
      </c>
      <c r="AM220" s="227">
        <v>1.3</v>
      </c>
      <c r="AN220" s="227">
        <v>1</v>
      </c>
      <c r="AO220" s="227">
        <v>-0.9</v>
      </c>
      <c r="AP220" s="227">
        <v>0.3</v>
      </c>
      <c r="AQ220" s="227">
        <v>0.4</v>
      </c>
      <c r="AR220" s="227">
        <v>0.1</v>
      </c>
      <c r="AS220" s="227">
        <v>-1.4</v>
      </c>
      <c r="AT220" s="227">
        <v>0.7</v>
      </c>
      <c r="AU220" s="227">
        <v>-4.5999999999999996</v>
      </c>
      <c r="AV220" s="227">
        <v>-1</v>
      </c>
      <c r="AW220" s="227">
        <v>0.3</v>
      </c>
      <c r="AX220" s="227">
        <v>-3.7</v>
      </c>
      <c r="AY220" s="227">
        <v>-3.9</v>
      </c>
      <c r="AZ220" s="227">
        <v>-1.2</v>
      </c>
      <c r="BA220" s="227">
        <v>-0.4</v>
      </c>
      <c r="BB220" s="227">
        <v>-0.3</v>
      </c>
      <c r="BC220" s="227">
        <v>-0.5</v>
      </c>
      <c r="BD220" s="227">
        <v>-0.2</v>
      </c>
      <c r="BE220" s="227">
        <v>-1.2</v>
      </c>
      <c r="BF220" s="227">
        <v>-1.6</v>
      </c>
      <c r="BG220" s="227">
        <v>0.1</v>
      </c>
      <c r="BH220" s="227">
        <v>1.8</v>
      </c>
      <c r="BI220" s="227">
        <v>-6.6</v>
      </c>
      <c r="BJ220" s="227">
        <v>-0.1</v>
      </c>
      <c r="BK220" s="227">
        <v>0.2</v>
      </c>
      <c r="BL220" s="227">
        <v>5.5</v>
      </c>
      <c r="BM220" s="227">
        <v>2.9</v>
      </c>
      <c r="BN220" s="228"/>
      <c r="BO220" s="257"/>
      <c r="BP220" s="208"/>
      <c r="BQ220" s="208"/>
      <c r="BR220" s="208"/>
      <c r="BS220" s="208"/>
      <c r="BT220" s="208"/>
      <c r="BU220" s="208"/>
      <c r="BV220" s="208"/>
      <c r="BW220" s="209"/>
      <c r="BX220" s="209"/>
      <c r="BY220" s="209"/>
      <c r="BZ220" s="209"/>
      <c r="CA220" s="209"/>
      <c r="CB220" s="208"/>
      <c r="CC220" s="208"/>
      <c r="CD220" s="208"/>
      <c r="CE220" s="208"/>
      <c r="CF220" s="208"/>
      <c r="CG220" s="208"/>
      <c r="CH220" s="208"/>
      <c r="CI220" s="208"/>
      <c r="CJ220" s="208"/>
      <c r="CK220" s="208"/>
      <c r="CL220" s="208"/>
      <c r="CM220" s="208"/>
      <c r="CN220" s="208"/>
      <c r="CO220" s="208"/>
      <c r="CP220" s="208"/>
      <c r="CQ220" s="208"/>
      <c r="CR220" s="208"/>
      <c r="CS220" s="208"/>
      <c r="CT220" s="208"/>
      <c r="CU220" s="208"/>
      <c r="CV220" s="208"/>
    </row>
    <row r="221" spans="1:100" s="105" customForma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41"/>
      <c r="M221" s="251"/>
      <c r="N221" s="251"/>
      <c r="O221" s="251"/>
      <c r="P221" s="251"/>
      <c r="Q221" s="248"/>
      <c r="R221" s="253"/>
      <c r="S221" s="253"/>
      <c r="T221" s="253"/>
      <c r="U221" s="253"/>
      <c r="V221" s="253"/>
      <c r="W221" s="253"/>
      <c r="X221" s="253"/>
      <c r="Y221" s="251"/>
      <c r="Z221" s="226">
        <v>41851</v>
      </c>
      <c r="AA221" s="227">
        <v>-10</v>
      </c>
      <c r="AB221" s="227">
        <v>6.2</v>
      </c>
      <c r="AC221" s="227">
        <v>-8.1999999999999993</v>
      </c>
      <c r="AD221" s="227">
        <v>0.3</v>
      </c>
      <c r="AE221" s="227">
        <v>-1</v>
      </c>
      <c r="AF221" s="227">
        <v>0</v>
      </c>
      <c r="AG221" s="227">
        <v>2.2000000000000002</v>
      </c>
      <c r="AH221" s="227">
        <v>0.8</v>
      </c>
      <c r="AI221" s="227">
        <v>0.3</v>
      </c>
      <c r="AJ221" s="227">
        <v>-0.3</v>
      </c>
      <c r="AK221" s="227">
        <v>0.2</v>
      </c>
      <c r="AL221" s="227">
        <v>1.9</v>
      </c>
      <c r="AM221" s="227">
        <v>1.3</v>
      </c>
      <c r="AN221" s="227">
        <v>1.1000000000000001</v>
      </c>
      <c r="AO221" s="227">
        <v>1.1000000000000001</v>
      </c>
      <c r="AP221" s="227">
        <v>0.2</v>
      </c>
      <c r="AQ221" s="227">
        <v>0.9</v>
      </c>
      <c r="AR221" s="227">
        <v>0.6</v>
      </c>
      <c r="AS221" s="227">
        <v>-0.6</v>
      </c>
      <c r="AT221" s="227">
        <v>0.7</v>
      </c>
      <c r="AU221" s="227">
        <v>-2.6</v>
      </c>
      <c r="AV221" s="227">
        <v>-1.2</v>
      </c>
      <c r="AW221" s="227">
        <v>0</v>
      </c>
      <c r="AX221" s="227">
        <v>-4.2</v>
      </c>
      <c r="AY221" s="227">
        <v>-1.2</v>
      </c>
      <c r="AZ221" s="227">
        <v>-1</v>
      </c>
      <c r="BA221" s="227">
        <v>-0.3</v>
      </c>
      <c r="BB221" s="227">
        <v>-0.2</v>
      </c>
      <c r="BC221" s="227">
        <v>-0.4</v>
      </c>
      <c r="BD221" s="227">
        <v>-0.4</v>
      </c>
      <c r="BE221" s="227">
        <v>-0.80379999999999996</v>
      </c>
      <c r="BF221" s="227">
        <v>-1.5</v>
      </c>
      <c r="BG221" s="227">
        <v>0.2</v>
      </c>
      <c r="BH221" s="227">
        <v>2.6</v>
      </c>
      <c r="BI221" s="227">
        <v>-6.05</v>
      </c>
      <c r="BJ221" s="227">
        <v>-0.9</v>
      </c>
      <c r="BK221" s="227">
        <v>0.2</v>
      </c>
      <c r="BL221" s="227">
        <v>4.2</v>
      </c>
      <c r="BM221" s="227">
        <v>2.9</v>
      </c>
      <c r="BN221" s="228"/>
      <c r="BO221" s="257"/>
      <c r="BP221" s="208"/>
      <c r="BQ221" s="208"/>
      <c r="BR221" s="208"/>
      <c r="BS221" s="208"/>
      <c r="BT221" s="208"/>
      <c r="BU221" s="208"/>
      <c r="BV221" s="208"/>
      <c r="BW221" s="209"/>
      <c r="BX221" s="209"/>
      <c r="BY221" s="209"/>
      <c r="BZ221" s="209"/>
      <c r="CA221" s="209"/>
      <c r="CB221" s="208"/>
      <c r="CC221" s="208"/>
      <c r="CD221" s="208"/>
      <c r="CE221" s="208"/>
      <c r="CF221" s="208"/>
      <c r="CG221" s="208"/>
      <c r="CH221" s="208"/>
      <c r="CI221" s="208"/>
      <c r="CJ221" s="208"/>
      <c r="CK221" s="208"/>
      <c r="CL221" s="208"/>
      <c r="CM221" s="208"/>
      <c r="CN221" s="208"/>
      <c r="CO221" s="208"/>
      <c r="CP221" s="208"/>
      <c r="CQ221" s="208"/>
      <c r="CR221" s="208"/>
      <c r="CS221" s="208"/>
      <c r="CT221" s="208"/>
      <c r="CU221" s="208"/>
      <c r="CV221" s="208"/>
    </row>
    <row r="222" spans="1:100" s="105" customForma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41"/>
      <c r="M222" s="251"/>
      <c r="N222" s="251"/>
      <c r="O222" s="251"/>
      <c r="P222" s="251"/>
      <c r="Q222" s="248"/>
      <c r="R222" s="253"/>
      <c r="S222" s="253"/>
      <c r="T222" s="253"/>
      <c r="U222" s="253"/>
      <c r="V222" s="253"/>
      <c r="W222" s="253"/>
      <c r="X222" s="253"/>
      <c r="Y222" s="251"/>
      <c r="Z222" s="226">
        <v>41882</v>
      </c>
      <c r="AA222" s="227">
        <v>-9.6</v>
      </c>
      <c r="AB222" s="227">
        <v>3.1</v>
      </c>
      <c r="AC222" s="227">
        <v>-10.4</v>
      </c>
      <c r="AD222" s="227">
        <v>-0.2</v>
      </c>
      <c r="AE222" s="227">
        <v>-0.9</v>
      </c>
      <c r="AF222" s="227">
        <v>-0.1</v>
      </c>
      <c r="AG222" s="227">
        <v>2.1</v>
      </c>
      <c r="AH222" s="227">
        <v>0.7</v>
      </c>
      <c r="AI222" s="227">
        <v>0.3</v>
      </c>
      <c r="AJ222" s="227">
        <v>-0.6</v>
      </c>
      <c r="AK222" s="227">
        <v>0.2</v>
      </c>
      <c r="AL222" s="227">
        <v>1.6</v>
      </c>
      <c r="AM222" s="227">
        <v>1.3</v>
      </c>
      <c r="AN222" s="227">
        <v>1.1000000000000001</v>
      </c>
      <c r="AO222" s="227">
        <v>1.1000000000000001</v>
      </c>
      <c r="AP222" s="227">
        <v>0</v>
      </c>
      <c r="AQ222" s="227">
        <v>0.5</v>
      </c>
      <c r="AR222" s="227">
        <v>-2.4</v>
      </c>
      <c r="AS222" s="227">
        <v>-0.3</v>
      </c>
      <c r="AT222" s="227">
        <v>0.9</v>
      </c>
      <c r="AU222" s="227">
        <v>-3.3</v>
      </c>
      <c r="AV222" s="227">
        <v>-1.3</v>
      </c>
      <c r="AW222" s="227">
        <v>-0.5</v>
      </c>
      <c r="AX222" s="227">
        <v>-5.7</v>
      </c>
      <c r="AY222" s="227">
        <v>-1.3</v>
      </c>
      <c r="AZ222" s="227">
        <v>-1</v>
      </c>
      <c r="BA222" s="227">
        <v>-0.4</v>
      </c>
      <c r="BB222" s="227">
        <v>-0.3</v>
      </c>
      <c r="BC222" s="227">
        <v>-0.4</v>
      </c>
      <c r="BD222" s="227">
        <v>-0.1</v>
      </c>
      <c r="BE222" s="227">
        <v>-1</v>
      </c>
      <c r="BF222" s="227">
        <v>-1.4</v>
      </c>
      <c r="BG222" s="227">
        <v>0.1</v>
      </c>
      <c r="BH222" s="227">
        <v>2.9</v>
      </c>
      <c r="BI222" s="227">
        <v>-5.7</v>
      </c>
      <c r="BJ222" s="227">
        <v>-1.2</v>
      </c>
      <c r="BK222" s="227">
        <v>0.1</v>
      </c>
      <c r="BL222" s="227">
        <v>3.4</v>
      </c>
      <c r="BM222" s="227">
        <v>3.1</v>
      </c>
      <c r="BN222" s="228"/>
      <c r="BO222" s="257"/>
      <c r="BP222" s="208"/>
      <c r="BQ222" s="208"/>
      <c r="BR222" s="208"/>
      <c r="BS222" s="208"/>
      <c r="BT222" s="208"/>
      <c r="BU222" s="208"/>
      <c r="BV222" s="208"/>
      <c r="BW222" s="209"/>
      <c r="BX222" s="209"/>
      <c r="BY222" s="209"/>
      <c r="BZ222" s="209"/>
      <c r="CA222" s="209"/>
      <c r="CB222" s="208"/>
      <c r="CC222" s="208"/>
      <c r="CD222" s="208"/>
      <c r="CE222" s="208"/>
      <c r="CF222" s="208"/>
      <c r="CG222" s="208"/>
      <c r="CH222" s="208"/>
      <c r="CI222" s="208"/>
      <c r="CJ222" s="208"/>
      <c r="CK222" s="208"/>
      <c r="CL222" s="208"/>
      <c r="CM222" s="208"/>
      <c r="CN222" s="208"/>
      <c r="CO222" s="208"/>
      <c r="CP222" s="208"/>
      <c r="CQ222" s="208"/>
      <c r="CR222" s="208"/>
      <c r="CS222" s="208"/>
      <c r="CT222" s="208"/>
      <c r="CU222" s="208"/>
      <c r="CV222" s="208"/>
    </row>
    <row r="223" spans="1:100" s="105" customForma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41"/>
      <c r="M223" s="251"/>
      <c r="N223" s="251"/>
      <c r="O223" s="251"/>
      <c r="P223" s="251"/>
      <c r="Q223" s="248"/>
      <c r="R223" s="253"/>
      <c r="S223" s="253"/>
      <c r="T223" s="253"/>
      <c r="U223" s="253"/>
      <c r="V223" s="253"/>
      <c r="W223" s="253"/>
      <c r="X223" s="253"/>
      <c r="Y223" s="251"/>
      <c r="Z223" s="226">
        <v>41912</v>
      </c>
      <c r="AA223" s="227">
        <v>-10.6</v>
      </c>
      <c r="AB223" s="227">
        <v>-2.1</v>
      </c>
      <c r="AC223" s="227">
        <v>-12.6</v>
      </c>
      <c r="AD223" s="227">
        <v>-1.8</v>
      </c>
      <c r="AE223" s="227">
        <v>-1.4</v>
      </c>
      <c r="AF223" s="227">
        <v>-0.5</v>
      </c>
      <c r="AG223" s="227">
        <v>1.6</v>
      </c>
      <c r="AH223" s="227">
        <v>0.6</v>
      </c>
      <c r="AI223" s="227">
        <v>0.3</v>
      </c>
      <c r="AJ223" s="227">
        <v>-0.8</v>
      </c>
      <c r="AK223" s="227">
        <v>0</v>
      </c>
      <c r="AL223" s="227">
        <v>1.6</v>
      </c>
      <c r="AM223" s="227">
        <v>1.2</v>
      </c>
      <c r="AN223" s="227">
        <v>1.2</v>
      </c>
      <c r="AO223" s="227">
        <v>-0.5</v>
      </c>
      <c r="AP223" s="227">
        <v>0.1</v>
      </c>
      <c r="AQ223" s="227">
        <v>0.2</v>
      </c>
      <c r="AR223" s="227">
        <v>-6.4</v>
      </c>
      <c r="AS223" s="227">
        <v>-0.6</v>
      </c>
      <c r="AT223" s="227">
        <v>0.9</v>
      </c>
      <c r="AU223" s="227">
        <v>-3.8</v>
      </c>
      <c r="AV223" s="227">
        <v>-1.3</v>
      </c>
      <c r="AW223" s="227">
        <v>-0.6</v>
      </c>
      <c r="AX223" s="227">
        <v>-7.9</v>
      </c>
      <c r="AY223" s="227">
        <v>-1.6</v>
      </c>
      <c r="AZ223" s="227">
        <v>-1.2</v>
      </c>
      <c r="BA223" s="227">
        <v>-0.5</v>
      </c>
      <c r="BB223" s="227">
        <v>-0.4</v>
      </c>
      <c r="BC223" s="227">
        <v>-0.4</v>
      </c>
      <c r="BD223" s="227">
        <v>-0.2</v>
      </c>
      <c r="BE223" s="227">
        <v>-1.1000000000000001</v>
      </c>
      <c r="BF223" s="227">
        <v>-1.4</v>
      </c>
      <c r="BG223" s="227">
        <v>0</v>
      </c>
      <c r="BH223" s="227">
        <v>2.8</v>
      </c>
      <c r="BI223" s="227">
        <v>-6.5</v>
      </c>
      <c r="BJ223" s="227">
        <v>-1.5</v>
      </c>
      <c r="BK223" s="227">
        <v>0</v>
      </c>
      <c r="BL223" s="227">
        <v>2.2999999999999998</v>
      </c>
      <c r="BM223" s="227">
        <v>3</v>
      </c>
      <c r="BN223" s="228"/>
      <c r="BO223" s="257"/>
      <c r="BP223" s="208"/>
      <c r="BQ223" s="208"/>
      <c r="BR223" s="208"/>
      <c r="BS223" s="208"/>
      <c r="BT223" s="208"/>
      <c r="BU223" s="208"/>
      <c r="BV223" s="208"/>
      <c r="BW223" s="209"/>
      <c r="BX223" s="209"/>
      <c r="BY223" s="209"/>
      <c r="BZ223" s="209"/>
      <c r="CA223" s="209"/>
      <c r="CB223" s="208"/>
      <c r="CC223" s="208"/>
      <c r="CD223" s="208"/>
      <c r="CE223" s="208"/>
      <c r="CF223" s="208"/>
      <c r="CG223" s="208"/>
      <c r="CH223" s="208"/>
      <c r="CI223" s="208"/>
      <c r="CJ223" s="208"/>
      <c r="CK223" s="208"/>
      <c r="CL223" s="208"/>
      <c r="CM223" s="208"/>
      <c r="CN223" s="208"/>
      <c r="CO223" s="208"/>
      <c r="CP223" s="208"/>
      <c r="CQ223" s="208"/>
      <c r="CR223" s="208"/>
      <c r="CS223" s="208"/>
      <c r="CT223" s="208"/>
      <c r="CU223" s="208"/>
      <c r="CV223" s="208"/>
    </row>
    <row r="224" spans="1:100" s="105" customForma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41"/>
      <c r="M224" s="251"/>
      <c r="N224" s="251"/>
      <c r="O224" s="251"/>
      <c r="P224" s="251"/>
      <c r="Q224" s="248"/>
      <c r="R224" s="253"/>
      <c r="S224" s="253"/>
      <c r="T224" s="253"/>
      <c r="U224" s="253"/>
      <c r="V224" s="253"/>
      <c r="W224" s="253"/>
      <c r="X224" s="253"/>
      <c r="Y224" s="251"/>
      <c r="Z224" s="226">
        <v>41943</v>
      </c>
      <c r="AA224" s="227">
        <v>-11.4</v>
      </c>
      <c r="AB224" s="227">
        <v>-8.1999999999999993</v>
      </c>
      <c r="AC224" s="227">
        <v>-14.7</v>
      </c>
      <c r="AD224" s="227">
        <v>-2.5</v>
      </c>
      <c r="AE224" s="227">
        <v>-1.5</v>
      </c>
      <c r="AF224" s="227">
        <v>-1</v>
      </c>
      <c r="AG224" s="227">
        <v>1.5</v>
      </c>
      <c r="AH224" s="227">
        <v>0.6</v>
      </c>
      <c r="AI224" s="227">
        <v>0.4</v>
      </c>
      <c r="AJ224" s="227">
        <v>-1.2</v>
      </c>
      <c r="AK224" s="227">
        <v>0</v>
      </c>
      <c r="AL224" s="227">
        <v>1.3</v>
      </c>
      <c r="AM224" s="227">
        <v>1</v>
      </c>
      <c r="AN224" s="227">
        <v>1.2</v>
      </c>
      <c r="AO224" s="227">
        <v>-0.4</v>
      </c>
      <c r="AP224" s="227">
        <v>0</v>
      </c>
      <c r="AQ224" s="227">
        <v>0.4</v>
      </c>
      <c r="AR224" s="227">
        <v>-8.1</v>
      </c>
      <c r="AS224" s="227">
        <v>-1.7</v>
      </c>
      <c r="AT224" s="227">
        <v>0.9</v>
      </c>
      <c r="AU224" s="227">
        <v>-4.8</v>
      </c>
      <c r="AV224" s="227">
        <v>-1.5</v>
      </c>
      <c r="AW224" s="227">
        <v>-0.8</v>
      </c>
      <c r="AX224" s="227">
        <v>-8.5</v>
      </c>
      <c r="AY224" s="227">
        <v>-2.8</v>
      </c>
      <c r="AZ224" s="227">
        <v>-1.2</v>
      </c>
      <c r="BA224" s="227">
        <v>-0.5</v>
      </c>
      <c r="BB224" s="227">
        <v>-0.4</v>
      </c>
      <c r="BC224" s="227">
        <v>-0.4</v>
      </c>
      <c r="BD224" s="227">
        <v>-0.1</v>
      </c>
      <c r="BE224" s="227">
        <v>-1.2</v>
      </c>
      <c r="BF224" s="227">
        <v>-1.4</v>
      </c>
      <c r="BG224" s="227">
        <v>0.1</v>
      </c>
      <c r="BH224" s="227">
        <v>2.2999999999999998</v>
      </c>
      <c r="BI224" s="227">
        <v>-7.5</v>
      </c>
      <c r="BJ224" s="227">
        <v>-1.1000000000000001</v>
      </c>
      <c r="BK224" s="227">
        <v>-0.1</v>
      </c>
      <c r="BL224" s="227">
        <v>2</v>
      </c>
      <c r="BM224" s="227">
        <v>2.4</v>
      </c>
      <c r="BN224" s="228"/>
      <c r="BO224" s="257"/>
      <c r="BP224" s="208"/>
      <c r="BQ224" s="208"/>
      <c r="BR224" s="208"/>
      <c r="BS224" s="208"/>
      <c r="BT224" s="208"/>
      <c r="BU224" s="208"/>
      <c r="BV224" s="208"/>
      <c r="BW224" s="209"/>
      <c r="BX224" s="209"/>
      <c r="BY224" s="209"/>
      <c r="BZ224" s="209"/>
      <c r="CA224" s="209"/>
      <c r="CB224" s="208"/>
      <c r="CC224" s="208"/>
      <c r="CD224" s="208"/>
      <c r="CE224" s="208"/>
      <c r="CF224" s="208"/>
      <c r="CG224" s="208"/>
      <c r="CH224" s="208"/>
      <c r="CI224" s="208"/>
      <c r="CJ224" s="208"/>
      <c r="CK224" s="208"/>
      <c r="CL224" s="208"/>
      <c r="CM224" s="208"/>
      <c r="CN224" s="208"/>
      <c r="CO224" s="208"/>
      <c r="CP224" s="208"/>
      <c r="CQ224" s="208"/>
      <c r="CR224" s="208"/>
      <c r="CS224" s="208"/>
      <c r="CT224" s="208"/>
      <c r="CU224" s="208"/>
      <c r="CV224" s="208"/>
    </row>
    <row r="225" spans="1:100" s="105" customForma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41"/>
      <c r="M225" s="251"/>
      <c r="N225" s="251"/>
      <c r="O225" s="251"/>
      <c r="P225" s="251"/>
      <c r="Q225" s="248"/>
      <c r="R225" s="253"/>
      <c r="S225" s="253"/>
      <c r="T225" s="253"/>
      <c r="U225" s="253"/>
      <c r="V225" s="253"/>
      <c r="W225" s="253"/>
      <c r="X225" s="253"/>
      <c r="Y225" s="251"/>
      <c r="Z225" s="226">
        <v>41973</v>
      </c>
      <c r="AA225" s="227">
        <v>-11.6</v>
      </c>
      <c r="AB225" s="227">
        <v>-13</v>
      </c>
      <c r="AC225" s="227">
        <v>-16.600000000000001</v>
      </c>
      <c r="AD225" s="227">
        <v>-2.8</v>
      </c>
      <c r="AE225" s="227">
        <v>-1.8</v>
      </c>
      <c r="AF225" s="227">
        <v>-1.2</v>
      </c>
      <c r="AG225" s="227">
        <v>1</v>
      </c>
      <c r="AH225" s="227">
        <v>0.2</v>
      </c>
      <c r="AI225" s="227">
        <v>0.3</v>
      </c>
      <c r="AJ225" s="227">
        <v>-1.5</v>
      </c>
      <c r="AK225" s="227">
        <v>0.1</v>
      </c>
      <c r="AL225" s="227">
        <v>1.2</v>
      </c>
      <c r="AM225" s="227">
        <v>0.9</v>
      </c>
      <c r="AN225" s="227">
        <v>1.1000000000000001</v>
      </c>
      <c r="AO225" s="227">
        <v>-0.4</v>
      </c>
      <c r="AP225" s="227">
        <v>-0.2</v>
      </c>
      <c r="AQ225" s="227">
        <v>0</v>
      </c>
      <c r="AR225" s="227">
        <v>-11.2</v>
      </c>
      <c r="AS225" s="227">
        <v>-3</v>
      </c>
      <c r="AT225" s="227">
        <v>0.7</v>
      </c>
      <c r="AU225" s="227">
        <v>-5.6</v>
      </c>
      <c r="AV225" s="227">
        <v>-1.7</v>
      </c>
      <c r="AW225" s="227">
        <v>-1.6</v>
      </c>
      <c r="AX225" s="227">
        <v>-8.9</v>
      </c>
      <c r="AY225" s="227">
        <v>-2.9</v>
      </c>
      <c r="AZ225" s="227">
        <v>-1.2</v>
      </c>
      <c r="BA225" s="227">
        <v>-0.7</v>
      </c>
      <c r="BB225" s="227">
        <v>-0.3</v>
      </c>
      <c r="BC225" s="227">
        <v>-0.4</v>
      </c>
      <c r="BD225" s="227">
        <v>0</v>
      </c>
      <c r="BE225" s="227">
        <v>-1.3</v>
      </c>
      <c r="BF225" s="227">
        <v>-1.6</v>
      </c>
      <c r="BG225" s="227">
        <v>0</v>
      </c>
      <c r="BH225" s="227">
        <v>2.2000000000000002</v>
      </c>
      <c r="BI225" s="227">
        <v>-8.1</v>
      </c>
      <c r="BJ225" s="227">
        <v>-1</v>
      </c>
      <c r="BK225" s="227">
        <v>0.3</v>
      </c>
      <c r="BL225" s="227">
        <v>0.3</v>
      </c>
      <c r="BM225" s="227">
        <v>2</v>
      </c>
      <c r="BN225" s="228"/>
      <c r="BO225" s="257"/>
      <c r="BP225" s="208"/>
      <c r="BQ225" s="208"/>
      <c r="BR225" s="208"/>
      <c r="BS225" s="208"/>
      <c r="BT225" s="208"/>
      <c r="BU225" s="208"/>
      <c r="BV225" s="208"/>
      <c r="BW225" s="209"/>
      <c r="BX225" s="209"/>
      <c r="BY225" s="209"/>
      <c r="BZ225" s="209"/>
      <c r="CA225" s="209"/>
      <c r="CB225" s="208"/>
      <c r="CC225" s="208"/>
      <c r="CD225" s="208"/>
      <c r="CE225" s="208"/>
      <c r="CF225" s="208"/>
      <c r="CG225" s="208"/>
      <c r="CH225" s="208"/>
      <c r="CI225" s="208"/>
      <c r="CJ225" s="208"/>
      <c r="CK225" s="208"/>
      <c r="CL225" s="208"/>
      <c r="CM225" s="208"/>
      <c r="CN225" s="208"/>
      <c r="CO225" s="208"/>
      <c r="CP225" s="208"/>
      <c r="CQ225" s="208"/>
      <c r="CR225" s="208"/>
      <c r="CS225" s="208"/>
      <c r="CT225" s="208"/>
      <c r="CU225" s="208"/>
      <c r="CV225" s="208"/>
    </row>
    <row r="226" spans="1:100" s="105" customForma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41"/>
      <c r="M226" s="251"/>
      <c r="N226" s="251"/>
      <c r="O226" s="251"/>
      <c r="P226" s="251"/>
      <c r="Q226" s="248"/>
      <c r="R226" s="253"/>
      <c r="S226" s="253"/>
      <c r="T226" s="253"/>
      <c r="U226" s="253"/>
      <c r="V226" s="253"/>
      <c r="W226" s="253"/>
      <c r="X226" s="253"/>
      <c r="Y226" s="251"/>
      <c r="Z226" s="226">
        <v>42004</v>
      </c>
      <c r="AA226" s="227">
        <v>-12.2</v>
      </c>
      <c r="AB226" s="227">
        <v>-19.7</v>
      </c>
      <c r="AC226" s="227">
        <v>-19</v>
      </c>
      <c r="AD226" s="227">
        <v>-3.2</v>
      </c>
      <c r="AE226" s="227">
        <v>-2</v>
      </c>
      <c r="AF226" s="227">
        <v>-1.6</v>
      </c>
      <c r="AG226" s="227">
        <v>0.6</v>
      </c>
      <c r="AH226" s="227">
        <v>0.2</v>
      </c>
      <c r="AI226" s="227">
        <v>0.6</v>
      </c>
      <c r="AJ226" s="227">
        <v>-1.7</v>
      </c>
      <c r="AK226" s="227">
        <v>0.2</v>
      </c>
      <c r="AL226" s="227">
        <v>1.2</v>
      </c>
      <c r="AM226" s="227">
        <v>0.8</v>
      </c>
      <c r="AN226" s="227">
        <v>1.05</v>
      </c>
      <c r="AO226" s="227">
        <v>-0.6</v>
      </c>
      <c r="AP226" s="227">
        <v>-0.2</v>
      </c>
      <c r="AQ226" s="227">
        <v>0.2</v>
      </c>
      <c r="AR226" s="227">
        <v>-16.3</v>
      </c>
      <c r="AS226" s="227">
        <v>-4.9000000000000004</v>
      </c>
      <c r="AT226" s="227">
        <v>0.8</v>
      </c>
      <c r="AU226" s="227">
        <v>-6.3</v>
      </c>
      <c r="AV226" s="227">
        <v>-2.5</v>
      </c>
      <c r="AW226" s="227">
        <v>-2.2999999999999998</v>
      </c>
      <c r="AX226" s="227">
        <v>-9.6999999999999993</v>
      </c>
      <c r="AY226" s="227">
        <v>-3.4</v>
      </c>
      <c r="AZ226" s="227">
        <v>-1.4</v>
      </c>
      <c r="BA226" s="227">
        <v>-0.7</v>
      </c>
      <c r="BB226" s="227">
        <v>-0.38</v>
      </c>
      <c r="BC226" s="227">
        <v>-0.4</v>
      </c>
      <c r="BD226" s="227">
        <v>0</v>
      </c>
      <c r="BE226" s="227">
        <v>-1.2181999999999999</v>
      </c>
      <c r="BF226" s="227">
        <v>-1.3</v>
      </c>
      <c r="BG226" s="227">
        <v>0</v>
      </c>
      <c r="BH226" s="227">
        <v>2</v>
      </c>
      <c r="BI226" s="227">
        <v>-7.89</v>
      </c>
      <c r="BJ226" s="227">
        <v>-1.1000000000000001</v>
      </c>
      <c r="BK226" s="227">
        <v>0.4</v>
      </c>
      <c r="BL226" s="227">
        <v>-2.5</v>
      </c>
      <c r="BM226" s="227">
        <v>2.2000000000000002</v>
      </c>
      <c r="BN226" s="228"/>
      <c r="BO226" s="257"/>
      <c r="BP226" s="208"/>
      <c r="BQ226" s="208"/>
      <c r="BR226" s="208"/>
      <c r="BS226" s="208"/>
      <c r="BT226" s="208"/>
      <c r="BU226" s="208"/>
      <c r="BV226" s="208"/>
      <c r="BW226" s="209"/>
      <c r="BX226" s="209"/>
      <c r="BY226" s="209"/>
      <c r="BZ226" s="209"/>
      <c r="CA226" s="209"/>
      <c r="CB226" s="208"/>
      <c r="CC226" s="208"/>
      <c r="CD226" s="208"/>
      <c r="CE226" s="208"/>
      <c r="CF226" s="208"/>
      <c r="CG226" s="208"/>
      <c r="CH226" s="208"/>
      <c r="CI226" s="208"/>
      <c r="CJ226" s="208"/>
      <c r="CK226" s="208"/>
      <c r="CL226" s="208"/>
      <c r="CM226" s="208"/>
      <c r="CN226" s="208"/>
      <c r="CO226" s="208"/>
      <c r="CP226" s="208"/>
      <c r="CQ226" s="208"/>
      <c r="CR226" s="208"/>
      <c r="CS226" s="208"/>
      <c r="CT226" s="208"/>
      <c r="CU226" s="208"/>
      <c r="CV226" s="208"/>
    </row>
    <row r="227" spans="1:100" s="105" customForma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41"/>
      <c r="M227" s="251"/>
      <c r="N227" s="251"/>
      <c r="O227" s="251"/>
      <c r="P227" s="251"/>
      <c r="Q227" s="248"/>
      <c r="R227" s="253"/>
      <c r="S227" s="253"/>
      <c r="T227" s="253"/>
      <c r="U227" s="253"/>
      <c r="V227" s="253"/>
      <c r="W227" s="253"/>
      <c r="X227" s="253"/>
      <c r="Y227" s="251"/>
      <c r="Z227" s="226">
        <v>42035</v>
      </c>
      <c r="AA227" s="227">
        <v>-13</v>
      </c>
      <c r="AB227" s="227">
        <v>-32.9</v>
      </c>
      <c r="AC227" s="227">
        <v>-20.5</v>
      </c>
      <c r="AD227" s="227">
        <v>-3</v>
      </c>
      <c r="AE227" s="227">
        <v>-2</v>
      </c>
      <c r="AF227" s="227">
        <v>-1.5</v>
      </c>
      <c r="AG227" s="227">
        <v>0.4</v>
      </c>
      <c r="AH227" s="227">
        <v>-0.3</v>
      </c>
      <c r="AI227" s="227">
        <v>0.5</v>
      </c>
      <c r="AJ227" s="227">
        <v>-2.1</v>
      </c>
      <c r="AK227" s="227">
        <v>0.7</v>
      </c>
      <c r="AL227" s="227">
        <v>1.3</v>
      </c>
      <c r="AM227" s="227">
        <v>0.7</v>
      </c>
      <c r="AN227" s="227">
        <v>1</v>
      </c>
      <c r="AO227" s="227">
        <v>-0.9</v>
      </c>
      <c r="AP227" s="227">
        <v>0</v>
      </c>
      <c r="AQ227" s="227">
        <v>0.1</v>
      </c>
      <c r="AR227" s="227">
        <v>-22.7</v>
      </c>
      <c r="AS227" s="227">
        <v>-6.7</v>
      </c>
      <c r="AT227" s="227">
        <v>0.9</v>
      </c>
      <c r="AU227" s="227">
        <v>-8.6</v>
      </c>
      <c r="AV227" s="227">
        <v>-3.1</v>
      </c>
      <c r="AW227" s="227">
        <v>-2.8</v>
      </c>
      <c r="AX227" s="227">
        <v>-11.5</v>
      </c>
      <c r="AY227" s="227">
        <v>-5.5</v>
      </c>
      <c r="AZ227" s="227">
        <v>-1.6</v>
      </c>
      <c r="BA227" s="227">
        <v>-0.9</v>
      </c>
      <c r="BB227" s="227">
        <v>-0.4</v>
      </c>
      <c r="BC227" s="227">
        <v>-0.5</v>
      </c>
      <c r="BD227" s="227">
        <v>0.1</v>
      </c>
      <c r="BE227" s="227">
        <v>-1.7</v>
      </c>
      <c r="BF227" s="227">
        <v>-1.5</v>
      </c>
      <c r="BG227" s="227">
        <v>-0.1</v>
      </c>
      <c r="BH227" s="227">
        <v>-0.4</v>
      </c>
      <c r="BI227" s="227">
        <v>-9.3000000000000007</v>
      </c>
      <c r="BJ227" s="227">
        <v>-0.9</v>
      </c>
      <c r="BK227" s="227">
        <v>0.3</v>
      </c>
      <c r="BL227" s="227">
        <v>-2.5</v>
      </c>
      <c r="BM227" s="227">
        <v>2.5</v>
      </c>
      <c r="BN227" s="208"/>
      <c r="BO227" s="208"/>
      <c r="BP227" s="208"/>
      <c r="BQ227" s="208"/>
      <c r="BR227" s="208"/>
      <c r="BS227" s="208"/>
      <c r="BT227" s="208"/>
      <c r="BU227" s="208"/>
      <c r="BV227" s="208"/>
      <c r="BW227" s="209"/>
      <c r="BX227" s="209"/>
      <c r="BY227" s="209"/>
      <c r="BZ227" s="209"/>
      <c r="CA227" s="209"/>
      <c r="CB227" s="208"/>
      <c r="CC227" s="208"/>
      <c r="CD227" s="208"/>
      <c r="CE227" s="208"/>
      <c r="CF227" s="208"/>
      <c r="CG227" s="208"/>
      <c r="CH227" s="208"/>
      <c r="CI227" s="208"/>
      <c r="CJ227" s="208"/>
      <c r="CK227" s="208"/>
      <c r="CL227" s="208"/>
      <c r="CM227" s="208"/>
      <c r="CN227" s="208"/>
      <c r="CO227" s="208"/>
      <c r="CP227" s="208"/>
      <c r="CQ227" s="208"/>
      <c r="CR227" s="208"/>
      <c r="CS227" s="208"/>
      <c r="CT227" s="208"/>
      <c r="CU227" s="208"/>
      <c r="CV227" s="208"/>
    </row>
    <row r="228" spans="1:100" s="105" customForma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41"/>
      <c r="M228" s="251"/>
      <c r="N228" s="251"/>
      <c r="O228" s="251"/>
      <c r="P228" s="251"/>
      <c r="Q228" s="248"/>
      <c r="R228" s="253"/>
      <c r="S228" s="253"/>
      <c r="T228" s="253"/>
      <c r="U228" s="253"/>
      <c r="V228" s="253"/>
      <c r="W228" s="253"/>
      <c r="X228" s="253"/>
      <c r="Y228" s="251"/>
      <c r="Z228" s="226">
        <v>42063</v>
      </c>
      <c r="AA228" s="227">
        <v>-13.1</v>
      </c>
      <c r="AB228" s="227">
        <v>-42.4</v>
      </c>
      <c r="AC228" s="227">
        <v>-21</v>
      </c>
      <c r="AD228" s="227">
        <v>-4.2</v>
      </c>
      <c r="AE228" s="227">
        <v>-2.2999999999999998</v>
      </c>
      <c r="AF228" s="227">
        <v>-1.3</v>
      </c>
      <c r="AG228" s="227">
        <v>0.1</v>
      </c>
      <c r="AH228" s="227">
        <v>-0.3</v>
      </c>
      <c r="AI228" s="227">
        <v>0.5</v>
      </c>
      <c r="AJ228" s="227">
        <v>-2.4</v>
      </c>
      <c r="AK228" s="227">
        <v>0.6</v>
      </c>
      <c r="AL228" s="227">
        <v>1.2</v>
      </c>
      <c r="AM228" s="227">
        <v>0.5</v>
      </c>
      <c r="AN228" s="227">
        <v>0.8</v>
      </c>
      <c r="AO228" s="227">
        <v>-1.2</v>
      </c>
      <c r="AP228" s="227">
        <v>0</v>
      </c>
      <c r="AQ228" s="227">
        <v>0.2</v>
      </c>
      <c r="AR228" s="227">
        <v>-23.8</v>
      </c>
      <c r="AS228" s="227">
        <v>-7.3</v>
      </c>
      <c r="AT228" s="227">
        <v>0.9</v>
      </c>
      <c r="AU228" s="227">
        <v>-9</v>
      </c>
      <c r="AV228" s="227">
        <v>-3.2</v>
      </c>
      <c r="AW228" s="227">
        <v>-2.6</v>
      </c>
      <c r="AX228" s="227">
        <v>-13.3</v>
      </c>
      <c r="AY228" s="227">
        <v>-6.3</v>
      </c>
      <c r="AZ228" s="227">
        <v>-1.9</v>
      </c>
      <c r="BA228" s="227">
        <v>-0.9</v>
      </c>
      <c r="BB228" s="227">
        <v>-0.6</v>
      </c>
      <c r="BC228" s="227">
        <v>-0.5</v>
      </c>
      <c r="BD228" s="227">
        <v>0.3</v>
      </c>
      <c r="BE228" s="227">
        <v>-1.9</v>
      </c>
      <c r="BF228" s="227">
        <v>-1.5</v>
      </c>
      <c r="BG228" s="227">
        <v>-0.3</v>
      </c>
      <c r="BH228" s="227">
        <v>-0.7</v>
      </c>
      <c r="BI228" s="227">
        <v>-9.3000000000000007</v>
      </c>
      <c r="BJ228" s="227">
        <v>-0.8</v>
      </c>
      <c r="BK228" s="227">
        <v>-0.2</v>
      </c>
      <c r="BL228" s="227">
        <v>-1.9</v>
      </c>
      <c r="BM228" s="227">
        <v>2.2000000000000002</v>
      </c>
      <c r="BN228" s="208"/>
      <c r="BO228" s="208"/>
      <c r="BP228" s="208"/>
      <c r="BQ228" s="208"/>
      <c r="BR228" s="208"/>
      <c r="BS228" s="208"/>
      <c r="BT228" s="208"/>
      <c r="BU228" s="208"/>
      <c r="BV228" s="208"/>
      <c r="BW228" s="209"/>
      <c r="BX228" s="209"/>
      <c r="BY228" s="209"/>
      <c r="BZ228" s="209"/>
      <c r="CA228" s="209"/>
      <c r="CB228" s="208"/>
      <c r="CC228" s="208"/>
      <c r="CD228" s="208"/>
      <c r="CE228" s="208"/>
      <c r="CF228" s="208"/>
      <c r="CG228" s="208"/>
      <c r="CH228" s="208"/>
      <c r="CI228" s="208"/>
      <c r="CJ228" s="208"/>
      <c r="CK228" s="208"/>
      <c r="CL228" s="208"/>
      <c r="CM228" s="208"/>
      <c r="CN228" s="208"/>
      <c r="CO228" s="208"/>
      <c r="CP228" s="208"/>
      <c r="CQ228" s="208"/>
      <c r="CR228" s="208"/>
      <c r="CS228" s="208"/>
      <c r="CT228" s="208"/>
      <c r="CU228" s="208"/>
      <c r="CV228" s="208"/>
    </row>
    <row r="229" spans="1:100" s="105" customForma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41"/>
      <c r="M229" s="251"/>
      <c r="N229" s="251"/>
      <c r="O229" s="251"/>
      <c r="P229" s="251"/>
      <c r="Q229" s="248"/>
      <c r="R229" s="253"/>
      <c r="S229" s="253"/>
      <c r="T229" s="253"/>
      <c r="U229" s="253"/>
      <c r="V229" s="253"/>
      <c r="W229" s="253"/>
      <c r="X229" s="253"/>
      <c r="Y229" s="251"/>
      <c r="Z229" s="226">
        <v>42094</v>
      </c>
      <c r="AA229" s="227">
        <v>-13</v>
      </c>
      <c r="AB229" s="227">
        <v>-39.299999999999997</v>
      </c>
      <c r="AC229" s="227">
        <v>-21.4</v>
      </c>
      <c r="AD229" s="227">
        <v>-5.8</v>
      </c>
      <c r="AE229" s="227">
        <v>-2.5</v>
      </c>
      <c r="AF229" s="227">
        <v>-1</v>
      </c>
      <c r="AG229" s="227">
        <v>-0.1</v>
      </c>
      <c r="AH229" s="227">
        <v>-0.1</v>
      </c>
      <c r="AI229" s="227">
        <v>0.5</v>
      </c>
      <c r="AJ229" s="227">
        <v>-2.5</v>
      </c>
      <c r="AK229" s="227">
        <v>0.9</v>
      </c>
      <c r="AL229" s="227">
        <v>0.8</v>
      </c>
      <c r="AM229" s="227">
        <v>0.6</v>
      </c>
      <c r="AN229" s="227">
        <v>0.8</v>
      </c>
      <c r="AO229" s="227">
        <v>-1.4</v>
      </c>
      <c r="AP229" s="227">
        <v>-0.1</v>
      </c>
      <c r="AQ229" s="227">
        <v>-0.5</v>
      </c>
      <c r="AR229" s="227">
        <v>-21.1</v>
      </c>
      <c r="AS229" s="227">
        <v>-6.5</v>
      </c>
      <c r="AT229" s="227">
        <v>0.9</v>
      </c>
      <c r="AU229" s="227">
        <v>-8</v>
      </c>
      <c r="AV229" s="227">
        <v>-3.4</v>
      </c>
      <c r="AW229" s="227">
        <v>-2.7</v>
      </c>
      <c r="AX229" s="227">
        <v>-13.7</v>
      </c>
      <c r="AY229" s="227">
        <v>-4.4000000000000004</v>
      </c>
      <c r="AZ229" s="227">
        <v>-2</v>
      </c>
      <c r="BA229" s="227">
        <v>-1</v>
      </c>
      <c r="BB229" s="227">
        <v>-0.6</v>
      </c>
      <c r="BC229" s="227">
        <v>-0.6</v>
      </c>
      <c r="BD229" s="227">
        <v>0.2</v>
      </c>
      <c r="BE229" s="227">
        <v>-1.5</v>
      </c>
      <c r="BF229" s="227">
        <v>-1.5</v>
      </c>
      <c r="BG229" s="227">
        <v>-0.5</v>
      </c>
      <c r="BH229" s="227">
        <v>-1</v>
      </c>
      <c r="BI229" s="227">
        <v>-8.6999999999999993</v>
      </c>
      <c r="BJ229" s="227">
        <v>-1.1000000000000001</v>
      </c>
      <c r="BK229" s="227">
        <v>-0.4</v>
      </c>
      <c r="BL229" s="227">
        <v>-1.7</v>
      </c>
      <c r="BM229" s="227">
        <v>2.2999999999999998</v>
      </c>
      <c r="BN229" s="208"/>
      <c r="BO229" s="208"/>
      <c r="BP229" s="208"/>
      <c r="BQ229" s="208"/>
      <c r="BR229" s="208"/>
      <c r="BS229" s="208"/>
      <c r="BT229" s="208"/>
      <c r="BU229" s="208"/>
      <c r="BV229" s="208"/>
      <c r="BW229" s="209"/>
      <c r="BX229" s="209"/>
      <c r="BY229" s="209"/>
      <c r="BZ229" s="209"/>
      <c r="CA229" s="209"/>
      <c r="CB229" s="208"/>
      <c r="CC229" s="208"/>
      <c r="CD229" s="208"/>
      <c r="CE229" s="208"/>
      <c r="CF229" s="208"/>
      <c r="CG229" s="208"/>
      <c r="CH229" s="208"/>
      <c r="CI229" s="208"/>
      <c r="CJ229" s="208"/>
      <c r="CK229" s="208"/>
      <c r="CL229" s="208"/>
      <c r="CM229" s="208"/>
      <c r="CN229" s="208"/>
      <c r="CO229" s="208"/>
      <c r="CP229" s="208"/>
      <c r="CQ229" s="208"/>
      <c r="CR229" s="208"/>
      <c r="CS229" s="208"/>
      <c r="CT229" s="208"/>
      <c r="CU229" s="208"/>
      <c r="CV229" s="208"/>
    </row>
    <row r="230" spans="1:100" s="105" customForma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41"/>
      <c r="M230" s="251"/>
      <c r="N230" s="251"/>
      <c r="O230" s="251"/>
      <c r="P230" s="251"/>
      <c r="Q230" s="248"/>
      <c r="R230" s="253"/>
      <c r="S230" s="253"/>
      <c r="T230" s="253"/>
      <c r="U230" s="253"/>
      <c r="V230" s="253"/>
      <c r="W230" s="253"/>
      <c r="X230" s="253"/>
      <c r="Y230" s="251"/>
      <c r="Z230" s="226">
        <v>42124</v>
      </c>
      <c r="AA230" s="227">
        <v>-13</v>
      </c>
      <c r="AB230" s="227">
        <v>-38.700000000000003</v>
      </c>
      <c r="AC230" s="227">
        <v>-22.9</v>
      </c>
      <c r="AD230" s="227">
        <v>-4.9000000000000004</v>
      </c>
      <c r="AE230" s="227">
        <v>-2.8</v>
      </c>
      <c r="AF230" s="227">
        <v>-0.9</v>
      </c>
      <c r="AG230" s="227">
        <v>-0.1</v>
      </c>
      <c r="AH230" s="227">
        <v>0</v>
      </c>
      <c r="AI230" s="227">
        <v>0.5</v>
      </c>
      <c r="AJ230" s="227">
        <v>-2.4</v>
      </c>
      <c r="AK230" s="227">
        <v>0.6</v>
      </c>
      <c r="AL230" s="227">
        <v>0.5</v>
      </c>
      <c r="AM230" s="227">
        <v>0.4</v>
      </c>
      <c r="AN230" s="227">
        <v>0.7</v>
      </c>
      <c r="AO230" s="227">
        <v>-1.4</v>
      </c>
      <c r="AP230" s="227">
        <v>-0.1</v>
      </c>
      <c r="AQ230" s="227">
        <v>-0.5</v>
      </c>
      <c r="AR230" s="227">
        <v>-21.3</v>
      </c>
      <c r="AS230" s="227">
        <v>-5.8</v>
      </c>
      <c r="AT230" s="227">
        <v>0.8</v>
      </c>
      <c r="AU230" s="227">
        <v>-7.3</v>
      </c>
      <c r="AV230" s="227">
        <v>-3.2</v>
      </c>
      <c r="AW230" s="227">
        <v>-3</v>
      </c>
      <c r="AX230" s="227">
        <v>-14.5</v>
      </c>
      <c r="AY230" s="227">
        <v>-3.6</v>
      </c>
      <c r="AZ230" s="227">
        <v>-2.2000000000000002</v>
      </c>
      <c r="BA230" s="227">
        <v>-1.1000000000000001</v>
      </c>
      <c r="BB230" s="227">
        <v>-0.7</v>
      </c>
      <c r="BC230" s="227">
        <v>-0.8</v>
      </c>
      <c r="BD230" s="227">
        <v>0.1</v>
      </c>
      <c r="BE230" s="227">
        <v>-1.5</v>
      </c>
      <c r="BF230" s="227">
        <v>-1.3</v>
      </c>
      <c r="BG230" s="227">
        <v>-0.5</v>
      </c>
      <c r="BH230" s="227">
        <v>-0.4</v>
      </c>
      <c r="BI230" s="227">
        <v>-9.1999999999999993</v>
      </c>
      <c r="BJ230" s="227">
        <v>-1.1000000000000001</v>
      </c>
      <c r="BK230" s="227">
        <v>-0.5</v>
      </c>
      <c r="BL230" s="227">
        <v>-2.6</v>
      </c>
      <c r="BM230" s="227">
        <v>2.4</v>
      </c>
      <c r="BN230" s="208"/>
      <c r="BO230" s="208"/>
      <c r="BP230" s="208"/>
      <c r="BQ230" s="208"/>
      <c r="BR230" s="208"/>
      <c r="BS230" s="208"/>
      <c r="BT230" s="208"/>
      <c r="BU230" s="208"/>
      <c r="BV230" s="208"/>
      <c r="BW230" s="209"/>
      <c r="BX230" s="209"/>
      <c r="BY230" s="209"/>
      <c r="BZ230" s="209"/>
      <c r="CA230" s="209"/>
      <c r="CB230" s="208"/>
      <c r="CC230" s="208"/>
      <c r="CD230" s="208"/>
      <c r="CE230" s="208"/>
      <c r="CF230" s="208"/>
      <c r="CG230" s="208"/>
      <c r="CH230" s="208"/>
      <c r="CI230" s="208"/>
      <c r="CJ230" s="208"/>
      <c r="CK230" s="208"/>
      <c r="CL230" s="208"/>
      <c r="CM230" s="208"/>
      <c r="CN230" s="208"/>
      <c r="CO230" s="208"/>
      <c r="CP230" s="208"/>
      <c r="CQ230" s="208"/>
      <c r="CR230" s="208"/>
      <c r="CS230" s="208"/>
      <c r="CT230" s="208"/>
      <c r="CU230" s="208"/>
      <c r="CV230" s="208"/>
    </row>
    <row r="231" spans="1:100" s="105" customForma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41"/>
      <c r="M231" s="251"/>
      <c r="N231" s="251"/>
      <c r="O231" s="251"/>
      <c r="P231" s="251"/>
      <c r="Q231" s="248"/>
      <c r="R231" s="253"/>
      <c r="S231" s="253"/>
      <c r="T231" s="253"/>
      <c r="U231" s="253"/>
      <c r="V231" s="253"/>
      <c r="W231" s="253"/>
      <c r="X231" s="253"/>
      <c r="Y231" s="251"/>
      <c r="Z231" s="226">
        <v>42155</v>
      </c>
      <c r="AA231" s="227">
        <v>-14</v>
      </c>
      <c r="AB231" s="227">
        <v>-36.1</v>
      </c>
      <c r="AC231" s="227">
        <v>-22.5</v>
      </c>
      <c r="AD231" s="227">
        <v>-4.5999999999999996</v>
      </c>
      <c r="AE231" s="227">
        <v>-2.8</v>
      </c>
      <c r="AF231" s="227">
        <v>-0.9</v>
      </c>
      <c r="AG231" s="227">
        <v>0.1</v>
      </c>
      <c r="AH231" s="227">
        <v>0.1</v>
      </c>
      <c r="AI231" s="227">
        <v>0.5</v>
      </c>
      <c r="AJ231" s="227">
        <v>-2.2999999999999998</v>
      </c>
      <c r="AK231" s="227">
        <v>0.6</v>
      </c>
      <c r="AL231" s="227">
        <v>0.4</v>
      </c>
      <c r="AM231" s="227">
        <v>0</v>
      </c>
      <c r="AN231" s="227">
        <v>0.5</v>
      </c>
      <c r="AO231" s="227">
        <v>-1.2</v>
      </c>
      <c r="AP231" s="227">
        <v>-0.1</v>
      </c>
      <c r="AQ231" s="227">
        <v>-0.7</v>
      </c>
      <c r="AR231" s="227">
        <v>-18.600000000000001</v>
      </c>
      <c r="AS231" s="227">
        <v>-5.0999999999999996</v>
      </c>
      <c r="AT231" s="227">
        <v>0.6</v>
      </c>
      <c r="AU231" s="227">
        <v>-5.7</v>
      </c>
      <c r="AV231" s="227">
        <v>-3</v>
      </c>
      <c r="AW231" s="227">
        <v>-3.3</v>
      </c>
      <c r="AX231" s="227">
        <v>-15.7</v>
      </c>
      <c r="AY231" s="227">
        <v>-3.9</v>
      </c>
      <c r="AZ231" s="227">
        <v>-2.4</v>
      </c>
      <c r="BA231" s="227">
        <v>-1.1000000000000001</v>
      </c>
      <c r="BB231" s="227">
        <v>-0.7</v>
      </c>
      <c r="BC231" s="227">
        <v>-1.1000000000000001</v>
      </c>
      <c r="BD231" s="227">
        <v>0.1</v>
      </c>
      <c r="BE231" s="227">
        <v>-1.6</v>
      </c>
      <c r="BF231" s="227">
        <v>-1.5</v>
      </c>
      <c r="BG231" s="227">
        <v>-0.5</v>
      </c>
      <c r="BH231" s="227">
        <v>-1</v>
      </c>
      <c r="BI231" s="227">
        <v>-9.6</v>
      </c>
      <c r="BJ231" s="227">
        <v>-1.8</v>
      </c>
      <c r="BK231" s="227">
        <v>-1.4</v>
      </c>
      <c r="BL231" s="227">
        <v>-2.2999999999999998</v>
      </c>
      <c r="BM231" s="227">
        <v>2.1</v>
      </c>
      <c r="BN231" s="208"/>
      <c r="BO231" s="208"/>
      <c r="BP231" s="208"/>
      <c r="BQ231" s="208"/>
      <c r="BR231" s="208"/>
      <c r="BS231" s="208"/>
      <c r="BT231" s="208"/>
      <c r="BU231" s="208"/>
      <c r="BV231" s="208"/>
      <c r="BW231" s="209"/>
      <c r="BX231" s="209"/>
      <c r="BY231" s="209"/>
      <c r="BZ231" s="209"/>
      <c r="CA231" s="209"/>
      <c r="CB231" s="208"/>
      <c r="CC231" s="208"/>
      <c r="CD231" s="208"/>
      <c r="CE231" s="208"/>
      <c r="CF231" s="208"/>
      <c r="CG231" s="208"/>
      <c r="CH231" s="208"/>
      <c r="CI231" s="208"/>
      <c r="CJ231" s="208"/>
      <c r="CK231" s="208"/>
      <c r="CL231" s="208"/>
      <c r="CM231" s="208"/>
      <c r="CN231" s="208"/>
      <c r="CO231" s="208"/>
      <c r="CP231" s="208"/>
      <c r="CQ231" s="208"/>
      <c r="CR231" s="208"/>
      <c r="CS231" s="208"/>
      <c r="CT231" s="208"/>
      <c r="CU231" s="208"/>
      <c r="CV231" s="208"/>
    </row>
    <row r="232" spans="1:100" s="105" customForma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41"/>
      <c r="M232" s="251"/>
      <c r="N232" s="251"/>
      <c r="O232" s="251"/>
      <c r="P232" s="251"/>
      <c r="Q232" s="248"/>
      <c r="R232" s="253"/>
      <c r="S232" s="253"/>
      <c r="T232" s="253"/>
      <c r="U232" s="253"/>
      <c r="V232" s="253"/>
      <c r="W232" s="253"/>
      <c r="X232" s="253"/>
      <c r="Y232" s="251"/>
      <c r="Z232" s="226">
        <v>42185</v>
      </c>
      <c r="AA232" s="227">
        <v>-15.4</v>
      </c>
      <c r="AB232" s="227">
        <v>-32.4</v>
      </c>
      <c r="AC232" s="227">
        <v>-20.100000000000001</v>
      </c>
      <c r="AD232" s="227">
        <v>-4.7</v>
      </c>
      <c r="AE232" s="227">
        <v>-2.6</v>
      </c>
      <c r="AF232" s="227">
        <v>-1.2</v>
      </c>
      <c r="AG232" s="227">
        <v>0</v>
      </c>
      <c r="AH232" s="227">
        <v>-0.2</v>
      </c>
      <c r="AI232" s="227">
        <v>0.5</v>
      </c>
      <c r="AJ232" s="227">
        <v>-2.2999999999999998</v>
      </c>
      <c r="AK232" s="227">
        <v>0.7</v>
      </c>
      <c r="AL232" s="227">
        <v>0.2</v>
      </c>
      <c r="AM232" s="227">
        <v>-0.3</v>
      </c>
      <c r="AN232" s="227">
        <v>0.4</v>
      </c>
      <c r="AO232" s="227">
        <v>-1.2</v>
      </c>
      <c r="AP232" s="227">
        <v>-0.4</v>
      </c>
      <c r="AQ232" s="227">
        <v>-0.9</v>
      </c>
      <c r="AR232" s="227">
        <v>-18.8</v>
      </c>
      <c r="AS232" s="227">
        <v>-5</v>
      </c>
      <c r="AT232" s="227">
        <v>0.5</v>
      </c>
      <c r="AU232" s="227">
        <v>-8.1999999999999993</v>
      </c>
      <c r="AV232" s="227">
        <v>-3.1</v>
      </c>
      <c r="AW232" s="227">
        <v>-3.5</v>
      </c>
      <c r="AX232" s="227">
        <v>-16.7</v>
      </c>
      <c r="AY232" s="227">
        <v>-5.9</v>
      </c>
      <c r="AZ232" s="227">
        <v>-2.6</v>
      </c>
      <c r="BA232" s="227">
        <v>-1.1000000000000001</v>
      </c>
      <c r="BB232" s="227">
        <v>-0.7</v>
      </c>
      <c r="BC232" s="227">
        <v>-0.9</v>
      </c>
      <c r="BD232" s="227">
        <v>-0.2</v>
      </c>
      <c r="BE232" s="227">
        <v>-1.6</v>
      </c>
      <c r="BF232" s="227">
        <v>-1.4</v>
      </c>
      <c r="BG232" s="227">
        <v>-0.6</v>
      </c>
      <c r="BH232" s="227">
        <v>-0.7</v>
      </c>
      <c r="BI232" s="227">
        <v>-8.6</v>
      </c>
      <c r="BJ232" s="227">
        <v>-2.1</v>
      </c>
      <c r="BK232" s="227">
        <v>-1.7</v>
      </c>
      <c r="BL232" s="227">
        <v>-2.8</v>
      </c>
      <c r="BM232" s="227">
        <v>2.5</v>
      </c>
      <c r="BN232" s="208"/>
      <c r="BO232" s="208"/>
      <c r="BP232" s="208"/>
      <c r="BQ232" s="208"/>
      <c r="BR232" s="208"/>
      <c r="BS232" s="208"/>
      <c r="BT232" s="208"/>
      <c r="BU232" s="208"/>
      <c r="BV232" s="208"/>
      <c r="BW232" s="209"/>
      <c r="BX232" s="209"/>
      <c r="BY232" s="209"/>
      <c r="BZ232" s="209"/>
      <c r="CA232" s="209"/>
      <c r="CB232" s="208"/>
      <c r="CC232" s="208"/>
      <c r="CD232" s="208"/>
      <c r="CE232" s="208"/>
      <c r="CF232" s="208"/>
      <c r="CG232" s="208"/>
      <c r="CH232" s="208"/>
      <c r="CI232" s="208"/>
      <c r="CJ232" s="208"/>
      <c r="CK232" s="208"/>
      <c r="CL232" s="208"/>
      <c r="CM232" s="208"/>
      <c r="CN232" s="208"/>
      <c r="CO232" s="208"/>
      <c r="CP232" s="208"/>
      <c r="CQ232" s="208"/>
      <c r="CR232" s="208"/>
      <c r="CS232" s="208"/>
      <c r="CT232" s="208"/>
      <c r="CU232" s="208"/>
      <c r="CV232" s="208"/>
    </row>
    <row r="233" spans="1:100" s="105" customForma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41"/>
      <c r="M233" s="251"/>
      <c r="N233" s="251"/>
      <c r="O233" s="251"/>
      <c r="P233" s="251"/>
      <c r="Q233" s="248"/>
      <c r="R233" s="253"/>
      <c r="S233" s="253"/>
      <c r="T233" s="253"/>
      <c r="U233" s="253"/>
      <c r="V233" s="253"/>
      <c r="W233" s="253"/>
      <c r="X233" s="253"/>
      <c r="Y233" s="251"/>
      <c r="Z233" s="226">
        <v>42216</v>
      </c>
      <c r="AA233" s="227">
        <v>-15.1</v>
      </c>
      <c r="AB233" s="227">
        <v>-34.6</v>
      </c>
      <c r="AC233" s="227">
        <v>-20.100000000000001</v>
      </c>
      <c r="AD233" s="227">
        <v>-7.7</v>
      </c>
      <c r="AE233" s="227">
        <v>-2.2999999999999998</v>
      </c>
      <c r="AF233" s="227">
        <v>-1</v>
      </c>
      <c r="AG233" s="227">
        <v>0</v>
      </c>
      <c r="AH233" s="227">
        <v>-0.2</v>
      </c>
      <c r="AI233" s="227">
        <v>0.5</v>
      </c>
      <c r="AJ233" s="227">
        <v>-2.5</v>
      </c>
      <c r="AK233" s="227">
        <v>0.7</v>
      </c>
      <c r="AL233" s="227">
        <v>0.2</v>
      </c>
      <c r="AM233" s="227">
        <v>-0.3</v>
      </c>
      <c r="AN233" s="227">
        <v>0.4</v>
      </c>
      <c r="AO233" s="227">
        <v>-1.3</v>
      </c>
      <c r="AP233" s="227">
        <v>-0.4</v>
      </c>
      <c r="AQ233" s="227">
        <v>-1.4</v>
      </c>
      <c r="AR233" s="227">
        <v>-21</v>
      </c>
      <c r="AS233" s="227">
        <v>-5.8</v>
      </c>
      <c r="AT233" s="227">
        <v>0.4</v>
      </c>
      <c r="AU233" s="227">
        <v>-10.4</v>
      </c>
      <c r="AV233" s="227">
        <v>-3.1</v>
      </c>
      <c r="AW233" s="227">
        <v>-3.6</v>
      </c>
      <c r="AX233" s="227">
        <v>-18.3</v>
      </c>
      <c r="AY233" s="227">
        <v>-8.5</v>
      </c>
      <c r="AZ233" s="227">
        <v>-3</v>
      </c>
      <c r="BA233" s="227">
        <v>-1.3</v>
      </c>
      <c r="BB233" s="227">
        <v>-0.8</v>
      </c>
      <c r="BC233" s="227">
        <v>-1.1000000000000001</v>
      </c>
      <c r="BD233" s="227">
        <v>-0.3</v>
      </c>
      <c r="BE233" s="227">
        <v>-2</v>
      </c>
      <c r="BF233" s="227">
        <v>-1.6</v>
      </c>
      <c r="BG233" s="227">
        <v>-0.8</v>
      </c>
      <c r="BH233" s="227">
        <v>-1.5</v>
      </c>
      <c r="BI233" s="227">
        <v>-11.5</v>
      </c>
      <c r="BJ233" s="227">
        <v>-1.8</v>
      </c>
      <c r="BK233" s="227">
        <v>-2</v>
      </c>
      <c r="BL233" s="227">
        <v>-2.7</v>
      </c>
      <c r="BM233" s="227">
        <v>2.4</v>
      </c>
      <c r="BN233" s="208"/>
      <c r="BO233" s="208"/>
      <c r="BP233" s="208"/>
      <c r="BQ233" s="208"/>
      <c r="BR233" s="208"/>
      <c r="BS233" s="208"/>
      <c r="BT233" s="208"/>
      <c r="BU233" s="208"/>
      <c r="BV233" s="208"/>
      <c r="BW233" s="209"/>
      <c r="BX233" s="209"/>
      <c r="BY233" s="209"/>
      <c r="BZ233" s="209"/>
      <c r="CA233" s="209"/>
      <c r="CB233" s="208"/>
      <c r="CC233" s="208"/>
      <c r="CD233" s="208"/>
      <c r="CE233" s="208"/>
      <c r="CF233" s="208"/>
      <c r="CG233" s="208"/>
      <c r="CH233" s="208"/>
      <c r="CI233" s="208"/>
      <c r="CJ233" s="208"/>
      <c r="CK233" s="208"/>
      <c r="CL233" s="208"/>
      <c r="CM233" s="208"/>
      <c r="CN233" s="208"/>
      <c r="CO233" s="208"/>
      <c r="CP233" s="208"/>
      <c r="CQ233" s="208"/>
      <c r="CR233" s="208"/>
      <c r="CS233" s="208"/>
      <c r="CT233" s="208"/>
      <c r="CU233" s="208"/>
      <c r="CV233" s="208"/>
    </row>
    <row r="234" spans="1:100" s="105" customForma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41"/>
      <c r="M234" s="251"/>
      <c r="N234" s="251"/>
      <c r="O234" s="251"/>
      <c r="P234" s="251"/>
      <c r="Q234" s="248"/>
      <c r="R234" s="253"/>
      <c r="S234" s="253"/>
      <c r="T234" s="253"/>
      <c r="U234" s="253"/>
      <c r="V234" s="253"/>
      <c r="W234" s="253"/>
      <c r="X234" s="253"/>
      <c r="Y234" s="251"/>
      <c r="Z234" s="226">
        <v>42247</v>
      </c>
      <c r="AA234" s="227">
        <v>-15.6</v>
      </c>
      <c r="AB234" s="227">
        <v>-37.9</v>
      </c>
      <c r="AC234" s="227">
        <v>-20.399999999999999</v>
      </c>
      <c r="AD234" s="227">
        <v>-10.3</v>
      </c>
      <c r="AE234" s="227">
        <v>-2.8</v>
      </c>
      <c r="AF234" s="227">
        <v>-1.2</v>
      </c>
      <c r="AG234" s="227">
        <v>0.1</v>
      </c>
      <c r="AH234" s="227">
        <v>-0.3</v>
      </c>
      <c r="AI234" s="227">
        <v>0.5</v>
      </c>
      <c r="AJ234" s="227">
        <v>-2.5</v>
      </c>
      <c r="AK234" s="227">
        <v>0.7</v>
      </c>
      <c r="AL234" s="227">
        <v>0.5</v>
      </c>
      <c r="AM234" s="227">
        <v>-0.6</v>
      </c>
      <c r="AN234" s="227">
        <v>0.4</v>
      </c>
      <c r="AO234" s="227">
        <v>-1.4</v>
      </c>
      <c r="AP234" s="227">
        <v>-0.5</v>
      </c>
      <c r="AQ234" s="227">
        <v>-1.4</v>
      </c>
      <c r="AR234" s="227">
        <v>-24.3</v>
      </c>
      <c r="AS234" s="227">
        <v>-7.4</v>
      </c>
      <c r="AT234" s="227">
        <v>0.4</v>
      </c>
      <c r="AU234" s="227">
        <v>-11.7</v>
      </c>
      <c r="AV234" s="227">
        <v>-3.3</v>
      </c>
      <c r="AW234" s="227">
        <v>-3.8</v>
      </c>
      <c r="AX234" s="227">
        <v>-18.8</v>
      </c>
      <c r="AY234" s="227">
        <v>-11</v>
      </c>
      <c r="AZ234" s="227">
        <v>-3.3</v>
      </c>
      <c r="BA234" s="227">
        <v>-1.3</v>
      </c>
      <c r="BB234" s="227">
        <v>-1</v>
      </c>
      <c r="BC234" s="227">
        <v>-1.2</v>
      </c>
      <c r="BD234" s="227">
        <v>-0.4</v>
      </c>
      <c r="BE234" s="227">
        <v>-2.2999999999999998</v>
      </c>
      <c r="BF234" s="227">
        <v>-1.9</v>
      </c>
      <c r="BG234" s="227">
        <v>-0.9</v>
      </c>
      <c r="BH234" s="227">
        <v>-1.9</v>
      </c>
      <c r="BI234" s="227">
        <v>-12</v>
      </c>
      <c r="BJ234" s="227">
        <v>-2.2000000000000002</v>
      </c>
      <c r="BK234" s="227">
        <v>-2</v>
      </c>
      <c r="BL234" s="227">
        <v>-2.8</v>
      </c>
      <c r="BM234" s="227">
        <v>2.2999999999999998</v>
      </c>
      <c r="BN234" s="208"/>
      <c r="BO234" s="208"/>
      <c r="BP234" s="208"/>
      <c r="BQ234" s="208"/>
      <c r="BR234" s="208"/>
      <c r="BS234" s="208"/>
      <c r="BT234" s="208"/>
      <c r="BU234" s="208"/>
      <c r="BV234" s="208"/>
      <c r="BW234" s="209"/>
      <c r="BX234" s="209"/>
      <c r="BY234" s="209"/>
      <c r="BZ234" s="209"/>
      <c r="CA234" s="209"/>
      <c r="CB234" s="208"/>
      <c r="CC234" s="208"/>
      <c r="CD234" s="208"/>
      <c r="CE234" s="208"/>
      <c r="CF234" s="208"/>
      <c r="CG234" s="208"/>
      <c r="CH234" s="208"/>
      <c r="CI234" s="208"/>
      <c r="CJ234" s="208"/>
      <c r="CK234" s="208"/>
      <c r="CL234" s="208"/>
      <c r="CM234" s="208"/>
      <c r="CN234" s="208"/>
      <c r="CO234" s="208"/>
      <c r="CP234" s="208"/>
      <c r="CQ234" s="208"/>
      <c r="CR234" s="208"/>
      <c r="CS234" s="208"/>
      <c r="CT234" s="208"/>
      <c r="CU234" s="208"/>
      <c r="CV234" s="208"/>
    </row>
    <row r="235" spans="1:100" s="105" customForma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41"/>
      <c r="M235" s="251"/>
      <c r="N235" s="251"/>
      <c r="O235" s="251"/>
      <c r="P235" s="251"/>
      <c r="Q235" s="248"/>
      <c r="R235" s="251"/>
      <c r="S235" s="251"/>
      <c r="T235" s="251"/>
      <c r="U235" s="251"/>
      <c r="V235" s="251"/>
      <c r="W235" s="251"/>
      <c r="X235" s="251"/>
      <c r="Y235" s="251"/>
      <c r="Z235" s="226">
        <v>42277</v>
      </c>
      <c r="AA235" s="227">
        <v>-15.4</v>
      </c>
      <c r="AB235" s="227">
        <v>-40.6</v>
      </c>
      <c r="AC235" s="227">
        <v>-19.899999999999999</v>
      </c>
      <c r="AD235" s="227">
        <v>-10</v>
      </c>
      <c r="AE235" s="227">
        <v>-2.4</v>
      </c>
      <c r="AF235" s="227">
        <v>-1.5</v>
      </c>
      <c r="AG235" s="227">
        <v>-0.2</v>
      </c>
      <c r="AH235" s="227">
        <v>-0.3</v>
      </c>
      <c r="AI235" s="227">
        <v>0.5</v>
      </c>
      <c r="AJ235" s="227">
        <v>-2.5</v>
      </c>
      <c r="AK235" s="227">
        <v>0.9</v>
      </c>
      <c r="AL235" s="227">
        <v>1.1000000000000001</v>
      </c>
      <c r="AM235" s="227">
        <v>-0.5</v>
      </c>
      <c r="AN235" s="227">
        <v>0.7</v>
      </c>
      <c r="AO235" s="227">
        <v>-1.2</v>
      </c>
      <c r="AP235" s="227">
        <v>-0.7</v>
      </c>
      <c r="AQ235" s="227">
        <v>-0.5</v>
      </c>
      <c r="AR235" s="227">
        <v>-24.5</v>
      </c>
      <c r="AS235" s="227">
        <v>-8.3000000000000007</v>
      </c>
      <c r="AT235" s="227">
        <v>0.3</v>
      </c>
      <c r="AU235" s="227">
        <v>-11.4</v>
      </c>
      <c r="AV235" s="227">
        <v>-3.5</v>
      </c>
      <c r="AW235" s="227">
        <v>-4</v>
      </c>
      <c r="AX235" s="227">
        <v>-18.7</v>
      </c>
      <c r="AY235" s="227">
        <v>-11.5</v>
      </c>
      <c r="AZ235" s="227">
        <v>-3.4</v>
      </c>
      <c r="BA235" s="227">
        <v>-1.2</v>
      </c>
      <c r="BB235" s="227">
        <v>-0.9</v>
      </c>
      <c r="BC235" s="227">
        <v>-1</v>
      </c>
      <c r="BD235" s="227">
        <v>-0.4</v>
      </c>
      <c r="BE235" s="227">
        <v>-2.2999999999999998</v>
      </c>
      <c r="BF235" s="227">
        <v>-1.4</v>
      </c>
      <c r="BG235" s="227">
        <v>-0.8</v>
      </c>
      <c r="BH235" s="227">
        <v>-2</v>
      </c>
      <c r="BI235" s="227">
        <v>-12.3</v>
      </c>
      <c r="BJ235" s="227">
        <v>-1.7</v>
      </c>
      <c r="BK235" s="227">
        <v>-2</v>
      </c>
      <c r="BL235" s="227">
        <v>-3.7</v>
      </c>
      <c r="BM235" s="227">
        <v>2.1</v>
      </c>
      <c r="BN235" s="208"/>
      <c r="BO235" s="208"/>
      <c r="BP235" s="208"/>
      <c r="BQ235" s="208"/>
      <c r="BR235" s="208"/>
      <c r="BS235" s="208"/>
      <c r="BT235" s="208"/>
      <c r="BU235" s="208"/>
      <c r="BV235" s="208"/>
      <c r="BW235" s="209"/>
      <c r="BX235" s="209"/>
      <c r="BY235" s="209"/>
      <c r="BZ235" s="209"/>
      <c r="CA235" s="209"/>
      <c r="CB235" s="208"/>
      <c r="CC235" s="208"/>
      <c r="CD235" s="208"/>
      <c r="CE235" s="208"/>
      <c r="CF235" s="208"/>
      <c r="CG235" s="208"/>
      <c r="CH235" s="208"/>
      <c r="CI235" s="208"/>
      <c r="CJ235" s="208"/>
      <c r="CK235" s="208"/>
      <c r="CL235" s="208"/>
      <c r="CM235" s="208"/>
      <c r="CN235" s="208"/>
      <c r="CO235" s="208"/>
      <c r="CP235" s="208"/>
      <c r="CQ235" s="208"/>
      <c r="CR235" s="208"/>
      <c r="CS235" s="208"/>
      <c r="CT235" s="208"/>
      <c r="CU235" s="208"/>
      <c r="CV235" s="208"/>
    </row>
    <row r="236" spans="1:100" s="105" customForma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41"/>
      <c r="M236" s="251"/>
      <c r="N236" s="251"/>
      <c r="O236" s="251"/>
      <c r="P236" s="251"/>
      <c r="Q236" s="248"/>
      <c r="R236" s="251"/>
      <c r="S236" s="251"/>
      <c r="T236" s="251"/>
      <c r="U236" s="251"/>
      <c r="V236" s="251"/>
      <c r="W236" s="251"/>
      <c r="X236" s="251"/>
      <c r="Y236" s="251"/>
      <c r="Z236" s="226">
        <v>42308</v>
      </c>
      <c r="AA236" s="227">
        <v>-15.8</v>
      </c>
      <c r="AB236" s="227">
        <v>-39.9</v>
      </c>
      <c r="AC236" s="227">
        <v>-18.5</v>
      </c>
      <c r="AD236" s="227">
        <v>-9.8000000000000007</v>
      </c>
      <c r="AE236" s="227">
        <v>-2.6</v>
      </c>
      <c r="AF236" s="227">
        <v>-1.8</v>
      </c>
      <c r="AG236" s="227">
        <v>-0.3</v>
      </c>
      <c r="AH236" s="227">
        <v>-0.5</v>
      </c>
      <c r="AI236" s="227">
        <v>0.4</v>
      </c>
      <c r="AJ236" s="227">
        <v>-2.2999999999999998</v>
      </c>
      <c r="AK236" s="227">
        <v>0.9</v>
      </c>
      <c r="AL236" s="227">
        <v>1</v>
      </c>
      <c r="AM236" s="227">
        <v>-0.7</v>
      </c>
      <c r="AN236" s="227">
        <v>0.6</v>
      </c>
      <c r="AO236" s="227">
        <v>-1.1000000000000001</v>
      </c>
      <c r="AP236" s="227">
        <v>-0.6</v>
      </c>
      <c r="AQ236" s="227">
        <v>-0.3</v>
      </c>
      <c r="AR236" s="227">
        <v>-22.5</v>
      </c>
      <c r="AS236" s="227">
        <v>-8.3000000000000007</v>
      </c>
      <c r="AT236" s="227">
        <v>0.1</v>
      </c>
      <c r="AU236" s="227">
        <v>-10.9</v>
      </c>
      <c r="AV236" s="227">
        <v>-3.7</v>
      </c>
      <c r="AW236" s="227">
        <v>-4.3</v>
      </c>
      <c r="AX236" s="227">
        <v>-19.100000000000001</v>
      </c>
      <c r="AY236" s="227">
        <v>-11.3</v>
      </c>
      <c r="AZ236" s="227">
        <v>-3.6</v>
      </c>
      <c r="BA236" s="227">
        <v>-1.3</v>
      </c>
      <c r="BB236" s="227">
        <v>-1</v>
      </c>
      <c r="BC236" s="227">
        <v>-1.1000000000000001</v>
      </c>
      <c r="BD236" s="227">
        <v>-0.3</v>
      </c>
      <c r="BE236" s="227">
        <v>-2.4</v>
      </c>
      <c r="BF236" s="227">
        <v>-1.5</v>
      </c>
      <c r="BG236" s="227">
        <v>-0.9</v>
      </c>
      <c r="BH236" s="227">
        <v>-1.5</v>
      </c>
      <c r="BI236" s="227">
        <v>-13.2</v>
      </c>
      <c r="BJ236" s="227">
        <v>-1.6</v>
      </c>
      <c r="BK236" s="227">
        <v>-1.7</v>
      </c>
      <c r="BL236" s="227">
        <v>-4</v>
      </c>
      <c r="BM236" s="227">
        <v>2</v>
      </c>
      <c r="BN236" s="208"/>
      <c r="BO236" s="208"/>
      <c r="BP236" s="208"/>
      <c r="BQ236" s="208"/>
      <c r="BR236" s="208"/>
      <c r="BS236" s="208"/>
      <c r="BT236" s="208"/>
      <c r="BU236" s="208"/>
      <c r="BV236" s="208"/>
      <c r="BW236" s="209"/>
      <c r="BX236" s="209"/>
      <c r="BY236" s="209"/>
      <c r="BZ236" s="209"/>
      <c r="CA236" s="209"/>
      <c r="CB236" s="208"/>
      <c r="CC236" s="208"/>
      <c r="CD236" s="208"/>
      <c r="CE236" s="208"/>
      <c r="CF236" s="208"/>
      <c r="CG236" s="208"/>
      <c r="CH236" s="208"/>
      <c r="CI236" s="208"/>
      <c r="CJ236" s="208"/>
      <c r="CK236" s="208"/>
      <c r="CL236" s="208"/>
      <c r="CM236" s="208"/>
      <c r="CN236" s="208"/>
      <c r="CO236" s="208"/>
      <c r="CP236" s="208"/>
      <c r="CQ236" s="208"/>
      <c r="CR236" s="208"/>
      <c r="CS236" s="208"/>
      <c r="CT236" s="208"/>
      <c r="CU236" s="208"/>
      <c r="CV236" s="208"/>
    </row>
    <row r="237" spans="1:100" s="105" customForma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41"/>
      <c r="M237" s="251"/>
      <c r="N237" s="251"/>
      <c r="O237" s="251"/>
      <c r="P237" s="251"/>
      <c r="Q237" s="248"/>
      <c r="R237" s="251"/>
      <c r="S237" s="251"/>
      <c r="T237" s="251"/>
      <c r="U237" s="251"/>
      <c r="V237" s="251"/>
      <c r="W237" s="251"/>
      <c r="X237" s="251"/>
      <c r="Y237" s="251"/>
      <c r="Z237" s="226">
        <v>42338</v>
      </c>
      <c r="AA237" s="227">
        <v>-16.8</v>
      </c>
      <c r="AB237" s="227">
        <v>-36.5</v>
      </c>
      <c r="AC237" s="227">
        <v>-18</v>
      </c>
      <c r="AD237" s="227">
        <v>-10.4</v>
      </c>
      <c r="AE237" s="227">
        <v>-2.5</v>
      </c>
      <c r="AF237" s="227">
        <v>-2.1</v>
      </c>
      <c r="AG237" s="227">
        <v>-0.4</v>
      </c>
      <c r="AH237" s="227">
        <v>-0.4</v>
      </c>
      <c r="AI237" s="227">
        <v>0.4</v>
      </c>
      <c r="AJ237" s="227">
        <v>-2.2000000000000002</v>
      </c>
      <c r="AK237" s="227">
        <v>0.8</v>
      </c>
      <c r="AL237" s="227">
        <v>0.9</v>
      </c>
      <c r="AM237" s="227">
        <v>-0.8</v>
      </c>
      <c r="AN237" s="227">
        <v>0.4</v>
      </c>
      <c r="AO237" s="227">
        <v>-1.2</v>
      </c>
      <c r="AP237" s="227">
        <v>-0.7</v>
      </c>
      <c r="AQ237" s="227">
        <v>0</v>
      </c>
      <c r="AR237" s="227">
        <v>-20.6</v>
      </c>
      <c r="AS237" s="227">
        <v>-7.9</v>
      </c>
      <c r="AT237" s="227">
        <v>0.3</v>
      </c>
      <c r="AU237" s="227">
        <v>-10.7</v>
      </c>
      <c r="AV237" s="227">
        <v>-3.9</v>
      </c>
      <c r="AW237" s="227">
        <v>-4.3</v>
      </c>
      <c r="AX237" s="227">
        <v>-19.899999999999999</v>
      </c>
      <c r="AY237" s="227">
        <v>-13.5</v>
      </c>
      <c r="AZ237" s="227">
        <v>-4</v>
      </c>
      <c r="BA237" s="227">
        <v>-1.4</v>
      </c>
      <c r="BB237" s="227">
        <v>-1.1000000000000001</v>
      </c>
      <c r="BC237" s="227">
        <v>-1.1000000000000001</v>
      </c>
      <c r="BD237" s="227">
        <v>-0.5</v>
      </c>
      <c r="BE237" s="227">
        <v>-2.6</v>
      </c>
      <c r="BF237" s="227">
        <v>-1.6</v>
      </c>
      <c r="BG237" s="227">
        <v>-0.9</v>
      </c>
      <c r="BH237" s="227">
        <v>-1.6</v>
      </c>
      <c r="BI237" s="227">
        <v>-14.9</v>
      </c>
      <c r="BJ237" s="227">
        <v>-1.4</v>
      </c>
      <c r="BK237" s="227">
        <v>-1.8</v>
      </c>
      <c r="BL237" s="227">
        <v>-3.3</v>
      </c>
      <c r="BM237" s="227">
        <v>2</v>
      </c>
      <c r="BN237" s="208"/>
      <c r="BO237" s="208"/>
      <c r="BP237" s="208"/>
      <c r="BQ237" s="208"/>
      <c r="BR237" s="208"/>
      <c r="BS237" s="208"/>
      <c r="BT237" s="208"/>
      <c r="BU237" s="208"/>
      <c r="BV237" s="208"/>
      <c r="BW237" s="209"/>
      <c r="BX237" s="209"/>
      <c r="BY237" s="209"/>
      <c r="BZ237" s="209"/>
      <c r="CA237" s="209"/>
      <c r="CB237" s="208"/>
      <c r="CC237" s="208"/>
      <c r="CD237" s="208"/>
      <c r="CE237" s="208"/>
      <c r="CF237" s="208"/>
      <c r="CG237" s="208"/>
      <c r="CH237" s="208"/>
      <c r="CI237" s="208"/>
      <c r="CJ237" s="208"/>
      <c r="CK237" s="208"/>
      <c r="CL237" s="208"/>
      <c r="CM237" s="208"/>
      <c r="CN237" s="208"/>
      <c r="CO237" s="208"/>
      <c r="CP237" s="208"/>
      <c r="CQ237" s="208"/>
      <c r="CR237" s="208"/>
      <c r="CS237" s="208"/>
      <c r="CT237" s="208"/>
      <c r="CU237" s="208"/>
      <c r="CV237" s="208"/>
    </row>
    <row r="238" spans="1:100" s="105" customForma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41"/>
      <c r="M238" s="251"/>
      <c r="N238" s="251"/>
      <c r="O238" s="251"/>
      <c r="P238" s="251"/>
      <c r="Q238" s="248"/>
      <c r="R238" s="251"/>
      <c r="S238" s="251"/>
      <c r="T238" s="251"/>
      <c r="U238" s="251"/>
      <c r="V238" s="251"/>
      <c r="W238" s="251"/>
      <c r="X238" s="251"/>
      <c r="Y238" s="251"/>
      <c r="Z238" s="226">
        <v>42369</v>
      </c>
      <c r="AA238" s="227">
        <v>-17.2</v>
      </c>
      <c r="AB238" s="227">
        <v>-37.299999999999997</v>
      </c>
      <c r="AC238" s="227">
        <v>-17.600000000000001</v>
      </c>
      <c r="AD238" s="227">
        <v>-10.5</v>
      </c>
      <c r="AE238" s="227">
        <v>-2.8</v>
      </c>
      <c r="AF238" s="227">
        <v>-1.6</v>
      </c>
      <c r="AG238" s="227">
        <v>-0.3</v>
      </c>
      <c r="AH238" s="227">
        <v>-0.5</v>
      </c>
      <c r="AI238" s="227">
        <v>0.2</v>
      </c>
      <c r="AJ238" s="227">
        <v>-2.2000000000000002</v>
      </c>
      <c r="AK238" s="227">
        <v>0.6</v>
      </c>
      <c r="AL238" s="227">
        <v>1</v>
      </c>
      <c r="AM238" s="227">
        <v>-1</v>
      </c>
      <c r="AN238" s="227">
        <v>0.6</v>
      </c>
      <c r="AO238" s="227">
        <v>-1.1000000000000001</v>
      </c>
      <c r="AP238" s="227">
        <v>-0.7</v>
      </c>
      <c r="AQ238" s="227">
        <v>-0.1</v>
      </c>
      <c r="AR238" s="227">
        <v>-18.7</v>
      </c>
      <c r="AS238" s="227">
        <v>-6.9</v>
      </c>
      <c r="AT238" s="227">
        <v>0</v>
      </c>
      <c r="AU238" s="227">
        <v>-10.8</v>
      </c>
      <c r="AV238" s="227">
        <v>-3.6</v>
      </c>
      <c r="AW238" s="227">
        <v>-4.2</v>
      </c>
      <c r="AX238" s="227">
        <v>-20.8</v>
      </c>
      <c r="AY238" s="227">
        <v>-13.9</v>
      </c>
      <c r="AZ238" s="227">
        <v>-4.2</v>
      </c>
      <c r="BA238" s="227">
        <v>-1.4</v>
      </c>
      <c r="BB238" s="227">
        <v>-1.3</v>
      </c>
      <c r="BC238" s="227">
        <v>-1.2</v>
      </c>
      <c r="BD238" s="227">
        <v>-0.5</v>
      </c>
      <c r="BE238" s="227">
        <v>-2.8</v>
      </c>
      <c r="BF238" s="227">
        <v>-1.9</v>
      </c>
      <c r="BG238" s="227">
        <v>-0.8</v>
      </c>
      <c r="BH238" s="227">
        <v>-1.6</v>
      </c>
      <c r="BI238" s="227">
        <v>-16.3</v>
      </c>
      <c r="BJ238" s="227">
        <v>-1.7</v>
      </c>
      <c r="BK238" s="227">
        <v>-1.9</v>
      </c>
      <c r="BL238" s="227">
        <v>-5.2</v>
      </c>
      <c r="BM238" s="227">
        <v>1.8</v>
      </c>
      <c r="BN238" s="208"/>
      <c r="BO238" s="208"/>
      <c r="BP238" s="208"/>
      <c r="BQ238" s="208"/>
      <c r="BR238" s="208"/>
      <c r="BS238" s="208"/>
      <c r="BT238" s="208"/>
      <c r="BU238" s="208"/>
      <c r="BV238" s="208"/>
      <c r="BW238" s="209"/>
      <c r="BX238" s="209"/>
      <c r="BY238" s="209"/>
      <c r="BZ238" s="209"/>
      <c r="CA238" s="209"/>
      <c r="CB238" s="208"/>
      <c r="CC238" s="208"/>
      <c r="CD238" s="208"/>
      <c r="CE238" s="208"/>
      <c r="CF238" s="208"/>
      <c r="CG238" s="208"/>
      <c r="CH238" s="208"/>
      <c r="CI238" s="208"/>
      <c r="CJ238" s="208"/>
      <c r="CK238" s="208"/>
      <c r="CL238" s="208"/>
      <c r="CM238" s="208"/>
      <c r="CN238" s="208"/>
      <c r="CO238" s="208"/>
      <c r="CP238" s="208"/>
      <c r="CQ238" s="208"/>
      <c r="CR238" s="208"/>
      <c r="CS238" s="208"/>
      <c r="CT238" s="208"/>
      <c r="CU238" s="208"/>
      <c r="CV238" s="208"/>
    </row>
    <row r="239" spans="1:100" s="105" customForma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41"/>
      <c r="M239" s="251"/>
      <c r="N239" s="251"/>
      <c r="O239" s="251"/>
      <c r="P239" s="251"/>
      <c r="Q239" s="248"/>
      <c r="R239" s="251"/>
      <c r="S239" s="251"/>
      <c r="T239" s="251"/>
      <c r="U239" s="251"/>
      <c r="V239" s="251"/>
      <c r="W239" s="251"/>
      <c r="X239" s="251"/>
      <c r="Y239" s="251"/>
      <c r="Z239" s="226">
        <v>42400</v>
      </c>
      <c r="AA239" s="227">
        <v>-17.8</v>
      </c>
      <c r="AB239" s="227">
        <v>-38.299999999999997</v>
      </c>
      <c r="AC239" s="227">
        <v>-18.899999999999999</v>
      </c>
      <c r="AD239" s="227">
        <v>-10.1</v>
      </c>
      <c r="AE239" s="227">
        <v>-1.7</v>
      </c>
      <c r="AF239" s="227">
        <v>-1</v>
      </c>
      <c r="AG239" s="227">
        <v>-0.2</v>
      </c>
      <c r="AH239" s="227">
        <v>-0.5</v>
      </c>
      <c r="AI239" s="227">
        <v>0.1</v>
      </c>
      <c r="AJ239" s="227">
        <v>-2.9</v>
      </c>
      <c r="AK239" s="227">
        <v>0.5</v>
      </c>
      <c r="AL239" s="227">
        <v>1.1242000000000001</v>
      </c>
      <c r="AM239" s="227">
        <v>-0.7</v>
      </c>
      <c r="AN239" s="227">
        <v>0.76</v>
      </c>
      <c r="AO239" s="227">
        <v>-1</v>
      </c>
      <c r="AP239" s="227">
        <v>-0.9</v>
      </c>
      <c r="AQ239" s="227">
        <v>-0.56000000000000005</v>
      </c>
      <c r="AR239" s="227">
        <v>-13.5</v>
      </c>
      <c r="AS239" s="227">
        <v>-6.3</v>
      </c>
      <c r="AT239" s="227">
        <v>0.3</v>
      </c>
      <c r="AU239" s="227">
        <v>-9.6999999999999993</v>
      </c>
      <c r="AV239" s="227">
        <v>-3</v>
      </c>
      <c r="AW239" s="227">
        <v>-4.2</v>
      </c>
      <c r="AX239" s="227">
        <v>-19</v>
      </c>
      <c r="AY239" s="227">
        <v>-12.1</v>
      </c>
      <c r="AZ239" s="227">
        <v>-4.3</v>
      </c>
      <c r="BA239" s="227">
        <v>-1.6</v>
      </c>
      <c r="BB239" s="227">
        <v>-1.25</v>
      </c>
      <c r="BC239" s="227">
        <v>-1.1000000000000001</v>
      </c>
      <c r="BD239" s="227">
        <v>-1</v>
      </c>
      <c r="BE239" s="227">
        <v>-2.722</v>
      </c>
      <c r="BF239" s="227">
        <v>-1.7</v>
      </c>
      <c r="BG239" s="227">
        <v>-0.48</v>
      </c>
      <c r="BH239" s="227">
        <v>0.83</v>
      </c>
      <c r="BI239" s="227">
        <v>-12.01</v>
      </c>
      <c r="BJ239" s="227">
        <v>0.88</v>
      </c>
      <c r="BK239" s="227">
        <v>-3.1</v>
      </c>
      <c r="BL239" s="227">
        <v>-8.3000000000000007</v>
      </c>
      <c r="BM239" s="227">
        <v>1.5</v>
      </c>
      <c r="BN239" s="208"/>
      <c r="BO239" s="208"/>
      <c r="BP239" s="208"/>
      <c r="BQ239" s="208"/>
      <c r="BR239" s="208"/>
      <c r="BS239" s="208"/>
      <c r="BT239" s="208"/>
      <c r="BU239" s="208"/>
      <c r="BV239" s="208"/>
      <c r="BW239" s="209"/>
      <c r="BX239" s="209"/>
      <c r="BY239" s="209"/>
      <c r="BZ239" s="209"/>
      <c r="CA239" s="209"/>
      <c r="CB239" s="208"/>
      <c r="CC239" s="208"/>
      <c r="CD239" s="208"/>
      <c r="CE239" s="208"/>
      <c r="CF239" s="208"/>
      <c r="CG239" s="208"/>
      <c r="CH239" s="208"/>
      <c r="CI239" s="208"/>
      <c r="CJ239" s="208"/>
      <c r="CK239" s="208"/>
      <c r="CL239" s="208"/>
      <c r="CM239" s="208"/>
      <c r="CN239" s="208"/>
      <c r="CO239" s="208"/>
      <c r="CP239" s="208"/>
      <c r="CQ239" s="208"/>
      <c r="CR239" s="208"/>
      <c r="CS239" s="208"/>
      <c r="CT239" s="208"/>
      <c r="CU239" s="208"/>
      <c r="CV239" s="208"/>
    </row>
    <row r="240" spans="1:100" s="105" customForma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41"/>
      <c r="M240" s="251"/>
      <c r="N240" s="251"/>
      <c r="O240" s="251"/>
      <c r="P240" s="251"/>
      <c r="Q240" s="248"/>
      <c r="R240" s="251"/>
      <c r="S240" s="251"/>
      <c r="T240" s="251"/>
      <c r="U240" s="251"/>
      <c r="V240" s="251"/>
      <c r="W240" s="251"/>
      <c r="X240" s="251"/>
      <c r="Y240" s="251"/>
      <c r="Z240" s="226">
        <v>42429</v>
      </c>
      <c r="AA240" s="227">
        <v>-17.600000000000001</v>
      </c>
      <c r="AB240" s="227">
        <v>-36.1</v>
      </c>
      <c r="AC240" s="227">
        <v>-18.399999999999999</v>
      </c>
      <c r="AD240" s="227">
        <v>-8.1</v>
      </c>
      <c r="AE240" s="227">
        <v>-2.1</v>
      </c>
      <c r="AF240" s="227">
        <v>-0.7</v>
      </c>
      <c r="AG240" s="227">
        <v>-0.3</v>
      </c>
      <c r="AH240" s="227">
        <v>-0.5</v>
      </c>
      <c r="AI240" s="227">
        <v>0.1</v>
      </c>
      <c r="AJ240" s="227">
        <v>-2.7</v>
      </c>
      <c r="AK240" s="227">
        <v>0.3</v>
      </c>
      <c r="AL240" s="227">
        <v>1.1416999999999999</v>
      </c>
      <c r="AM240" s="227">
        <v>-0.8</v>
      </c>
      <c r="AN240" s="227">
        <v>0.85</v>
      </c>
      <c r="AO240" s="227">
        <v>-0.8</v>
      </c>
      <c r="AP240" s="227">
        <v>-0.9</v>
      </c>
      <c r="AQ240" s="227">
        <v>0</v>
      </c>
      <c r="AR240" s="227">
        <v>-14.3</v>
      </c>
      <c r="AS240" s="227">
        <v>-5.9</v>
      </c>
      <c r="AT240" s="227">
        <v>0.4</v>
      </c>
      <c r="AU240" s="227">
        <v>-9.3000000000000007</v>
      </c>
      <c r="AV240" s="227">
        <v>-3.1</v>
      </c>
      <c r="AW240" s="227">
        <v>-4.4000000000000004</v>
      </c>
      <c r="AX240" s="227">
        <v>-16.2</v>
      </c>
      <c r="AY240" s="227">
        <v>-10.7</v>
      </c>
      <c r="AZ240" s="227">
        <v>-4.3</v>
      </c>
      <c r="BA240" s="227">
        <v>-1.7</v>
      </c>
      <c r="BB240" s="227">
        <v>-1.36</v>
      </c>
      <c r="BC240" s="227">
        <v>-1.2</v>
      </c>
      <c r="BD240" s="227">
        <v>-1.1000000000000001</v>
      </c>
      <c r="BE240" s="227">
        <v>-2.4426999999999999</v>
      </c>
      <c r="BF240" s="227">
        <v>-1.7</v>
      </c>
      <c r="BG240" s="227">
        <v>-0.42</v>
      </c>
      <c r="BH240" s="227">
        <v>0.81</v>
      </c>
      <c r="BI240" s="227">
        <v>-12.21</v>
      </c>
      <c r="BJ240" s="227">
        <v>1.07</v>
      </c>
      <c r="BK240" s="227">
        <v>-3.7</v>
      </c>
      <c r="BL240" s="227">
        <v>-9.8000000000000007</v>
      </c>
      <c r="BM240" s="227">
        <v>1.7</v>
      </c>
      <c r="BN240" s="208"/>
      <c r="BO240" s="208"/>
      <c r="BP240" s="208"/>
      <c r="BQ240" s="208"/>
      <c r="BR240" s="208"/>
      <c r="BS240" s="208"/>
      <c r="BT240" s="208"/>
      <c r="BU240" s="208"/>
      <c r="BV240" s="208"/>
      <c r="BW240" s="209"/>
      <c r="BX240" s="209"/>
      <c r="BY240" s="209"/>
      <c r="BZ240" s="209"/>
      <c r="CA240" s="209"/>
      <c r="CB240" s="208"/>
      <c r="CC240" s="208"/>
      <c r="CD240" s="208"/>
      <c r="CE240" s="208"/>
      <c r="CF240" s="208"/>
      <c r="CG240" s="208"/>
      <c r="CH240" s="208"/>
      <c r="CI240" s="208"/>
      <c r="CJ240" s="208"/>
      <c r="CK240" s="208"/>
      <c r="CL240" s="208"/>
      <c r="CM240" s="208"/>
      <c r="CN240" s="208"/>
      <c r="CO240" s="208"/>
      <c r="CP240" s="208"/>
      <c r="CQ240" s="208"/>
      <c r="CR240" s="208"/>
      <c r="CS240" s="208"/>
      <c r="CT240" s="208"/>
      <c r="CU240" s="208"/>
      <c r="CV240" s="208"/>
    </row>
    <row r="241" spans="1:100" s="105" customForma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41"/>
      <c r="M241" s="251"/>
      <c r="N241" s="251"/>
      <c r="O241" s="251"/>
      <c r="P241" s="251"/>
      <c r="Q241" s="248"/>
      <c r="R241" s="251"/>
      <c r="S241" s="251"/>
      <c r="T241" s="251"/>
      <c r="U241" s="251"/>
      <c r="V241" s="251"/>
      <c r="W241" s="251"/>
      <c r="X241" s="251"/>
      <c r="Y241" s="251"/>
      <c r="Z241" s="226">
        <v>42460</v>
      </c>
      <c r="AA241" s="227">
        <v>-16.600000000000001</v>
      </c>
      <c r="AB241" s="227">
        <v>-33.799999999999997</v>
      </c>
      <c r="AC241" s="227">
        <v>-13.1</v>
      </c>
      <c r="AD241" s="227">
        <v>-4.3</v>
      </c>
      <c r="AE241" s="227">
        <v>-2.1</v>
      </c>
      <c r="AF241" s="227">
        <v>-0.3</v>
      </c>
      <c r="AG241" s="227">
        <v>-0.2</v>
      </c>
      <c r="AH241" s="227">
        <v>-0.6</v>
      </c>
      <c r="AI241" s="227">
        <v>0.2</v>
      </c>
      <c r="AJ241" s="227">
        <v>-2.5</v>
      </c>
      <c r="AK241" s="227">
        <v>0.3</v>
      </c>
      <c r="AL241" s="227">
        <v>1.2</v>
      </c>
      <c r="AM241" s="227">
        <v>-0.8</v>
      </c>
      <c r="AN241" s="227">
        <v>0.8</v>
      </c>
      <c r="AO241" s="227">
        <v>-0.7</v>
      </c>
      <c r="AP241" s="227">
        <v>-0.8</v>
      </c>
      <c r="AQ241" s="227">
        <v>1.8</v>
      </c>
      <c r="AR241" s="227">
        <v>-18</v>
      </c>
      <c r="AS241" s="227">
        <v>-5.5</v>
      </c>
      <c r="AT241" s="227">
        <v>0.3</v>
      </c>
      <c r="AU241" s="227">
        <v>-7.3</v>
      </c>
      <c r="AV241" s="227">
        <v>-2.8</v>
      </c>
      <c r="AW241" s="227">
        <v>-4.3</v>
      </c>
      <c r="AX241" s="227">
        <v>-10.9</v>
      </c>
      <c r="AY241" s="227">
        <v>-8.3000000000000007</v>
      </c>
      <c r="AZ241" s="227">
        <v>-3.6</v>
      </c>
      <c r="BA241" s="227">
        <v>-1.4</v>
      </c>
      <c r="BB241" s="227">
        <v>-1.4</v>
      </c>
      <c r="BC241" s="227">
        <v>-1.2</v>
      </c>
      <c r="BD241" s="227">
        <v>-0.7</v>
      </c>
      <c r="BE241" s="227">
        <v>-2.2000000000000002</v>
      </c>
      <c r="BF241" s="227">
        <v>-1.8</v>
      </c>
      <c r="BG241" s="227">
        <v>-0.3</v>
      </c>
      <c r="BH241" s="227">
        <v>0.7</v>
      </c>
      <c r="BI241" s="227">
        <v>-10.199999999999999</v>
      </c>
      <c r="BJ241" s="227">
        <v>1</v>
      </c>
      <c r="BK241" s="227">
        <v>-3.8</v>
      </c>
      <c r="BL241" s="227">
        <v>-10.199999999999999</v>
      </c>
      <c r="BM241" s="227">
        <v>1.6</v>
      </c>
      <c r="BN241" s="208"/>
      <c r="BO241" s="208"/>
      <c r="BP241" s="208"/>
      <c r="BQ241" s="208"/>
      <c r="BR241" s="208"/>
      <c r="BS241" s="208"/>
      <c r="BT241" s="208"/>
      <c r="BU241" s="208"/>
      <c r="BV241" s="208"/>
      <c r="BW241" s="209"/>
      <c r="BX241" s="209"/>
      <c r="BY241" s="209"/>
      <c r="BZ241" s="209"/>
      <c r="CA241" s="209"/>
      <c r="CB241" s="208"/>
      <c r="CC241" s="208"/>
      <c r="CD241" s="208"/>
      <c r="CE241" s="208"/>
      <c r="CF241" s="208"/>
      <c r="CG241" s="208"/>
      <c r="CH241" s="208"/>
      <c r="CI241" s="208"/>
      <c r="CJ241" s="208"/>
      <c r="CK241" s="208"/>
      <c r="CL241" s="208"/>
      <c r="CM241" s="208"/>
      <c r="CN241" s="208"/>
      <c r="CO241" s="208"/>
      <c r="CP241" s="208"/>
      <c r="CQ241" s="208"/>
      <c r="CR241" s="208"/>
      <c r="CS241" s="208"/>
      <c r="CT241" s="208"/>
      <c r="CU241" s="208"/>
      <c r="CV241" s="208"/>
    </row>
    <row r="242" spans="1:100" s="105" customForma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41"/>
      <c r="M242" s="251"/>
      <c r="N242" s="251"/>
      <c r="O242" s="251"/>
      <c r="P242" s="251"/>
      <c r="Q242" s="248"/>
      <c r="R242" s="251"/>
      <c r="S242" s="251"/>
      <c r="T242" s="251"/>
      <c r="U242" s="251"/>
      <c r="V242" s="251"/>
      <c r="W242" s="251"/>
      <c r="X242" s="251"/>
      <c r="Y242" s="251"/>
      <c r="Z242" s="226">
        <v>42490</v>
      </c>
      <c r="AA242" s="227">
        <v>-14.5</v>
      </c>
      <c r="AB242" s="227">
        <v>-26.7</v>
      </c>
      <c r="AC242" s="227">
        <v>-7.5</v>
      </c>
      <c r="AD242" s="227">
        <v>-3.5</v>
      </c>
      <c r="AE242" s="227">
        <v>-1.7</v>
      </c>
      <c r="AF242" s="227">
        <v>-0.3</v>
      </c>
      <c r="AG242" s="227">
        <v>-0.4</v>
      </c>
      <c r="AH242" s="227">
        <v>-0.7</v>
      </c>
      <c r="AI242" s="227">
        <v>0.2</v>
      </c>
      <c r="AJ242" s="227">
        <v>-2.5</v>
      </c>
      <c r="AK242" s="227">
        <v>0.5</v>
      </c>
      <c r="AL242" s="227">
        <v>0.9</v>
      </c>
      <c r="AM242" s="227">
        <v>-0.8</v>
      </c>
      <c r="AN242" s="227">
        <v>0.8</v>
      </c>
      <c r="AO242" s="227">
        <v>-0.8</v>
      </c>
      <c r="AP242" s="227">
        <v>-0.9</v>
      </c>
      <c r="AQ242" s="227">
        <v>1.4</v>
      </c>
      <c r="AR242" s="227">
        <v>-16.100000000000001</v>
      </c>
      <c r="AS242" s="227">
        <v>-5.0999999999999996</v>
      </c>
      <c r="AT242" s="227">
        <v>0.3</v>
      </c>
      <c r="AU242" s="227">
        <v>-7</v>
      </c>
      <c r="AV242" s="227">
        <v>-2.9</v>
      </c>
      <c r="AW242" s="227">
        <v>-3.6</v>
      </c>
      <c r="AX242" s="227">
        <v>-2.4</v>
      </c>
      <c r="AY242" s="227">
        <v>-7.7</v>
      </c>
      <c r="AZ242" s="227">
        <v>-2.6</v>
      </c>
      <c r="BA242" s="227">
        <v>-1.3</v>
      </c>
      <c r="BB242" s="227">
        <v>-1.2</v>
      </c>
      <c r="BC242" s="227">
        <v>-1.2</v>
      </c>
      <c r="BD242" s="227">
        <v>-0.6</v>
      </c>
      <c r="BE242" s="227">
        <v>-2.1</v>
      </c>
      <c r="BF242" s="227">
        <v>-1.9</v>
      </c>
      <c r="BG242" s="227">
        <v>-0.3</v>
      </c>
      <c r="BH242" s="227">
        <v>-0.1</v>
      </c>
      <c r="BI242" s="227">
        <v>-8.4</v>
      </c>
      <c r="BJ242" s="227">
        <v>1</v>
      </c>
      <c r="BK242" s="227">
        <v>-4</v>
      </c>
      <c r="BL242" s="227">
        <v>-10.199999999999999</v>
      </c>
      <c r="BM242" s="227">
        <v>2</v>
      </c>
      <c r="BN242" s="208"/>
      <c r="BO242" s="208"/>
      <c r="BP242" s="208"/>
      <c r="BQ242" s="208"/>
      <c r="BR242" s="208"/>
      <c r="BS242" s="208"/>
      <c r="BT242" s="208"/>
      <c r="BU242" s="208"/>
      <c r="BV242" s="208"/>
      <c r="BW242" s="209"/>
      <c r="BX242" s="209"/>
      <c r="BY242" s="209"/>
      <c r="BZ242" s="209"/>
      <c r="CA242" s="209"/>
      <c r="CB242" s="208"/>
      <c r="CC242" s="208"/>
      <c r="CD242" s="208"/>
      <c r="CE242" s="208"/>
      <c r="CF242" s="208"/>
      <c r="CG242" s="208"/>
      <c r="CH242" s="208"/>
      <c r="CI242" s="208"/>
      <c r="CJ242" s="208"/>
      <c r="CK242" s="208"/>
      <c r="CL242" s="208"/>
      <c r="CM242" s="208"/>
      <c r="CN242" s="208"/>
      <c r="CO242" s="208"/>
      <c r="CP242" s="208"/>
      <c r="CQ242" s="208"/>
      <c r="CR242" s="208"/>
      <c r="CS242" s="208"/>
      <c r="CT242" s="208"/>
      <c r="CU242" s="208"/>
      <c r="CV242" s="208"/>
    </row>
    <row r="243" spans="1:100" s="105" customForma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41"/>
      <c r="M243" s="251"/>
      <c r="N243" s="251"/>
      <c r="O243" s="251"/>
      <c r="P243" s="251"/>
      <c r="Q243" s="248"/>
      <c r="R243" s="251"/>
      <c r="S243" s="251"/>
      <c r="T243" s="251"/>
      <c r="U243" s="251"/>
      <c r="V243" s="251"/>
      <c r="W243" s="251"/>
      <c r="X243" s="251"/>
      <c r="Y243" s="251"/>
      <c r="Z243" s="226">
        <v>42521</v>
      </c>
      <c r="AA243" s="227">
        <v>-10.199999999999999</v>
      </c>
      <c r="AB243" s="227">
        <v>-21.5</v>
      </c>
      <c r="AC243" s="227">
        <v>-4.2</v>
      </c>
      <c r="AD243" s="227">
        <v>-2.4</v>
      </c>
      <c r="AE243" s="227">
        <v>-1.3</v>
      </c>
      <c r="AF243" s="227">
        <v>-0.3</v>
      </c>
      <c r="AG243" s="227">
        <v>-0.5</v>
      </c>
      <c r="AH243" s="227">
        <v>-0.7</v>
      </c>
      <c r="AI243" s="227">
        <v>0.2</v>
      </c>
      <c r="AJ243" s="227">
        <v>-2.6</v>
      </c>
      <c r="AK243" s="227">
        <v>0.5</v>
      </c>
      <c r="AL243" s="227">
        <v>0.9</v>
      </c>
      <c r="AM243" s="227">
        <v>-0.5</v>
      </c>
      <c r="AN243" s="227">
        <v>1</v>
      </c>
      <c r="AO243" s="227">
        <v>-0.8</v>
      </c>
      <c r="AP243" s="227">
        <v>-1</v>
      </c>
      <c r="AQ243" s="227">
        <v>1.9</v>
      </c>
      <c r="AR243" s="227">
        <v>-15.6</v>
      </c>
      <c r="AS243" s="227">
        <v>-5.4</v>
      </c>
      <c r="AT243" s="227">
        <v>0.3</v>
      </c>
      <c r="AU243" s="227">
        <v>-8.3000000000000007</v>
      </c>
      <c r="AV243" s="227">
        <v>-3.1</v>
      </c>
      <c r="AW243" s="227">
        <v>-2.8</v>
      </c>
      <c r="AX243" s="227">
        <v>1.7</v>
      </c>
      <c r="AY243" s="227">
        <v>-7.7</v>
      </c>
      <c r="AZ243" s="227">
        <v>-2</v>
      </c>
      <c r="BA243" s="227">
        <v>-1.1000000000000001</v>
      </c>
      <c r="BB243" s="227">
        <v>-1.1000000000000001</v>
      </c>
      <c r="BC243" s="227">
        <v>-1.2</v>
      </c>
      <c r="BD243" s="227">
        <v>-0.4</v>
      </c>
      <c r="BE243" s="227">
        <v>-2.2999999999999998</v>
      </c>
      <c r="BF243" s="227">
        <v>-1.8</v>
      </c>
      <c r="BG243" s="227">
        <v>-0.1</v>
      </c>
      <c r="BH243" s="227">
        <v>-0.1</v>
      </c>
      <c r="BI243" s="227">
        <v>-4.4000000000000004</v>
      </c>
      <c r="BJ243" s="227">
        <v>1</v>
      </c>
      <c r="BK243" s="227">
        <v>-3</v>
      </c>
      <c r="BL243" s="227">
        <v>-10.6</v>
      </c>
      <c r="BM243" s="227">
        <v>2.2000000000000002</v>
      </c>
      <c r="BN243" s="208"/>
      <c r="BO243" s="208"/>
      <c r="BP243" s="208"/>
      <c r="BQ243" s="208"/>
      <c r="BR243" s="208"/>
      <c r="BS243" s="208"/>
      <c r="BT243" s="208"/>
      <c r="BU243" s="208"/>
      <c r="BV243" s="208"/>
      <c r="BW243" s="209"/>
      <c r="BX243" s="209"/>
      <c r="BY243" s="209"/>
      <c r="BZ243" s="209"/>
      <c r="CA243" s="209"/>
      <c r="CB243" s="208"/>
      <c r="CC243" s="208"/>
      <c r="CD243" s="208"/>
      <c r="CE243" s="208"/>
      <c r="CF243" s="208"/>
      <c r="CG243" s="208"/>
      <c r="CH243" s="208"/>
      <c r="CI243" s="208"/>
      <c r="CJ243" s="208"/>
      <c r="CK243" s="208"/>
      <c r="CL243" s="208"/>
      <c r="CM243" s="208"/>
      <c r="CN243" s="208"/>
      <c r="CO243" s="208"/>
      <c r="CP243" s="208"/>
      <c r="CQ243" s="208"/>
      <c r="CR243" s="208"/>
      <c r="CS243" s="208"/>
      <c r="CT243" s="208"/>
      <c r="CU243" s="208"/>
      <c r="CV243" s="208"/>
    </row>
    <row r="244" spans="1:100" s="105" customForma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41"/>
      <c r="M244" s="251"/>
      <c r="N244" s="251"/>
      <c r="O244" s="251"/>
      <c r="P244" s="251"/>
      <c r="Q244" s="248"/>
      <c r="R244" s="251"/>
      <c r="S244" s="251"/>
      <c r="T244" s="251"/>
      <c r="U244" s="251"/>
      <c r="V244" s="251"/>
      <c r="W244" s="251"/>
      <c r="X244" s="251"/>
      <c r="Y244" s="251"/>
      <c r="Z244" s="226">
        <v>42551</v>
      </c>
      <c r="AA244" s="227">
        <v>-6.9</v>
      </c>
      <c r="AB244" s="227">
        <v>-19.899999999999999</v>
      </c>
      <c r="AC244" s="227">
        <v>-5.8</v>
      </c>
      <c r="AD244" s="227">
        <v>-1.1000000000000001</v>
      </c>
      <c r="AE244" s="227">
        <v>-1.2</v>
      </c>
      <c r="AF244" s="227">
        <v>0.2</v>
      </c>
      <c r="AG244" s="227">
        <v>-0.4</v>
      </c>
      <c r="AH244" s="227">
        <v>-0.8</v>
      </c>
      <c r="AI244" s="227">
        <v>0.1</v>
      </c>
      <c r="AJ244" s="227">
        <v>-2.2999999999999998</v>
      </c>
      <c r="AK244" s="227">
        <v>0.6</v>
      </c>
      <c r="AL244" s="227">
        <v>1.2</v>
      </c>
      <c r="AM244" s="227">
        <v>-0.3</v>
      </c>
      <c r="AN244" s="227">
        <v>1.1000000000000001</v>
      </c>
      <c r="AO244" s="227">
        <v>-0.8</v>
      </c>
      <c r="AP244" s="227">
        <v>-0.7</v>
      </c>
      <c r="AQ244" s="227">
        <v>2.5</v>
      </c>
      <c r="AR244" s="227">
        <v>-11.8</v>
      </c>
      <c r="AS244" s="227">
        <v>-5.4</v>
      </c>
      <c r="AT244" s="227">
        <v>0.4</v>
      </c>
      <c r="AU244" s="227">
        <v>-7.6</v>
      </c>
      <c r="AV244" s="227">
        <v>-3.2</v>
      </c>
      <c r="AW244" s="227">
        <v>-2.2000000000000002</v>
      </c>
      <c r="AX244" s="227">
        <v>-1.3</v>
      </c>
      <c r="AY244" s="227">
        <v>-6.1</v>
      </c>
      <c r="AZ244" s="227">
        <v>-2</v>
      </c>
      <c r="BA244" s="227">
        <v>-1.1000000000000001</v>
      </c>
      <c r="BB244" s="227">
        <v>-1.3</v>
      </c>
      <c r="BC244" s="227">
        <v>-1.3</v>
      </c>
      <c r="BD244" s="227">
        <v>-0.2</v>
      </c>
      <c r="BE244" s="227">
        <v>-2</v>
      </c>
      <c r="BF244" s="227">
        <v>-1.6</v>
      </c>
      <c r="BG244" s="227">
        <v>-0.1</v>
      </c>
      <c r="BH244" s="227">
        <v>0.6</v>
      </c>
      <c r="BI244" s="227">
        <v>-5.0999999999999996</v>
      </c>
      <c r="BJ244" s="227">
        <v>1.8</v>
      </c>
      <c r="BK244" s="227">
        <v>-2.5</v>
      </c>
      <c r="BL244" s="227">
        <v>-10.5</v>
      </c>
      <c r="BM244" s="227">
        <v>2.1</v>
      </c>
      <c r="BN244" s="208"/>
      <c r="BO244" s="208"/>
      <c r="BP244" s="208"/>
      <c r="BQ244" s="208"/>
      <c r="BR244" s="208"/>
      <c r="BS244" s="208"/>
      <c r="BT244" s="208"/>
      <c r="BU244" s="208"/>
      <c r="BV244" s="208"/>
      <c r="BW244" s="209"/>
      <c r="BX244" s="209"/>
      <c r="BY244" s="209"/>
      <c r="BZ244" s="209"/>
      <c r="CA244" s="209"/>
      <c r="CB244" s="208"/>
      <c r="CC244" s="208"/>
      <c r="CD244" s="208"/>
      <c r="CE244" s="208"/>
      <c r="CF244" s="208"/>
      <c r="CG244" s="208"/>
      <c r="CH244" s="208"/>
      <c r="CI244" s="208"/>
      <c r="CJ244" s="208"/>
      <c r="CK244" s="208"/>
      <c r="CL244" s="208"/>
      <c r="CM244" s="208"/>
      <c r="CN244" s="208"/>
      <c r="CO244" s="208"/>
      <c r="CP244" s="208"/>
      <c r="CQ244" s="208"/>
      <c r="CR244" s="208"/>
      <c r="CS244" s="208"/>
      <c r="CT244" s="208"/>
      <c r="CU244" s="208"/>
      <c r="CV244" s="208"/>
    </row>
    <row r="245" spans="1:100" s="105" customForma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41"/>
      <c r="M245" s="251"/>
      <c r="N245" s="251"/>
      <c r="O245" s="251"/>
      <c r="P245" s="251"/>
      <c r="Q245" s="248"/>
      <c r="R245" s="251"/>
      <c r="S245" s="251"/>
      <c r="T245" s="251"/>
      <c r="U245" s="251"/>
      <c r="V245" s="251"/>
      <c r="W245" s="251"/>
      <c r="X245" s="251"/>
      <c r="Y245" s="251"/>
      <c r="Z245" s="226">
        <v>42582</v>
      </c>
      <c r="AA245" s="227">
        <v>-5.3</v>
      </c>
      <c r="AB245" s="227">
        <v>-15.9</v>
      </c>
      <c r="AC245" s="227">
        <v>-3.7</v>
      </c>
      <c r="AD245" s="227">
        <v>4.4000000000000004</v>
      </c>
      <c r="AE245" s="227">
        <v>-1.1000000000000001</v>
      </c>
      <c r="AF245" s="227">
        <v>0.1</v>
      </c>
      <c r="AG245" s="227">
        <v>-0.3</v>
      </c>
      <c r="AH245" s="227">
        <v>-1.2</v>
      </c>
      <c r="AI245" s="227">
        <v>0.1</v>
      </c>
      <c r="AJ245" s="227">
        <v>-1.4</v>
      </c>
      <c r="AK245" s="227">
        <v>0.7</v>
      </c>
      <c r="AL245" s="227">
        <v>1.2</v>
      </c>
      <c r="AM245" s="227">
        <v>0.4</v>
      </c>
      <c r="AN245" s="227">
        <v>1.2</v>
      </c>
      <c r="AO245" s="227">
        <v>-0.8</v>
      </c>
      <c r="AP245" s="227">
        <v>-0.8</v>
      </c>
      <c r="AQ245" s="227">
        <v>4.9000000000000004</v>
      </c>
      <c r="AR245" s="227">
        <v>-9.1999999999999993</v>
      </c>
      <c r="AS245" s="227">
        <v>-4.7</v>
      </c>
      <c r="AT245" s="227">
        <v>0.2</v>
      </c>
      <c r="AU245" s="227">
        <v>-6.3</v>
      </c>
      <c r="AV245" s="227">
        <v>-3</v>
      </c>
      <c r="AW245" s="227">
        <v>-1.8</v>
      </c>
      <c r="AX245" s="227">
        <v>2</v>
      </c>
      <c r="AY245" s="227">
        <v>-2</v>
      </c>
      <c r="AZ245" s="227">
        <v>-1.5</v>
      </c>
      <c r="BA245" s="227">
        <v>-1</v>
      </c>
      <c r="BB245" s="227">
        <v>-1.3</v>
      </c>
      <c r="BC245" s="227">
        <v>-1.1000000000000001</v>
      </c>
      <c r="BD245" s="227">
        <v>0</v>
      </c>
      <c r="BE245" s="227">
        <v>-1.7</v>
      </c>
      <c r="BF245" s="227">
        <v>-1.3</v>
      </c>
      <c r="BG245" s="227">
        <v>-0.2</v>
      </c>
      <c r="BH245" s="227">
        <v>1</v>
      </c>
      <c r="BI245" s="227">
        <v>-2.8</v>
      </c>
      <c r="BJ245" s="227">
        <v>2.2000000000000002</v>
      </c>
      <c r="BK245" s="227">
        <v>-2.5</v>
      </c>
      <c r="BL245" s="227">
        <v>-10.6</v>
      </c>
      <c r="BM245" s="227">
        <v>2</v>
      </c>
      <c r="BN245" s="208"/>
      <c r="BO245" s="208"/>
      <c r="BP245" s="208"/>
      <c r="BQ245" s="208"/>
      <c r="BR245" s="208"/>
      <c r="BS245" s="208"/>
      <c r="BT245" s="208"/>
      <c r="BU245" s="208"/>
      <c r="BV245" s="208"/>
      <c r="BW245" s="209"/>
      <c r="BX245" s="209"/>
      <c r="BY245" s="209"/>
      <c r="BZ245" s="209"/>
      <c r="CA245" s="209"/>
      <c r="CB245" s="208"/>
      <c r="CC245" s="208"/>
      <c r="CD245" s="208"/>
      <c r="CE245" s="208"/>
      <c r="CF245" s="208"/>
      <c r="CG245" s="208"/>
      <c r="CH245" s="208"/>
      <c r="CI245" s="208"/>
      <c r="CJ245" s="208"/>
      <c r="CK245" s="208"/>
      <c r="CL245" s="208"/>
      <c r="CM245" s="208"/>
      <c r="CN245" s="208"/>
      <c r="CO245" s="208"/>
      <c r="CP245" s="208"/>
      <c r="CQ245" s="208"/>
      <c r="CR245" s="208"/>
      <c r="CS245" s="208"/>
      <c r="CT245" s="208"/>
      <c r="CU245" s="208"/>
      <c r="CV245" s="208"/>
    </row>
    <row r="246" spans="1:100" s="105" customForma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41"/>
      <c r="M246" s="251"/>
      <c r="N246" s="251"/>
      <c r="O246" s="251"/>
      <c r="P246" s="251"/>
      <c r="Q246" s="248"/>
      <c r="R246" s="251"/>
      <c r="S246" s="251"/>
      <c r="T246" s="251"/>
      <c r="U246" s="251"/>
      <c r="V246" s="251"/>
      <c r="W246" s="251"/>
      <c r="X246" s="251"/>
      <c r="Y246" s="251"/>
      <c r="Z246" s="226">
        <v>42613</v>
      </c>
      <c r="AA246" s="227">
        <v>-2.2999999999999998</v>
      </c>
      <c r="AB246" s="227">
        <v>-15.6</v>
      </c>
      <c r="AC246" s="227">
        <v>-0.5</v>
      </c>
      <c r="AD246" s="227">
        <v>8.6</v>
      </c>
      <c r="AE246" s="227">
        <v>-1</v>
      </c>
      <c r="AF246" s="227">
        <v>0</v>
      </c>
      <c r="AG246" s="227">
        <v>-0.3</v>
      </c>
      <c r="AH246" s="227">
        <v>-1.4</v>
      </c>
      <c r="AI246" s="227">
        <v>0</v>
      </c>
      <c r="AJ246" s="227">
        <v>-0.8</v>
      </c>
      <c r="AK246" s="227">
        <v>0.4</v>
      </c>
      <c r="AL246" s="227">
        <v>1</v>
      </c>
      <c r="AM246" s="227">
        <v>-0.2</v>
      </c>
      <c r="AN246" s="227">
        <v>1.2</v>
      </c>
      <c r="AO246" s="227">
        <v>-0.8</v>
      </c>
      <c r="AP246" s="227">
        <v>-0.4</v>
      </c>
      <c r="AQ246" s="227">
        <v>5.6</v>
      </c>
      <c r="AR246" s="227">
        <v>-5.3</v>
      </c>
      <c r="AS246" s="227">
        <v>-3.1</v>
      </c>
      <c r="AT246" s="227">
        <v>0.1</v>
      </c>
      <c r="AU246" s="227">
        <v>-3.8</v>
      </c>
      <c r="AV246" s="227">
        <v>-2.5</v>
      </c>
      <c r="AW246" s="227">
        <v>-1</v>
      </c>
      <c r="AX246" s="227">
        <v>6.5</v>
      </c>
      <c r="AY246" s="227">
        <v>0.8</v>
      </c>
      <c r="AZ246" s="227">
        <v>-0.9</v>
      </c>
      <c r="BA246" s="227">
        <v>-0.8</v>
      </c>
      <c r="BB246" s="227">
        <v>-1.2</v>
      </c>
      <c r="BC246" s="227">
        <v>-1</v>
      </c>
      <c r="BD246" s="227">
        <v>-0.2</v>
      </c>
      <c r="BE246" s="227">
        <v>-1.4</v>
      </c>
      <c r="BF246" s="227">
        <v>-1.1000000000000001</v>
      </c>
      <c r="BG246" s="227">
        <v>-0.2</v>
      </c>
      <c r="BH246" s="227">
        <v>1.2</v>
      </c>
      <c r="BI246" s="227">
        <v>-0.6</v>
      </c>
      <c r="BJ246" s="227">
        <v>3.6</v>
      </c>
      <c r="BK246" s="227">
        <v>-2.6</v>
      </c>
      <c r="BL246" s="227">
        <v>-10.9</v>
      </c>
      <c r="BM246" s="227">
        <v>1.9</v>
      </c>
      <c r="BN246" s="208"/>
      <c r="BO246" s="208"/>
      <c r="BP246" s="208"/>
      <c r="BQ246" s="208"/>
      <c r="BR246" s="208"/>
      <c r="BS246" s="208"/>
      <c r="BT246" s="208"/>
      <c r="BU246" s="208"/>
      <c r="BV246" s="208"/>
      <c r="BW246" s="209"/>
      <c r="BX246" s="209"/>
      <c r="BY246" s="209"/>
      <c r="BZ246" s="209"/>
      <c r="CA246" s="209"/>
      <c r="CB246" s="208"/>
      <c r="CC246" s="208"/>
      <c r="CD246" s="208"/>
      <c r="CE246" s="208"/>
      <c r="CF246" s="208"/>
      <c r="CG246" s="208"/>
      <c r="CH246" s="208"/>
      <c r="CI246" s="208"/>
      <c r="CJ246" s="208"/>
      <c r="CK246" s="208"/>
      <c r="CL246" s="208"/>
      <c r="CM246" s="208"/>
      <c r="CN246" s="208"/>
      <c r="CO246" s="208"/>
      <c r="CP246" s="208"/>
      <c r="CQ246" s="208"/>
      <c r="CR246" s="208"/>
      <c r="CS246" s="208"/>
      <c r="CT246" s="208"/>
      <c r="CU246" s="208"/>
      <c r="CV246" s="208"/>
    </row>
    <row r="247" spans="1:100" s="105" customForma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41"/>
      <c r="M247" s="251"/>
      <c r="N247" s="251"/>
      <c r="O247" s="251"/>
      <c r="P247" s="251"/>
      <c r="Q247" s="248"/>
      <c r="R247" s="251"/>
      <c r="S247" s="251"/>
      <c r="T247" s="251"/>
      <c r="U247" s="251"/>
      <c r="V247" s="251"/>
      <c r="W247" s="251"/>
      <c r="X247" s="251"/>
      <c r="Y247" s="251"/>
      <c r="Z247" s="226">
        <v>42643</v>
      </c>
      <c r="AA247" s="227">
        <v>4.0999999999999996</v>
      </c>
      <c r="AB247" s="227">
        <v>-4.2</v>
      </c>
      <c r="AC247" s="227">
        <v>3.3</v>
      </c>
      <c r="AD247" s="227">
        <v>8.4</v>
      </c>
      <c r="AE247" s="227">
        <v>-0.9</v>
      </c>
      <c r="AF247" s="227">
        <v>0.4</v>
      </c>
      <c r="AG247" s="227">
        <v>-0.1</v>
      </c>
      <c r="AH247" s="227">
        <v>-1.3</v>
      </c>
      <c r="AI247" s="227">
        <v>0</v>
      </c>
      <c r="AJ247" s="227">
        <v>-0.4</v>
      </c>
      <c r="AK247" s="227">
        <v>0.3</v>
      </c>
      <c r="AL247" s="227">
        <v>0.4</v>
      </c>
      <c r="AM247" s="227">
        <v>-0.2</v>
      </c>
      <c r="AN247" s="227">
        <v>1</v>
      </c>
      <c r="AO247" s="227">
        <v>-0.6</v>
      </c>
      <c r="AP247" s="227">
        <v>-0.5</v>
      </c>
      <c r="AQ247" s="227">
        <v>4.4000000000000004</v>
      </c>
      <c r="AR247" s="227">
        <v>0</v>
      </c>
      <c r="AS247" s="227">
        <v>-1.5</v>
      </c>
      <c r="AT247" s="227">
        <v>0.4</v>
      </c>
      <c r="AU247" s="227">
        <v>-3.1</v>
      </c>
      <c r="AV247" s="227">
        <v>-2.2999999999999998</v>
      </c>
      <c r="AW247" s="227">
        <v>-0.1</v>
      </c>
      <c r="AX247" s="227">
        <v>10.1</v>
      </c>
      <c r="AY247" s="227">
        <v>1.2</v>
      </c>
      <c r="AZ247" s="227">
        <v>-0.5</v>
      </c>
      <c r="BA247" s="227">
        <v>-0.9</v>
      </c>
      <c r="BB247" s="227">
        <v>-1.2</v>
      </c>
      <c r="BC247" s="227">
        <v>-1.1000000000000001</v>
      </c>
      <c r="BD247" s="227">
        <v>0.1</v>
      </c>
      <c r="BE247" s="227">
        <v>-1.6</v>
      </c>
      <c r="BF247" s="227">
        <v>-1.5</v>
      </c>
      <c r="BG247" s="227">
        <v>-0.4</v>
      </c>
      <c r="BH247" s="227">
        <v>0.5</v>
      </c>
      <c r="BI247" s="227">
        <v>0.5</v>
      </c>
      <c r="BJ247" s="227">
        <v>4</v>
      </c>
      <c r="BK247" s="227">
        <v>-2.7</v>
      </c>
      <c r="BL247" s="227">
        <v>-10.199999999999999</v>
      </c>
      <c r="BM247" s="227">
        <v>1.9</v>
      </c>
      <c r="BN247" s="208"/>
      <c r="BO247" s="208"/>
      <c r="BP247" s="208"/>
      <c r="BQ247" s="208"/>
      <c r="BR247" s="208"/>
      <c r="BS247" s="208"/>
      <c r="BT247" s="208"/>
      <c r="BU247" s="208"/>
      <c r="BV247" s="208"/>
      <c r="BW247" s="209"/>
      <c r="BX247" s="209"/>
      <c r="BY247" s="209"/>
      <c r="BZ247" s="209"/>
      <c r="CA247" s="209"/>
      <c r="CB247" s="208"/>
      <c r="CC247" s="208"/>
      <c r="CD247" s="208"/>
      <c r="CE247" s="208"/>
      <c r="CF247" s="208"/>
      <c r="CG247" s="208"/>
      <c r="CH247" s="208"/>
      <c r="CI247" s="208"/>
      <c r="CJ247" s="208"/>
      <c r="CK247" s="208"/>
      <c r="CL247" s="208"/>
      <c r="CM247" s="208"/>
      <c r="CN247" s="208"/>
      <c r="CO247" s="208"/>
      <c r="CP247" s="208"/>
      <c r="CQ247" s="208"/>
      <c r="CR247" s="208"/>
      <c r="CS247" s="208"/>
      <c r="CT247" s="208"/>
      <c r="CU247" s="208"/>
      <c r="CV247" s="208"/>
    </row>
    <row r="248" spans="1:100" s="105" customForma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41"/>
      <c r="M248" s="251"/>
      <c r="N248" s="251"/>
      <c r="O248" s="251"/>
      <c r="P248" s="251"/>
      <c r="Q248" s="248"/>
      <c r="R248" s="251"/>
      <c r="S248" s="251"/>
      <c r="T248" s="251"/>
      <c r="U248" s="251"/>
      <c r="V248" s="251"/>
      <c r="W248" s="251"/>
      <c r="X248" s="251"/>
      <c r="Y248" s="251"/>
      <c r="Z248" s="226">
        <v>42674</v>
      </c>
      <c r="AA248" s="227">
        <v>15.4</v>
      </c>
      <c r="AB248" s="227">
        <v>2</v>
      </c>
      <c r="AC248" s="227">
        <v>4.8</v>
      </c>
      <c r="AD248" s="227">
        <v>9.1999999999999993</v>
      </c>
      <c r="AE248" s="227">
        <v>-0.2</v>
      </c>
      <c r="AF248" s="227">
        <v>0.8</v>
      </c>
      <c r="AG248" s="227">
        <v>0.1</v>
      </c>
      <c r="AH248" s="227">
        <v>-1.1000000000000001</v>
      </c>
      <c r="AI248" s="227">
        <v>0</v>
      </c>
      <c r="AJ248" s="227">
        <v>0.3</v>
      </c>
      <c r="AK248" s="227">
        <v>0.3</v>
      </c>
      <c r="AL248" s="227">
        <v>0.5</v>
      </c>
      <c r="AM248" s="227">
        <v>0</v>
      </c>
      <c r="AN248" s="227">
        <v>1.2</v>
      </c>
      <c r="AO248" s="227">
        <v>-0.4</v>
      </c>
      <c r="AP248" s="227">
        <v>-0.4</v>
      </c>
      <c r="AQ248" s="227">
        <v>3.5</v>
      </c>
      <c r="AR248" s="227">
        <v>3.6</v>
      </c>
      <c r="AS248" s="227">
        <v>0.3</v>
      </c>
      <c r="AT248" s="227">
        <v>0.6</v>
      </c>
      <c r="AU248" s="227">
        <v>-1.5</v>
      </c>
      <c r="AV248" s="227">
        <v>-1.5</v>
      </c>
      <c r="AW248" s="227">
        <v>1.1000000000000001</v>
      </c>
      <c r="AX248" s="227">
        <v>13.1</v>
      </c>
      <c r="AY248" s="227">
        <v>3.7</v>
      </c>
      <c r="AZ248" s="227">
        <v>0.2</v>
      </c>
      <c r="BA248" s="227">
        <v>-0.7</v>
      </c>
      <c r="BB248" s="227">
        <v>-1.1000000000000001</v>
      </c>
      <c r="BC248" s="227">
        <v>-1</v>
      </c>
      <c r="BD248" s="227">
        <v>0.1</v>
      </c>
      <c r="BE248" s="227">
        <v>-1.4</v>
      </c>
      <c r="BF248" s="227">
        <v>-1.2</v>
      </c>
      <c r="BG248" s="227">
        <v>0.1</v>
      </c>
      <c r="BH248" s="227">
        <v>0.7</v>
      </c>
      <c r="BI248" s="227">
        <v>4.0999999999999996</v>
      </c>
      <c r="BJ248" s="227">
        <v>3.6</v>
      </c>
      <c r="BK248" s="227">
        <v>-2.9</v>
      </c>
      <c r="BL248" s="227">
        <v>-10</v>
      </c>
      <c r="BM248" s="227">
        <v>2</v>
      </c>
      <c r="BN248" s="208"/>
      <c r="BO248" s="208"/>
      <c r="BP248" s="208"/>
      <c r="BQ248" s="208"/>
      <c r="BR248" s="208"/>
      <c r="BS248" s="208"/>
      <c r="BT248" s="208"/>
      <c r="BU248" s="208"/>
      <c r="BV248" s="208"/>
      <c r="BW248" s="209"/>
      <c r="BX248" s="209"/>
      <c r="BY248" s="209"/>
      <c r="BZ248" s="209"/>
      <c r="CA248" s="209"/>
      <c r="CB248" s="209"/>
      <c r="CC248" s="209"/>
      <c r="CD248" s="209"/>
      <c r="CE248" s="209"/>
      <c r="CF248" s="209"/>
      <c r="CG248" s="209"/>
      <c r="CH248" s="209"/>
      <c r="CI248" s="209"/>
      <c r="CJ248" s="209"/>
      <c r="CK248" s="209"/>
      <c r="CL248" s="209"/>
      <c r="CM248" s="209"/>
      <c r="CN248" s="209"/>
      <c r="CO248" s="209"/>
      <c r="CP248" s="209"/>
      <c r="CQ248" s="209"/>
      <c r="CR248" s="209"/>
      <c r="CS248" s="209"/>
      <c r="CT248" s="209"/>
      <c r="CU248" s="209"/>
      <c r="CV248" s="209"/>
    </row>
    <row r="249" spans="1:100" s="105" customForma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41"/>
      <c r="M249" s="251"/>
      <c r="N249" s="251"/>
      <c r="O249" s="251"/>
      <c r="P249" s="251"/>
      <c r="Q249" s="248"/>
      <c r="R249" s="251"/>
      <c r="S249" s="251"/>
      <c r="T249" s="251"/>
      <c r="U249" s="251"/>
      <c r="V249" s="251"/>
      <c r="W249" s="251"/>
      <c r="X249" s="251"/>
      <c r="Y249" s="251"/>
      <c r="Z249" s="226">
        <v>42704</v>
      </c>
      <c r="AA249" s="227">
        <v>28.6</v>
      </c>
      <c r="AB249" s="227">
        <v>6.2</v>
      </c>
      <c r="AC249" s="227">
        <v>10.199999999999999</v>
      </c>
      <c r="AD249" s="227">
        <v>13.7</v>
      </c>
      <c r="AE249" s="227">
        <v>0.5</v>
      </c>
      <c r="AF249" s="227">
        <v>1.6</v>
      </c>
      <c r="AG249" s="227">
        <v>0.2</v>
      </c>
      <c r="AH249" s="227">
        <v>-1</v>
      </c>
      <c r="AI249" s="227">
        <v>0</v>
      </c>
      <c r="AJ249" s="227">
        <v>1</v>
      </c>
      <c r="AK249" s="227">
        <v>0.5</v>
      </c>
      <c r="AL249" s="227">
        <v>0.7</v>
      </c>
      <c r="AM249" s="227">
        <v>0.1</v>
      </c>
      <c r="AN249" s="227">
        <v>1.3</v>
      </c>
      <c r="AO249" s="227">
        <v>0.8</v>
      </c>
      <c r="AP249" s="227">
        <v>-0.1</v>
      </c>
      <c r="AQ249" s="227">
        <v>4.2</v>
      </c>
      <c r="AR249" s="227">
        <v>9</v>
      </c>
      <c r="AS249" s="227">
        <v>3.1</v>
      </c>
      <c r="AT249" s="227">
        <v>0.6</v>
      </c>
      <c r="AU249" s="227">
        <v>0.3</v>
      </c>
      <c r="AV249" s="227">
        <v>-0.7</v>
      </c>
      <c r="AW249" s="227">
        <v>2.7</v>
      </c>
      <c r="AX249" s="227">
        <v>22.2</v>
      </c>
      <c r="AY249" s="227">
        <v>12.6</v>
      </c>
      <c r="AZ249" s="227">
        <v>1.7</v>
      </c>
      <c r="BA249" s="227">
        <v>-0.4</v>
      </c>
      <c r="BB249" s="227">
        <v>-1</v>
      </c>
      <c r="BC249" s="227">
        <v>-0.9</v>
      </c>
      <c r="BD249" s="227">
        <v>0.3</v>
      </c>
      <c r="BE249" s="227">
        <v>-0.4</v>
      </c>
      <c r="BF249" s="227">
        <v>-0.8</v>
      </c>
      <c r="BG249" s="227">
        <v>0.2</v>
      </c>
      <c r="BH249" s="227">
        <v>1.1000000000000001</v>
      </c>
      <c r="BI249" s="227">
        <v>10.199999999999999</v>
      </c>
      <c r="BJ249" s="227">
        <v>3.6</v>
      </c>
      <c r="BK249" s="227">
        <v>-3.2</v>
      </c>
      <c r="BL249" s="227">
        <v>-9.3000000000000007</v>
      </c>
      <c r="BM249" s="227">
        <v>2</v>
      </c>
      <c r="BN249" s="208"/>
      <c r="BO249" s="208"/>
      <c r="BP249" s="208"/>
      <c r="BQ249" s="208"/>
      <c r="BR249" s="208"/>
      <c r="BS249" s="208"/>
      <c r="BT249" s="208"/>
      <c r="BU249" s="208"/>
      <c r="BV249" s="208"/>
      <c r="BW249" s="209"/>
      <c r="BX249" s="209"/>
      <c r="BY249" s="209"/>
      <c r="BZ249" s="209"/>
      <c r="CA249" s="209"/>
      <c r="CB249" s="209"/>
      <c r="CC249" s="209"/>
      <c r="CD249" s="209"/>
      <c r="CE249" s="209"/>
      <c r="CF249" s="209"/>
      <c r="CG249" s="209"/>
      <c r="CH249" s="209"/>
      <c r="CI249" s="209"/>
      <c r="CJ249" s="209"/>
      <c r="CK249" s="209"/>
      <c r="CL249" s="209"/>
      <c r="CM249" s="209"/>
      <c r="CN249" s="209"/>
      <c r="CO249" s="209"/>
      <c r="CP249" s="209"/>
      <c r="CQ249" s="209"/>
      <c r="CR249" s="209"/>
      <c r="CS249" s="209"/>
      <c r="CT249" s="209"/>
      <c r="CU249" s="209"/>
      <c r="CV249" s="209"/>
    </row>
    <row r="250" spans="1:100" s="105" customForma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41"/>
      <c r="M250" s="251"/>
      <c r="N250" s="251"/>
      <c r="O250" s="251"/>
      <c r="P250" s="251"/>
      <c r="Q250" s="248"/>
      <c r="R250" s="251"/>
      <c r="S250" s="251"/>
      <c r="T250" s="251"/>
      <c r="U250" s="251"/>
      <c r="V250" s="251"/>
      <c r="W250" s="251"/>
      <c r="X250" s="251"/>
      <c r="Y250" s="251"/>
      <c r="Z250" s="226">
        <v>42735</v>
      </c>
      <c r="AA250" s="227">
        <v>34</v>
      </c>
      <c r="AB250" s="227">
        <v>19.7</v>
      </c>
      <c r="AC250" s="227">
        <v>18.2</v>
      </c>
      <c r="AD250" s="227">
        <v>16.899999999999999</v>
      </c>
      <c r="AE250" s="227">
        <v>1.1000000000000001</v>
      </c>
      <c r="AF250" s="227">
        <v>2.4</v>
      </c>
      <c r="AG250" s="227">
        <v>0.6</v>
      </c>
      <c r="AH250" s="227">
        <v>-0.7</v>
      </c>
      <c r="AI250" s="227">
        <v>0</v>
      </c>
      <c r="AJ250" s="227">
        <v>1.8</v>
      </c>
      <c r="AK250" s="227">
        <v>1</v>
      </c>
      <c r="AL250" s="227">
        <v>0.7</v>
      </c>
      <c r="AM250" s="227">
        <v>0.4</v>
      </c>
      <c r="AN250" s="227">
        <v>1.5</v>
      </c>
      <c r="AO250" s="227">
        <v>3.7</v>
      </c>
      <c r="AP250" s="227">
        <v>0.5</v>
      </c>
      <c r="AQ250" s="227">
        <v>3.9</v>
      </c>
      <c r="AR250" s="227">
        <v>16.600000000000001</v>
      </c>
      <c r="AS250" s="227">
        <v>6.6</v>
      </c>
      <c r="AT250" s="227">
        <v>0.8</v>
      </c>
      <c r="AU250" s="227">
        <v>4.5999999999999996</v>
      </c>
      <c r="AV250" s="227">
        <v>0.3</v>
      </c>
      <c r="AW250" s="227">
        <v>3.7</v>
      </c>
      <c r="AX250" s="227">
        <v>35</v>
      </c>
      <c r="AY250" s="227">
        <v>17.100000000000001</v>
      </c>
      <c r="AZ250" s="227">
        <v>3.4</v>
      </c>
      <c r="BA250" s="227">
        <v>-0.1</v>
      </c>
      <c r="BB250" s="227">
        <v>-0.1</v>
      </c>
      <c r="BC250" s="227">
        <v>-0.8</v>
      </c>
      <c r="BD250" s="227">
        <v>0.5</v>
      </c>
      <c r="BE250" s="227">
        <v>0.7</v>
      </c>
      <c r="BF250" s="227">
        <v>-0.2</v>
      </c>
      <c r="BG250" s="227">
        <v>0.3</v>
      </c>
      <c r="BH250" s="227">
        <v>1.8</v>
      </c>
      <c r="BI250" s="227">
        <v>14.8</v>
      </c>
      <c r="BJ250" s="227">
        <v>4.7</v>
      </c>
      <c r="BK250" s="227">
        <v>-3.2</v>
      </c>
      <c r="BL250" s="227">
        <v>-4.7</v>
      </c>
      <c r="BM250" s="227">
        <v>2.1</v>
      </c>
      <c r="BN250" s="208"/>
      <c r="BO250" s="208"/>
      <c r="BP250" s="208"/>
      <c r="BQ250" s="208"/>
      <c r="BR250" s="208"/>
      <c r="BS250" s="208"/>
      <c r="BT250" s="208"/>
      <c r="BU250" s="208"/>
      <c r="BV250" s="208"/>
      <c r="BW250" s="209"/>
      <c r="BX250" s="209"/>
      <c r="BY250" s="209"/>
      <c r="BZ250" s="209"/>
      <c r="CA250" s="209"/>
      <c r="CB250" s="209"/>
      <c r="CC250" s="209"/>
      <c r="CD250" s="209"/>
      <c r="CE250" s="209"/>
      <c r="CF250" s="209"/>
      <c r="CG250" s="209"/>
      <c r="CH250" s="209"/>
      <c r="CI250" s="209"/>
      <c r="CJ250" s="209"/>
      <c r="CK250" s="209"/>
      <c r="CL250" s="209"/>
      <c r="CM250" s="209"/>
      <c r="CN250" s="209"/>
      <c r="CO250" s="209"/>
      <c r="CP250" s="209"/>
      <c r="CQ250" s="209"/>
      <c r="CR250" s="209"/>
      <c r="CS250" s="209"/>
      <c r="CT250" s="209"/>
      <c r="CU250" s="209"/>
      <c r="CV250" s="209"/>
    </row>
    <row r="251" spans="1:100" s="105" customForma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41"/>
      <c r="M251" s="251"/>
      <c r="N251" s="251"/>
      <c r="O251" s="251"/>
      <c r="P251" s="251"/>
      <c r="Q251" s="248"/>
      <c r="R251" s="251"/>
      <c r="S251" s="251"/>
      <c r="T251" s="251"/>
      <c r="U251" s="251"/>
      <c r="V251" s="251"/>
      <c r="W251" s="251"/>
      <c r="X251" s="251"/>
      <c r="Y251" s="251"/>
      <c r="Z251" s="226">
        <v>42766</v>
      </c>
      <c r="AA251" s="227">
        <v>38.4</v>
      </c>
      <c r="AB251" s="227">
        <v>58.5</v>
      </c>
      <c r="AC251" s="227">
        <v>23.7</v>
      </c>
      <c r="AD251" s="227">
        <v>17.7</v>
      </c>
      <c r="AE251" s="227">
        <v>1.6</v>
      </c>
      <c r="AF251" s="227">
        <v>2.6</v>
      </c>
      <c r="AG251" s="227">
        <v>0.8</v>
      </c>
      <c r="AH251" s="227">
        <v>-0.5</v>
      </c>
      <c r="AI251" s="227">
        <v>0</v>
      </c>
      <c r="AJ251" s="227">
        <v>2.6</v>
      </c>
      <c r="AK251" s="227">
        <v>0.6</v>
      </c>
      <c r="AL251" s="227">
        <v>0.7</v>
      </c>
      <c r="AM251" s="227">
        <v>0.2</v>
      </c>
      <c r="AN251" s="227">
        <v>1.5</v>
      </c>
      <c r="AO251" s="227">
        <v>5.7</v>
      </c>
      <c r="AP251" s="227">
        <v>0.6</v>
      </c>
      <c r="AQ251" s="227">
        <v>3.8</v>
      </c>
      <c r="AR251" s="227">
        <v>24.4</v>
      </c>
      <c r="AS251" s="227">
        <v>9.1999999999999993</v>
      </c>
      <c r="AT251" s="227">
        <v>0.7</v>
      </c>
      <c r="AU251" s="227">
        <v>9.3000000000000007</v>
      </c>
      <c r="AV251" s="227">
        <v>1</v>
      </c>
      <c r="AW251" s="227">
        <v>4.5999999999999996</v>
      </c>
      <c r="AX251" s="227">
        <v>37.700000000000003</v>
      </c>
      <c r="AY251" s="227">
        <v>17.3</v>
      </c>
      <c r="AZ251" s="227">
        <v>4.3</v>
      </c>
      <c r="BA251" s="227">
        <v>0.3</v>
      </c>
      <c r="BB251" s="227">
        <v>-0.4</v>
      </c>
      <c r="BC251" s="227">
        <v>-0.6</v>
      </c>
      <c r="BD251" s="227">
        <v>0.9</v>
      </c>
      <c r="BE251" s="227">
        <v>1.1000000000000001</v>
      </c>
      <c r="BF251" s="227">
        <v>-0.1</v>
      </c>
      <c r="BG251" s="227">
        <v>0.1</v>
      </c>
      <c r="BH251" s="227">
        <v>2.2999999999999998</v>
      </c>
      <c r="BI251" s="227">
        <v>17.399999999999999</v>
      </c>
      <c r="BJ251" s="227">
        <v>3.9</v>
      </c>
      <c r="BK251" s="227">
        <v>-2</v>
      </c>
      <c r="BL251" s="227">
        <v>0</v>
      </c>
      <c r="BM251" s="227">
        <v>1.9</v>
      </c>
      <c r="BN251" s="208"/>
      <c r="BO251" s="208"/>
      <c r="BP251" s="208"/>
      <c r="BQ251" s="208"/>
      <c r="BR251" s="208"/>
      <c r="BS251" s="208"/>
      <c r="BT251" s="208"/>
      <c r="BU251" s="208"/>
      <c r="BV251" s="208"/>
      <c r="BW251" s="209"/>
      <c r="BX251" s="209"/>
      <c r="BY251" s="209"/>
      <c r="BZ251" s="209"/>
      <c r="CA251" s="209"/>
      <c r="CB251" s="209"/>
      <c r="CC251" s="209"/>
      <c r="CD251" s="209"/>
      <c r="CE251" s="209"/>
      <c r="CF251" s="209"/>
      <c r="CG251" s="209"/>
      <c r="CH251" s="209"/>
      <c r="CI251" s="209"/>
      <c r="CJ251" s="209"/>
      <c r="CK251" s="209"/>
      <c r="CL251" s="209"/>
      <c r="CM251" s="209"/>
      <c r="CN251" s="209"/>
      <c r="CO251" s="209"/>
      <c r="CP251" s="209"/>
      <c r="CQ251" s="209"/>
      <c r="CR251" s="209"/>
      <c r="CS251" s="209"/>
      <c r="CT251" s="209"/>
      <c r="CU251" s="209"/>
      <c r="CV251" s="209"/>
    </row>
    <row r="252" spans="1:100" s="105" customForma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41"/>
      <c r="M252" s="251"/>
      <c r="N252" s="251"/>
      <c r="O252" s="251"/>
      <c r="P252" s="251"/>
      <c r="Q252" s="248"/>
      <c r="R252" s="251"/>
      <c r="S252" s="251"/>
      <c r="T252" s="251"/>
      <c r="U252" s="251"/>
      <c r="V252" s="251"/>
      <c r="W252" s="251"/>
      <c r="X252" s="251"/>
      <c r="Y252" s="251"/>
      <c r="Z252" s="226">
        <v>42794</v>
      </c>
      <c r="AA252" s="227">
        <v>39.6</v>
      </c>
      <c r="AB252" s="227">
        <v>85.3</v>
      </c>
      <c r="AC252" s="227">
        <v>27.6</v>
      </c>
      <c r="AD252" s="227">
        <v>16.7</v>
      </c>
      <c r="AE252" s="227">
        <v>3</v>
      </c>
      <c r="AF252" s="227">
        <v>2.1</v>
      </c>
      <c r="AG252" s="227">
        <v>1</v>
      </c>
      <c r="AH252" s="227">
        <v>-0.5</v>
      </c>
      <c r="AI252" s="227">
        <v>0</v>
      </c>
      <c r="AJ252" s="227">
        <v>3.2</v>
      </c>
      <c r="AK252" s="227">
        <v>0.9</v>
      </c>
      <c r="AL252" s="227">
        <v>0.7</v>
      </c>
      <c r="AM252" s="227">
        <v>0.1</v>
      </c>
      <c r="AN252" s="227">
        <v>1.5</v>
      </c>
      <c r="AO252" s="227">
        <v>6.7</v>
      </c>
      <c r="AP252" s="227">
        <v>0.7</v>
      </c>
      <c r="AQ252" s="227">
        <v>3.1</v>
      </c>
      <c r="AR252" s="227">
        <v>30.5</v>
      </c>
      <c r="AS252" s="227">
        <v>11.9</v>
      </c>
      <c r="AT252" s="227">
        <v>0.9</v>
      </c>
      <c r="AU252" s="227">
        <v>11.9</v>
      </c>
      <c r="AV252" s="227">
        <v>2.1</v>
      </c>
      <c r="AW252" s="227">
        <v>5</v>
      </c>
      <c r="AX252" s="227">
        <v>40.1</v>
      </c>
      <c r="AY252" s="227">
        <v>19.5</v>
      </c>
      <c r="AZ252" s="227">
        <v>5.2</v>
      </c>
      <c r="BA252" s="227">
        <v>0.5</v>
      </c>
      <c r="BB252" s="227">
        <v>-0.2</v>
      </c>
      <c r="BC252" s="227">
        <v>-0.6</v>
      </c>
      <c r="BD252" s="227">
        <v>1</v>
      </c>
      <c r="BE252" s="227">
        <v>1.4</v>
      </c>
      <c r="BF252" s="227">
        <v>-0.2</v>
      </c>
      <c r="BG252" s="227">
        <v>0</v>
      </c>
      <c r="BH252" s="227">
        <v>2.4</v>
      </c>
      <c r="BI252" s="227">
        <v>18.8</v>
      </c>
      <c r="BJ252" s="227">
        <v>3.8</v>
      </c>
      <c r="BK252" s="227">
        <v>-1.4</v>
      </c>
      <c r="BL252" s="227">
        <v>1.7</v>
      </c>
      <c r="BM252" s="227">
        <v>2</v>
      </c>
      <c r="BN252" s="208"/>
      <c r="BO252" s="208"/>
      <c r="BP252" s="208"/>
      <c r="BQ252" s="208"/>
      <c r="BR252" s="208"/>
      <c r="BS252" s="208"/>
      <c r="BT252" s="208"/>
      <c r="BU252" s="208"/>
      <c r="BV252" s="208"/>
      <c r="BW252" s="209"/>
      <c r="BX252" s="209"/>
      <c r="BY252" s="209"/>
      <c r="BZ252" s="209"/>
      <c r="CA252" s="209"/>
      <c r="CB252" s="209"/>
      <c r="CC252" s="209"/>
      <c r="CD252" s="209"/>
      <c r="CE252" s="209"/>
      <c r="CF252" s="209"/>
      <c r="CG252" s="209"/>
      <c r="CH252" s="209"/>
      <c r="CI252" s="209"/>
      <c r="CJ252" s="209"/>
      <c r="CK252" s="209"/>
      <c r="CL252" s="209"/>
      <c r="CM252" s="209"/>
      <c r="CN252" s="209"/>
      <c r="CO252" s="209"/>
      <c r="CP252" s="209"/>
      <c r="CQ252" s="209"/>
      <c r="CR252" s="209"/>
      <c r="CS252" s="209"/>
      <c r="CT252" s="209"/>
      <c r="CU252" s="209"/>
      <c r="CV252" s="209"/>
    </row>
    <row r="253" spans="1:100" s="105" customForma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41"/>
      <c r="M253" s="251"/>
      <c r="N253" s="251"/>
      <c r="O253" s="251"/>
      <c r="P253" s="251"/>
      <c r="Q253" s="248"/>
      <c r="R253" s="251"/>
      <c r="S253" s="251"/>
      <c r="T253" s="251"/>
      <c r="U253" s="251"/>
      <c r="V253" s="251"/>
      <c r="W253" s="251"/>
      <c r="X253" s="251"/>
      <c r="Y253" s="251"/>
      <c r="Z253" s="226">
        <v>42825</v>
      </c>
      <c r="AA253" s="227">
        <v>39.6</v>
      </c>
      <c r="AB253" s="227">
        <v>68.5</v>
      </c>
      <c r="AC253" s="227">
        <v>29</v>
      </c>
      <c r="AD253" s="227">
        <v>15.5</v>
      </c>
      <c r="AE253" s="227">
        <v>3.3</v>
      </c>
      <c r="AF253" s="227">
        <v>1.5</v>
      </c>
      <c r="AG253" s="227">
        <v>1.1000000000000001</v>
      </c>
      <c r="AH253" s="227">
        <v>-0.4</v>
      </c>
      <c r="AI253" s="227">
        <v>0</v>
      </c>
      <c r="AJ253" s="227">
        <v>3.5</v>
      </c>
      <c r="AK253" s="227">
        <v>1</v>
      </c>
      <c r="AL253" s="227">
        <v>0.7</v>
      </c>
      <c r="AM253" s="227">
        <v>0.6</v>
      </c>
      <c r="AN253" s="227">
        <v>1.6</v>
      </c>
      <c r="AO253" s="227">
        <v>6.7</v>
      </c>
      <c r="AP253" s="227">
        <v>0.9</v>
      </c>
      <c r="AQ253" s="227">
        <v>2.1</v>
      </c>
      <c r="AR253" s="227">
        <v>29.9</v>
      </c>
      <c r="AS253" s="227">
        <v>11.5</v>
      </c>
      <c r="AT253" s="227">
        <v>1</v>
      </c>
      <c r="AU253" s="227">
        <v>10.8</v>
      </c>
      <c r="AV253" s="227">
        <v>2.5</v>
      </c>
      <c r="AW253" s="227">
        <v>5.8</v>
      </c>
      <c r="AX253" s="227">
        <v>36.799999999999997</v>
      </c>
      <c r="AY253" s="227">
        <v>17.3</v>
      </c>
      <c r="AZ253" s="227">
        <v>5.5</v>
      </c>
      <c r="BA253" s="227">
        <v>0.5</v>
      </c>
      <c r="BB253" s="227">
        <v>-0.1</v>
      </c>
      <c r="BC253" s="227">
        <v>-0.5</v>
      </c>
      <c r="BD253" s="227">
        <v>1.3</v>
      </c>
      <c r="BE253" s="227">
        <v>1.5</v>
      </c>
      <c r="BF253" s="227">
        <v>0.1</v>
      </c>
      <c r="BG253" s="227">
        <v>0</v>
      </c>
      <c r="BH253" s="227">
        <v>3.1</v>
      </c>
      <c r="BI253" s="227">
        <v>19.5</v>
      </c>
      <c r="BJ253" s="227">
        <v>3.7</v>
      </c>
      <c r="BK253" s="227">
        <v>-1.2</v>
      </c>
      <c r="BL253" s="227">
        <v>1.6</v>
      </c>
      <c r="BM253" s="227">
        <v>2.2999999999999998</v>
      </c>
      <c r="BN253" s="208"/>
      <c r="BO253" s="208"/>
      <c r="BP253" s="208"/>
      <c r="BQ253" s="208"/>
      <c r="BR253" s="208"/>
      <c r="BS253" s="208"/>
      <c r="BT253" s="208"/>
      <c r="BU253" s="208"/>
      <c r="BV253" s="208"/>
      <c r="BW253" s="209"/>
      <c r="BX253" s="209"/>
      <c r="BY253" s="209"/>
      <c r="BZ253" s="209"/>
      <c r="CA253" s="209"/>
      <c r="CB253" s="209"/>
      <c r="CC253" s="209"/>
      <c r="CD253" s="209"/>
      <c r="CE253" s="209"/>
      <c r="CF253" s="209"/>
      <c r="CG253" s="209"/>
      <c r="CH253" s="209"/>
      <c r="CI253" s="209"/>
      <c r="CJ253" s="209"/>
      <c r="CK253" s="209"/>
      <c r="CL253" s="209"/>
      <c r="CM253" s="209"/>
      <c r="CN253" s="209"/>
      <c r="CO253" s="209"/>
      <c r="CP253" s="209"/>
      <c r="CQ253" s="209"/>
      <c r="CR253" s="209"/>
      <c r="CS253" s="209"/>
      <c r="CT253" s="209"/>
      <c r="CU253" s="209"/>
      <c r="CV253" s="209"/>
    </row>
    <row r="254" spans="1:100" s="105" customForma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41"/>
      <c r="M254" s="251"/>
      <c r="N254" s="251"/>
      <c r="O254" s="251"/>
      <c r="P254" s="251"/>
      <c r="Q254" s="248"/>
      <c r="R254" s="251"/>
      <c r="S254" s="251"/>
      <c r="T254" s="251"/>
      <c r="U254" s="251"/>
      <c r="V254" s="251"/>
      <c r="W254" s="251"/>
      <c r="X254" s="251"/>
      <c r="Y254" s="251"/>
      <c r="Z254" s="226">
        <v>42855</v>
      </c>
      <c r="AA254" s="227">
        <v>40.4</v>
      </c>
      <c r="AB254" s="227">
        <v>43</v>
      </c>
      <c r="AC254" s="227">
        <v>21.8</v>
      </c>
      <c r="AD254" s="227">
        <v>14.9</v>
      </c>
      <c r="AE254" s="227">
        <v>3.6</v>
      </c>
      <c r="AF254" s="227">
        <v>1</v>
      </c>
      <c r="AG254" s="227">
        <v>1.3</v>
      </c>
      <c r="AH254" s="227">
        <v>-0.2</v>
      </c>
      <c r="AI254" s="227">
        <v>0</v>
      </c>
      <c r="AJ254" s="227">
        <v>3.8</v>
      </c>
      <c r="AK254" s="227">
        <v>1</v>
      </c>
      <c r="AL254" s="227">
        <v>1.2</v>
      </c>
      <c r="AM254" s="227">
        <v>0.5</v>
      </c>
      <c r="AN254" s="227">
        <v>1.9</v>
      </c>
      <c r="AO254" s="227">
        <v>6.1</v>
      </c>
      <c r="AP254" s="227">
        <v>0.9</v>
      </c>
      <c r="AQ254" s="227">
        <v>2.7</v>
      </c>
      <c r="AR254" s="227">
        <v>27.5</v>
      </c>
      <c r="AS254" s="227">
        <v>9.1999999999999993</v>
      </c>
      <c r="AT254" s="227">
        <v>1.1000000000000001</v>
      </c>
      <c r="AU254" s="227">
        <v>8.8000000000000007</v>
      </c>
      <c r="AV254" s="227">
        <v>2.7</v>
      </c>
      <c r="AW254" s="227">
        <v>6.5</v>
      </c>
      <c r="AX254" s="227">
        <v>22.3</v>
      </c>
      <c r="AY254" s="227">
        <v>15.8</v>
      </c>
      <c r="AZ254" s="227">
        <v>5</v>
      </c>
      <c r="BA254" s="227">
        <v>0.6</v>
      </c>
      <c r="BB254" s="227">
        <v>-0.1</v>
      </c>
      <c r="BC254" s="227">
        <v>-0.4</v>
      </c>
      <c r="BD254" s="227">
        <v>1.4</v>
      </c>
      <c r="BE254" s="227">
        <v>1.5</v>
      </c>
      <c r="BF254" s="227">
        <v>0.4</v>
      </c>
      <c r="BG254" s="227">
        <v>0.3</v>
      </c>
      <c r="BH254" s="227">
        <v>3.6</v>
      </c>
      <c r="BI254" s="227">
        <v>18.600000000000001</v>
      </c>
      <c r="BJ254" s="227">
        <v>4.2</v>
      </c>
      <c r="BK254" s="227">
        <v>-0.9</v>
      </c>
      <c r="BL254" s="227">
        <v>2.1</v>
      </c>
      <c r="BM254" s="227">
        <v>1.8</v>
      </c>
      <c r="BN254" s="208"/>
      <c r="BO254" s="208"/>
      <c r="BP254" s="208"/>
      <c r="BQ254" s="208"/>
      <c r="BR254" s="208"/>
      <c r="BS254" s="208"/>
      <c r="BT254" s="208"/>
      <c r="BU254" s="208"/>
      <c r="BV254" s="208"/>
      <c r="BW254" s="209"/>
      <c r="BX254" s="209"/>
      <c r="BY254" s="209"/>
      <c r="BZ254" s="209"/>
      <c r="CA254" s="209"/>
      <c r="CB254" s="209"/>
      <c r="CC254" s="209"/>
      <c r="CD254" s="209"/>
      <c r="CE254" s="209"/>
      <c r="CF254" s="209"/>
      <c r="CG254" s="209"/>
      <c r="CH254" s="209"/>
      <c r="CI254" s="209"/>
      <c r="CJ254" s="209"/>
      <c r="CK254" s="209"/>
      <c r="CL254" s="209"/>
      <c r="CM254" s="209"/>
      <c r="CN254" s="209"/>
      <c r="CO254" s="209"/>
      <c r="CP254" s="209"/>
      <c r="CQ254" s="209"/>
      <c r="CR254" s="209"/>
      <c r="CS254" s="209"/>
      <c r="CT254" s="209"/>
      <c r="CU254" s="209"/>
      <c r="CV254" s="209"/>
    </row>
    <row r="255" spans="1:100" s="105" customForma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41"/>
      <c r="M255" s="251"/>
      <c r="N255" s="251"/>
      <c r="O255" s="251"/>
      <c r="P255" s="251"/>
      <c r="Q255" s="248"/>
      <c r="R255" s="251"/>
      <c r="S255" s="251"/>
      <c r="T255" s="251"/>
      <c r="U255" s="251"/>
      <c r="V255" s="251"/>
      <c r="W255" s="251"/>
      <c r="X255" s="251"/>
      <c r="Y255" s="251"/>
      <c r="Z255" s="226">
        <v>42886</v>
      </c>
      <c r="AA255" s="227">
        <v>37.200000000000003</v>
      </c>
      <c r="AB255" s="227">
        <v>27</v>
      </c>
      <c r="AC255" s="227">
        <v>14</v>
      </c>
      <c r="AD255" s="227">
        <v>13.5</v>
      </c>
      <c r="AE255" s="227">
        <v>3.9</v>
      </c>
      <c r="AF255" s="227">
        <v>0.4</v>
      </c>
      <c r="AG255" s="227">
        <v>1.4</v>
      </c>
      <c r="AH255" s="227">
        <v>0.1</v>
      </c>
      <c r="AI255" s="227">
        <v>0</v>
      </c>
      <c r="AJ255" s="227">
        <v>3.8</v>
      </c>
      <c r="AK255" s="227">
        <v>1</v>
      </c>
      <c r="AL255" s="227">
        <v>1.4</v>
      </c>
      <c r="AM255" s="227">
        <v>0.5</v>
      </c>
      <c r="AN255" s="227">
        <v>2</v>
      </c>
      <c r="AO255" s="227">
        <v>6.5</v>
      </c>
      <c r="AP255" s="227">
        <v>1</v>
      </c>
      <c r="AQ255" s="227">
        <v>1.8</v>
      </c>
      <c r="AR255" s="227">
        <v>22</v>
      </c>
      <c r="AS255" s="227">
        <v>7.7</v>
      </c>
      <c r="AT255" s="227">
        <v>1.3</v>
      </c>
      <c r="AU255" s="227">
        <v>7.4</v>
      </c>
      <c r="AV255" s="227">
        <v>2.7</v>
      </c>
      <c r="AW255" s="227">
        <v>7.2</v>
      </c>
      <c r="AX255" s="227">
        <v>17.7</v>
      </c>
      <c r="AY255" s="227">
        <v>13.6</v>
      </c>
      <c r="AZ255" s="227">
        <v>4.8</v>
      </c>
      <c r="BA255" s="227">
        <v>0.5</v>
      </c>
      <c r="BB255" s="227">
        <v>-0.1</v>
      </c>
      <c r="BC255" s="227">
        <v>-0.2</v>
      </c>
      <c r="BD255" s="227">
        <v>1.3</v>
      </c>
      <c r="BE255" s="227">
        <v>1.6</v>
      </c>
      <c r="BF255" s="227">
        <v>0.5</v>
      </c>
      <c r="BG255" s="227">
        <v>0</v>
      </c>
      <c r="BH255" s="227">
        <v>3.5</v>
      </c>
      <c r="BI255" s="227">
        <v>13.6</v>
      </c>
      <c r="BJ255" s="227">
        <v>4</v>
      </c>
      <c r="BK255" s="227">
        <v>-0.6</v>
      </c>
      <c r="BL255" s="227">
        <v>1.2</v>
      </c>
      <c r="BM255" s="227">
        <v>1.7</v>
      </c>
      <c r="BN255" s="208"/>
      <c r="BO255" s="208"/>
      <c r="BP255" s="208"/>
      <c r="BQ255" s="208"/>
      <c r="BR255" s="208"/>
      <c r="BS255" s="208"/>
      <c r="BT255" s="208"/>
      <c r="BU255" s="208"/>
      <c r="BV255" s="208"/>
      <c r="BW255" s="209"/>
      <c r="BX255" s="209"/>
      <c r="BY255" s="209"/>
      <c r="BZ255" s="209"/>
      <c r="CA255" s="209"/>
      <c r="CB255" s="209"/>
      <c r="CC255" s="209"/>
      <c r="CD255" s="209"/>
      <c r="CE255" s="209"/>
      <c r="CF255" s="209"/>
      <c r="CG255" s="209"/>
      <c r="CH255" s="209"/>
      <c r="CI255" s="209"/>
      <c r="CJ255" s="209"/>
      <c r="CK255" s="209"/>
      <c r="CL255" s="209"/>
      <c r="CM255" s="209"/>
      <c r="CN255" s="209"/>
      <c r="CO255" s="209"/>
      <c r="CP255" s="209"/>
      <c r="CQ255" s="209"/>
      <c r="CR255" s="209"/>
      <c r="CS255" s="209"/>
      <c r="CT255" s="209"/>
      <c r="CU255" s="209"/>
      <c r="CV255" s="209"/>
    </row>
    <row r="256" spans="1:100" s="105" customForma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41"/>
      <c r="M256" s="251"/>
      <c r="N256" s="251"/>
      <c r="O256" s="251"/>
      <c r="P256" s="251"/>
      <c r="Q256" s="248"/>
      <c r="R256" s="251"/>
      <c r="S256" s="251"/>
      <c r="T256" s="251"/>
      <c r="U256" s="251"/>
      <c r="V256" s="251"/>
      <c r="W256" s="251"/>
      <c r="X256" s="251"/>
      <c r="Y256" s="251"/>
      <c r="Z256" s="226">
        <v>42916</v>
      </c>
      <c r="AA256" s="227">
        <v>33.200000000000003</v>
      </c>
      <c r="AB256" s="227">
        <v>13.8</v>
      </c>
      <c r="AC256" s="227">
        <v>11.9</v>
      </c>
      <c r="AD256" s="227">
        <v>13.2</v>
      </c>
      <c r="AE256" s="227">
        <v>4.7</v>
      </c>
      <c r="AF256" s="227">
        <v>-0.4</v>
      </c>
      <c r="AG256" s="227">
        <v>1.3</v>
      </c>
      <c r="AH256" s="227">
        <v>0.1</v>
      </c>
      <c r="AI256" s="227">
        <v>0</v>
      </c>
      <c r="AJ256" s="227">
        <v>3.8</v>
      </c>
      <c r="AK256" s="227">
        <v>0.9</v>
      </c>
      <c r="AL256" s="227">
        <v>1</v>
      </c>
      <c r="AM256" s="227">
        <v>0.4</v>
      </c>
      <c r="AN256" s="227">
        <v>1.9</v>
      </c>
      <c r="AO256" s="227">
        <v>7.5</v>
      </c>
      <c r="AP256" s="227">
        <v>1.2</v>
      </c>
      <c r="AQ256" s="227">
        <v>1.5</v>
      </c>
      <c r="AR256" s="227">
        <v>14.9</v>
      </c>
      <c r="AS256" s="227">
        <v>7.6</v>
      </c>
      <c r="AT256" s="227">
        <v>1.4</v>
      </c>
      <c r="AU256" s="227">
        <v>8.1999999999999993</v>
      </c>
      <c r="AV256" s="227">
        <v>2.6</v>
      </c>
      <c r="AW256" s="227">
        <v>7.7</v>
      </c>
      <c r="AX256" s="227">
        <v>24.5</v>
      </c>
      <c r="AY256" s="227">
        <v>13.9</v>
      </c>
      <c r="AZ256" s="227">
        <v>4.9000000000000004</v>
      </c>
      <c r="BA256" s="227">
        <v>0.6</v>
      </c>
      <c r="BB256" s="227">
        <v>0.2</v>
      </c>
      <c r="BC256" s="227">
        <v>-0.1</v>
      </c>
      <c r="BD256" s="227">
        <v>1.2</v>
      </c>
      <c r="BE256" s="227">
        <v>1.6</v>
      </c>
      <c r="BF256" s="227">
        <v>0.2</v>
      </c>
      <c r="BG256" s="227">
        <v>-0.1</v>
      </c>
      <c r="BH256" s="227">
        <v>2.7</v>
      </c>
      <c r="BI256" s="227">
        <v>13.7</v>
      </c>
      <c r="BJ256" s="227">
        <v>3.4</v>
      </c>
      <c r="BK256" s="227">
        <v>-0.5</v>
      </c>
      <c r="BL256" s="227">
        <v>0.3</v>
      </c>
      <c r="BM256" s="227">
        <v>1.7</v>
      </c>
      <c r="BN256" s="208"/>
      <c r="BO256" s="208"/>
      <c r="BP256" s="208"/>
      <c r="BQ256" s="208"/>
      <c r="BR256" s="208"/>
      <c r="BS256" s="208"/>
      <c r="BT256" s="208"/>
      <c r="BU256" s="208"/>
      <c r="BV256" s="208"/>
      <c r="BW256" s="209"/>
      <c r="BX256" s="209"/>
      <c r="BY256" s="209"/>
      <c r="BZ256" s="209"/>
      <c r="CA256" s="209"/>
      <c r="CB256" s="209"/>
      <c r="CC256" s="209"/>
      <c r="CD256" s="209"/>
      <c r="CE256" s="209"/>
      <c r="CF256" s="209"/>
      <c r="CG256" s="209"/>
      <c r="CH256" s="209"/>
      <c r="CI256" s="209"/>
      <c r="CJ256" s="209"/>
      <c r="CK256" s="209"/>
      <c r="CL256" s="209"/>
      <c r="CM256" s="209"/>
      <c r="CN256" s="209"/>
      <c r="CO256" s="209"/>
      <c r="CP256" s="209"/>
      <c r="CQ256" s="209"/>
      <c r="CR256" s="209"/>
      <c r="CS256" s="209"/>
      <c r="CT256" s="209"/>
      <c r="CU256" s="209"/>
      <c r="CV256" s="209"/>
    </row>
    <row r="257" spans="1:100" s="105" customForma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41"/>
      <c r="M257" s="251"/>
      <c r="N257" s="251"/>
      <c r="O257" s="251"/>
      <c r="P257" s="251"/>
      <c r="Q257" s="248"/>
      <c r="R257" s="251"/>
      <c r="S257" s="251"/>
      <c r="T257" s="251"/>
      <c r="U257" s="251"/>
      <c r="V257" s="251"/>
      <c r="W257" s="251"/>
      <c r="X257" s="251"/>
      <c r="Y257" s="251"/>
      <c r="Z257" s="226">
        <v>42947</v>
      </c>
      <c r="AA257" s="227">
        <v>32.299999999999997</v>
      </c>
      <c r="AB257" s="227">
        <v>5.8</v>
      </c>
      <c r="AC257" s="227">
        <v>12.4</v>
      </c>
      <c r="AD257" s="227">
        <v>10.7</v>
      </c>
      <c r="AE257" s="227">
        <v>5.2</v>
      </c>
      <c r="AF257" s="227">
        <v>-0.4</v>
      </c>
      <c r="AG257" s="227">
        <v>1.3</v>
      </c>
      <c r="AH257" s="227">
        <v>0.5</v>
      </c>
      <c r="AI257" s="227">
        <v>0</v>
      </c>
      <c r="AJ257" s="227">
        <v>3.2</v>
      </c>
      <c r="AK257" s="227">
        <v>0.8</v>
      </c>
      <c r="AL257" s="227">
        <v>1.1000000000000001</v>
      </c>
      <c r="AM257" s="227">
        <v>-0.3</v>
      </c>
      <c r="AN257" s="227">
        <v>1.7</v>
      </c>
      <c r="AO257" s="227">
        <v>8.4</v>
      </c>
      <c r="AP257" s="227">
        <v>1.3</v>
      </c>
      <c r="AQ257" s="227">
        <v>-0.8</v>
      </c>
      <c r="AR257" s="227">
        <v>10.9</v>
      </c>
      <c r="AS257" s="227">
        <v>7.6</v>
      </c>
      <c r="AT257" s="227">
        <v>1.6</v>
      </c>
      <c r="AU257" s="227">
        <v>9.5</v>
      </c>
      <c r="AV257" s="227">
        <v>2.6</v>
      </c>
      <c r="AW257" s="227">
        <v>8.5</v>
      </c>
      <c r="AX257" s="227">
        <v>27.5</v>
      </c>
      <c r="AY257" s="227">
        <v>12.7</v>
      </c>
      <c r="AZ257" s="227">
        <v>5.3</v>
      </c>
      <c r="BA257" s="227">
        <v>0.7</v>
      </c>
      <c r="BB257" s="227">
        <v>0.4</v>
      </c>
      <c r="BC257" s="227">
        <v>-0.2</v>
      </c>
      <c r="BD257" s="227">
        <v>1.2</v>
      </c>
      <c r="BE257" s="227">
        <v>1.9</v>
      </c>
      <c r="BF257" s="227">
        <v>0</v>
      </c>
      <c r="BG257" s="227">
        <v>-0.1</v>
      </c>
      <c r="BH257" s="227">
        <v>2.5</v>
      </c>
      <c r="BI257" s="227">
        <v>14</v>
      </c>
      <c r="BJ257" s="227">
        <v>2.8</v>
      </c>
      <c r="BK257" s="227">
        <v>-0.1</v>
      </c>
      <c r="BL257" s="227">
        <v>0.6</v>
      </c>
      <c r="BM257" s="227">
        <v>1.8</v>
      </c>
      <c r="BN257" s="208"/>
      <c r="BO257" s="208"/>
      <c r="BP257" s="208"/>
      <c r="BQ257" s="208"/>
      <c r="BR257" s="208"/>
      <c r="BS257" s="208"/>
      <c r="BT257" s="208"/>
      <c r="BU257" s="208"/>
      <c r="BV257" s="208"/>
      <c r="BW257" s="209"/>
      <c r="BX257" s="209"/>
      <c r="BY257" s="209"/>
      <c r="BZ257" s="209"/>
      <c r="CA257" s="209"/>
      <c r="CB257" s="209"/>
      <c r="CC257" s="209"/>
      <c r="CD257" s="209"/>
      <c r="CE257" s="209"/>
      <c r="CF257" s="209"/>
      <c r="CG257" s="209"/>
      <c r="CH257" s="209"/>
      <c r="CI257" s="209"/>
      <c r="CJ257" s="209"/>
      <c r="CK257" s="209"/>
      <c r="CL257" s="209"/>
      <c r="CM257" s="209"/>
      <c r="CN257" s="209"/>
      <c r="CO257" s="209"/>
      <c r="CP257" s="209"/>
      <c r="CQ257" s="209"/>
      <c r="CR257" s="209"/>
      <c r="CS257" s="209"/>
      <c r="CT257" s="209"/>
      <c r="CU257" s="209"/>
      <c r="CV257" s="209"/>
    </row>
    <row r="258" spans="1:100" s="105" customForma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41"/>
      <c r="M258" s="251"/>
      <c r="N258" s="251"/>
      <c r="O258" s="251"/>
      <c r="P258" s="251"/>
      <c r="Q258" s="248"/>
      <c r="R258" s="251"/>
      <c r="S258" s="251"/>
      <c r="T258" s="251"/>
      <c r="U258" s="251"/>
      <c r="V258" s="251"/>
      <c r="W258" s="251"/>
      <c r="X258" s="251"/>
      <c r="Y258" s="251"/>
      <c r="Z258" s="226">
        <v>42978</v>
      </c>
      <c r="AA258" s="227">
        <v>32.1</v>
      </c>
      <c r="AB258" s="227">
        <v>15.7</v>
      </c>
      <c r="AC258" s="227">
        <v>14.1</v>
      </c>
      <c r="AD258" s="227">
        <v>11.2</v>
      </c>
      <c r="AE258" s="227">
        <v>5.7</v>
      </c>
      <c r="AF258" s="227">
        <v>0.2</v>
      </c>
      <c r="AG258" s="227">
        <v>1.4</v>
      </c>
      <c r="AH258" s="227">
        <v>0.8</v>
      </c>
      <c r="AI258" s="227">
        <v>0</v>
      </c>
      <c r="AJ258" s="227">
        <v>2.9</v>
      </c>
      <c r="AK258" s="227">
        <v>1</v>
      </c>
      <c r="AL258" s="227">
        <v>1.2</v>
      </c>
      <c r="AM258" s="227">
        <v>0.3</v>
      </c>
      <c r="AN258" s="227">
        <v>1.7</v>
      </c>
      <c r="AO258" s="227">
        <v>10.199999999999999</v>
      </c>
      <c r="AP258" s="227">
        <v>1.3</v>
      </c>
      <c r="AQ258" s="227">
        <v>-0.8</v>
      </c>
      <c r="AR258" s="227">
        <v>16.8</v>
      </c>
      <c r="AS258" s="227">
        <v>8.4</v>
      </c>
      <c r="AT258" s="227">
        <v>1.7</v>
      </c>
      <c r="AU258" s="227">
        <v>9.5</v>
      </c>
      <c r="AV258" s="227">
        <v>3</v>
      </c>
      <c r="AW258" s="227">
        <v>9</v>
      </c>
      <c r="AX258" s="227">
        <v>29.1</v>
      </c>
      <c r="AY258" s="227">
        <v>16.3</v>
      </c>
      <c r="AZ258" s="227">
        <v>5.9</v>
      </c>
      <c r="BA258" s="227">
        <v>0.8</v>
      </c>
      <c r="BB258" s="227">
        <v>0.7</v>
      </c>
      <c r="BC258" s="227">
        <v>-0.1</v>
      </c>
      <c r="BD258" s="227">
        <v>1.3</v>
      </c>
      <c r="BE258" s="227">
        <v>2.4</v>
      </c>
      <c r="BF258" s="227">
        <v>-0.2</v>
      </c>
      <c r="BG258" s="227">
        <v>-0.2</v>
      </c>
      <c r="BH258" s="227">
        <v>2.4</v>
      </c>
      <c r="BI258" s="227">
        <v>14.4</v>
      </c>
      <c r="BJ258" s="227">
        <v>1.1000000000000001</v>
      </c>
      <c r="BK258" s="227">
        <v>-0.1</v>
      </c>
      <c r="BL258" s="227">
        <v>2</v>
      </c>
      <c r="BM258" s="227">
        <v>2</v>
      </c>
      <c r="BN258" s="208"/>
      <c r="BO258" s="208"/>
      <c r="BP258" s="208"/>
      <c r="BQ258" s="208"/>
      <c r="BR258" s="208"/>
      <c r="BS258" s="208"/>
      <c r="BT258" s="208"/>
      <c r="BU258" s="208"/>
      <c r="BV258" s="208"/>
      <c r="BW258" s="209"/>
      <c r="BX258" s="209"/>
      <c r="BY258" s="209"/>
      <c r="BZ258" s="209"/>
      <c r="CA258" s="209"/>
      <c r="CB258" s="209"/>
      <c r="CC258" s="209"/>
      <c r="CD258" s="209"/>
      <c r="CE258" s="209"/>
      <c r="CF258" s="209"/>
      <c r="CG258" s="209"/>
      <c r="CH258" s="209"/>
      <c r="CI258" s="209"/>
      <c r="CJ258" s="209"/>
      <c r="CK258" s="209"/>
      <c r="CL258" s="209"/>
      <c r="CM258" s="209"/>
      <c r="CN258" s="209"/>
      <c r="CO258" s="209"/>
      <c r="CP258" s="209"/>
      <c r="CQ258" s="209"/>
      <c r="CR258" s="209"/>
      <c r="CS258" s="209"/>
      <c r="CT258" s="209"/>
      <c r="CU258" s="209"/>
      <c r="CV258" s="209"/>
    </row>
    <row r="259" spans="1:100" s="105" customForma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41"/>
      <c r="M259" s="251"/>
      <c r="N259" s="251"/>
      <c r="O259" s="251"/>
      <c r="P259" s="251"/>
      <c r="Q259" s="248"/>
      <c r="R259" s="251"/>
      <c r="S259" s="251"/>
      <c r="T259" s="251"/>
      <c r="U259" s="251"/>
      <c r="V259" s="251"/>
      <c r="W259" s="251"/>
      <c r="X259" s="251"/>
      <c r="Y259" s="251"/>
      <c r="Z259" s="226">
        <v>43008</v>
      </c>
      <c r="AA259" s="227">
        <v>28.6</v>
      </c>
      <c r="AB259" s="227">
        <v>14.2</v>
      </c>
      <c r="AC259" s="227">
        <v>13.7</v>
      </c>
      <c r="AD259" s="227">
        <v>14.1</v>
      </c>
      <c r="AE259" s="227">
        <v>6.3</v>
      </c>
      <c r="AF259" s="227">
        <v>0.3</v>
      </c>
      <c r="AG259" s="227">
        <v>1.4</v>
      </c>
      <c r="AH259" s="227">
        <v>0.9</v>
      </c>
      <c r="AI259" s="227">
        <v>0</v>
      </c>
      <c r="AJ259" s="227">
        <v>3</v>
      </c>
      <c r="AK259" s="227">
        <v>0.8</v>
      </c>
      <c r="AL259" s="227">
        <v>1.3</v>
      </c>
      <c r="AM259" s="227">
        <v>0.6</v>
      </c>
      <c r="AN259" s="227">
        <v>1.6</v>
      </c>
      <c r="AO259" s="227">
        <v>13.8</v>
      </c>
      <c r="AP259" s="227">
        <v>1.9</v>
      </c>
      <c r="AQ259" s="227">
        <v>-0.3</v>
      </c>
      <c r="AR259" s="227">
        <v>16.399999999999999</v>
      </c>
      <c r="AS259" s="227">
        <v>10</v>
      </c>
      <c r="AT259" s="227">
        <v>1.8</v>
      </c>
      <c r="AU259" s="227">
        <v>10.9</v>
      </c>
      <c r="AV259" s="227">
        <v>3.4</v>
      </c>
      <c r="AW259" s="227">
        <v>9.8000000000000007</v>
      </c>
      <c r="AX259" s="227">
        <v>31.5</v>
      </c>
      <c r="AY259" s="227">
        <v>20.2</v>
      </c>
      <c r="AZ259" s="227">
        <v>6.5</v>
      </c>
      <c r="BA259" s="227">
        <v>1</v>
      </c>
      <c r="BB259" s="227">
        <v>1</v>
      </c>
      <c r="BC259" s="227">
        <v>0</v>
      </c>
      <c r="BD259" s="227">
        <v>1.1000000000000001</v>
      </c>
      <c r="BE259" s="227">
        <v>3</v>
      </c>
      <c r="BF259" s="227">
        <v>-0.7</v>
      </c>
      <c r="BG259" s="227">
        <v>-0.1</v>
      </c>
      <c r="BH259" s="227">
        <v>2.7</v>
      </c>
      <c r="BI259" s="227">
        <v>15.4</v>
      </c>
      <c r="BJ259" s="227">
        <v>0.8</v>
      </c>
      <c r="BK259" s="227">
        <v>-0.5</v>
      </c>
      <c r="BL259" s="227">
        <v>2.5</v>
      </c>
      <c r="BM259" s="227">
        <v>2.2000000000000002</v>
      </c>
      <c r="BN259" s="208"/>
      <c r="BO259" s="208"/>
      <c r="BP259" s="208"/>
      <c r="BQ259" s="208"/>
      <c r="BR259" s="208"/>
      <c r="BS259" s="208"/>
      <c r="BT259" s="208"/>
      <c r="BU259" s="208"/>
      <c r="BV259" s="208"/>
      <c r="BW259" s="209"/>
      <c r="BX259" s="209"/>
      <c r="BY259" s="209"/>
      <c r="BZ259" s="209"/>
      <c r="CA259" s="209"/>
      <c r="CB259" s="209"/>
      <c r="CC259" s="209"/>
      <c r="CD259" s="209"/>
      <c r="CE259" s="209"/>
      <c r="CF259" s="209"/>
      <c r="CG259" s="209"/>
      <c r="CH259" s="209"/>
      <c r="CI259" s="209"/>
      <c r="CJ259" s="209"/>
      <c r="CK259" s="209"/>
      <c r="CL259" s="209"/>
      <c r="CM259" s="209"/>
      <c r="CN259" s="209"/>
      <c r="CO259" s="209"/>
      <c r="CP259" s="209"/>
      <c r="CQ259" s="209"/>
      <c r="CR259" s="209"/>
      <c r="CS259" s="209"/>
      <c r="CT259" s="209"/>
      <c r="CU259" s="209"/>
      <c r="CV259" s="209"/>
    </row>
    <row r="260" spans="1:100" s="105" customForma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41"/>
      <c r="M260" s="251"/>
      <c r="N260" s="251"/>
      <c r="O260" s="251"/>
      <c r="P260" s="251"/>
      <c r="Q260" s="248"/>
      <c r="R260" s="251"/>
      <c r="S260" s="251"/>
      <c r="T260" s="251"/>
      <c r="U260" s="251"/>
      <c r="V260" s="251"/>
      <c r="W260" s="251"/>
      <c r="X260" s="251"/>
      <c r="Y260" s="251"/>
      <c r="Z260" s="226">
        <v>43039</v>
      </c>
      <c r="AA260" s="227">
        <v>19.7</v>
      </c>
      <c r="AB260" s="227">
        <v>16.5</v>
      </c>
      <c r="AC260" s="227">
        <v>11.4</v>
      </c>
      <c r="AD260" s="227">
        <v>15.5</v>
      </c>
      <c r="AE260" s="227">
        <v>7.1</v>
      </c>
      <c r="AF260" s="227">
        <v>0.3</v>
      </c>
      <c r="AG260" s="227">
        <v>1.4</v>
      </c>
      <c r="AH260" s="227">
        <v>0.9</v>
      </c>
      <c r="AI260" s="227">
        <v>0</v>
      </c>
      <c r="AJ260" s="227">
        <v>2.7</v>
      </c>
      <c r="AK260" s="227">
        <v>0.7</v>
      </c>
      <c r="AL260" s="227">
        <v>1.3</v>
      </c>
      <c r="AM260" s="227">
        <v>0.8</v>
      </c>
      <c r="AN260" s="227">
        <v>1.7</v>
      </c>
      <c r="AO260" s="227">
        <v>16.600000000000001</v>
      </c>
      <c r="AP260" s="227">
        <v>2.2000000000000002</v>
      </c>
      <c r="AQ260" s="227">
        <v>0</v>
      </c>
      <c r="AR260" s="227">
        <v>15.5</v>
      </c>
      <c r="AS260" s="227">
        <v>10.7</v>
      </c>
      <c r="AT260" s="227">
        <v>1.8</v>
      </c>
      <c r="AU260" s="227">
        <v>11.6</v>
      </c>
      <c r="AV260" s="227">
        <v>3.4</v>
      </c>
      <c r="AW260" s="227">
        <v>10.3</v>
      </c>
      <c r="AX260" s="227">
        <v>30.8</v>
      </c>
      <c r="AY260" s="227">
        <v>20</v>
      </c>
      <c r="AZ260" s="227">
        <v>7</v>
      </c>
      <c r="BA260" s="227">
        <v>1.2</v>
      </c>
      <c r="BB260" s="227">
        <v>1.2</v>
      </c>
      <c r="BC260" s="227">
        <v>0.1</v>
      </c>
      <c r="BD260" s="227">
        <v>1.2</v>
      </c>
      <c r="BE260" s="227">
        <v>3.4</v>
      </c>
      <c r="BF260" s="227">
        <v>-0.7</v>
      </c>
      <c r="BG260" s="227">
        <v>-0.5</v>
      </c>
      <c r="BH260" s="227">
        <v>2.6</v>
      </c>
      <c r="BI260" s="227">
        <v>15.7</v>
      </c>
      <c r="BJ260" s="227">
        <v>1.6</v>
      </c>
      <c r="BK260" s="227">
        <v>-0.4</v>
      </c>
      <c r="BL260" s="227">
        <v>3.1</v>
      </c>
      <c r="BM260" s="227">
        <v>2.1</v>
      </c>
      <c r="BN260" s="208"/>
      <c r="BO260" s="208"/>
      <c r="BP260" s="208"/>
      <c r="BQ260" s="208"/>
      <c r="BR260" s="208"/>
      <c r="BS260" s="208"/>
      <c r="BT260" s="208"/>
      <c r="BU260" s="208"/>
      <c r="BV260" s="208"/>
      <c r="BW260" s="209"/>
      <c r="BX260" s="209"/>
      <c r="BY260" s="209"/>
      <c r="BZ260" s="209"/>
      <c r="CA260" s="209"/>
      <c r="CB260" s="209"/>
      <c r="CC260" s="209"/>
      <c r="CD260" s="209"/>
      <c r="CE260" s="209"/>
      <c r="CF260" s="209"/>
      <c r="CG260" s="209"/>
      <c r="CH260" s="209"/>
      <c r="CI260" s="209"/>
      <c r="CJ260" s="209"/>
      <c r="CK260" s="209"/>
      <c r="CL260" s="209"/>
      <c r="CM260" s="209"/>
      <c r="CN260" s="209"/>
      <c r="CO260" s="209"/>
      <c r="CP260" s="209"/>
      <c r="CQ260" s="209"/>
      <c r="CR260" s="209"/>
      <c r="CS260" s="209"/>
      <c r="CT260" s="209"/>
      <c r="CU260" s="209"/>
      <c r="CV260" s="209"/>
    </row>
    <row r="261" spans="1:100" s="105" customForma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41"/>
      <c r="M261" s="251"/>
      <c r="N261" s="251"/>
      <c r="O261" s="251"/>
      <c r="P261" s="251"/>
      <c r="Q261" s="248"/>
      <c r="R261" s="251"/>
      <c r="S261" s="251"/>
      <c r="T261" s="251"/>
      <c r="U261" s="251"/>
      <c r="V261" s="251"/>
      <c r="W261" s="251"/>
      <c r="X261" s="251"/>
      <c r="Y261" s="251"/>
      <c r="Z261" s="226">
        <v>43069</v>
      </c>
      <c r="AA261" s="227">
        <v>8.6</v>
      </c>
      <c r="AB261" s="227">
        <v>20.3</v>
      </c>
      <c r="AC261" s="227">
        <v>7.5</v>
      </c>
      <c r="AD261" s="227">
        <v>13.5</v>
      </c>
      <c r="AE261" s="227">
        <v>7.4</v>
      </c>
      <c r="AF261" s="227">
        <v>-0.1</v>
      </c>
      <c r="AG261" s="227">
        <v>1.4</v>
      </c>
      <c r="AH261" s="227">
        <v>1</v>
      </c>
      <c r="AI261" s="227">
        <v>0</v>
      </c>
      <c r="AJ261" s="227">
        <v>2.4</v>
      </c>
      <c r="AK261" s="227">
        <v>0.7</v>
      </c>
      <c r="AL261" s="227">
        <v>1.1000000000000001</v>
      </c>
      <c r="AM261" s="227">
        <v>1</v>
      </c>
      <c r="AN261" s="227">
        <v>1.6</v>
      </c>
      <c r="AO261" s="227">
        <v>14.9</v>
      </c>
      <c r="AP261" s="227">
        <v>1.9</v>
      </c>
      <c r="AQ261" s="227">
        <v>-0.3</v>
      </c>
      <c r="AR261" s="227">
        <v>13.8</v>
      </c>
      <c r="AS261" s="227">
        <v>10.1</v>
      </c>
      <c r="AT261" s="227">
        <v>2.1</v>
      </c>
      <c r="AU261" s="227">
        <v>11.2</v>
      </c>
      <c r="AV261" s="227">
        <v>3.2</v>
      </c>
      <c r="AW261" s="227">
        <v>9.9</v>
      </c>
      <c r="AX261" s="227">
        <v>23.9</v>
      </c>
      <c r="AY261" s="227">
        <v>14.4</v>
      </c>
      <c r="AZ261" s="227">
        <v>6.5</v>
      </c>
      <c r="BA261" s="227">
        <v>1.3</v>
      </c>
      <c r="BB261" s="227">
        <v>1.3</v>
      </c>
      <c r="BC261" s="227">
        <v>0.1</v>
      </c>
      <c r="BD261" s="227">
        <v>1.2</v>
      </c>
      <c r="BE261" s="227">
        <v>2.8</v>
      </c>
      <c r="BF261" s="227">
        <v>-1</v>
      </c>
      <c r="BG261" s="227">
        <v>-0.6</v>
      </c>
      <c r="BH261" s="227">
        <v>2.4</v>
      </c>
      <c r="BI261" s="227">
        <v>14</v>
      </c>
      <c r="BJ261" s="227">
        <v>1.4</v>
      </c>
      <c r="BK261" s="227">
        <v>-0.3</v>
      </c>
      <c r="BL261" s="227">
        <v>3.5</v>
      </c>
      <c r="BM261" s="227">
        <v>2.2000000000000002</v>
      </c>
      <c r="BN261" s="208"/>
      <c r="BO261" s="208"/>
      <c r="BP261" s="208"/>
      <c r="BQ261" s="208"/>
      <c r="BR261" s="208"/>
      <c r="BS261" s="208"/>
      <c r="BT261" s="208"/>
      <c r="BU261" s="208"/>
      <c r="BV261" s="208"/>
      <c r="BW261" s="209"/>
      <c r="BX261" s="209"/>
      <c r="BY261" s="209"/>
      <c r="BZ261" s="209"/>
      <c r="CA261" s="209"/>
      <c r="CB261" s="209"/>
      <c r="CC261" s="209"/>
      <c r="CD261" s="209"/>
      <c r="CE261" s="209"/>
      <c r="CF261" s="209"/>
      <c r="CG261" s="209"/>
      <c r="CH261" s="209"/>
      <c r="CI261" s="209"/>
      <c r="CJ261" s="209"/>
      <c r="CK261" s="209"/>
      <c r="CL261" s="209"/>
      <c r="CM261" s="209"/>
      <c r="CN261" s="209"/>
      <c r="CO261" s="209"/>
      <c r="CP261" s="209"/>
      <c r="CQ261" s="209"/>
      <c r="CR261" s="209"/>
      <c r="CS261" s="209"/>
      <c r="CT261" s="209"/>
      <c r="CU261" s="209"/>
      <c r="CV261" s="209"/>
    </row>
    <row r="262" spans="1:100" s="105" customForma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41"/>
      <c r="M262" s="251"/>
      <c r="N262" s="251"/>
      <c r="O262" s="251"/>
      <c r="P262" s="251"/>
      <c r="Q262" s="248"/>
      <c r="R262" s="251"/>
      <c r="S262" s="251"/>
      <c r="T262" s="251"/>
      <c r="U262" s="251"/>
      <c r="V262" s="251"/>
      <c r="W262" s="251"/>
      <c r="X262" s="251"/>
      <c r="Y262" s="251"/>
      <c r="Z262" s="226">
        <v>43100</v>
      </c>
      <c r="AA262" s="227">
        <v>4.7</v>
      </c>
      <c r="AB262" s="227">
        <v>20.100000000000001</v>
      </c>
      <c r="AC262" s="227">
        <v>4.9000000000000004</v>
      </c>
      <c r="AD262" s="227">
        <v>11.9</v>
      </c>
      <c r="AE262" s="227">
        <v>8</v>
      </c>
      <c r="AF262" s="227">
        <v>-0.6</v>
      </c>
      <c r="AG262" s="227">
        <v>1.2</v>
      </c>
      <c r="AH262" s="227">
        <v>1</v>
      </c>
      <c r="AI262" s="227">
        <v>0</v>
      </c>
      <c r="AJ262" s="227">
        <v>2.4</v>
      </c>
      <c r="AK262" s="227">
        <v>0.5</v>
      </c>
      <c r="AL262" s="227">
        <v>0.8</v>
      </c>
      <c r="AM262" s="227">
        <v>1.2</v>
      </c>
      <c r="AN262" s="227">
        <v>1.3</v>
      </c>
      <c r="AO262" s="227">
        <v>10.7</v>
      </c>
      <c r="AP262" s="227">
        <v>1.7</v>
      </c>
      <c r="AQ262" s="227">
        <v>0</v>
      </c>
      <c r="AR262" s="227">
        <v>12.3</v>
      </c>
      <c r="AS262" s="227">
        <v>9</v>
      </c>
      <c r="AT262" s="227">
        <v>2.6</v>
      </c>
      <c r="AU262" s="227">
        <v>7.9</v>
      </c>
      <c r="AV262" s="227">
        <v>2.5</v>
      </c>
      <c r="AW262" s="227">
        <v>12.4</v>
      </c>
      <c r="AX262" s="227">
        <v>18.5</v>
      </c>
      <c r="AY262" s="227">
        <v>10.1</v>
      </c>
      <c r="AZ262" s="227">
        <v>5.8</v>
      </c>
      <c r="BA262" s="227">
        <v>1.3</v>
      </c>
      <c r="BB262" s="227">
        <v>1.4</v>
      </c>
      <c r="BC262" s="227">
        <v>0.1</v>
      </c>
      <c r="BD262" s="227">
        <v>1.4</v>
      </c>
      <c r="BE262" s="227">
        <v>1.9</v>
      </c>
      <c r="BF262" s="227">
        <v>-1.5</v>
      </c>
      <c r="BG262" s="227">
        <v>-0.8</v>
      </c>
      <c r="BH262" s="227">
        <v>2</v>
      </c>
      <c r="BI262" s="227">
        <v>14.6</v>
      </c>
      <c r="BJ262" s="227">
        <v>0.4</v>
      </c>
      <c r="BK262" s="227">
        <v>-0.3</v>
      </c>
      <c r="BL262" s="227">
        <v>6.4</v>
      </c>
      <c r="BM262" s="227">
        <v>1.9</v>
      </c>
      <c r="BN262" s="208"/>
      <c r="BO262" s="208"/>
      <c r="BP262" s="208"/>
      <c r="BQ262" s="208"/>
      <c r="BR262" s="208"/>
      <c r="BS262" s="208"/>
      <c r="BT262" s="208"/>
      <c r="BU262" s="208"/>
      <c r="BV262" s="208"/>
      <c r="BW262" s="209"/>
      <c r="BX262" s="209"/>
      <c r="BY262" s="209"/>
      <c r="BZ262" s="209"/>
      <c r="CA262" s="209"/>
      <c r="CB262" s="209"/>
      <c r="CC262" s="209"/>
      <c r="CD262" s="209"/>
      <c r="CE262" s="209"/>
      <c r="CF262" s="209"/>
      <c r="CG262" s="209"/>
      <c r="CH262" s="209"/>
      <c r="CI262" s="209"/>
      <c r="CJ262" s="209"/>
      <c r="CK262" s="209"/>
      <c r="CL262" s="209"/>
      <c r="CM262" s="209"/>
      <c r="CN262" s="209"/>
      <c r="CO262" s="209"/>
      <c r="CP262" s="209"/>
      <c r="CQ262" s="209"/>
      <c r="CR262" s="209"/>
      <c r="CS262" s="209"/>
      <c r="CT262" s="209"/>
      <c r="CU262" s="209"/>
      <c r="CV262" s="209"/>
    </row>
    <row r="263" spans="1:100" s="105" customForma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41"/>
      <c r="M263" s="251"/>
      <c r="N263" s="251"/>
      <c r="O263" s="251"/>
      <c r="P263" s="251"/>
      <c r="Q263" s="248"/>
      <c r="R263" s="251"/>
      <c r="S263" s="251"/>
      <c r="T263" s="251"/>
      <c r="U263" s="251"/>
      <c r="V263" s="251"/>
      <c r="W263" s="251"/>
      <c r="X263" s="251"/>
      <c r="Y263" s="251"/>
      <c r="Z263" s="226">
        <v>43131</v>
      </c>
      <c r="AA263" s="227">
        <v>3.8</v>
      </c>
      <c r="AB263" s="227">
        <v>12.4</v>
      </c>
      <c r="AC263" s="227">
        <v>4.2</v>
      </c>
      <c r="AD263" s="227">
        <v>10.9</v>
      </c>
      <c r="AE263" s="227">
        <v>8.3000000000000007</v>
      </c>
      <c r="AF263" s="227">
        <v>-1.1000000000000001</v>
      </c>
      <c r="AG263" s="227">
        <v>1.3</v>
      </c>
      <c r="AH263" s="227">
        <v>1.4</v>
      </c>
      <c r="AI263" s="227">
        <v>0</v>
      </c>
      <c r="AJ263" s="227">
        <v>2.1</v>
      </c>
      <c r="AK263" s="227">
        <v>0.8</v>
      </c>
      <c r="AL263" s="227">
        <v>0.6</v>
      </c>
      <c r="AM263" s="227">
        <v>1.2</v>
      </c>
      <c r="AN263" s="227">
        <v>1.2</v>
      </c>
      <c r="AO263" s="227">
        <v>8.6</v>
      </c>
      <c r="AP263" s="227">
        <v>1.7</v>
      </c>
      <c r="AQ263" s="227">
        <v>-0.1</v>
      </c>
      <c r="AR263" s="227">
        <v>10.9</v>
      </c>
      <c r="AS263" s="227">
        <v>8.1999999999999993</v>
      </c>
      <c r="AT263" s="227">
        <v>2.5</v>
      </c>
      <c r="AU263" s="227">
        <v>5.2</v>
      </c>
      <c r="AV263" s="227">
        <v>2.2999999999999998</v>
      </c>
      <c r="AW263" s="227">
        <v>13.4</v>
      </c>
      <c r="AX263" s="227">
        <v>14.3</v>
      </c>
      <c r="AY263" s="227">
        <v>10.4</v>
      </c>
      <c r="AZ263" s="227">
        <v>5.6</v>
      </c>
      <c r="BA263" s="227">
        <v>1.5</v>
      </c>
      <c r="BB263" s="227">
        <v>1.4</v>
      </c>
      <c r="BC263" s="227">
        <v>0</v>
      </c>
      <c r="BD263" s="227">
        <v>1.2</v>
      </c>
      <c r="BE263" s="227">
        <v>1.7</v>
      </c>
      <c r="BF263" s="227">
        <v>-2</v>
      </c>
      <c r="BG263" s="227">
        <v>-0.8</v>
      </c>
      <c r="BH263" s="227">
        <v>1.5</v>
      </c>
      <c r="BI263" s="227">
        <v>16.399999999999999</v>
      </c>
      <c r="BJ263" s="227">
        <v>-0.1</v>
      </c>
      <c r="BK263" s="227">
        <v>-0.3</v>
      </c>
      <c r="BL263" s="227">
        <v>4.5</v>
      </c>
      <c r="BM263" s="227">
        <v>1.8</v>
      </c>
      <c r="BN263" s="208"/>
      <c r="BO263" s="208"/>
      <c r="BP263" s="208"/>
      <c r="BQ263" s="208"/>
      <c r="BR263" s="208"/>
      <c r="BS263" s="208"/>
      <c r="BT263" s="208"/>
      <c r="BU263" s="208"/>
      <c r="BV263" s="208"/>
      <c r="BW263" s="209"/>
      <c r="BX263" s="209"/>
      <c r="BY263" s="209"/>
      <c r="BZ263" s="209"/>
      <c r="CA263" s="209"/>
      <c r="CB263" s="209"/>
      <c r="CC263" s="209"/>
      <c r="CD263" s="209"/>
      <c r="CE263" s="209"/>
      <c r="CF263" s="209"/>
      <c r="CG263" s="209"/>
      <c r="CH263" s="209"/>
      <c r="CI263" s="209"/>
      <c r="CJ263" s="209"/>
      <c r="CK263" s="209"/>
      <c r="CL263" s="209"/>
      <c r="CM263" s="209"/>
      <c r="CN263" s="209"/>
      <c r="CO263" s="209"/>
      <c r="CP263" s="209"/>
      <c r="CQ263" s="209"/>
      <c r="CR263" s="209"/>
      <c r="CS263" s="209"/>
      <c r="CT263" s="209"/>
      <c r="CU263" s="209"/>
      <c r="CV263" s="209"/>
    </row>
    <row r="264" spans="1:100" s="105" customForma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41"/>
      <c r="M264" s="251"/>
      <c r="N264" s="251"/>
      <c r="O264" s="251"/>
      <c r="P264" s="251"/>
      <c r="Q264" s="248"/>
      <c r="R264" s="251"/>
      <c r="S264" s="251"/>
      <c r="T264" s="251"/>
      <c r="U264" s="251"/>
      <c r="V264" s="251"/>
      <c r="W264" s="251"/>
      <c r="X264" s="251"/>
      <c r="Y264" s="251"/>
      <c r="Z264" s="226">
        <v>43159</v>
      </c>
      <c r="AA264" s="227">
        <v>4.9000000000000004</v>
      </c>
      <c r="AB264" s="227">
        <v>11.7</v>
      </c>
      <c r="AC264" s="227">
        <v>1.9</v>
      </c>
      <c r="AD264" s="227">
        <v>10.7</v>
      </c>
      <c r="AE264" s="227">
        <v>8</v>
      </c>
      <c r="AF264" s="227">
        <v>-0.8</v>
      </c>
      <c r="AG264" s="227">
        <v>1.2</v>
      </c>
      <c r="AH264" s="227">
        <v>1.6</v>
      </c>
      <c r="AI264" s="227">
        <v>0</v>
      </c>
      <c r="AJ264" s="227">
        <v>1.7</v>
      </c>
      <c r="AK264" s="227">
        <v>0.7</v>
      </c>
      <c r="AL264" s="227">
        <v>0.2</v>
      </c>
      <c r="AM264" s="227">
        <v>1.4</v>
      </c>
      <c r="AN264" s="227">
        <v>1</v>
      </c>
      <c r="AO264" s="227">
        <v>7.8</v>
      </c>
      <c r="AP264" s="227">
        <v>1.8</v>
      </c>
      <c r="AQ264" s="227">
        <v>-0.6</v>
      </c>
      <c r="AR264" s="227">
        <v>10</v>
      </c>
      <c r="AS264" s="227">
        <v>6.1</v>
      </c>
      <c r="AT264" s="227">
        <v>2.5</v>
      </c>
      <c r="AU264" s="227">
        <v>3.7</v>
      </c>
      <c r="AV264" s="227">
        <v>1.8</v>
      </c>
      <c r="AW264" s="227">
        <v>13</v>
      </c>
      <c r="AX264" s="227">
        <v>11.5</v>
      </c>
      <c r="AY264" s="227">
        <v>7.4</v>
      </c>
      <c r="AZ264" s="227">
        <v>4.9000000000000004</v>
      </c>
      <c r="BA264" s="227">
        <v>1.5</v>
      </c>
      <c r="BB264" s="227">
        <v>1.4</v>
      </c>
      <c r="BC264" s="227">
        <v>0.4</v>
      </c>
      <c r="BD264" s="227">
        <v>1.2</v>
      </c>
      <c r="BE264" s="227">
        <v>1.2</v>
      </c>
      <c r="BF264" s="227">
        <v>-2.2000000000000002</v>
      </c>
      <c r="BG264" s="227">
        <v>-0.8</v>
      </c>
      <c r="BH264" s="227">
        <v>1.4</v>
      </c>
      <c r="BI264" s="227">
        <v>13.9</v>
      </c>
      <c r="BJ264" s="227">
        <v>-0.6</v>
      </c>
      <c r="BK264" s="227">
        <v>-0.4</v>
      </c>
      <c r="BL264" s="227">
        <v>3.2</v>
      </c>
      <c r="BM264" s="227">
        <v>2.1</v>
      </c>
      <c r="BN264" s="208"/>
      <c r="BO264" s="208"/>
      <c r="BP264" s="208"/>
      <c r="BQ264" s="208"/>
      <c r="BR264" s="208"/>
      <c r="BS264" s="208"/>
      <c r="BT264" s="208"/>
      <c r="BU264" s="208"/>
      <c r="BV264" s="208"/>
      <c r="BW264" s="209"/>
      <c r="BX264" s="209"/>
      <c r="BY264" s="209"/>
      <c r="BZ264" s="209"/>
      <c r="CA264" s="209"/>
      <c r="CB264" s="209"/>
      <c r="CC264" s="209"/>
      <c r="CD264" s="209"/>
      <c r="CE264" s="209"/>
      <c r="CF264" s="209"/>
      <c r="CG264" s="209"/>
      <c r="CH264" s="209"/>
      <c r="CI264" s="209"/>
      <c r="CJ264" s="209"/>
      <c r="CK264" s="209"/>
      <c r="CL264" s="209"/>
      <c r="CM264" s="209"/>
      <c r="CN264" s="209"/>
      <c r="CO264" s="209"/>
      <c r="CP264" s="209"/>
      <c r="CQ264" s="209"/>
      <c r="CR264" s="209"/>
      <c r="CS264" s="209"/>
      <c r="CT264" s="209"/>
      <c r="CU264" s="209"/>
      <c r="CV264" s="209"/>
    </row>
    <row r="265" spans="1:100" s="105" customForma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41"/>
      <c r="M265" s="251"/>
      <c r="N265" s="251"/>
      <c r="O265" s="251"/>
      <c r="P265" s="251"/>
      <c r="Q265" s="248"/>
      <c r="R265" s="251"/>
      <c r="S265" s="251"/>
      <c r="T265" s="251"/>
      <c r="U265" s="251"/>
      <c r="V265" s="251"/>
      <c r="W265" s="251"/>
      <c r="X265" s="251"/>
      <c r="Y265" s="251"/>
      <c r="Z265" s="226">
        <v>43190</v>
      </c>
      <c r="AA265" s="227">
        <v>5.8</v>
      </c>
      <c r="AB265" s="227">
        <v>6.9</v>
      </c>
      <c r="AC265" s="227">
        <v>-2.2000000000000002</v>
      </c>
      <c r="AD265" s="227">
        <v>9.5</v>
      </c>
      <c r="AE265" s="227">
        <v>7.8</v>
      </c>
      <c r="AF265" s="227">
        <v>-0.5</v>
      </c>
      <c r="AG265" s="227">
        <v>1.2</v>
      </c>
      <c r="AH265" s="227">
        <v>1.7</v>
      </c>
      <c r="AI265" s="227">
        <v>0</v>
      </c>
      <c r="AJ265" s="227">
        <v>1.7</v>
      </c>
      <c r="AK265" s="227">
        <v>0.4</v>
      </c>
      <c r="AL265" s="227">
        <v>0.1</v>
      </c>
      <c r="AM265" s="227">
        <v>1.2</v>
      </c>
      <c r="AN265" s="227">
        <v>0.8</v>
      </c>
      <c r="AO265" s="227">
        <v>9.1999999999999993</v>
      </c>
      <c r="AP265" s="227">
        <v>1.7</v>
      </c>
      <c r="AQ265" s="227">
        <v>-1.1000000000000001</v>
      </c>
      <c r="AR265" s="227">
        <v>8.5</v>
      </c>
      <c r="AS265" s="227">
        <v>5.2</v>
      </c>
      <c r="AT265" s="227">
        <v>2.6</v>
      </c>
      <c r="AU265" s="227">
        <v>3.5</v>
      </c>
      <c r="AV265" s="227">
        <v>1.2</v>
      </c>
      <c r="AW265" s="227">
        <v>12</v>
      </c>
      <c r="AX265" s="227">
        <v>9.4</v>
      </c>
      <c r="AY265" s="227">
        <v>6.1</v>
      </c>
      <c r="AZ265" s="227">
        <v>4.7</v>
      </c>
      <c r="BA265" s="227">
        <v>1.5</v>
      </c>
      <c r="BB265" s="227">
        <v>1.3</v>
      </c>
      <c r="BC265" s="227">
        <v>0.3</v>
      </c>
      <c r="BD265" s="227">
        <v>1.1000000000000001</v>
      </c>
      <c r="BE265" s="227">
        <v>0.8</v>
      </c>
      <c r="BF265" s="227">
        <v>-2.6</v>
      </c>
      <c r="BG265" s="227">
        <v>-0.8</v>
      </c>
      <c r="BH265" s="227">
        <v>1.5</v>
      </c>
      <c r="BI265" s="227">
        <v>12.5</v>
      </c>
      <c r="BJ265" s="227">
        <v>-0.6</v>
      </c>
      <c r="BK265" s="227">
        <v>-0.4</v>
      </c>
      <c r="BL265" s="227">
        <v>2.2000000000000002</v>
      </c>
      <c r="BM265" s="227">
        <v>1.7</v>
      </c>
      <c r="BN265" s="208"/>
      <c r="BO265" s="208"/>
      <c r="BP265" s="208"/>
      <c r="BQ265" s="208"/>
      <c r="BR265" s="208"/>
      <c r="BS265" s="208"/>
      <c r="BT265" s="208"/>
      <c r="BU265" s="208"/>
      <c r="BV265" s="208"/>
      <c r="BW265" s="209"/>
      <c r="BX265" s="209"/>
      <c r="BY265" s="209"/>
      <c r="BZ265" s="209"/>
      <c r="CA265" s="209"/>
      <c r="CB265" s="209"/>
      <c r="CC265" s="209"/>
      <c r="CD265" s="209"/>
      <c r="CE265" s="209"/>
      <c r="CF265" s="209"/>
      <c r="CG265" s="209"/>
      <c r="CH265" s="209"/>
      <c r="CI265" s="209"/>
      <c r="CJ265" s="209"/>
      <c r="CK265" s="209"/>
      <c r="CL265" s="209"/>
      <c r="CM265" s="209"/>
      <c r="CN265" s="209"/>
      <c r="CO265" s="209"/>
      <c r="CP265" s="209"/>
      <c r="CQ265" s="209"/>
      <c r="CR265" s="209"/>
      <c r="CS265" s="209"/>
      <c r="CT265" s="209"/>
      <c r="CU265" s="209"/>
      <c r="CV265" s="209"/>
    </row>
    <row r="266" spans="1:100" s="105" customForma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41"/>
      <c r="M266" s="251"/>
      <c r="N266" s="251"/>
      <c r="O266" s="251"/>
      <c r="P266" s="251"/>
      <c r="Q266" s="248"/>
      <c r="R266" s="251"/>
      <c r="S266" s="251"/>
      <c r="T266" s="251"/>
      <c r="U266" s="251"/>
      <c r="V266" s="251"/>
      <c r="W266" s="251"/>
      <c r="X266" s="251"/>
      <c r="Y266" s="251"/>
      <c r="Z266" s="226">
        <v>43220</v>
      </c>
      <c r="AA266" s="227">
        <v>4.4000000000000004</v>
      </c>
      <c r="AB266" s="227">
        <v>15.2</v>
      </c>
      <c r="AC266" s="227">
        <v>-2.6</v>
      </c>
      <c r="AD266" s="227">
        <v>7.7</v>
      </c>
      <c r="AE266" s="227">
        <v>7.7</v>
      </c>
      <c r="AF266" s="227">
        <v>-0.2</v>
      </c>
      <c r="AG266" s="227">
        <v>1.1000000000000001</v>
      </c>
      <c r="AH266" s="227">
        <v>1.7</v>
      </c>
      <c r="AI266" s="227">
        <v>0</v>
      </c>
      <c r="AJ266" s="227">
        <v>1.7</v>
      </c>
      <c r="AK266" s="227">
        <v>0.5</v>
      </c>
      <c r="AL266" s="227">
        <v>-0.2</v>
      </c>
      <c r="AM266" s="227">
        <v>1.6</v>
      </c>
      <c r="AN266" s="227">
        <v>0.6</v>
      </c>
      <c r="AO266" s="227">
        <v>10.4</v>
      </c>
      <c r="AP266" s="227">
        <v>2</v>
      </c>
      <c r="AQ266" s="227">
        <v>-1.5</v>
      </c>
      <c r="AR266" s="227">
        <v>10.199999999999999</v>
      </c>
      <c r="AS266" s="227">
        <v>6.2</v>
      </c>
      <c r="AT266" s="227">
        <v>2.7</v>
      </c>
      <c r="AU266" s="227">
        <v>4.7</v>
      </c>
      <c r="AV266" s="227">
        <v>1</v>
      </c>
      <c r="AW266" s="227">
        <v>11</v>
      </c>
      <c r="AX266" s="227">
        <v>11.1</v>
      </c>
      <c r="AY266" s="227">
        <v>6.2</v>
      </c>
      <c r="AZ266" s="227">
        <v>4.5</v>
      </c>
      <c r="BA266" s="227">
        <v>1.5</v>
      </c>
      <c r="BB266" s="227">
        <v>1.2</v>
      </c>
      <c r="BC266" s="227">
        <v>0.3</v>
      </c>
      <c r="BD266" s="227">
        <v>1.1000000000000001</v>
      </c>
      <c r="BE266" s="227">
        <v>0.7</v>
      </c>
      <c r="BF266" s="227">
        <v>-2.8</v>
      </c>
      <c r="BG266" s="227">
        <v>-0.9</v>
      </c>
      <c r="BH266" s="227">
        <v>0.7</v>
      </c>
      <c r="BI266" s="227">
        <v>12.4</v>
      </c>
      <c r="BJ266" s="227">
        <v>-1.1000000000000001</v>
      </c>
      <c r="BK266" s="227">
        <v>-0.5</v>
      </c>
      <c r="BL266" s="227">
        <v>1.1000000000000001</v>
      </c>
      <c r="BM266" s="227">
        <v>1.6</v>
      </c>
      <c r="BN266" s="208"/>
      <c r="BO266" s="208"/>
      <c r="BP266" s="208"/>
      <c r="BQ266" s="208"/>
      <c r="BR266" s="208"/>
      <c r="BS266" s="208"/>
      <c r="BT266" s="208"/>
      <c r="BU266" s="208"/>
      <c r="BV266" s="208"/>
      <c r="BW266" s="209"/>
      <c r="BX266" s="209"/>
      <c r="BY266" s="209"/>
      <c r="BZ266" s="209"/>
      <c r="CA266" s="209"/>
      <c r="CB266" s="209"/>
      <c r="CC266" s="209"/>
      <c r="CD266" s="209"/>
      <c r="CE266" s="209"/>
      <c r="CF266" s="209"/>
      <c r="CG266" s="209"/>
      <c r="CH266" s="209"/>
      <c r="CI266" s="209"/>
      <c r="CJ266" s="209"/>
      <c r="CK266" s="209"/>
      <c r="CL266" s="209"/>
      <c r="CM266" s="209"/>
      <c r="CN266" s="209"/>
      <c r="CO266" s="209"/>
      <c r="CP266" s="209"/>
      <c r="CQ266" s="209"/>
      <c r="CR266" s="209"/>
      <c r="CS266" s="209"/>
      <c r="CT266" s="209"/>
      <c r="CU266" s="209"/>
      <c r="CV266" s="209"/>
    </row>
    <row r="267" spans="1:100" s="105" customForma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41"/>
      <c r="M267" s="251"/>
      <c r="N267" s="251"/>
      <c r="O267" s="251"/>
      <c r="P267" s="251"/>
      <c r="Q267" s="248"/>
      <c r="R267" s="251"/>
      <c r="S267" s="251"/>
      <c r="T267" s="251"/>
      <c r="U267" s="251"/>
      <c r="V267" s="251"/>
      <c r="W267" s="251"/>
      <c r="X267" s="251"/>
      <c r="Y267" s="251"/>
      <c r="Z267" s="226">
        <v>43251</v>
      </c>
      <c r="AA267" s="227">
        <v>3.8</v>
      </c>
      <c r="AB267" s="227">
        <v>24.2</v>
      </c>
      <c r="AC267" s="227">
        <v>0.5</v>
      </c>
      <c r="AD267" s="227">
        <v>6.1</v>
      </c>
      <c r="AE267" s="227">
        <v>7.3</v>
      </c>
      <c r="AF267" s="227">
        <v>0.2</v>
      </c>
      <c r="AG267" s="227">
        <v>1.3</v>
      </c>
      <c r="AH267" s="227">
        <v>1.6</v>
      </c>
      <c r="AI267" s="227">
        <v>0.3</v>
      </c>
      <c r="AJ267" s="227">
        <v>1.9</v>
      </c>
      <c r="AK267" s="227">
        <v>0.6</v>
      </c>
      <c r="AL267" s="227">
        <v>-0.1</v>
      </c>
      <c r="AM267" s="227">
        <v>1.7</v>
      </c>
      <c r="AN267" s="227">
        <v>0.6</v>
      </c>
      <c r="AO267" s="227">
        <v>11.8</v>
      </c>
      <c r="AP267" s="227">
        <v>2</v>
      </c>
      <c r="AQ267" s="227">
        <v>-1.3</v>
      </c>
      <c r="AR267" s="227">
        <v>14.8</v>
      </c>
      <c r="AS267" s="227">
        <v>7.7</v>
      </c>
      <c r="AT267" s="227">
        <v>2.7</v>
      </c>
      <c r="AU267" s="227">
        <v>6.6</v>
      </c>
      <c r="AV267" s="227">
        <v>1.5</v>
      </c>
      <c r="AW267" s="227">
        <v>10.6</v>
      </c>
      <c r="AX267" s="227">
        <v>14.3</v>
      </c>
      <c r="AY267" s="227">
        <v>7.6</v>
      </c>
      <c r="AZ267" s="227">
        <v>5</v>
      </c>
      <c r="BA267" s="227">
        <v>1.7</v>
      </c>
      <c r="BB267" s="227">
        <v>1.3</v>
      </c>
      <c r="BC267" s="227">
        <v>0.3</v>
      </c>
      <c r="BD267" s="227">
        <v>0.9</v>
      </c>
      <c r="BE267" s="227">
        <v>0.7</v>
      </c>
      <c r="BF267" s="227">
        <v>-2.8</v>
      </c>
      <c r="BG267" s="227">
        <v>-0.6</v>
      </c>
      <c r="BH267" s="227">
        <v>0.7</v>
      </c>
      <c r="BI267" s="227">
        <v>16.100000000000001</v>
      </c>
      <c r="BJ267" s="227">
        <v>-0.6</v>
      </c>
      <c r="BK267" s="227">
        <v>-0.7</v>
      </c>
      <c r="BL267" s="227">
        <v>3.1</v>
      </c>
      <c r="BM267" s="227">
        <v>1.6</v>
      </c>
      <c r="BN267" s="208"/>
      <c r="BO267" s="208"/>
      <c r="BP267" s="208"/>
      <c r="BQ267" s="208"/>
      <c r="BR267" s="208"/>
      <c r="BS267" s="208"/>
      <c r="BT267" s="208"/>
      <c r="BU267" s="208"/>
      <c r="BV267" s="208"/>
      <c r="BW267" s="209"/>
      <c r="BX267" s="209"/>
      <c r="BY267" s="209"/>
      <c r="BZ267" s="209"/>
      <c r="CA267" s="209"/>
      <c r="CB267" s="209"/>
      <c r="CC267" s="209"/>
      <c r="CD267" s="209"/>
      <c r="CE267" s="209"/>
      <c r="CF267" s="209"/>
      <c r="CG267" s="209"/>
      <c r="CH267" s="209"/>
      <c r="CI267" s="209"/>
      <c r="CJ267" s="209"/>
      <c r="CK267" s="209"/>
      <c r="CL267" s="209"/>
      <c r="CM267" s="209"/>
      <c r="CN267" s="209"/>
      <c r="CO267" s="209"/>
      <c r="CP267" s="209"/>
      <c r="CQ267" s="209"/>
      <c r="CR267" s="209"/>
      <c r="CS267" s="209"/>
      <c r="CT267" s="209"/>
      <c r="CU267" s="209"/>
      <c r="CV267" s="209"/>
    </row>
    <row r="268" spans="1:100" s="105" customForma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41"/>
      <c r="M268" s="251"/>
      <c r="N268" s="251"/>
      <c r="O268" s="251"/>
      <c r="P268" s="251"/>
      <c r="Q268" s="248"/>
      <c r="R268" s="251"/>
      <c r="S268" s="251"/>
      <c r="T268" s="251"/>
      <c r="U268" s="251"/>
      <c r="V268" s="251"/>
      <c r="W268" s="251"/>
      <c r="X268" s="251"/>
      <c r="Y268" s="251"/>
      <c r="Z268" s="226">
        <v>43281</v>
      </c>
      <c r="AA268" s="227">
        <v>6.3</v>
      </c>
      <c r="AB268" s="227">
        <v>32.700000000000003</v>
      </c>
      <c r="AC268" s="227">
        <v>4.5</v>
      </c>
      <c r="AD268" s="227">
        <v>5.7</v>
      </c>
      <c r="AE268" s="227">
        <v>6.5</v>
      </c>
      <c r="AF268" s="227">
        <v>0.7</v>
      </c>
      <c r="AG268" s="227">
        <v>1.5</v>
      </c>
      <c r="AH268" s="227">
        <v>1.8</v>
      </c>
      <c r="AI268" s="227">
        <v>0.5</v>
      </c>
      <c r="AJ268" s="227">
        <v>2.1</v>
      </c>
      <c r="AK268" s="227">
        <v>0.6</v>
      </c>
      <c r="AL268" s="227">
        <v>0.3</v>
      </c>
      <c r="AM268" s="227">
        <v>1.9</v>
      </c>
      <c r="AN268" s="227">
        <v>0.8</v>
      </c>
      <c r="AO268" s="227">
        <v>11.3</v>
      </c>
      <c r="AP268" s="227">
        <v>1.9</v>
      </c>
      <c r="AQ268" s="227">
        <v>-1</v>
      </c>
      <c r="AR268" s="227">
        <v>19.899999999999999</v>
      </c>
      <c r="AS268" s="227">
        <v>8.3000000000000007</v>
      </c>
      <c r="AT268" s="227">
        <v>3</v>
      </c>
      <c r="AU268" s="227">
        <v>6.8</v>
      </c>
      <c r="AV268" s="227">
        <v>2</v>
      </c>
      <c r="AW268" s="227">
        <v>10.3</v>
      </c>
      <c r="AX268" s="227">
        <v>15.1</v>
      </c>
      <c r="AY268" s="227">
        <v>8.4</v>
      </c>
      <c r="AZ268" s="227">
        <v>5.3</v>
      </c>
      <c r="BA268" s="227">
        <v>1.8</v>
      </c>
      <c r="BB268" s="227">
        <v>1.3</v>
      </c>
      <c r="BC268" s="227">
        <v>0.4</v>
      </c>
      <c r="BD268" s="227">
        <v>0.9</v>
      </c>
      <c r="BE268" s="227">
        <v>0.6</v>
      </c>
      <c r="BF268" s="227">
        <v>-2.5</v>
      </c>
      <c r="BG268" s="227">
        <v>-0.5</v>
      </c>
      <c r="BH268" s="227">
        <v>0.9</v>
      </c>
      <c r="BI268" s="227">
        <v>17.600000000000001</v>
      </c>
      <c r="BJ268" s="227">
        <v>-0.6</v>
      </c>
      <c r="BK268" s="227">
        <v>-0.9</v>
      </c>
      <c r="BL268" s="227">
        <v>4.3</v>
      </c>
      <c r="BM268" s="227">
        <v>1.4</v>
      </c>
      <c r="BN268" s="208"/>
      <c r="BO268" s="208"/>
      <c r="BP268" s="208"/>
      <c r="BQ268" s="208"/>
      <c r="BR268" s="208"/>
      <c r="BS268" s="208"/>
      <c r="BT268" s="208"/>
      <c r="BU268" s="208"/>
      <c r="BV268" s="208"/>
      <c r="BW268" s="209"/>
      <c r="BX268" s="209"/>
      <c r="BY268" s="209"/>
      <c r="BZ268" s="209"/>
      <c r="CA268" s="209"/>
      <c r="CB268" s="209"/>
      <c r="CC268" s="209"/>
      <c r="CD268" s="209"/>
      <c r="CE268" s="209"/>
      <c r="CF268" s="209"/>
      <c r="CG268" s="209"/>
      <c r="CH268" s="209"/>
      <c r="CI268" s="209"/>
      <c r="CJ268" s="209"/>
      <c r="CK268" s="209"/>
      <c r="CL268" s="209"/>
      <c r="CM268" s="209"/>
      <c r="CN268" s="209"/>
      <c r="CO268" s="209"/>
      <c r="CP268" s="209"/>
      <c r="CQ268" s="209"/>
      <c r="CR268" s="209"/>
      <c r="CS268" s="209"/>
      <c r="CT268" s="209"/>
      <c r="CU268" s="209"/>
      <c r="CV268" s="209"/>
    </row>
    <row r="269" spans="1:100" s="105" customForma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41"/>
      <c r="M269" s="251"/>
      <c r="N269" s="251"/>
      <c r="O269" s="251"/>
      <c r="P269" s="251"/>
      <c r="Q269" s="248"/>
      <c r="R269" s="251"/>
      <c r="S269" s="251"/>
      <c r="T269" s="251"/>
      <c r="U269" s="251"/>
      <c r="V269" s="251"/>
      <c r="W269" s="251"/>
      <c r="X269" s="251"/>
      <c r="Y269" s="251"/>
      <c r="Z269" s="226">
        <v>43312</v>
      </c>
      <c r="AA269" s="227">
        <v>7</v>
      </c>
      <c r="AB269" s="227">
        <v>42.1</v>
      </c>
      <c r="AC269" s="227">
        <v>3.9</v>
      </c>
      <c r="AD269" s="227">
        <v>4.5999999999999996</v>
      </c>
      <c r="AE269" s="227">
        <v>6.6</v>
      </c>
      <c r="AF269" s="227">
        <v>0.6</v>
      </c>
      <c r="AG269" s="227">
        <v>1.9</v>
      </c>
      <c r="AH269" s="227">
        <v>1.8</v>
      </c>
      <c r="AI269" s="227">
        <v>0.5</v>
      </c>
      <c r="AJ269" s="227">
        <v>2.2999999999999998</v>
      </c>
      <c r="AK269" s="227">
        <v>1.1000000000000001</v>
      </c>
      <c r="AL269" s="227">
        <v>0.6</v>
      </c>
      <c r="AM269" s="227">
        <v>2</v>
      </c>
      <c r="AN269" s="227">
        <v>1.2</v>
      </c>
      <c r="AO269" s="227">
        <v>10.1</v>
      </c>
      <c r="AP269" s="227">
        <v>1.6</v>
      </c>
      <c r="AQ269" s="227">
        <v>-0.4</v>
      </c>
      <c r="AR269" s="227">
        <v>24.6</v>
      </c>
      <c r="AS269" s="227">
        <v>8.1999999999999993</v>
      </c>
      <c r="AT269" s="227">
        <v>3.1</v>
      </c>
      <c r="AU269" s="227">
        <v>5.6</v>
      </c>
      <c r="AV269" s="227">
        <v>2.1</v>
      </c>
      <c r="AW269" s="227">
        <v>9.8000000000000007</v>
      </c>
      <c r="AX269" s="227">
        <v>12.3</v>
      </c>
      <c r="AY269" s="227">
        <v>5</v>
      </c>
      <c r="AZ269" s="227">
        <v>5.0999999999999996</v>
      </c>
      <c r="BA269" s="227">
        <v>1.8</v>
      </c>
      <c r="BB269" s="227">
        <v>1.2</v>
      </c>
      <c r="BC269" s="227">
        <v>0.2</v>
      </c>
      <c r="BD269" s="227">
        <v>0.9</v>
      </c>
      <c r="BE269" s="227">
        <v>0.2</v>
      </c>
      <c r="BF269" s="227">
        <v>-1.6</v>
      </c>
      <c r="BG269" s="227">
        <v>-0.3</v>
      </c>
      <c r="BH269" s="227">
        <v>1</v>
      </c>
      <c r="BI269" s="227">
        <v>16.600000000000001</v>
      </c>
      <c r="BJ269" s="227">
        <v>0.6</v>
      </c>
      <c r="BK269" s="227">
        <v>-1.1000000000000001</v>
      </c>
      <c r="BL269" s="227">
        <v>5</v>
      </c>
      <c r="BM269" s="227">
        <v>1.3</v>
      </c>
      <c r="BN269" s="208"/>
      <c r="BO269" s="208"/>
      <c r="BP269" s="208"/>
      <c r="BQ269" s="208"/>
      <c r="BR269" s="208"/>
      <c r="BS269" s="208"/>
      <c r="BT269" s="208"/>
      <c r="BU269" s="208"/>
      <c r="BV269" s="208"/>
      <c r="BW269" s="209"/>
      <c r="BX269" s="209"/>
      <c r="BY269" s="209"/>
      <c r="BZ269" s="209"/>
      <c r="CA269" s="209"/>
      <c r="CB269" s="209"/>
      <c r="CC269" s="209"/>
      <c r="CD269" s="209"/>
      <c r="CE269" s="209"/>
      <c r="CF269" s="209"/>
      <c r="CG269" s="209"/>
      <c r="CH269" s="209"/>
      <c r="CI269" s="209"/>
      <c r="CJ269" s="209"/>
      <c r="CK269" s="209"/>
      <c r="CL269" s="209"/>
      <c r="CM269" s="209"/>
      <c r="CN269" s="209"/>
      <c r="CO269" s="209"/>
      <c r="CP269" s="209"/>
      <c r="CQ269" s="209"/>
      <c r="CR269" s="209"/>
      <c r="CS269" s="209"/>
      <c r="CT269" s="209"/>
      <c r="CU269" s="209"/>
      <c r="CV269" s="209"/>
    </row>
    <row r="270" spans="1:100" s="105" customForma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41"/>
      <c r="M270" s="251"/>
      <c r="N270" s="251"/>
      <c r="O270" s="251"/>
      <c r="P270" s="251"/>
      <c r="Q270" s="248"/>
      <c r="R270" s="251"/>
      <c r="S270" s="251"/>
      <c r="T270" s="251"/>
      <c r="U270" s="251"/>
      <c r="V270" s="251"/>
      <c r="W270" s="251"/>
      <c r="X270" s="251"/>
      <c r="Y270" s="251"/>
      <c r="Z270" s="226">
        <v>43343</v>
      </c>
      <c r="AA270" s="227">
        <v>5.7</v>
      </c>
      <c r="AB270" s="227">
        <v>39.6</v>
      </c>
      <c r="AC270" s="227">
        <v>2.2999999999999998</v>
      </c>
      <c r="AD270" s="227">
        <v>2.4</v>
      </c>
      <c r="AE270" s="227">
        <v>6.8</v>
      </c>
      <c r="AF270" s="227">
        <v>0.5</v>
      </c>
      <c r="AG270" s="227">
        <v>2</v>
      </c>
      <c r="AH270" s="227">
        <v>1.6</v>
      </c>
      <c r="AI270" s="227">
        <v>0.5</v>
      </c>
      <c r="AJ270" s="227">
        <v>3</v>
      </c>
      <c r="AK270" s="227">
        <v>1.3</v>
      </c>
      <c r="AL270" s="227">
        <v>1.1000000000000001</v>
      </c>
      <c r="AM270" s="227">
        <v>2.2000000000000002</v>
      </c>
      <c r="AN270" s="227">
        <v>1.6</v>
      </c>
      <c r="AO270" s="227">
        <v>8.1</v>
      </c>
      <c r="AP270" s="227">
        <v>1.6</v>
      </c>
      <c r="AQ270" s="227">
        <v>-0.6</v>
      </c>
      <c r="AR270" s="227">
        <v>22.7</v>
      </c>
      <c r="AS270" s="227">
        <v>7.9</v>
      </c>
      <c r="AT270" s="227">
        <v>3.6</v>
      </c>
      <c r="AU270" s="227">
        <v>6.9</v>
      </c>
      <c r="AV270" s="227">
        <v>2.1</v>
      </c>
      <c r="AW270" s="227">
        <v>9</v>
      </c>
      <c r="AX270" s="227">
        <v>9.5</v>
      </c>
      <c r="AY270" s="227">
        <v>1.2</v>
      </c>
      <c r="AZ270" s="227">
        <v>4.7</v>
      </c>
      <c r="BA270" s="227">
        <v>1.8</v>
      </c>
      <c r="BB270" s="227">
        <v>1.1000000000000001</v>
      </c>
      <c r="BC270" s="227">
        <v>0.1</v>
      </c>
      <c r="BD270" s="227">
        <v>0.8</v>
      </c>
      <c r="BE270" s="227">
        <v>-0.2</v>
      </c>
      <c r="BF270" s="227">
        <v>-0.8</v>
      </c>
      <c r="BG270" s="227">
        <v>0</v>
      </c>
      <c r="BH270" s="227">
        <v>1.1000000000000001</v>
      </c>
      <c r="BI270" s="227">
        <v>16.2</v>
      </c>
      <c r="BJ270" s="227">
        <v>1.6</v>
      </c>
      <c r="BK270" s="227">
        <v>-1.2</v>
      </c>
      <c r="BL270" s="227">
        <v>5.2</v>
      </c>
      <c r="BM270" s="227">
        <v>1.6</v>
      </c>
      <c r="BN270" s="208"/>
      <c r="BO270" s="208"/>
      <c r="BP270" s="208"/>
      <c r="BQ270" s="208"/>
      <c r="BR270" s="208"/>
      <c r="BS270" s="208"/>
      <c r="BT270" s="208"/>
      <c r="BU270" s="208"/>
      <c r="BV270" s="208"/>
      <c r="BW270" s="209"/>
      <c r="BX270" s="209"/>
      <c r="BY270" s="209"/>
      <c r="BZ270" s="209"/>
      <c r="CA270" s="209"/>
      <c r="CB270" s="209"/>
      <c r="CC270" s="209"/>
      <c r="CD270" s="209"/>
      <c r="CE270" s="209"/>
      <c r="CF270" s="209"/>
      <c r="CG270" s="209"/>
      <c r="CH270" s="209"/>
      <c r="CI270" s="209"/>
      <c r="CJ270" s="209"/>
      <c r="CK270" s="209"/>
      <c r="CL270" s="209"/>
      <c r="CM270" s="209"/>
      <c r="CN270" s="209"/>
      <c r="CO270" s="209"/>
      <c r="CP270" s="209"/>
      <c r="CQ270" s="209"/>
      <c r="CR270" s="209"/>
      <c r="CS270" s="209"/>
      <c r="CT270" s="209"/>
      <c r="CU270" s="209"/>
      <c r="CV270" s="209"/>
    </row>
    <row r="271" spans="1:100" s="105" customForma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41"/>
      <c r="M271" s="251"/>
      <c r="N271" s="251"/>
      <c r="O271" s="251"/>
      <c r="P271" s="251"/>
      <c r="Q271" s="248"/>
      <c r="R271" s="251"/>
      <c r="S271" s="251"/>
      <c r="T271" s="251"/>
      <c r="U271" s="251"/>
      <c r="V271" s="251"/>
      <c r="W271" s="251"/>
      <c r="X271" s="251"/>
      <c r="Y271" s="251"/>
      <c r="Z271" s="226">
        <v>43373</v>
      </c>
      <c r="AA271" s="227">
        <v>3.6</v>
      </c>
      <c r="AB271" s="227">
        <v>41.2</v>
      </c>
      <c r="AC271" s="227">
        <v>2.7</v>
      </c>
      <c r="AD271" s="227">
        <v>-0.3</v>
      </c>
      <c r="AE271" s="227">
        <v>6.7</v>
      </c>
      <c r="AF271" s="227">
        <v>0.8</v>
      </c>
      <c r="AG271" s="227">
        <v>2</v>
      </c>
      <c r="AH271" s="227">
        <v>1.6</v>
      </c>
      <c r="AI271" s="227">
        <v>0.5</v>
      </c>
      <c r="AJ271" s="227">
        <v>3.1</v>
      </c>
      <c r="AK271" s="227">
        <v>1.4</v>
      </c>
      <c r="AL271" s="227">
        <v>1</v>
      </c>
      <c r="AM271" s="227">
        <v>2.2000000000000002</v>
      </c>
      <c r="AN271" s="227">
        <v>1.7</v>
      </c>
      <c r="AO271" s="227">
        <v>4.3</v>
      </c>
      <c r="AP271" s="227">
        <v>1.6</v>
      </c>
      <c r="AQ271" s="227">
        <v>-0.5</v>
      </c>
      <c r="AR271" s="227">
        <v>24.1</v>
      </c>
      <c r="AS271" s="227">
        <v>7</v>
      </c>
      <c r="AT271" s="227">
        <v>3.5</v>
      </c>
      <c r="AU271" s="227">
        <v>8.9</v>
      </c>
      <c r="AV271" s="227">
        <v>1.7</v>
      </c>
      <c r="AW271" s="227">
        <v>8.1</v>
      </c>
      <c r="AX271" s="227">
        <v>7.2</v>
      </c>
      <c r="AY271" s="227">
        <v>-1.7</v>
      </c>
      <c r="AZ271" s="227">
        <v>4.4000000000000004</v>
      </c>
      <c r="BA271" s="227">
        <v>1.7</v>
      </c>
      <c r="BB271" s="227">
        <v>0.9</v>
      </c>
      <c r="BC271" s="227">
        <v>0.1</v>
      </c>
      <c r="BD271" s="227">
        <v>1.1000000000000001</v>
      </c>
      <c r="BE271" s="227">
        <v>-0.7</v>
      </c>
      <c r="BF271" s="227">
        <v>-0.2</v>
      </c>
      <c r="BG271" s="227">
        <v>0</v>
      </c>
      <c r="BH271" s="227">
        <v>1.6</v>
      </c>
      <c r="BI271" s="227">
        <v>16.600000000000001</v>
      </c>
      <c r="BJ271" s="227">
        <v>2</v>
      </c>
      <c r="BK271" s="227">
        <v>-1.2</v>
      </c>
      <c r="BL271" s="227">
        <v>5.4</v>
      </c>
      <c r="BM271" s="227">
        <v>1.3</v>
      </c>
      <c r="BN271" s="208"/>
      <c r="BO271" s="208"/>
      <c r="BP271" s="208"/>
      <c r="BQ271" s="208"/>
      <c r="BR271" s="208"/>
      <c r="BS271" s="208"/>
      <c r="BT271" s="208"/>
      <c r="BU271" s="208"/>
      <c r="BV271" s="208"/>
      <c r="BW271" s="209"/>
      <c r="BX271" s="209"/>
      <c r="BY271" s="209"/>
      <c r="BZ271" s="209"/>
      <c r="CA271" s="209"/>
      <c r="CB271" s="209"/>
      <c r="CC271" s="209"/>
      <c r="CD271" s="209"/>
      <c r="CE271" s="209"/>
      <c r="CF271" s="209"/>
      <c r="CG271" s="209"/>
      <c r="CH271" s="209"/>
      <c r="CI271" s="209"/>
      <c r="CJ271" s="209"/>
      <c r="CK271" s="209"/>
      <c r="CL271" s="209"/>
      <c r="CM271" s="209"/>
      <c r="CN271" s="209"/>
      <c r="CO271" s="209"/>
      <c r="CP271" s="209"/>
      <c r="CQ271" s="209"/>
      <c r="CR271" s="209"/>
      <c r="CS271" s="209"/>
      <c r="CT271" s="209"/>
      <c r="CU271" s="209"/>
      <c r="CV271" s="209"/>
    </row>
    <row r="272" spans="1:100" s="105" customForma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41"/>
      <c r="M272" s="251"/>
      <c r="N272" s="251"/>
      <c r="O272" s="251"/>
      <c r="P272" s="251"/>
      <c r="Q272" s="248"/>
      <c r="R272" s="251"/>
      <c r="S272" s="251"/>
      <c r="T272" s="251"/>
      <c r="U272" s="251"/>
      <c r="V272" s="251"/>
      <c r="W272" s="251"/>
      <c r="X272" s="251"/>
      <c r="Y272" s="251"/>
      <c r="Z272" s="226">
        <v>43404</v>
      </c>
      <c r="AA272" s="227">
        <v>2.4</v>
      </c>
      <c r="AB272" s="227">
        <v>42.8</v>
      </c>
      <c r="AC272" s="227">
        <v>6.6</v>
      </c>
      <c r="AD272" s="227">
        <v>-0.3</v>
      </c>
      <c r="AE272" s="227">
        <v>6.8</v>
      </c>
      <c r="AF272" s="227">
        <v>1</v>
      </c>
      <c r="AG272" s="227">
        <v>1.8</v>
      </c>
      <c r="AH272" s="227">
        <v>1.6</v>
      </c>
      <c r="AI272" s="227">
        <v>0.6</v>
      </c>
      <c r="AJ272" s="227">
        <v>3.1</v>
      </c>
      <c r="AK272" s="227">
        <v>1.4</v>
      </c>
      <c r="AL272" s="227">
        <v>1.2</v>
      </c>
      <c r="AM272" s="227">
        <v>1.9</v>
      </c>
      <c r="AN272" s="227">
        <v>1.5</v>
      </c>
      <c r="AO272" s="227">
        <v>0.6</v>
      </c>
      <c r="AP272" s="227">
        <v>1.9</v>
      </c>
      <c r="AQ272" s="227">
        <v>0.3</v>
      </c>
      <c r="AR272" s="227">
        <v>24</v>
      </c>
      <c r="AS272" s="227">
        <v>6.1</v>
      </c>
      <c r="AT272" s="227">
        <v>3.5</v>
      </c>
      <c r="AU272" s="227">
        <v>7.4</v>
      </c>
      <c r="AV272" s="227">
        <v>1.6</v>
      </c>
      <c r="AW272" s="227">
        <v>7.3</v>
      </c>
      <c r="AX272" s="227">
        <v>6.9</v>
      </c>
      <c r="AY272" s="227">
        <v>-2.6</v>
      </c>
      <c r="AZ272" s="227">
        <v>3.9</v>
      </c>
      <c r="BA272" s="227">
        <v>1.6</v>
      </c>
      <c r="BB272" s="227">
        <v>0.9</v>
      </c>
      <c r="BC272" s="227">
        <v>-0.1</v>
      </c>
      <c r="BD272" s="227">
        <v>1</v>
      </c>
      <c r="BE272" s="227">
        <v>-1.1000000000000001</v>
      </c>
      <c r="BF272" s="227">
        <v>-0.2</v>
      </c>
      <c r="BG272" s="227">
        <v>0.1</v>
      </c>
      <c r="BH272" s="227">
        <v>1.4</v>
      </c>
      <c r="BI272" s="227">
        <v>16.2</v>
      </c>
      <c r="BJ272" s="227">
        <v>1.8</v>
      </c>
      <c r="BK272" s="227">
        <v>-1.7</v>
      </c>
      <c r="BL272" s="227">
        <v>5.4</v>
      </c>
      <c r="BM272" s="227">
        <v>1.2</v>
      </c>
      <c r="BN272" s="208"/>
      <c r="BO272" s="208"/>
      <c r="BP272" s="208"/>
      <c r="BQ272" s="208"/>
      <c r="BR272" s="208"/>
      <c r="BS272" s="208"/>
      <c r="BT272" s="208"/>
      <c r="BU272" s="208"/>
      <c r="BV272" s="208"/>
      <c r="BW272" s="209"/>
      <c r="BX272" s="209"/>
      <c r="BY272" s="209"/>
      <c r="BZ272" s="209"/>
      <c r="CA272" s="209"/>
      <c r="CB272" s="209"/>
      <c r="CC272" s="209"/>
      <c r="CD272" s="209"/>
      <c r="CE272" s="209"/>
      <c r="CF272" s="209"/>
      <c r="CG272" s="209"/>
      <c r="CH272" s="209"/>
      <c r="CI272" s="209"/>
      <c r="CJ272" s="209"/>
      <c r="CK272" s="209"/>
      <c r="CL272" s="209"/>
      <c r="CM272" s="209"/>
      <c r="CN272" s="209"/>
      <c r="CO272" s="209"/>
      <c r="CP272" s="209"/>
      <c r="CQ272" s="209"/>
      <c r="CR272" s="209"/>
      <c r="CS272" s="209"/>
      <c r="CT272" s="209"/>
      <c r="CU272" s="209"/>
      <c r="CV272" s="209"/>
    </row>
    <row r="273" spans="1:100" s="105" customForma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41"/>
      <c r="M273" s="251"/>
      <c r="N273" s="251"/>
      <c r="O273" s="251"/>
      <c r="P273" s="251"/>
      <c r="Q273" s="248"/>
      <c r="R273" s="251"/>
      <c r="S273" s="251"/>
      <c r="T273" s="251"/>
      <c r="U273" s="251"/>
      <c r="V273" s="251"/>
      <c r="W273" s="251"/>
      <c r="X273" s="251"/>
      <c r="Y273" s="251"/>
      <c r="Z273" s="226">
        <v>43434</v>
      </c>
      <c r="AA273" s="227">
        <v>3.8</v>
      </c>
      <c r="AB273" s="227">
        <v>24.4</v>
      </c>
      <c r="AC273" s="227">
        <v>9</v>
      </c>
      <c r="AD273" s="227">
        <v>-1.1000000000000001</v>
      </c>
      <c r="AE273" s="227">
        <v>6.7</v>
      </c>
      <c r="AF273" s="227">
        <v>1.3</v>
      </c>
      <c r="AG273" s="227">
        <v>1.8</v>
      </c>
      <c r="AH273" s="227">
        <v>1.5</v>
      </c>
      <c r="AI273" s="227">
        <v>0.6</v>
      </c>
      <c r="AJ273" s="227">
        <v>2.8</v>
      </c>
      <c r="AK273" s="227">
        <v>1.6</v>
      </c>
      <c r="AL273" s="227">
        <v>1.4</v>
      </c>
      <c r="AM273" s="227">
        <v>1.6</v>
      </c>
      <c r="AN273" s="227">
        <v>1.8</v>
      </c>
      <c r="AO273" s="227">
        <v>-0.4</v>
      </c>
      <c r="AP273" s="227">
        <v>1.7</v>
      </c>
      <c r="AQ273" s="227">
        <v>0.5</v>
      </c>
      <c r="AR273" s="227">
        <v>17.600000000000001</v>
      </c>
      <c r="AS273" s="227">
        <v>3.9</v>
      </c>
      <c r="AT273" s="227">
        <v>3.3</v>
      </c>
      <c r="AU273" s="227">
        <v>3.6</v>
      </c>
      <c r="AV273" s="227">
        <v>1.3</v>
      </c>
      <c r="AW273" s="227">
        <v>7.4</v>
      </c>
      <c r="AX273" s="227">
        <v>5.3</v>
      </c>
      <c r="AY273" s="227">
        <v>-3.1</v>
      </c>
      <c r="AZ273" s="227">
        <v>3.5</v>
      </c>
      <c r="BA273" s="227">
        <v>1.7</v>
      </c>
      <c r="BB273" s="227">
        <v>1</v>
      </c>
      <c r="BC273" s="227">
        <v>-0.1</v>
      </c>
      <c r="BD273" s="227">
        <v>0.8</v>
      </c>
      <c r="BE273" s="227">
        <v>-1.3</v>
      </c>
      <c r="BF273" s="227">
        <v>0.2</v>
      </c>
      <c r="BG273" s="227">
        <v>0.3</v>
      </c>
      <c r="BH273" s="227">
        <v>1.4</v>
      </c>
      <c r="BI273" s="227">
        <v>15.8</v>
      </c>
      <c r="BJ273" s="227">
        <v>2.2999999999999998</v>
      </c>
      <c r="BK273" s="227">
        <v>-1.5</v>
      </c>
      <c r="BL273" s="227">
        <v>4.7</v>
      </c>
      <c r="BM273" s="227">
        <v>1.2</v>
      </c>
      <c r="BN273" s="208"/>
      <c r="BO273" s="208"/>
      <c r="BP273" s="208"/>
      <c r="BQ273" s="208"/>
      <c r="BR273" s="208"/>
      <c r="BS273" s="208"/>
      <c r="BT273" s="208"/>
      <c r="BU273" s="208"/>
      <c r="BV273" s="208"/>
      <c r="BW273" s="209"/>
      <c r="BX273" s="209"/>
      <c r="BY273" s="209"/>
      <c r="BZ273" s="209"/>
      <c r="CA273" s="209"/>
      <c r="CB273" s="209"/>
      <c r="CC273" s="209"/>
      <c r="CD273" s="209"/>
      <c r="CE273" s="209"/>
      <c r="CF273" s="209"/>
      <c r="CG273" s="209"/>
      <c r="CH273" s="209"/>
      <c r="CI273" s="209"/>
      <c r="CJ273" s="209"/>
      <c r="CK273" s="209"/>
      <c r="CL273" s="209"/>
      <c r="CM273" s="209"/>
      <c r="CN273" s="209"/>
      <c r="CO273" s="209"/>
      <c r="CP273" s="209"/>
      <c r="CQ273" s="209"/>
      <c r="CR273" s="209"/>
      <c r="CS273" s="209"/>
      <c r="CT273" s="209"/>
      <c r="CU273" s="209"/>
      <c r="CV273" s="209"/>
    </row>
    <row r="274" spans="1:100" s="105" customForma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41"/>
      <c r="M274" s="251"/>
      <c r="N274" s="251"/>
      <c r="O274" s="251"/>
      <c r="P274" s="251"/>
      <c r="Q274" s="248"/>
      <c r="R274" s="251"/>
      <c r="S274" s="251"/>
      <c r="T274" s="251"/>
      <c r="U274" s="251"/>
      <c r="V274" s="251"/>
      <c r="W274" s="251"/>
      <c r="X274" s="251"/>
      <c r="Y274" s="251"/>
      <c r="Z274" s="226">
        <v>43465</v>
      </c>
      <c r="AA274" s="227">
        <v>4</v>
      </c>
      <c r="AB274" s="227">
        <v>4.5</v>
      </c>
      <c r="AC274" s="227">
        <v>5.0999999999999996</v>
      </c>
      <c r="AD274" s="227">
        <v>-1.5</v>
      </c>
      <c r="AE274" s="227">
        <v>6.4</v>
      </c>
      <c r="AF274" s="227">
        <v>0.8</v>
      </c>
      <c r="AG274" s="227">
        <v>1.7</v>
      </c>
      <c r="AH274" s="227">
        <v>1.4</v>
      </c>
      <c r="AI274" s="227">
        <v>0.7</v>
      </c>
      <c r="AJ274" s="227">
        <v>1.7</v>
      </c>
      <c r="AK274" s="227">
        <v>1.7</v>
      </c>
      <c r="AL274" s="227">
        <v>1.5</v>
      </c>
      <c r="AM274" s="227">
        <v>1.2</v>
      </c>
      <c r="AN274" s="227">
        <v>1.9</v>
      </c>
      <c r="AO274" s="227">
        <v>0</v>
      </c>
      <c r="AP274" s="227">
        <v>1.5</v>
      </c>
      <c r="AQ274" s="227">
        <v>0.5</v>
      </c>
      <c r="AR274" s="227">
        <v>5.7</v>
      </c>
      <c r="AS274" s="227">
        <v>0.5</v>
      </c>
      <c r="AT274" s="227">
        <v>2.7</v>
      </c>
      <c r="AU274" s="227">
        <v>1.5</v>
      </c>
      <c r="AV274" s="227">
        <v>0.8</v>
      </c>
      <c r="AW274" s="227">
        <v>5.3</v>
      </c>
      <c r="AX274" s="227">
        <v>-2.7</v>
      </c>
      <c r="AY274" s="227">
        <v>-2.2999999999999998</v>
      </c>
      <c r="AZ274" s="227">
        <v>2.6</v>
      </c>
      <c r="BA274" s="227">
        <v>1.4</v>
      </c>
      <c r="BB274" s="227">
        <v>0.7</v>
      </c>
      <c r="BC274" s="227">
        <v>-0.2</v>
      </c>
      <c r="BD274" s="227">
        <v>0.4</v>
      </c>
      <c r="BE274" s="227">
        <v>-1.5</v>
      </c>
      <c r="BF274" s="227">
        <v>0.4</v>
      </c>
      <c r="BG274" s="227">
        <v>0.2</v>
      </c>
      <c r="BH274" s="227">
        <v>1.5</v>
      </c>
      <c r="BI274" s="227">
        <v>10.1</v>
      </c>
      <c r="BJ274" s="227">
        <v>2.4</v>
      </c>
      <c r="BK274" s="227">
        <v>-1.5</v>
      </c>
      <c r="BL274" s="227">
        <v>3.9</v>
      </c>
      <c r="BM274" s="227">
        <v>1.4</v>
      </c>
      <c r="BN274" s="208"/>
      <c r="BO274" s="208"/>
      <c r="BP274" s="208"/>
      <c r="BQ274" s="208"/>
      <c r="BR274" s="208"/>
      <c r="BS274" s="208"/>
      <c r="BT274" s="208"/>
      <c r="BU274" s="208"/>
      <c r="BV274" s="208"/>
      <c r="BW274" s="209"/>
      <c r="BX274" s="209"/>
      <c r="BY274" s="209"/>
      <c r="BZ274" s="209"/>
      <c r="CA274" s="209"/>
      <c r="CB274" s="209"/>
      <c r="CC274" s="209"/>
      <c r="CD274" s="209"/>
      <c r="CE274" s="209"/>
      <c r="CF274" s="209"/>
      <c r="CG274" s="209"/>
      <c r="CH274" s="209"/>
      <c r="CI274" s="209"/>
      <c r="CJ274" s="209"/>
      <c r="CK274" s="209"/>
      <c r="CL274" s="209"/>
      <c r="CM274" s="209"/>
      <c r="CN274" s="209"/>
      <c r="CO274" s="209"/>
      <c r="CP274" s="209"/>
      <c r="CQ274" s="209"/>
      <c r="CR274" s="209"/>
      <c r="CS274" s="209"/>
      <c r="CT274" s="209"/>
      <c r="CU274" s="209"/>
      <c r="CV274" s="209"/>
    </row>
    <row r="275" spans="1:100" s="105" customForma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41"/>
      <c r="M275" s="251"/>
      <c r="N275" s="251"/>
      <c r="O275" s="251"/>
      <c r="P275" s="251"/>
      <c r="Q275" s="248"/>
      <c r="R275" s="251"/>
      <c r="S275" s="251"/>
      <c r="T275" s="251"/>
      <c r="U275" s="251"/>
      <c r="V275" s="251"/>
      <c r="W275" s="251"/>
      <c r="X275" s="251"/>
      <c r="Y275" s="251"/>
      <c r="Z275" s="226">
        <v>43496</v>
      </c>
      <c r="AA275" s="227">
        <v>3.2</v>
      </c>
      <c r="AB275" s="227">
        <v>-5</v>
      </c>
      <c r="AC275" s="227">
        <v>3.7</v>
      </c>
      <c r="AD275" s="227">
        <v>-2.5</v>
      </c>
      <c r="AE275" s="227">
        <v>5.7</v>
      </c>
      <c r="AF275" s="227">
        <v>0.6</v>
      </c>
      <c r="AG275" s="227">
        <v>1.5</v>
      </c>
      <c r="AH275" s="227">
        <v>1</v>
      </c>
      <c r="AI275" s="227">
        <v>0.7</v>
      </c>
      <c r="AJ275" s="227">
        <v>1.6</v>
      </c>
      <c r="AK275" s="227">
        <v>1.3</v>
      </c>
      <c r="AL275" s="227">
        <v>1.4</v>
      </c>
      <c r="AM275" s="227">
        <v>1.2</v>
      </c>
      <c r="AN275" s="227">
        <v>1.8</v>
      </c>
      <c r="AO275" s="227">
        <v>-0.7</v>
      </c>
      <c r="AP275" s="227">
        <v>1.1000000000000001</v>
      </c>
      <c r="AQ275" s="227">
        <v>0.6</v>
      </c>
      <c r="AR275" s="227">
        <v>-1.6</v>
      </c>
      <c r="AS275" s="227">
        <v>-2</v>
      </c>
      <c r="AT275" s="227">
        <v>2.5</v>
      </c>
      <c r="AU275" s="227">
        <v>-0.4</v>
      </c>
      <c r="AV275" s="227">
        <v>0.3</v>
      </c>
      <c r="AW275" s="227">
        <v>3.7</v>
      </c>
      <c r="AX275" s="227">
        <v>-2.9</v>
      </c>
      <c r="AY275" s="227">
        <v>-3.5</v>
      </c>
      <c r="AZ275" s="227">
        <v>1.9</v>
      </c>
      <c r="BA275" s="227">
        <v>0.9</v>
      </c>
      <c r="BB275" s="227">
        <v>0.6</v>
      </c>
      <c r="BC275" s="227">
        <v>-0.2</v>
      </c>
      <c r="BD275" s="227">
        <v>0.2</v>
      </c>
      <c r="BE275" s="227">
        <v>-1.8</v>
      </c>
      <c r="BF275" s="227">
        <v>0.4</v>
      </c>
      <c r="BG275" s="227">
        <v>0.3</v>
      </c>
      <c r="BH275" s="227">
        <v>1.8</v>
      </c>
      <c r="BI275" s="227">
        <v>5.0999999999999996</v>
      </c>
      <c r="BJ275" s="227">
        <v>2.7</v>
      </c>
      <c r="BK275" s="227">
        <v>-1.4</v>
      </c>
      <c r="BL275" s="227">
        <v>4.9000000000000004</v>
      </c>
      <c r="BM275" s="227">
        <v>2.1</v>
      </c>
      <c r="BN275" s="208"/>
      <c r="BO275" s="208"/>
      <c r="BP275" s="208"/>
      <c r="BQ275" s="208"/>
      <c r="BR275" s="208"/>
      <c r="BS275" s="208"/>
      <c r="BT275" s="208"/>
      <c r="BU275" s="208"/>
      <c r="BV275" s="208"/>
      <c r="BW275" s="209"/>
      <c r="BX275" s="209"/>
      <c r="BY275" s="209"/>
      <c r="BZ275" s="209"/>
      <c r="CA275" s="209"/>
      <c r="CB275" s="209"/>
      <c r="CC275" s="209"/>
      <c r="CD275" s="209"/>
      <c r="CE275" s="209"/>
      <c r="CF275" s="209"/>
      <c r="CG275" s="209"/>
      <c r="CH275" s="209"/>
      <c r="CI275" s="209"/>
      <c r="CJ275" s="209"/>
      <c r="CK275" s="209"/>
      <c r="CL275" s="209"/>
      <c r="CM275" s="209"/>
      <c r="CN275" s="209"/>
      <c r="CO275" s="209"/>
      <c r="CP275" s="209"/>
      <c r="CQ275" s="209"/>
      <c r="CR275" s="209"/>
      <c r="CS275" s="209"/>
      <c r="CT275" s="209"/>
      <c r="CU275" s="209"/>
      <c r="CV275" s="209"/>
    </row>
    <row r="276" spans="1:100" s="105" customForma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41"/>
      <c r="M276" s="251"/>
      <c r="N276" s="251"/>
      <c r="O276" s="251"/>
      <c r="P276" s="251"/>
      <c r="Q276" s="248"/>
      <c r="R276" s="251"/>
      <c r="S276" s="251"/>
      <c r="T276" s="251"/>
      <c r="U276" s="251"/>
      <c r="V276" s="251"/>
      <c r="W276" s="251"/>
      <c r="X276" s="251"/>
      <c r="Y276" s="251"/>
      <c r="Z276" s="226">
        <v>43524</v>
      </c>
      <c r="AA276" s="227">
        <v>1.9</v>
      </c>
      <c r="AB276" s="227">
        <v>-0.6</v>
      </c>
      <c r="AC276" s="227">
        <v>5.5</v>
      </c>
      <c r="AD276" s="227">
        <v>-2.5</v>
      </c>
      <c r="AE276" s="227">
        <v>5.2</v>
      </c>
      <c r="AF276" s="227">
        <v>0.6</v>
      </c>
      <c r="AG276" s="227">
        <v>1.3</v>
      </c>
      <c r="AH276" s="227">
        <v>0.9</v>
      </c>
      <c r="AI276" s="227">
        <v>0.8</v>
      </c>
      <c r="AJ276" s="227">
        <v>1.4</v>
      </c>
      <c r="AK276" s="227">
        <v>1.2</v>
      </c>
      <c r="AL276" s="227">
        <v>1.7</v>
      </c>
      <c r="AM276" s="227">
        <v>1.5</v>
      </c>
      <c r="AN276" s="227">
        <v>1.9</v>
      </c>
      <c r="AO276" s="227">
        <v>-1.4</v>
      </c>
      <c r="AP276" s="227">
        <v>0.9</v>
      </c>
      <c r="AQ276" s="227">
        <v>1</v>
      </c>
      <c r="AR276" s="227">
        <v>-0.9</v>
      </c>
      <c r="AS276" s="227">
        <v>-2.5</v>
      </c>
      <c r="AT276" s="227">
        <v>2.2999999999999998</v>
      </c>
      <c r="AU276" s="227">
        <v>-0.5</v>
      </c>
      <c r="AV276" s="227">
        <v>0</v>
      </c>
      <c r="AW276" s="227">
        <v>3.5</v>
      </c>
      <c r="AX276" s="227">
        <v>-2</v>
      </c>
      <c r="AY276" s="227">
        <v>-2.5</v>
      </c>
      <c r="AZ276" s="227">
        <v>1.8</v>
      </c>
      <c r="BA276" s="227">
        <v>1</v>
      </c>
      <c r="BB276" s="227">
        <v>0.5</v>
      </c>
      <c r="BC276" s="227">
        <v>-0.7</v>
      </c>
      <c r="BD276" s="227">
        <v>0</v>
      </c>
      <c r="BE276" s="227">
        <v>-2</v>
      </c>
      <c r="BF276" s="227">
        <v>0.1</v>
      </c>
      <c r="BG276" s="227">
        <v>0.7</v>
      </c>
      <c r="BH276" s="227">
        <v>1.8</v>
      </c>
      <c r="BI276" s="227">
        <v>6.4</v>
      </c>
      <c r="BJ276" s="227">
        <v>3.1</v>
      </c>
      <c r="BK276" s="227">
        <v>-1.3</v>
      </c>
      <c r="BL276" s="227">
        <v>5.3</v>
      </c>
      <c r="BM276" s="227">
        <v>1.8</v>
      </c>
      <c r="BN276" s="208"/>
      <c r="BO276" s="208"/>
      <c r="BP276" s="208"/>
      <c r="BQ276" s="208"/>
      <c r="BR276" s="208"/>
      <c r="BS276" s="208"/>
      <c r="BT276" s="208"/>
      <c r="BU276" s="208"/>
      <c r="BV276" s="208"/>
      <c r="BW276" s="209"/>
      <c r="BX276" s="209"/>
      <c r="BY276" s="209"/>
      <c r="BZ276" s="209"/>
      <c r="CA276" s="209"/>
      <c r="CB276" s="209"/>
      <c r="CC276" s="209"/>
      <c r="CD276" s="209"/>
      <c r="CE276" s="209"/>
      <c r="CF276" s="209"/>
      <c r="CG276" s="209"/>
      <c r="CH276" s="209"/>
      <c r="CI276" s="209"/>
      <c r="CJ276" s="209"/>
      <c r="CK276" s="209"/>
      <c r="CL276" s="209"/>
      <c r="CM276" s="209"/>
      <c r="CN276" s="209"/>
      <c r="CO276" s="209"/>
      <c r="CP276" s="209"/>
      <c r="CQ276" s="209"/>
      <c r="CR276" s="209"/>
      <c r="CS276" s="209"/>
      <c r="CT276" s="209"/>
      <c r="CU276" s="209"/>
      <c r="CV276" s="209"/>
    </row>
    <row r="277" spans="1:100" s="105" customForma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41"/>
      <c r="M277" s="251"/>
      <c r="N277" s="251"/>
      <c r="O277" s="251"/>
      <c r="P277" s="251"/>
      <c r="Q277" s="248"/>
      <c r="R277" s="251"/>
      <c r="S277" s="251"/>
      <c r="T277" s="251"/>
      <c r="U277" s="251"/>
      <c r="V277" s="251"/>
      <c r="W277" s="251"/>
      <c r="X277" s="251"/>
      <c r="Y277" s="251"/>
      <c r="Z277" s="226">
        <v>43555</v>
      </c>
      <c r="AA277" s="227">
        <v>1.4</v>
      </c>
      <c r="AB277" s="227">
        <v>9.6999999999999993</v>
      </c>
      <c r="AC277" s="227">
        <v>5.8</v>
      </c>
      <c r="AD277" s="227">
        <v>-2.4</v>
      </c>
      <c r="AE277" s="227">
        <v>5</v>
      </c>
      <c r="AF277" s="227">
        <v>0.9</v>
      </c>
      <c r="AG277" s="227">
        <v>1.2</v>
      </c>
      <c r="AH277" s="227">
        <v>0.8</v>
      </c>
      <c r="AI277" s="227">
        <v>0.8</v>
      </c>
      <c r="AJ277" s="227">
        <v>1.2</v>
      </c>
      <c r="AK277" s="227">
        <v>1.3</v>
      </c>
      <c r="AL277" s="227">
        <v>1.8</v>
      </c>
      <c r="AM277" s="227">
        <v>1.2</v>
      </c>
      <c r="AN277" s="227">
        <v>1.8</v>
      </c>
      <c r="AO277" s="227">
        <v>-3</v>
      </c>
      <c r="AP277" s="227">
        <v>0.6</v>
      </c>
      <c r="AQ277" s="227">
        <v>1.2</v>
      </c>
      <c r="AR277" s="227">
        <v>3.5</v>
      </c>
      <c r="AS277" s="227">
        <v>-2.5</v>
      </c>
      <c r="AT277" s="227">
        <v>2.1</v>
      </c>
      <c r="AU277" s="227">
        <v>-0.8</v>
      </c>
      <c r="AV277" s="227">
        <v>-0.2</v>
      </c>
      <c r="AW277" s="227">
        <v>3.6</v>
      </c>
      <c r="AX277" s="227">
        <v>-1.5</v>
      </c>
      <c r="AY277" s="227">
        <v>-1.1000000000000001</v>
      </c>
      <c r="AZ277" s="227">
        <v>1.4</v>
      </c>
      <c r="BA277" s="227">
        <v>0.9</v>
      </c>
      <c r="BB277" s="227">
        <v>0.4</v>
      </c>
      <c r="BC277" s="227">
        <v>-0.6</v>
      </c>
      <c r="BD277" s="227">
        <v>-0.1</v>
      </c>
      <c r="BE277" s="227">
        <v>-1.8</v>
      </c>
      <c r="BF277" s="227">
        <v>0.2</v>
      </c>
      <c r="BG277" s="227">
        <v>0.9</v>
      </c>
      <c r="BH277" s="227">
        <v>1.1000000000000001</v>
      </c>
      <c r="BI277" s="227">
        <v>6.5</v>
      </c>
      <c r="BJ277" s="227">
        <v>3.2</v>
      </c>
      <c r="BK277" s="227">
        <v>-1.2</v>
      </c>
      <c r="BL277" s="227">
        <v>6.8</v>
      </c>
      <c r="BM277" s="227">
        <v>2.2000000000000002</v>
      </c>
      <c r="BN277" s="208"/>
      <c r="BO277" s="208"/>
      <c r="BP277" s="208"/>
      <c r="BQ277" s="208"/>
      <c r="BR277" s="208"/>
      <c r="BS277" s="208"/>
      <c r="BT277" s="208"/>
      <c r="BU277" s="208"/>
      <c r="BV277" s="208"/>
      <c r="BW277" s="209"/>
      <c r="BX277" s="209"/>
      <c r="BY277" s="209"/>
      <c r="BZ277" s="209"/>
      <c r="CA277" s="209"/>
      <c r="CB277" s="209"/>
      <c r="CC277" s="209"/>
      <c r="CD277" s="209"/>
      <c r="CE277" s="209"/>
      <c r="CF277" s="209"/>
      <c r="CG277" s="209"/>
      <c r="CH277" s="209"/>
      <c r="CI277" s="209"/>
      <c r="CJ277" s="209"/>
      <c r="CK277" s="209"/>
      <c r="CL277" s="209"/>
      <c r="CM277" s="209"/>
      <c r="CN277" s="209"/>
      <c r="CO277" s="209"/>
      <c r="CP277" s="209"/>
      <c r="CQ277" s="209"/>
      <c r="CR277" s="209"/>
      <c r="CS277" s="209"/>
      <c r="CT277" s="209"/>
      <c r="CU277" s="209"/>
      <c r="CV277" s="209"/>
    </row>
    <row r="278" spans="1:100" s="105" customForma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41"/>
      <c r="M278" s="251"/>
      <c r="N278" s="251"/>
      <c r="O278" s="251"/>
      <c r="P278" s="251"/>
      <c r="Q278" s="248"/>
      <c r="R278" s="251"/>
      <c r="S278" s="251"/>
      <c r="T278" s="251"/>
      <c r="U278" s="251"/>
      <c r="V278" s="251"/>
      <c r="W278" s="251"/>
      <c r="X278" s="251"/>
      <c r="Y278" s="251"/>
      <c r="Z278" s="226">
        <v>43585</v>
      </c>
      <c r="AA278" s="227">
        <v>1.9</v>
      </c>
      <c r="AB278" s="227">
        <v>10.1</v>
      </c>
      <c r="AC278" s="227">
        <v>10.6</v>
      </c>
      <c r="AD278" s="227">
        <v>-1.6</v>
      </c>
      <c r="AE278" s="227">
        <v>5.3</v>
      </c>
      <c r="AF278" s="227">
        <v>1.3</v>
      </c>
      <c r="AG278" s="227">
        <v>1.6</v>
      </c>
      <c r="AH278" s="227">
        <v>1</v>
      </c>
      <c r="AI278" s="227">
        <v>3</v>
      </c>
      <c r="AJ278" s="227">
        <v>1.1000000000000001</v>
      </c>
      <c r="AK278" s="227">
        <v>1.1000000000000001</v>
      </c>
      <c r="AL278" s="227">
        <v>2</v>
      </c>
      <c r="AM278" s="227">
        <v>1.1000000000000001</v>
      </c>
      <c r="AN278" s="227">
        <v>1.7</v>
      </c>
      <c r="AO278" s="227">
        <v>-3.8</v>
      </c>
      <c r="AP278" s="227">
        <v>0.6</v>
      </c>
      <c r="AQ278" s="227">
        <v>1.6</v>
      </c>
      <c r="AR278" s="227">
        <v>4.2</v>
      </c>
      <c r="AS278" s="227">
        <v>-1.9</v>
      </c>
      <c r="AT278" s="227">
        <v>2.2999999999999998</v>
      </c>
      <c r="AU278" s="227">
        <v>0</v>
      </c>
      <c r="AV278" s="227">
        <v>0.1</v>
      </c>
      <c r="AW278" s="227">
        <v>3.7</v>
      </c>
      <c r="AX278" s="227">
        <v>2.4</v>
      </c>
      <c r="AY278" s="227">
        <v>-0.4</v>
      </c>
      <c r="AZ278" s="227">
        <v>1.7</v>
      </c>
      <c r="BA278" s="227">
        <v>1</v>
      </c>
      <c r="BB278" s="227">
        <v>0.5</v>
      </c>
      <c r="BC278" s="227">
        <v>-0.5</v>
      </c>
      <c r="BD278" s="227">
        <v>-0.1</v>
      </c>
      <c r="BE278" s="227">
        <v>-1.8</v>
      </c>
      <c r="BF278" s="227">
        <v>0.3</v>
      </c>
      <c r="BG278" s="227">
        <v>1.1000000000000001</v>
      </c>
      <c r="BH278" s="227">
        <v>1.7</v>
      </c>
      <c r="BI278" s="227">
        <v>6.3</v>
      </c>
      <c r="BJ278" s="227">
        <v>3.4</v>
      </c>
      <c r="BK278" s="227">
        <v>-0.8</v>
      </c>
      <c r="BL278" s="227">
        <v>6.5</v>
      </c>
      <c r="BM278" s="227">
        <v>2.2999999999999998</v>
      </c>
      <c r="BN278" s="208"/>
      <c r="BO278" s="208"/>
      <c r="BP278" s="208"/>
      <c r="BQ278" s="208"/>
      <c r="BR278" s="208"/>
      <c r="BS278" s="208"/>
      <c r="BT278" s="208"/>
      <c r="BU278" s="208"/>
      <c r="BV278" s="208"/>
      <c r="BW278" s="209"/>
      <c r="BX278" s="209"/>
      <c r="BY278" s="209"/>
      <c r="BZ278" s="209"/>
      <c r="CA278" s="209"/>
      <c r="CB278" s="209"/>
      <c r="CC278" s="209"/>
      <c r="CD278" s="209"/>
      <c r="CE278" s="209"/>
      <c r="CF278" s="209"/>
      <c r="CG278" s="209"/>
      <c r="CH278" s="209"/>
      <c r="CI278" s="209"/>
      <c r="CJ278" s="209"/>
      <c r="CK278" s="209"/>
      <c r="CL278" s="209"/>
      <c r="CM278" s="209"/>
      <c r="CN278" s="209"/>
      <c r="CO278" s="209"/>
      <c r="CP278" s="209"/>
      <c r="CQ278" s="209"/>
      <c r="CR278" s="209"/>
      <c r="CS278" s="209"/>
      <c r="CT278" s="209"/>
      <c r="CU278" s="209"/>
      <c r="CV278" s="209"/>
    </row>
    <row r="279" spans="1:100" s="105" customForma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41"/>
      <c r="M279" s="251"/>
      <c r="N279" s="251"/>
      <c r="O279" s="251"/>
      <c r="P279" s="251"/>
      <c r="Q279" s="248"/>
      <c r="R279" s="251"/>
      <c r="S279" s="251"/>
      <c r="T279" s="251"/>
      <c r="U279" s="251"/>
      <c r="V279" s="251"/>
      <c r="W279" s="251"/>
      <c r="X279" s="251"/>
      <c r="Y279" s="251"/>
      <c r="Z279" s="226">
        <v>43616</v>
      </c>
      <c r="AA279" s="227">
        <v>3.8</v>
      </c>
      <c r="AB279" s="227">
        <v>6.7</v>
      </c>
      <c r="AC279" s="227">
        <v>14.2</v>
      </c>
      <c r="AD279" s="227">
        <v>0.4</v>
      </c>
      <c r="AE279" s="227">
        <v>5.8</v>
      </c>
      <c r="AF279" s="227">
        <v>1.6</v>
      </c>
      <c r="AG279" s="227">
        <v>1.7</v>
      </c>
      <c r="AH279" s="227">
        <v>1.1000000000000001</v>
      </c>
      <c r="AI279" s="227">
        <v>3</v>
      </c>
      <c r="AJ279" s="227">
        <v>0.9</v>
      </c>
      <c r="AK279" s="227">
        <v>1</v>
      </c>
      <c r="AL279" s="227">
        <v>1.7</v>
      </c>
      <c r="AM279" s="227">
        <v>1.1000000000000001</v>
      </c>
      <c r="AN279" s="227">
        <v>1.7</v>
      </c>
      <c r="AO279" s="227">
        <v>-5.4</v>
      </c>
      <c r="AP279" s="227">
        <v>0.5</v>
      </c>
      <c r="AQ279" s="227">
        <v>2.1</v>
      </c>
      <c r="AR279" s="227">
        <v>2.2999999999999998</v>
      </c>
      <c r="AS279" s="227">
        <v>-2.5</v>
      </c>
      <c r="AT279" s="227">
        <v>2.4</v>
      </c>
      <c r="AU279" s="227">
        <v>-1.5</v>
      </c>
      <c r="AV279" s="227">
        <v>-0.1</v>
      </c>
      <c r="AW279" s="227">
        <v>3.1</v>
      </c>
      <c r="AX279" s="227">
        <v>1.9</v>
      </c>
      <c r="AY279" s="227">
        <v>-1</v>
      </c>
      <c r="AZ279" s="227">
        <v>1.2</v>
      </c>
      <c r="BA279" s="227">
        <v>0.9</v>
      </c>
      <c r="BB279" s="227">
        <v>0.6</v>
      </c>
      <c r="BC279" s="227">
        <v>-0.7</v>
      </c>
      <c r="BD279" s="227">
        <v>-0.1</v>
      </c>
      <c r="BE279" s="227">
        <v>-2.2000000000000002</v>
      </c>
      <c r="BF279" s="227">
        <v>0.1</v>
      </c>
      <c r="BG279" s="227">
        <v>1.1000000000000001</v>
      </c>
      <c r="BH279" s="227">
        <v>1.8</v>
      </c>
      <c r="BI279" s="227">
        <v>5.7</v>
      </c>
      <c r="BJ279" s="227">
        <v>3.6</v>
      </c>
      <c r="BK279" s="227">
        <v>-0.4</v>
      </c>
      <c r="BL279" s="227">
        <v>4.9000000000000004</v>
      </c>
      <c r="BM279" s="227">
        <v>2.2000000000000002</v>
      </c>
      <c r="BN279" s="208"/>
      <c r="BO279" s="208"/>
      <c r="BP279" s="208"/>
      <c r="BQ279" s="208"/>
      <c r="BR279" s="208"/>
      <c r="BS279" s="208"/>
      <c r="BT279" s="208"/>
      <c r="BU279" s="208"/>
      <c r="BV279" s="208"/>
      <c r="BW279" s="209"/>
      <c r="BX279" s="209"/>
      <c r="BY279" s="209"/>
      <c r="BZ279" s="209"/>
      <c r="CA279" s="209"/>
      <c r="CB279" s="209"/>
      <c r="CC279" s="209"/>
      <c r="CD279" s="209"/>
      <c r="CE279" s="209"/>
      <c r="CF279" s="209"/>
      <c r="CG279" s="209"/>
      <c r="CH279" s="209"/>
      <c r="CI279" s="209"/>
      <c r="CJ279" s="209"/>
      <c r="CK279" s="209"/>
      <c r="CL279" s="209"/>
      <c r="CM279" s="209"/>
      <c r="CN279" s="209"/>
      <c r="CO279" s="209"/>
      <c r="CP279" s="209"/>
      <c r="CQ279" s="209"/>
      <c r="CR279" s="209"/>
      <c r="CS279" s="209"/>
      <c r="CT279" s="209"/>
      <c r="CU279" s="209"/>
      <c r="CV279" s="209"/>
    </row>
    <row r="280" spans="1:100" s="105" customForma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41"/>
      <c r="M280" s="251"/>
      <c r="N280" s="251"/>
      <c r="O280" s="251"/>
      <c r="P280" s="251"/>
      <c r="Q280" s="248"/>
      <c r="R280" s="251"/>
      <c r="S280" s="251"/>
      <c r="T280" s="251"/>
      <c r="U280" s="251"/>
      <c r="V280" s="251"/>
      <c r="W280" s="251"/>
      <c r="X280" s="251"/>
      <c r="Y280" s="251"/>
      <c r="Z280" s="226">
        <v>43646</v>
      </c>
      <c r="AA280" s="227">
        <v>3.4</v>
      </c>
      <c r="AB280" s="227">
        <v>-1.8</v>
      </c>
      <c r="AC280" s="227">
        <v>18.5</v>
      </c>
      <c r="AD280" s="227">
        <v>0.8</v>
      </c>
      <c r="AE280" s="227">
        <v>5.9</v>
      </c>
      <c r="AF280" s="227">
        <v>1.8</v>
      </c>
      <c r="AG280" s="227">
        <v>1.6</v>
      </c>
      <c r="AH280" s="227">
        <v>1.4</v>
      </c>
      <c r="AI280" s="227">
        <v>2.8</v>
      </c>
      <c r="AJ280" s="227">
        <v>0.1</v>
      </c>
      <c r="AK280" s="227">
        <v>0.9</v>
      </c>
      <c r="AL280" s="227">
        <v>1.8</v>
      </c>
      <c r="AM280" s="227">
        <v>1.2</v>
      </c>
      <c r="AN280" s="227">
        <v>1.6</v>
      </c>
      <c r="AO280" s="227">
        <v>-6.7</v>
      </c>
      <c r="AP280" s="227">
        <v>0.4</v>
      </c>
      <c r="AQ280" s="227">
        <v>2.7</v>
      </c>
      <c r="AR280" s="227">
        <v>-1.9</v>
      </c>
      <c r="AS280" s="227">
        <v>-3.8</v>
      </c>
      <c r="AT280" s="227">
        <v>2.1</v>
      </c>
      <c r="AU280" s="227">
        <v>-4.8</v>
      </c>
      <c r="AV280" s="227">
        <v>-0.4</v>
      </c>
      <c r="AW280" s="227">
        <v>2.5</v>
      </c>
      <c r="AX280" s="227">
        <v>-0.5</v>
      </c>
      <c r="AY280" s="227">
        <v>-2.1</v>
      </c>
      <c r="AZ280" s="227">
        <v>0.9</v>
      </c>
      <c r="BA280" s="227">
        <v>0.8</v>
      </c>
      <c r="BB280" s="227">
        <v>0.8</v>
      </c>
      <c r="BC280" s="227">
        <v>-0.9</v>
      </c>
      <c r="BD280" s="227">
        <v>0.3</v>
      </c>
      <c r="BE280" s="227">
        <v>-2.2000000000000002</v>
      </c>
      <c r="BF280" s="227">
        <v>0.2</v>
      </c>
      <c r="BG280" s="227">
        <v>1.1000000000000001</v>
      </c>
      <c r="BH280" s="227">
        <v>1.9</v>
      </c>
      <c r="BI280" s="227">
        <v>5</v>
      </c>
      <c r="BJ280" s="227">
        <v>4.2</v>
      </c>
      <c r="BK280" s="227">
        <v>-0.4</v>
      </c>
      <c r="BL280" s="227">
        <v>4.4000000000000004</v>
      </c>
      <c r="BM280" s="227">
        <v>2.2999999999999998</v>
      </c>
      <c r="BN280" s="208"/>
      <c r="BO280" s="208"/>
      <c r="BP280" s="208"/>
      <c r="BQ280" s="208"/>
      <c r="BR280" s="208"/>
      <c r="BS280" s="208"/>
      <c r="BT280" s="208"/>
      <c r="BU280" s="208"/>
      <c r="BV280" s="208"/>
      <c r="BW280" s="209"/>
      <c r="BX280" s="209"/>
      <c r="BY280" s="209"/>
      <c r="BZ280" s="209"/>
      <c r="CA280" s="209"/>
      <c r="CB280" s="209"/>
      <c r="CC280" s="209"/>
      <c r="CD280" s="209"/>
      <c r="CE280" s="209"/>
      <c r="CF280" s="209"/>
      <c r="CG280" s="209"/>
      <c r="CH280" s="209"/>
      <c r="CI280" s="209"/>
      <c r="CJ280" s="209"/>
      <c r="CK280" s="209"/>
      <c r="CL280" s="209"/>
      <c r="CM280" s="209"/>
      <c r="CN280" s="209"/>
      <c r="CO280" s="209"/>
      <c r="CP280" s="209"/>
      <c r="CQ280" s="209"/>
      <c r="CR280" s="209"/>
      <c r="CS280" s="209"/>
      <c r="CT280" s="209"/>
      <c r="CU280" s="209"/>
      <c r="CV280" s="209"/>
    </row>
    <row r="281" spans="1:100" s="105" customForma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41"/>
      <c r="M281" s="251"/>
      <c r="N281" s="251"/>
      <c r="O281" s="251"/>
      <c r="P281" s="251"/>
      <c r="Q281" s="248"/>
      <c r="R281" s="251"/>
      <c r="S281" s="251"/>
      <c r="T281" s="251"/>
      <c r="U281" s="251"/>
      <c r="V281" s="251"/>
      <c r="W281" s="251"/>
      <c r="X281" s="251"/>
      <c r="Y281" s="251"/>
      <c r="Z281" s="226">
        <v>43677</v>
      </c>
      <c r="AA281" s="227">
        <v>1.2</v>
      </c>
      <c r="AB281" s="227">
        <v>-8.3000000000000007</v>
      </c>
      <c r="AC281" s="227">
        <v>23.7</v>
      </c>
      <c r="AD281" s="227">
        <v>1.9</v>
      </c>
      <c r="AE281" s="227">
        <v>5.9</v>
      </c>
      <c r="AF281" s="227">
        <v>1.7</v>
      </c>
      <c r="AG281" s="227">
        <v>1.2</v>
      </c>
      <c r="AH281" s="227">
        <v>1.5</v>
      </c>
      <c r="AI281" s="227">
        <v>2.8</v>
      </c>
      <c r="AJ281" s="227">
        <v>-0.4</v>
      </c>
      <c r="AK281" s="227">
        <v>0.6</v>
      </c>
      <c r="AL281" s="227">
        <v>1.5</v>
      </c>
      <c r="AM281" s="227">
        <v>1.1000000000000001</v>
      </c>
      <c r="AN281" s="227">
        <v>1.2</v>
      </c>
      <c r="AO281" s="227">
        <v>-7.1</v>
      </c>
      <c r="AP281" s="227">
        <v>0.5</v>
      </c>
      <c r="AQ281" s="227">
        <v>3.1</v>
      </c>
      <c r="AR281" s="227">
        <v>-5.0999999999999996</v>
      </c>
      <c r="AS281" s="227">
        <v>-4</v>
      </c>
      <c r="AT281" s="227">
        <v>1.9</v>
      </c>
      <c r="AU281" s="227">
        <v>-4.8</v>
      </c>
      <c r="AV281" s="227">
        <v>-0.5</v>
      </c>
      <c r="AW281" s="227">
        <v>2.1</v>
      </c>
      <c r="AX281" s="227">
        <v>-0.4</v>
      </c>
      <c r="AY281" s="227">
        <v>-0.3</v>
      </c>
      <c r="AZ281" s="227">
        <v>0.9</v>
      </c>
      <c r="BA281" s="227">
        <v>0.8</v>
      </c>
      <c r="BB281" s="227">
        <v>0.7</v>
      </c>
      <c r="BC281" s="227">
        <v>-0.7</v>
      </c>
      <c r="BD281" s="227">
        <v>0.5</v>
      </c>
      <c r="BE281" s="227">
        <v>-2</v>
      </c>
      <c r="BF281" s="227">
        <v>-1</v>
      </c>
      <c r="BG281" s="227">
        <v>1</v>
      </c>
      <c r="BH281" s="227">
        <v>1.6</v>
      </c>
      <c r="BI281" s="227">
        <v>4.8</v>
      </c>
      <c r="BJ281" s="227">
        <v>3.2</v>
      </c>
      <c r="BK281" s="227">
        <v>-0.9</v>
      </c>
      <c r="BL281" s="227">
        <v>3</v>
      </c>
      <c r="BM281" s="227">
        <v>2.5</v>
      </c>
      <c r="BN281" s="208"/>
      <c r="BO281" s="208"/>
      <c r="BP281" s="208"/>
      <c r="BQ281" s="208"/>
      <c r="BR281" s="208"/>
      <c r="BS281" s="208"/>
      <c r="BT281" s="208"/>
      <c r="BU281" s="208"/>
      <c r="BV281" s="208"/>
      <c r="BW281" s="209"/>
      <c r="BX281" s="209"/>
      <c r="BY281" s="209"/>
      <c r="BZ281" s="209"/>
      <c r="CA281" s="209"/>
      <c r="CB281" s="209"/>
      <c r="CC281" s="209"/>
      <c r="CD281" s="209"/>
      <c r="CE281" s="209"/>
      <c r="CF281" s="209"/>
      <c r="CG281" s="209"/>
      <c r="CH281" s="209"/>
      <c r="CI281" s="209"/>
      <c r="CJ281" s="209"/>
      <c r="CK281" s="209"/>
      <c r="CL281" s="209"/>
      <c r="CM281" s="209"/>
      <c r="CN281" s="209"/>
      <c r="CO281" s="209"/>
      <c r="CP281" s="209"/>
      <c r="CQ281" s="209"/>
      <c r="CR281" s="209"/>
      <c r="CS281" s="209"/>
      <c r="CT281" s="209"/>
      <c r="CU281" s="209"/>
      <c r="CV281" s="209"/>
    </row>
    <row r="282" spans="1:100" s="105" customForma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41"/>
      <c r="M282" s="251"/>
      <c r="N282" s="251"/>
      <c r="O282" s="251"/>
      <c r="P282" s="251"/>
      <c r="Q282" s="248"/>
      <c r="R282" s="251"/>
      <c r="S282" s="251"/>
      <c r="T282" s="251"/>
      <c r="U282" s="251"/>
      <c r="V282" s="251"/>
      <c r="W282" s="251"/>
      <c r="X282" s="251"/>
      <c r="Y282" s="251"/>
      <c r="Z282" s="226">
        <v>43708</v>
      </c>
      <c r="AA282" s="227">
        <v>0.9</v>
      </c>
      <c r="AB282" s="227">
        <v>-9.1</v>
      </c>
      <c r="AC282" s="227">
        <v>21.7</v>
      </c>
      <c r="AD282" s="227">
        <v>3.7</v>
      </c>
      <c r="AE282" s="227">
        <v>5.3</v>
      </c>
      <c r="AF282" s="227">
        <v>2.8</v>
      </c>
      <c r="AG282" s="227">
        <v>1.1000000000000001</v>
      </c>
      <c r="AH282" s="227">
        <v>1.6</v>
      </c>
      <c r="AI282" s="227">
        <v>2.8</v>
      </c>
      <c r="AJ282" s="227">
        <v>-1.6</v>
      </c>
      <c r="AK282" s="227">
        <v>0.4</v>
      </c>
      <c r="AL282" s="227">
        <v>1</v>
      </c>
      <c r="AM282" s="227">
        <v>0.6</v>
      </c>
      <c r="AN282" s="227">
        <v>0.6</v>
      </c>
      <c r="AO282" s="227">
        <v>-7.6</v>
      </c>
      <c r="AP282" s="227">
        <v>0.4</v>
      </c>
      <c r="AQ282" s="227">
        <v>3.9</v>
      </c>
      <c r="AR282" s="227">
        <v>-5.9</v>
      </c>
      <c r="AS282" s="227">
        <v>-4.5999999999999996</v>
      </c>
      <c r="AT282" s="227">
        <v>1.3</v>
      </c>
      <c r="AU282" s="227">
        <v>-8.9</v>
      </c>
      <c r="AV282" s="227">
        <v>-1</v>
      </c>
      <c r="AW282" s="227">
        <v>1.7</v>
      </c>
      <c r="AX282" s="227">
        <v>-3.1</v>
      </c>
      <c r="AY282" s="227">
        <v>0.2</v>
      </c>
      <c r="AZ282" s="227">
        <v>0.6</v>
      </c>
      <c r="BA282" s="227">
        <v>0.8</v>
      </c>
      <c r="BB282" s="227">
        <v>0.5</v>
      </c>
      <c r="BC282" s="227">
        <v>-0.8</v>
      </c>
      <c r="BD282" s="227">
        <v>0.5</v>
      </c>
      <c r="BE282" s="227">
        <v>-2.2000000000000002</v>
      </c>
      <c r="BF282" s="227">
        <v>-2.1</v>
      </c>
      <c r="BG282" s="227">
        <v>0.9</v>
      </c>
      <c r="BH282" s="227">
        <v>1.1000000000000001</v>
      </c>
      <c r="BI282" s="227">
        <v>3.1</v>
      </c>
      <c r="BJ282" s="227">
        <v>2.5</v>
      </c>
      <c r="BK282" s="227">
        <v>-1.1000000000000001</v>
      </c>
      <c r="BL282" s="227">
        <v>1.3</v>
      </c>
      <c r="BM282" s="227">
        <v>2</v>
      </c>
      <c r="BN282" s="208"/>
      <c r="BO282" s="208"/>
      <c r="BP282" s="208"/>
      <c r="BQ282" s="208"/>
      <c r="BR282" s="208"/>
      <c r="BS282" s="208"/>
      <c r="BT282" s="208"/>
      <c r="BU282" s="208"/>
      <c r="BV282" s="208"/>
      <c r="BW282" s="209"/>
      <c r="BX282" s="209"/>
      <c r="BY282" s="209"/>
      <c r="BZ282" s="209"/>
      <c r="CA282" s="209"/>
      <c r="CB282" s="209"/>
      <c r="CC282" s="209"/>
      <c r="CD282" s="209"/>
      <c r="CE282" s="209"/>
      <c r="CF282" s="209"/>
      <c r="CG282" s="209"/>
      <c r="CH282" s="209"/>
      <c r="CI282" s="209"/>
      <c r="CJ282" s="209"/>
      <c r="CK282" s="209"/>
      <c r="CL282" s="209"/>
      <c r="CM282" s="209"/>
      <c r="CN282" s="209"/>
      <c r="CO282" s="209"/>
      <c r="CP282" s="209"/>
      <c r="CQ282" s="209"/>
      <c r="CR282" s="209"/>
      <c r="CS282" s="209"/>
      <c r="CT282" s="209"/>
      <c r="CU282" s="209"/>
      <c r="CV282" s="209"/>
    </row>
    <row r="283" spans="1:100" s="105" customForma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41"/>
      <c r="M283" s="251"/>
      <c r="N283" s="251"/>
      <c r="O283" s="251"/>
      <c r="P283" s="251"/>
      <c r="Q283" s="248"/>
      <c r="R283" s="251"/>
      <c r="S283" s="251"/>
      <c r="T283" s="251"/>
      <c r="U283" s="251"/>
      <c r="V283" s="251"/>
      <c r="W283" s="251"/>
      <c r="X283" s="251"/>
      <c r="Y283" s="251"/>
      <c r="Z283" s="226">
        <v>43738</v>
      </c>
      <c r="AA283" s="227">
        <v>0.2</v>
      </c>
      <c r="AB283" s="227">
        <v>-13.4</v>
      </c>
      <c r="AC283" s="227">
        <v>15.7</v>
      </c>
      <c r="AD283" s="227">
        <v>5.7</v>
      </c>
      <c r="AE283" s="227">
        <v>5</v>
      </c>
      <c r="AF283" s="227">
        <v>4</v>
      </c>
      <c r="AG283" s="227">
        <v>1.1000000000000001</v>
      </c>
      <c r="AH283" s="227">
        <v>1.5</v>
      </c>
      <c r="AI283" s="227">
        <v>2.9</v>
      </c>
      <c r="AJ283" s="227">
        <v>-2.4</v>
      </c>
      <c r="AK283" s="227">
        <v>0.3</v>
      </c>
      <c r="AL283" s="227">
        <v>1.4</v>
      </c>
      <c r="AM283" s="227">
        <v>0.5</v>
      </c>
      <c r="AN283" s="227">
        <v>0.9</v>
      </c>
      <c r="AO283" s="227">
        <v>-7.7</v>
      </c>
      <c r="AP283" s="227">
        <v>0</v>
      </c>
      <c r="AQ283" s="227">
        <v>5.0999999999999996</v>
      </c>
      <c r="AR283" s="227">
        <v>-9.6</v>
      </c>
      <c r="AS283" s="227">
        <v>-5.5</v>
      </c>
      <c r="AT283" s="227">
        <v>1.1000000000000001</v>
      </c>
      <c r="AU283" s="227">
        <v>-13</v>
      </c>
      <c r="AV283" s="227">
        <v>-1.1000000000000001</v>
      </c>
      <c r="AW283" s="227">
        <v>1.3</v>
      </c>
      <c r="AX283" s="227">
        <v>-5.8</v>
      </c>
      <c r="AY283" s="227">
        <v>1</v>
      </c>
      <c r="AZ283" s="227">
        <v>0.2</v>
      </c>
      <c r="BA283" s="227">
        <v>0.8</v>
      </c>
      <c r="BB283" s="227">
        <v>0.5</v>
      </c>
      <c r="BC283" s="227">
        <v>-0.8</v>
      </c>
      <c r="BD283" s="227">
        <v>0.4</v>
      </c>
      <c r="BE283" s="227">
        <v>-2</v>
      </c>
      <c r="BF283" s="227">
        <v>-1.7</v>
      </c>
      <c r="BG283" s="227">
        <v>1</v>
      </c>
      <c r="BH283" s="227">
        <v>1.2</v>
      </c>
      <c r="BI283" s="227">
        <v>2</v>
      </c>
      <c r="BJ283" s="227">
        <v>2.2000000000000002</v>
      </c>
      <c r="BK283" s="227">
        <v>-1</v>
      </c>
      <c r="BL283" s="227">
        <v>0.3</v>
      </c>
      <c r="BM283" s="227">
        <v>2</v>
      </c>
      <c r="BN283" s="208"/>
      <c r="BO283" s="208"/>
      <c r="BP283" s="208"/>
      <c r="BQ283" s="208"/>
      <c r="BR283" s="208"/>
      <c r="BS283" s="208"/>
      <c r="BT283" s="208"/>
      <c r="BU283" s="208"/>
      <c r="BV283" s="208"/>
      <c r="BW283" s="209"/>
      <c r="BX283" s="209"/>
      <c r="BY283" s="209"/>
      <c r="BZ283" s="209"/>
      <c r="CA283" s="209"/>
      <c r="CB283" s="209"/>
      <c r="CC283" s="209"/>
      <c r="CD283" s="209"/>
      <c r="CE283" s="209"/>
      <c r="CF283" s="209"/>
      <c r="CG283" s="209"/>
      <c r="CH283" s="209"/>
      <c r="CI283" s="209"/>
      <c r="CJ283" s="209"/>
      <c r="CK283" s="209"/>
      <c r="CL283" s="209"/>
      <c r="CM283" s="209"/>
      <c r="CN283" s="209"/>
      <c r="CO283" s="209"/>
      <c r="CP283" s="209"/>
      <c r="CQ283" s="209"/>
      <c r="CR283" s="209"/>
      <c r="CS283" s="209"/>
      <c r="CT283" s="209"/>
      <c r="CU283" s="209"/>
      <c r="CV283" s="209"/>
    </row>
    <row r="284" spans="1:100" s="105" customForma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41"/>
      <c r="M284" s="251"/>
      <c r="N284" s="251"/>
      <c r="O284" s="251"/>
      <c r="P284" s="251"/>
      <c r="Q284" s="248"/>
      <c r="R284" s="251"/>
      <c r="S284" s="251"/>
      <c r="T284" s="251"/>
      <c r="U284" s="251"/>
      <c r="V284" s="251"/>
      <c r="W284" s="251"/>
      <c r="X284" s="251"/>
      <c r="Y284" s="251"/>
      <c r="Z284" s="226">
        <v>43769</v>
      </c>
      <c r="AA284" s="227">
        <v>-1</v>
      </c>
      <c r="AB284" s="227">
        <v>-17.899999999999999</v>
      </c>
      <c r="AC284" s="227">
        <v>12.5</v>
      </c>
      <c r="AD284" s="227">
        <v>4.8</v>
      </c>
      <c r="AE284" s="227">
        <v>3.7</v>
      </c>
      <c r="AF284" s="227">
        <v>5.9</v>
      </c>
      <c r="AG284" s="227">
        <v>1.2</v>
      </c>
      <c r="AH284" s="227">
        <v>1.4</v>
      </c>
      <c r="AI284" s="227">
        <v>2.9</v>
      </c>
      <c r="AJ284" s="227">
        <v>-3</v>
      </c>
      <c r="AK284" s="227">
        <v>0.1</v>
      </c>
      <c r="AL284" s="227">
        <v>1.1000000000000001</v>
      </c>
      <c r="AM284" s="227">
        <v>0.4</v>
      </c>
      <c r="AN284" s="227">
        <v>0.8</v>
      </c>
      <c r="AO284" s="227">
        <v>-6.6</v>
      </c>
      <c r="AP284" s="227">
        <v>-0.7</v>
      </c>
      <c r="AQ284" s="227">
        <v>4.3</v>
      </c>
      <c r="AR284" s="227">
        <v>-12</v>
      </c>
      <c r="AS284" s="227">
        <v>-6.2</v>
      </c>
      <c r="AT284" s="227">
        <v>0.7</v>
      </c>
      <c r="AU284" s="227">
        <v>-13.6</v>
      </c>
      <c r="AV284" s="227">
        <v>-1.5</v>
      </c>
      <c r="AW284" s="227">
        <v>1</v>
      </c>
      <c r="AX284" s="227">
        <v>-6.1</v>
      </c>
      <c r="AY284" s="227">
        <v>0.2</v>
      </c>
      <c r="AZ284" s="227">
        <v>0.1</v>
      </c>
      <c r="BA284" s="227">
        <v>0.6</v>
      </c>
      <c r="BB284" s="227">
        <v>0.3</v>
      </c>
      <c r="BC284" s="227">
        <v>-0.7</v>
      </c>
      <c r="BD284" s="227">
        <v>0.3</v>
      </c>
      <c r="BE284" s="227">
        <v>-2.2000000000000002</v>
      </c>
      <c r="BF284" s="227">
        <v>-2</v>
      </c>
      <c r="BG284" s="227">
        <v>1.1000000000000001</v>
      </c>
      <c r="BH284" s="227">
        <v>0.8</v>
      </c>
      <c r="BI284" s="227">
        <v>1.2</v>
      </c>
      <c r="BJ284" s="227">
        <v>2.2000000000000002</v>
      </c>
      <c r="BK284" s="227">
        <v>-0.6</v>
      </c>
      <c r="BL284" s="227">
        <v>-0.3</v>
      </c>
      <c r="BM284" s="227">
        <v>2</v>
      </c>
      <c r="BN284" s="208"/>
      <c r="BO284" s="208"/>
      <c r="BP284" s="208"/>
      <c r="BQ284" s="208"/>
      <c r="BR284" s="208"/>
      <c r="BS284" s="208"/>
      <c r="BT284" s="208"/>
      <c r="BU284" s="208"/>
      <c r="BV284" s="208"/>
      <c r="BW284" s="209"/>
      <c r="BX284" s="209"/>
      <c r="BY284" s="209"/>
      <c r="BZ284" s="209"/>
      <c r="CA284" s="209"/>
      <c r="CB284" s="209"/>
      <c r="CC284" s="209"/>
      <c r="CD284" s="209"/>
      <c r="CE284" s="209"/>
      <c r="CF284" s="209"/>
      <c r="CG284" s="209"/>
      <c r="CH284" s="209"/>
      <c r="CI284" s="209"/>
      <c r="CJ284" s="209"/>
      <c r="CK284" s="209"/>
      <c r="CL284" s="209"/>
      <c r="CM284" s="209"/>
      <c r="CN284" s="209"/>
      <c r="CO284" s="209"/>
      <c r="CP284" s="209"/>
      <c r="CQ284" s="209"/>
      <c r="CR284" s="209"/>
      <c r="CS284" s="209"/>
      <c r="CT284" s="209"/>
      <c r="CU284" s="209"/>
      <c r="CV284" s="209"/>
    </row>
    <row r="285" spans="1:100" s="105" customForma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41"/>
      <c r="M285" s="251"/>
      <c r="N285" s="251"/>
      <c r="O285" s="251"/>
      <c r="P285" s="251"/>
      <c r="Q285" s="248"/>
      <c r="R285" s="251"/>
      <c r="S285" s="251"/>
      <c r="T285" s="251"/>
      <c r="U285" s="251"/>
      <c r="V285" s="251"/>
      <c r="W285" s="251"/>
      <c r="X285" s="251"/>
      <c r="Y285" s="251"/>
      <c r="Z285" s="226">
        <v>43799</v>
      </c>
      <c r="AA285" s="227">
        <v>-2.8</v>
      </c>
      <c r="AB285" s="227">
        <v>-11.2</v>
      </c>
      <c r="AC285" s="227">
        <v>8.3000000000000007</v>
      </c>
      <c r="AD285" s="227">
        <v>3.2</v>
      </c>
      <c r="AE285" s="227">
        <v>2.6</v>
      </c>
      <c r="AF285" s="227">
        <v>7.5</v>
      </c>
      <c r="AG285" s="227">
        <v>1</v>
      </c>
      <c r="AH285" s="227">
        <v>1.3</v>
      </c>
      <c r="AI285" s="227">
        <v>2.9</v>
      </c>
      <c r="AJ285" s="227">
        <v>-3</v>
      </c>
      <c r="AK285" s="227">
        <v>-0.3</v>
      </c>
      <c r="AL285" s="227">
        <v>1</v>
      </c>
      <c r="AM285" s="227">
        <v>0.4</v>
      </c>
      <c r="AN285" s="227">
        <v>0.6</v>
      </c>
      <c r="AO285" s="227">
        <v>-5.4</v>
      </c>
      <c r="AP285" s="227">
        <v>-0.7</v>
      </c>
      <c r="AQ285" s="227">
        <v>3.4</v>
      </c>
      <c r="AR285" s="227">
        <v>-9.9</v>
      </c>
      <c r="AS285" s="227">
        <v>-6.4</v>
      </c>
      <c r="AT285" s="227">
        <v>0.8</v>
      </c>
      <c r="AU285" s="227">
        <v>-12.6</v>
      </c>
      <c r="AV285" s="227">
        <v>-1.5</v>
      </c>
      <c r="AW285" s="227">
        <v>0.4</v>
      </c>
      <c r="AX285" s="227">
        <v>-5.3</v>
      </c>
      <c r="AY285" s="227">
        <v>0.5</v>
      </c>
      <c r="AZ285" s="227">
        <v>0.1</v>
      </c>
      <c r="BA285" s="227">
        <v>0.3</v>
      </c>
      <c r="BB285" s="227">
        <v>0</v>
      </c>
      <c r="BC285" s="227">
        <v>-0.7</v>
      </c>
      <c r="BD285" s="227">
        <v>0.7</v>
      </c>
      <c r="BE285" s="227">
        <v>-2.5</v>
      </c>
      <c r="BF285" s="227">
        <v>-2.6</v>
      </c>
      <c r="BG285" s="227">
        <v>0.9</v>
      </c>
      <c r="BH285" s="227">
        <v>0.6</v>
      </c>
      <c r="BI285" s="227">
        <v>0.5</v>
      </c>
      <c r="BJ285" s="227">
        <v>1.6</v>
      </c>
      <c r="BK285" s="227">
        <v>-0.8</v>
      </c>
      <c r="BL285" s="227">
        <v>0.4</v>
      </c>
      <c r="BM285" s="227">
        <v>2.1</v>
      </c>
      <c r="BN285" s="208"/>
      <c r="BO285" s="208"/>
      <c r="BP285" s="208"/>
      <c r="BQ285" s="208"/>
      <c r="BR285" s="208"/>
      <c r="BS285" s="208"/>
      <c r="BT285" s="208"/>
      <c r="BU285" s="208"/>
      <c r="BV285" s="208"/>
      <c r="BW285" s="209"/>
      <c r="BX285" s="209"/>
      <c r="BY285" s="209"/>
      <c r="BZ285" s="209"/>
      <c r="CA285" s="209"/>
      <c r="CB285" s="209"/>
      <c r="CC285" s="209"/>
      <c r="CD285" s="209"/>
      <c r="CE285" s="209"/>
      <c r="CF285" s="209"/>
      <c r="CG285" s="209"/>
      <c r="CH285" s="209"/>
      <c r="CI285" s="209"/>
      <c r="CJ285" s="209"/>
      <c r="CK285" s="209"/>
      <c r="CL285" s="209"/>
      <c r="CM285" s="209"/>
      <c r="CN285" s="209"/>
      <c r="CO285" s="209"/>
      <c r="CP285" s="209"/>
      <c r="CQ285" s="209"/>
      <c r="CR285" s="209"/>
      <c r="CS285" s="209"/>
      <c r="CT285" s="209"/>
      <c r="CU285" s="209"/>
      <c r="CV285" s="209"/>
    </row>
    <row r="286" spans="1:100" s="105" customForma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41"/>
      <c r="M286" s="251"/>
      <c r="N286" s="251"/>
      <c r="O286" s="251"/>
      <c r="P286" s="251"/>
      <c r="Q286" s="248"/>
      <c r="R286" s="251"/>
      <c r="S286" s="251"/>
      <c r="T286" s="251"/>
      <c r="U286" s="251"/>
      <c r="V286" s="251"/>
      <c r="W286" s="251"/>
      <c r="X286" s="251"/>
      <c r="Y286" s="251"/>
      <c r="Z286" s="226">
        <v>43830</v>
      </c>
      <c r="AA286" s="227">
        <v>-3.6</v>
      </c>
      <c r="AB286" s="227">
        <v>5.8</v>
      </c>
      <c r="AC286" s="227">
        <v>8.8000000000000007</v>
      </c>
      <c r="AD286" s="227">
        <v>2.8</v>
      </c>
      <c r="AE286" s="227">
        <v>1.9</v>
      </c>
      <c r="AF286" s="227">
        <v>7</v>
      </c>
      <c r="AG286" s="227">
        <v>1</v>
      </c>
      <c r="AH286" s="227">
        <v>1.1000000000000001</v>
      </c>
      <c r="AI286" s="227">
        <v>2.8</v>
      </c>
      <c r="AJ286" s="227">
        <v>-2.9</v>
      </c>
      <c r="AK286" s="227">
        <v>-0.7</v>
      </c>
      <c r="AL286" s="227">
        <v>0.7</v>
      </c>
      <c r="AM286" s="227">
        <v>0.5</v>
      </c>
      <c r="AN286" s="227">
        <v>0.5</v>
      </c>
      <c r="AO286" s="227">
        <v>-4.4000000000000004</v>
      </c>
      <c r="AP286" s="227">
        <v>-0.6</v>
      </c>
      <c r="AQ286" s="227">
        <v>3.6</v>
      </c>
      <c r="AR286" s="227">
        <v>-1.8</v>
      </c>
      <c r="AS286" s="227">
        <v>-5.4</v>
      </c>
      <c r="AT286" s="227">
        <v>0.9</v>
      </c>
      <c r="AU286" s="227">
        <v>-11</v>
      </c>
      <c r="AV286" s="227">
        <v>-1.3</v>
      </c>
      <c r="AW286" s="227">
        <v>0.1</v>
      </c>
      <c r="AX286" s="227">
        <v>-0.7</v>
      </c>
      <c r="AY286" s="227">
        <v>1.1000000000000001</v>
      </c>
      <c r="AZ286" s="227">
        <v>0.2</v>
      </c>
      <c r="BA286" s="227">
        <v>0.4</v>
      </c>
      <c r="BB286" s="227">
        <v>0.2</v>
      </c>
      <c r="BC286" s="227">
        <v>-0.8</v>
      </c>
      <c r="BD286" s="227">
        <v>0.7</v>
      </c>
      <c r="BE286" s="227">
        <v>-2.4</v>
      </c>
      <c r="BF286" s="227">
        <v>-2.6</v>
      </c>
      <c r="BG286" s="227">
        <v>1</v>
      </c>
      <c r="BH286" s="227">
        <v>0.4</v>
      </c>
      <c r="BI286" s="227">
        <v>2.9</v>
      </c>
      <c r="BJ286" s="227">
        <v>2</v>
      </c>
      <c r="BK286" s="227">
        <v>-0.7</v>
      </c>
      <c r="BL286" s="227">
        <v>-0.3</v>
      </c>
      <c r="BM286" s="227">
        <v>2</v>
      </c>
      <c r="BN286" s="208"/>
      <c r="BO286" s="208"/>
      <c r="BP286" s="208"/>
      <c r="BQ286" s="208"/>
      <c r="BR286" s="208"/>
      <c r="BS286" s="208"/>
      <c r="BT286" s="208"/>
      <c r="BU286" s="208"/>
      <c r="BV286" s="208"/>
      <c r="BW286" s="209"/>
      <c r="BX286" s="209"/>
      <c r="BY286" s="209"/>
      <c r="BZ286" s="209"/>
      <c r="CA286" s="209"/>
      <c r="CB286" s="209"/>
      <c r="CC286" s="209"/>
      <c r="CD286" s="209"/>
      <c r="CE286" s="209"/>
      <c r="CF286" s="209"/>
      <c r="CG286" s="209"/>
      <c r="CH286" s="209"/>
      <c r="CI286" s="209"/>
      <c r="CJ286" s="209"/>
      <c r="CK286" s="209"/>
      <c r="CL286" s="209"/>
      <c r="CM286" s="209"/>
      <c r="CN286" s="209"/>
      <c r="CO286" s="209"/>
      <c r="CP286" s="209"/>
      <c r="CQ286" s="209"/>
      <c r="CR286" s="209"/>
      <c r="CS286" s="209"/>
      <c r="CT286" s="209"/>
      <c r="CU286" s="209"/>
      <c r="CV286" s="209"/>
    </row>
    <row r="287" spans="1:100" s="105" customForma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41"/>
      <c r="M287" s="251"/>
      <c r="N287" s="251"/>
      <c r="O287" s="251"/>
      <c r="P287" s="251"/>
      <c r="Q287" s="248"/>
      <c r="R287" s="251"/>
      <c r="S287" s="251"/>
      <c r="T287" s="251"/>
      <c r="U287" s="251"/>
      <c r="V287" s="251"/>
      <c r="W287" s="251"/>
      <c r="X287" s="251"/>
      <c r="Y287" s="251"/>
      <c r="Z287" s="226">
        <v>43861</v>
      </c>
      <c r="AA287" s="227">
        <v>-4.0999999999999996</v>
      </c>
      <c r="AB287" s="227">
        <v>17.5</v>
      </c>
      <c r="AC287" s="227">
        <v>8.9</v>
      </c>
      <c r="AD287" s="227">
        <v>3.7</v>
      </c>
      <c r="AE287" s="227">
        <v>1.7</v>
      </c>
      <c r="AF287" s="227">
        <v>7.2</v>
      </c>
      <c r="AG287" s="227">
        <v>1.1000000000000001</v>
      </c>
      <c r="AH287" s="227">
        <v>1.1000000000000001</v>
      </c>
      <c r="AI287" s="227">
        <v>2.9</v>
      </c>
      <c r="AJ287" s="227">
        <v>-3</v>
      </c>
      <c r="AK287" s="227">
        <v>-0.5</v>
      </c>
      <c r="AL287" s="227">
        <v>0.5</v>
      </c>
      <c r="AM287" s="227">
        <v>0.3</v>
      </c>
      <c r="AN287" s="227">
        <v>0.3</v>
      </c>
      <c r="AO287" s="227">
        <v>-3.5</v>
      </c>
      <c r="AP287" s="227">
        <v>-0.6</v>
      </c>
      <c r="AQ287" s="227">
        <v>3.8</v>
      </c>
      <c r="AR287" s="227">
        <v>4.5999999999999996</v>
      </c>
      <c r="AS287" s="227">
        <v>-4.3</v>
      </c>
      <c r="AT287" s="227">
        <v>0.8</v>
      </c>
      <c r="AU287" s="227">
        <v>-9.9</v>
      </c>
      <c r="AV287" s="227">
        <v>-1.2</v>
      </c>
      <c r="AW287" s="227">
        <v>0.2</v>
      </c>
      <c r="AX287" s="227">
        <v>0.7</v>
      </c>
      <c r="AY287" s="227">
        <v>2.4</v>
      </c>
      <c r="AZ287" s="227">
        <v>0.5</v>
      </c>
      <c r="BA287" s="227">
        <v>0.4</v>
      </c>
      <c r="BB287" s="227">
        <v>0.3</v>
      </c>
      <c r="BC287" s="227">
        <v>-0.7</v>
      </c>
      <c r="BD287" s="227">
        <v>0.4</v>
      </c>
      <c r="BE287" s="227">
        <v>-2.4</v>
      </c>
      <c r="BF287" s="227">
        <v>-2.5</v>
      </c>
      <c r="BG287" s="227">
        <v>0.8</v>
      </c>
      <c r="BH287" s="227">
        <v>-0.1</v>
      </c>
      <c r="BI287" s="227">
        <v>4.3</v>
      </c>
      <c r="BJ287" s="227">
        <v>3.9</v>
      </c>
      <c r="BK287" s="227">
        <v>-0.8</v>
      </c>
      <c r="BL287" s="227">
        <v>-0.6</v>
      </c>
      <c r="BM287" s="227">
        <v>1.2</v>
      </c>
      <c r="BN287" s="208"/>
      <c r="BO287" s="208"/>
      <c r="BP287" s="208"/>
      <c r="BQ287" s="208"/>
      <c r="BR287" s="208"/>
      <c r="BS287" s="208"/>
      <c r="BT287" s="208"/>
      <c r="BU287" s="208"/>
      <c r="BV287" s="208"/>
      <c r="BW287" s="209"/>
      <c r="BX287" s="209"/>
      <c r="BY287" s="209"/>
      <c r="BZ287" s="209"/>
      <c r="CA287" s="209"/>
      <c r="CB287" s="209"/>
      <c r="CC287" s="209"/>
      <c r="CD287" s="209"/>
      <c r="CE287" s="209"/>
      <c r="CF287" s="209"/>
      <c r="CG287" s="209"/>
      <c r="CH287" s="209"/>
      <c r="CI287" s="209"/>
      <c r="CJ287" s="209"/>
      <c r="CK287" s="209"/>
      <c r="CL287" s="209"/>
      <c r="CM287" s="209"/>
      <c r="CN287" s="209"/>
      <c r="CO287" s="209"/>
      <c r="CP287" s="209"/>
      <c r="CQ287" s="209"/>
      <c r="CR287" s="209"/>
      <c r="CS287" s="209"/>
      <c r="CT287" s="209"/>
      <c r="CU287" s="209"/>
      <c r="CV287" s="209"/>
    </row>
    <row r="288" spans="1:100" s="105" customForma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41"/>
      <c r="M288" s="251"/>
      <c r="N288" s="251"/>
      <c r="O288" s="251"/>
      <c r="P288" s="251"/>
      <c r="Q288" s="248"/>
      <c r="R288" s="251"/>
      <c r="S288" s="251"/>
      <c r="T288" s="251"/>
      <c r="U288" s="251"/>
      <c r="V288" s="251"/>
      <c r="W288" s="251"/>
      <c r="X288" s="251"/>
      <c r="Y288" s="251"/>
      <c r="Z288" s="226">
        <v>43890</v>
      </c>
      <c r="AA288" s="227">
        <v>-4</v>
      </c>
      <c r="AB288" s="227">
        <v>-0.4</v>
      </c>
      <c r="AC288" s="227">
        <v>7</v>
      </c>
      <c r="AD288" s="227">
        <v>4.0999999999999996</v>
      </c>
      <c r="AE288" s="227">
        <v>2.1</v>
      </c>
      <c r="AF288" s="227">
        <v>7.4</v>
      </c>
      <c r="AG288" s="227">
        <v>0.8</v>
      </c>
      <c r="AH288" s="227">
        <v>1.3</v>
      </c>
      <c r="AI288" s="227">
        <v>2.9</v>
      </c>
      <c r="AJ288" s="227">
        <v>-3</v>
      </c>
      <c r="AK288" s="227">
        <v>-0.5</v>
      </c>
      <c r="AL288" s="227">
        <v>0.5</v>
      </c>
      <c r="AM288" s="227">
        <v>0</v>
      </c>
      <c r="AN288" s="227">
        <v>0.4</v>
      </c>
      <c r="AO288" s="227">
        <v>-2.9</v>
      </c>
      <c r="AP288" s="227">
        <v>-0.6</v>
      </c>
      <c r="AQ288" s="227">
        <v>4</v>
      </c>
      <c r="AR288" s="227">
        <v>-0.8</v>
      </c>
      <c r="AS288" s="227">
        <v>-4.3</v>
      </c>
      <c r="AT288" s="227">
        <v>0.9</v>
      </c>
      <c r="AU288" s="227">
        <v>-10.7</v>
      </c>
      <c r="AV288" s="227">
        <v>-1</v>
      </c>
      <c r="AW288" s="227">
        <v>0.5</v>
      </c>
      <c r="AX288" s="227">
        <v>-0.9</v>
      </c>
      <c r="AY288" s="227">
        <v>0.8</v>
      </c>
      <c r="AZ288" s="227">
        <v>0.3</v>
      </c>
      <c r="BA288" s="227">
        <v>0.3</v>
      </c>
      <c r="BB288" s="227">
        <v>0.2</v>
      </c>
      <c r="BC288" s="227">
        <v>-0.5</v>
      </c>
      <c r="BD288" s="227">
        <v>0.9</v>
      </c>
      <c r="BE288" s="227">
        <v>-2.2999999999999998</v>
      </c>
      <c r="BF288" s="227">
        <v>-2</v>
      </c>
      <c r="BG288" s="227">
        <v>0.7</v>
      </c>
      <c r="BH288" s="227">
        <v>-0.2</v>
      </c>
      <c r="BI288" s="227">
        <v>3.5</v>
      </c>
      <c r="BJ288" s="227">
        <v>4</v>
      </c>
      <c r="BK288" s="227">
        <v>-1.1000000000000001</v>
      </c>
      <c r="BL288" s="227">
        <v>-1.3</v>
      </c>
      <c r="BM288" s="227">
        <v>0.9</v>
      </c>
      <c r="BN288" s="208"/>
      <c r="BO288" s="208"/>
      <c r="BP288" s="208"/>
      <c r="BQ288" s="208"/>
      <c r="BR288" s="208"/>
      <c r="BS288" s="208"/>
      <c r="BT288" s="208"/>
      <c r="BU288" s="208"/>
      <c r="BV288" s="208"/>
      <c r="BW288" s="209"/>
      <c r="BX288" s="209"/>
      <c r="BY288" s="209"/>
      <c r="BZ288" s="209"/>
      <c r="CA288" s="209"/>
      <c r="CB288" s="209"/>
      <c r="CC288" s="209"/>
      <c r="CD288" s="209"/>
      <c r="CE288" s="209"/>
      <c r="CF288" s="209"/>
      <c r="CG288" s="209"/>
      <c r="CH288" s="209"/>
      <c r="CI288" s="209"/>
      <c r="CJ288" s="209"/>
      <c r="CK288" s="209"/>
      <c r="CL288" s="209"/>
      <c r="CM288" s="209"/>
      <c r="CN288" s="209"/>
      <c r="CO288" s="209"/>
      <c r="CP288" s="209"/>
      <c r="CQ288" s="209"/>
      <c r="CR288" s="209"/>
      <c r="CS288" s="209"/>
      <c r="CT288" s="209"/>
      <c r="CU288" s="209"/>
      <c r="CV288" s="209"/>
    </row>
    <row r="289" spans="1:100" s="105" customForma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41"/>
      <c r="M289" s="251"/>
      <c r="N289" s="251"/>
      <c r="O289" s="251"/>
      <c r="P289" s="251"/>
      <c r="Q289" s="248"/>
      <c r="R289" s="251"/>
      <c r="S289" s="251"/>
      <c r="T289" s="251"/>
      <c r="U289" s="251"/>
      <c r="V289" s="251"/>
      <c r="W289" s="251"/>
      <c r="X289" s="251"/>
      <c r="Y289" s="251"/>
      <c r="Z289" s="226">
        <v>43921</v>
      </c>
      <c r="AA289" s="227">
        <v>-3.6</v>
      </c>
      <c r="AB289" s="227">
        <v>-21.7</v>
      </c>
      <c r="AC289" s="227">
        <v>6.6</v>
      </c>
      <c r="AD289" s="227">
        <v>2.1</v>
      </c>
      <c r="AE289" s="227">
        <v>2</v>
      </c>
      <c r="AF289" s="227">
        <v>6.7</v>
      </c>
      <c r="AG289" s="227">
        <v>1</v>
      </c>
      <c r="AH289" s="227">
        <v>0.9</v>
      </c>
      <c r="AI289" s="227">
        <v>3.3</v>
      </c>
      <c r="AJ289" s="227">
        <v>-3.2</v>
      </c>
      <c r="AK289" s="227">
        <v>-0.9</v>
      </c>
      <c r="AL289" s="227">
        <v>0.4</v>
      </c>
      <c r="AM289" s="227">
        <v>-0.1</v>
      </c>
      <c r="AN289" s="227">
        <v>0.3</v>
      </c>
      <c r="AO289" s="227">
        <v>-1.7</v>
      </c>
      <c r="AP289" s="227">
        <v>-0.4</v>
      </c>
      <c r="AQ289" s="227">
        <v>3.1</v>
      </c>
      <c r="AR289" s="227">
        <v>-10.6</v>
      </c>
      <c r="AS289" s="227">
        <v>-5.3</v>
      </c>
      <c r="AT289" s="227">
        <v>1</v>
      </c>
      <c r="AU289" s="227">
        <v>-12.4</v>
      </c>
      <c r="AV289" s="227">
        <v>-1.4</v>
      </c>
      <c r="AW289" s="227">
        <v>0</v>
      </c>
      <c r="AX289" s="227">
        <v>-3.9</v>
      </c>
      <c r="AY289" s="227">
        <v>-3.5</v>
      </c>
      <c r="AZ289" s="227">
        <v>0</v>
      </c>
      <c r="BA289" s="227">
        <v>0.2</v>
      </c>
      <c r="BB289" s="227">
        <v>0.5</v>
      </c>
      <c r="BC289" s="227">
        <v>-0.5</v>
      </c>
      <c r="BD289" s="227">
        <v>0.8</v>
      </c>
      <c r="BE289" s="227">
        <v>-2.7</v>
      </c>
      <c r="BF289" s="227">
        <v>-1.5</v>
      </c>
      <c r="BG289" s="227">
        <v>0.4</v>
      </c>
      <c r="BH289" s="227">
        <v>0.3</v>
      </c>
      <c r="BI289" s="227">
        <v>-1.2</v>
      </c>
      <c r="BJ289" s="227">
        <v>4.0999999999999996</v>
      </c>
      <c r="BK289" s="227">
        <v>-1.6</v>
      </c>
      <c r="BL289" s="227">
        <v>-3.6</v>
      </c>
      <c r="BM289" s="227">
        <v>0.2</v>
      </c>
      <c r="BN289" s="208"/>
      <c r="BO289" s="208"/>
      <c r="BP289" s="208"/>
      <c r="BQ289" s="208"/>
      <c r="BR289" s="208"/>
      <c r="BS289" s="208"/>
      <c r="BT289" s="208"/>
      <c r="BU289" s="208"/>
      <c r="BV289" s="208"/>
      <c r="BW289" s="209"/>
      <c r="BX289" s="209"/>
      <c r="BY289" s="209"/>
      <c r="BZ289" s="209"/>
      <c r="CA289" s="209"/>
      <c r="CB289" s="209"/>
      <c r="CC289" s="209"/>
      <c r="CD289" s="209"/>
      <c r="CE289" s="209"/>
      <c r="CF289" s="209"/>
      <c r="CG289" s="209"/>
      <c r="CH289" s="209"/>
      <c r="CI289" s="209"/>
      <c r="CJ289" s="209"/>
      <c r="CK289" s="209"/>
      <c r="CL289" s="209"/>
      <c r="CM289" s="209"/>
      <c r="CN289" s="209"/>
      <c r="CO289" s="209"/>
      <c r="CP289" s="209"/>
      <c r="CQ289" s="209"/>
      <c r="CR289" s="209"/>
      <c r="CS289" s="209"/>
      <c r="CT289" s="209"/>
      <c r="CU289" s="209"/>
      <c r="CV289" s="209"/>
    </row>
    <row r="290" spans="1:100" s="105" customForma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41"/>
      <c r="M290" s="251"/>
      <c r="N290" s="251"/>
      <c r="O290" s="251"/>
      <c r="P290" s="251"/>
      <c r="Q290" s="248"/>
      <c r="R290" s="251"/>
      <c r="S290" s="251"/>
      <c r="T290" s="251"/>
      <c r="U290" s="251"/>
      <c r="V290" s="251"/>
      <c r="W290" s="251"/>
      <c r="X290" s="251"/>
      <c r="Y290" s="251"/>
      <c r="Z290" s="226">
        <v>43951</v>
      </c>
      <c r="AA290" s="227">
        <v>-5.4</v>
      </c>
      <c r="AB290" s="227">
        <v>-51.4</v>
      </c>
      <c r="AC290" s="227">
        <v>4.3</v>
      </c>
      <c r="AD290" s="227">
        <v>2.1</v>
      </c>
      <c r="AE290" s="227">
        <v>1.6</v>
      </c>
      <c r="AF290" s="227">
        <v>6.2</v>
      </c>
      <c r="AG290" s="227">
        <v>0.6</v>
      </c>
      <c r="AH290" s="227">
        <v>0.6</v>
      </c>
      <c r="AI290" s="227">
        <v>1</v>
      </c>
      <c r="AJ290" s="227">
        <v>-4.5</v>
      </c>
      <c r="AK290" s="227">
        <v>-1</v>
      </c>
      <c r="AL290" s="227">
        <v>0.1</v>
      </c>
      <c r="AM290" s="227">
        <v>-0.7</v>
      </c>
      <c r="AN290" s="227">
        <v>0.5</v>
      </c>
      <c r="AO290" s="227">
        <v>-3.5</v>
      </c>
      <c r="AP290" s="227">
        <v>-0.7</v>
      </c>
      <c r="AQ290" s="227">
        <v>3.3</v>
      </c>
      <c r="AR290" s="227">
        <v>-19.8</v>
      </c>
      <c r="AS290" s="227">
        <v>-8.3000000000000007</v>
      </c>
      <c r="AT290" s="227">
        <v>0.9</v>
      </c>
      <c r="AU290" s="227">
        <v>-17.7</v>
      </c>
      <c r="AV290" s="227">
        <v>-2.1</v>
      </c>
      <c r="AW290" s="227">
        <v>-1.5</v>
      </c>
      <c r="AX290" s="227">
        <v>-7.3</v>
      </c>
      <c r="AY290" s="227">
        <v>-6</v>
      </c>
      <c r="AZ290" s="227">
        <v>-0.4</v>
      </c>
      <c r="BA290" s="227">
        <v>-0.1</v>
      </c>
      <c r="BB290" s="227">
        <v>0.4</v>
      </c>
      <c r="BC290" s="227">
        <v>-0.6</v>
      </c>
      <c r="BD290" s="227">
        <v>0.9</v>
      </c>
      <c r="BE290" s="227">
        <v>-3.8</v>
      </c>
      <c r="BF290" s="227">
        <v>-1</v>
      </c>
      <c r="BG290" s="227">
        <v>0.3</v>
      </c>
      <c r="BH290" s="227">
        <v>0.4</v>
      </c>
      <c r="BI290" s="227">
        <v>-4.4000000000000004</v>
      </c>
      <c r="BJ290" s="227">
        <v>4.5999999999999996</v>
      </c>
      <c r="BK290" s="227">
        <v>-2.2999999999999998</v>
      </c>
      <c r="BL290" s="227">
        <v>-5.9</v>
      </c>
      <c r="BM290" s="227">
        <v>-0.1</v>
      </c>
      <c r="BN290" s="208"/>
      <c r="BO290" s="208"/>
      <c r="BP290" s="208"/>
      <c r="BQ290" s="208"/>
      <c r="BR290" s="208"/>
      <c r="BS290" s="208"/>
      <c r="BT290" s="208"/>
      <c r="BU290" s="208"/>
      <c r="BV290" s="208"/>
      <c r="BW290" s="209"/>
      <c r="BX290" s="209"/>
      <c r="BY290" s="209"/>
      <c r="BZ290" s="209"/>
      <c r="CA290" s="209"/>
      <c r="CB290" s="209"/>
      <c r="CC290" s="209"/>
      <c r="CD290" s="209"/>
      <c r="CE290" s="209"/>
      <c r="CF290" s="209"/>
      <c r="CG290" s="209"/>
      <c r="CH290" s="209"/>
      <c r="CI290" s="209"/>
      <c r="CJ290" s="209"/>
      <c r="CK290" s="209"/>
      <c r="CL290" s="209"/>
      <c r="CM290" s="209"/>
      <c r="CN290" s="209"/>
      <c r="CO290" s="209"/>
      <c r="CP290" s="209"/>
      <c r="CQ290" s="209"/>
      <c r="CR290" s="209"/>
      <c r="CS290" s="209"/>
      <c r="CT290" s="209"/>
      <c r="CU290" s="209"/>
      <c r="CV290" s="209"/>
    </row>
    <row r="291" spans="1:100" s="105" customForma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41"/>
      <c r="M291" s="251"/>
      <c r="N291" s="251"/>
      <c r="O291" s="251"/>
      <c r="P291" s="251"/>
      <c r="Q291" s="248"/>
      <c r="R291" s="251"/>
      <c r="S291" s="251"/>
      <c r="T291" s="251"/>
      <c r="U291" s="251"/>
      <c r="V291" s="251"/>
      <c r="W291" s="251"/>
      <c r="X291" s="251"/>
      <c r="Y291" s="251"/>
      <c r="Z291" s="226">
        <v>43982</v>
      </c>
      <c r="AA291" s="227">
        <v>-8.8000000000000007</v>
      </c>
      <c r="AB291" s="227">
        <v>-57.6</v>
      </c>
      <c r="AC291" s="227">
        <v>2.2000000000000002</v>
      </c>
      <c r="AD291" s="227">
        <v>2.6</v>
      </c>
      <c r="AE291" s="227">
        <v>1.8</v>
      </c>
      <c r="AF291" s="227">
        <v>5.0999999999999996</v>
      </c>
      <c r="AG291" s="227">
        <v>0.4</v>
      </c>
      <c r="AH291" s="227">
        <v>0.6</v>
      </c>
      <c r="AI291" s="227">
        <v>0.7</v>
      </c>
      <c r="AJ291" s="227">
        <v>-5.4</v>
      </c>
      <c r="AK291" s="227">
        <v>-1</v>
      </c>
      <c r="AL291" s="227">
        <v>0</v>
      </c>
      <c r="AM291" s="227">
        <v>-0.7</v>
      </c>
      <c r="AN291" s="227">
        <v>0.1</v>
      </c>
      <c r="AO291" s="227">
        <v>-5.3</v>
      </c>
      <c r="AP291" s="227">
        <v>-0.7</v>
      </c>
      <c r="AQ291" s="227">
        <v>4</v>
      </c>
      <c r="AR291" s="227">
        <v>-24.4</v>
      </c>
      <c r="AS291" s="227">
        <v>-9.1999999999999993</v>
      </c>
      <c r="AT291" s="227">
        <v>0.6</v>
      </c>
      <c r="AU291" s="227">
        <v>-17.5</v>
      </c>
      <c r="AV291" s="227">
        <v>-2.2999999999999998</v>
      </c>
      <c r="AW291" s="227">
        <v>-2</v>
      </c>
      <c r="AX291" s="227">
        <v>-8</v>
      </c>
      <c r="AY291" s="227">
        <v>-4.4000000000000004</v>
      </c>
      <c r="AZ291" s="227">
        <v>-0.5</v>
      </c>
      <c r="BA291" s="227">
        <v>-0.1</v>
      </c>
      <c r="BB291" s="227">
        <v>0.1</v>
      </c>
      <c r="BC291" s="227">
        <v>-0.6</v>
      </c>
      <c r="BD291" s="227">
        <v>0.9</v>
      </c>
      <c r="BE291" s="227">
        <v>-3.6</v>
      </c>
      <c r="BF291" s="227">
        <v>-0.9</v>
      </c>
      <c r="BG291" s="227">
        <v>0.3</v>
      </c>
      <c r="BH291" s="227">
        <v>0.1</v>
      </c>
      <c r="BI291" s="227">
        <v>-5.5</v>
      </c>
      <c r="BJ291" s="227">
        <v>4.0999999999999996</v>
      </c>
      <c r="BK291" s="227">
        <v>-2.7</v>
      </c>
      <c r="BL291" s="227">
        <v>-5.8</v>
      </c>
      <c r="BM291" s="227">
        <v>-0.1</v>
      </c>
      <c r="BN291" s="208"/>
      <c r="BO291" s="208"/>
      <c r="BP291" s="208"/>
      <c r="BQ291" s="208"/>
      <c r="BR291" s="208"/>
      <c r="BS291" s="208"/>
      <c r="BT291" s="208"/>
      <c r="BU291" s="208"/>
      <c r="BV291" s="208"/>
      <c r="BW291" s="209"/>
      <c r="BX291" s="209"/>
      <c r="BY291" s="209"/>
      <c r="BZ291" s="209"/>
      <c r="CA291" s="209"/>
      <c r="CB291" s="209"/>
      <c r="CC291" s="209"/>
      <c r="CD291" s="209"/>
      <c r="CE291" s="209"/>
      <c r="CF291" s="209"/>
      <c r="CG291" s="209"/>
      <c r="CH291" s="209"/>
      <c r="CI291" s="209"/>
      <c r="CJ291" s="209"/>
      <c r="CK291" s="209"/>
      <c r="CL291" s="209"/>
      <c r="CM291" s="209"/>
      <c r="CN291" s="209"/>
      <c r="CO291" s="209"/>
      <c r="CP291" s="209"/>
      <c r="CQ291" s="209"/>
      <c r="CR291" s="209"/>
      <c r="CS291" s="209"/>
      <c r="CT291" s="209"/>
      <c r="CU291" s="209"/>
      <c r="CV291" s="209"/>
    </row>
    <row r="292" spans="1:100" s="105" customForma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41"/>
      <c r="M292" s="251"/>
      <c r="N292" s="251"/>
      <c r="O292" s="251"/>
      <c r="P292" s="251"/>
      <c r="Q292" s="248"/>
      <c r="R292" s="251"/>
      <c r="S292" s="251"/>
      <c r="T292" s="251"/>
      <c r="U292" s="251"/>
      <c r="V292" s="251"/>
      <c r="W292" s="251"/>
      <c r="X292" s="251"/>
      <c r="Y292" s="251"/>
      <c r="Z292" s="226">
        <v>44012</v>
      </c>
      <c r="AA292" s="227">
        <v>-9.3000000000000007</v>
      </c>
      <c r="AB292" s="227">
        <v>-39.1</v>
      </c>
      <c r="AC292" s="227">
        <v>1.3</v>
      </c>
      <c r="AD292" s="227">
        <v>3.2</v>
      </c>
      <c r="AE292" s="227">
        <v>1.7</v>
      </c>
      <c r="AF292" s="227">
        <v>5.4</v>
      </c>
      <c r="AG292" s="227">
        <v>0.5</v>
      </c>
      <c r="AH292" s="227">
        <v>0.4</v>
      </c>
      <c r="AI292" s="227">
        <v>0.7</v>
      </c>
      <c r="AJ292" s="227">
        <v>-5.6</v>
      </c>
      <c r="AK292" s="227">
        <v>-0.9</v>
      </c>
      <c r="AL292" s="227">
        <v>-0.4</v>
      </c>
      <c r="AM292" s="227">
        <v>-1.3</v>
      </c>
      <c r="AN292" s="227">
        <v>0</v>
      </c>
      <c r="AO292" s="227">
        <v>-5</v>
      </c>
      <c r="AP292" s="227">
        <v>-1.4</v>
      </c>
      <c r="AQ292" s="227">
        <v>4</v>
      </c>
      <c r="AR292" s="227">
        <v>-21.6</v>
      </c>
      <c r="AS292" s="227">
        <v>-7.9</v>
      </c>
      <c r="AT292" s="227">
        <v>0.6</v>
      </c>
      <c r="AU292" s="227">
        <v>-14.5</v>
      </c>
      <c r="AV292" s="227">
        <v>-2.1</v>
      </c>
      <c r="AW292" s="227">
        <v>-2</v>
      </c>
      <c r="AX292" s="227">
        <v>-5.0999999999999996</v>
      </c>
      <c r="AY292" s="227">
        <v>-2.2000000000000002</v>
      </c>
      <c r="AZ292" s="227">
        <v>-0.2</v>
      </c>
      <c r="BA292" s="227">
        <v>-0.3</v>
      </c>
      <c r="BB292" s="227">
        <v>0</v>
      </c>
      <c r="BC292" s="227">
        <v>-0.4</v>
      </c>
      <c r="BD292" s="227">
        <v>0.6</v>
      </c>
      <c r="BE292" s="227">
        <v>-3.3</v>
      </c>
      <c r="BF292" s="227">
        <v>-1</v>
      </c>
      <c r="BG292" s="227">
        <v>0.4</v>
      </c>
      <c r="BH292" s="227">
        <v>0.2</v>
      </c>
      <c r="BI292" s="227">
        <v>-4</v>
      </c>
      <c r="BJ292" s="227">
        <v>3.8</v>
      </c>
      <c r="BK292" s="227">
        <v>-2.6</v>
      </c>
      <c r="BL292" s="227">
        <v>-6.5</v>
      </c>
      <c r="BM292" s="227">
        <v>-0.2</v>
      </c>
      <c r="BN292" s="208"/>
      <c r="BO292" s="208"/>
      <c r="BP292" s="208"/>
      <c r="BQ292" s="208"/>
      <c r="BR292" s="208"/>
      <c r="BS292" s="208"/>
      <c r="BT292" s="208"/>
      <c r="BU292" s="208"/>
      <c r="BV292" s="208"/>
      <c r="BW292" s="209"/>
      <c r="BX292" s="209"/>
      <c r="BY292" s="209"/>
      <c r="BZ292" s="209"/>
      <c r="CA292" s="209"/>
      <c r="CB292" s="209"/>
      <c r="CC292" s="209"/>
      <c r="CD292" s="209"/>
      <c r="CE292" s="209"/>
      <c r="CF292" s="209"/>
      <c r="CG292" s="209"/>
      <c r="CH292" s="209"/>
      <c r="CI292" s="209"/>
      <c r="CJ292" s="209"/>
      <c r="CK292" s="209"/>
      <c r="CL292" s="209"/>
      <c r="CM292" s="209"/>
      <c r="CN292" s="209"/>
      <c r="CO292" s="209"/>
      <c r="CP292" s="209"/>
      <c r="CQ292" s="209"/>
      <c r="CR292" s="209"/>
      <c r="CS292" s="209"/>
      <c r="CT292" s="209"/>
      <c r="CU292" s="209"/>
      <c r="CV292" s="209"/>
    </row>
    <row r="293" spans="1:100" s="105" customForma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41"/>
      <c r="M293" s="251"/>
      <c r="N293" s="251"/>
      <c r="O293" s="251"/>
      <c r="P293" s="251"/>
      <c r="Q293" s="248"/>
      <c r="R293" s="251"/>
      <c r="S293" s="251"/>
      <c r="T293" s="251"/>
      <c r="U293" s="251"/>
      <c r="V293" s="251"/>
      <c r="W293" s="251"/>
      <c r="X293" s="251"/>
      <c r="Y293" s="251"/>
      <c r="Z293" s="226">
        <v>44043</v>
      </c>
      <c r="AA293" s="227">
        <v>-7.4</v>
      </c>
      <c r="AB293" s="227">
        <v>-27.8</v>
      </c>
      <c r="AC293" s="227">
        <v>-0.5</v>
      </c>
      <c r="AD293" s="227">
        <v>5.2</v>
      </c>
      <c r="AE293" s="227">
        <v>0.8</v>
      </c>
      <c r="AF293" s="227">
        <v>6.4</v>
      </c>
      <c r="AG293" s="227">
        <v>0.5</v>
      </c>
      <c r="AH293" s="227">
        <v>0.4</v>
      </c>
      <c r="AI293" s="227">
        <v>0.9</v>
      </c>
      <c r="AJ293" s="227">
        <v>-6</v>
      </c>
      <c r="AK293" s="227">
        <v>-1.3</v>
      </c>
      <c r="AL293" s="227">
        <v>-0.8</v>
      </c>
      <c r="AM293" s="227">
        <v>-1.4</v>
      </c>
      <c r="AN293" s="227">
        <v>0.1</v>
      </c>
      <c r="AO293" s="227">
        <v>-3.5</v>
      </c>
      <c r="AP293" s="227">
        <v>-1.7</v>
      </c>
      <c r="AQ293" s="227">
        <v>3.8</v>
      </c>
      <c r="AR293" s="227">
        <v>-17</v>
      </c>
      <c r="AS293" s="227">
        <v>-7.5</v>
      </c>
      <c r="AT293" s="227">
        <v>0.5</v>
      </c>
      <c r="AU293" s="227">
        <v>-16.2</v>
      </c>
      <c r="AV293" s="227">
        <v>-2.2999999999999998</v>
      </c>
      <c r="AW293" s="227">
        <v>-2.5</v>
      </c>
      <c r="AX293" s="227">
        <v>-4.5999999999999996</v>
      </c>
      <c r="AY293" s="227">
        <v>0.7</v>
      </c>
      <c r="AZ293" s="227">
        <v>-0.4</v>
      </c>
      <c r="BA293" s="227">
        <v>-0.4</v>
      </c>
      <c r="BB293" s="227">
        <v>0</v>
      </c>
      <c r="BC293" s="227">
        <v>-0.4</v>
      </c>
      <c r="BD293" s="227">
        <v>0.4</v>
      </c>
      <c r="BE293" s="227">
        <v>-3</v>
      </c>
      <c r="BF293" s="227">
        <v>-0.8</v>
      </c>
      <c r="BG293" s="227">
        <v>0.3</v>
      </c>
      <c r="BH293" s="227">
        <v>0.2</v>
      </c>
      <c r="BI293" s="227">
        <v>-0.5</v>
      </c>
      <c r="BJ293" s="227">
        <v>3.8</v>
      </c>
      <c r="BK293" s="227">
        <v>-2.2999999999999998</v>
      </c>
      <c r="BL293" s="227">
        <v>-5.7</v>
      </c>
      <c r="BM293" s="227">
        <v>-0.2</v>
      </c>
      <c r="BN293" s="208"/>
      <c r="BO293" s="208"/>
      <c r="BP293" s="208"/>
      <c r="BQ293" s="208"/>
      <c r="BR293" s="208"/>
      <c r="BS293" s="208"/>
      <c r="BT293" s="208"/>
      <c r="BU293" s="208"/>
      <c r="BV293" s="208"/>
      <c r="BW293" s="209"/>
      <c r="BX293" s="209"/>
      <c r="BY293" s="209"/>
      <c r="BZ293" s="209"/>
      <c r="CA293" s="209"/>
      <c r="CB293" s="209"/>
      <c r="CC293" s="209"/>
      <c r="CD293" s="209"/>
      <c r="CE293" s="209"/>
      <c r="CF293" s="209"/>
      <c r="CG293" s="209"/>
      <c r="CH293" s="209"/>
      <c r="CI293" s="209"/>
      <c r="CJ293" s="209"/>
      <c r="CK293" s="209"/>
      <c r="CL293" s="209"/>
      <c r="CM293" s="209"/>
      <c r="CN293" s="209"/>
      <c r="CO293" s="209"/>
      <c r="CP293" s="209"/>
      <c r="CQ293" s="209"/>
      <c r="CR293" s="209"/>
      <c r="CS293" s="209"/>
      <c r="CT293" s="209"/>
      <c r="CU293" s="209"/>
      <c r="CV293" s="209"/>
    </row>
    <row r="294" spans="1:100" s="105" customForma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41"/>
      <c r="M294" s="251"/>
      <c r="N294" s="251"/>
      <c r="O294" s="251"/>
      <c r="P294" s="251"/>
      <c r="Q294" s="248"/>
      <c r="R294" s="251"/>
      <c r="S294" s="251"/>
      <c r="T294" s="251"/>
      <c r="U294" s="251"/>
      <c r="V294" s="251"/>
      <c r="W294" s="251"/>
      <c r="X294" s="251"/>
      <c r="Y294" s="251"/>
      <c r="Z294" s="226">
        <v>44074</v>
      </c>
      <c r="AA294" s="227">
        <v>-8</v>
      </c>
      <c r="AB294" s="227">
        <v>-25.2</v>
      </c>
      <c r="AC294" s="227">
        <v>3.6</v>
      </c>
      <c r="AD294" s="227">
        <v>7.1</v>
      </c>
      <c r="AE294" s="227">
        <v>0.6</v>
      </c>
      <c r="AF294" s="227">
        <v>5.5</v>
      </c>
      <c r="AG294" s="227">
        <v>0.4</v>
      </c>
      <c r="AH294" s="227">
        <v>0.3</v>
      </c>
      <c r="AI294" s="227">
        <v>0.9</v>
      </c>
      <c r="AJ294" s="227">
        <v>-5.8</v>
      </c>
      <c r="AK294" s="227">
        <v>-1.5</v>
      </c>
      <c r="AL294" s="227">
        <v>-1.1000000000000001</v>
      </c>
      <c r="AM294" s="227">
        <v>-0.9</v>
      </c>
      <c r="AN294" s="227">
        <v>0</v>
      </c>
      <c r="AO294" s="227">
        <v>-2.2000000000000002</v>
      </c>
      <c r="AP294" s="227">
        <v>-1.6</v>
      </c>
      <c r="AQ294" s="227">
        <v>4.5999999999999996</v>
      </c>
      <c r="AR294" s="227">
        <v>-16.7</v>
      </c>
      <c r="AS294" s="227">
        <v>-7.6</v>
      </c>
      <c r="AT294" s="227">
        <v>0.5</v>
      </c>
      <c r="AU294" s="227">
        <v>-15.2</v>
      </c>
      <c r="AV294" s="227">
        <v>-2.4</v>
      </c>
      <c r="AW294" s="227">
        <v>-2.5</v>
      </c>
      <c r="AX294" s="227">
        <v>-2.5</v>
      </c>
      <c r="AY294" s="227">
        <v>3.4</v>
      </c>
      <c r="AZ294" s="227">
        <v>-0.2</v>
      </c>
      <c r="BA294" s="227">
        <v>-0.6</v>
      </c>
      <c r="BB294" s="227">
        <v>-0.1</v>
      </c>
      <c r="BC294" s="227">
        <v>-0.3</v>
      </c>
      <c r="BD294" s="227">
        <v>0.4</v>
      </c>
      <c r="BE294" s="227">
        <v>-2.4</v>
      </c>
      <c r="BF294" s="227">
        <v>-0.6</v>
      </c>
      <c r="BG294" s="227">
        <v>-0.3</v>
      </c>
      <c r="BH294" s="227">
        <v>0.7</v>
      </c>
      <c r="BI294" s="227">
        <v>0.9</v>
      </c>
      <c r="BJ294" s="227">
        <v>3.7</v>
      </c>
      <c r="BK294" s="227">
        <v>-2.2000000000000002</v>
      </c>
      <c r="BL294" s="227">
        <v>-5.3</v>
      </c>
      <c r="BM294" s="227">
        <v>-0.2</v>
      </c>
      <c r="BN294" s="208"/>
      <c r="BO294" s="208"/>
      <c r="BP294" s="208"/>
      <c r="BQ294" s="208"/>
      <c r="BR294" s="208"/>
      <c r="BS294" s="208"/>
      <c r="BT294" s="208"/>
      <c r="BU294" s="208"/>
      <c r="BV294" s="208"/>
      <c r="BW294" s="209"/>
      <c r="BX294" s="209"/>
      <c r="BY294" s="209"/>
      <c r="BZ294" s="209"/>
      <c r="CA294" s="209"/>
      <c r="CB294" s="209"/>
      <c r="CC294" s="209"/>
      <c r="CD294" s="209"/>
      <c r="CE294" s="209"/>
      <c r="CF294" s="209"/>
      <c r="CG294" s="209"/>
      <c r="CH294" s="209"/>
      <c r="CI294" s="209"/>
      <c r="CJ294" s="209"/>
      <c r="CK294" s="209"/>
      <c r="CL294" s="209"/>
      <c r="CM294" s="209"/>
      <c r="CN294" s="209"/>
      <c r="CO294" s="209"/>
      <c r="CP294" s="209"/>
      <c r="CQ294" s="209"/>
      <c r="CR294" s="209"/>
      <c r="CS294" s="209"/>
      <c r="CT294" s="209"/>
      <c r="CU294" s="209"/>
      <c r="CV294" s="209"/>
    </row>
    <row r="295" spans="1:100" s="105" customForma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41"/>
      <c r="M295" s="251"/>
      <c r="N295" s="251"/>
      <c r="O295" s="251"/>
      <c r="P295" s="251"/>
      <c r="Q295" s="248"/>
      <c r="R295" s="251"/>
      <c r="S295" s="251"/>
      <c r="T295" s="251"/>
      <c r="U295" s="251"/>
      <c r="V295" s="251"/>
      <c r="W295" s="251"/>
      <c r="X295" s="251"/>
      <c r="Y295" s="251"/>
      <c r="Z295" s="226">
        <v>44104</v>
      </c>
      <c r="AA295" s="227">
        <v>-7.5</v>
      </c>
      <c r="AB295" s="227">
        <v>-26.2</v>
      </c>
      <c r="AC295" s="227">
        <v>9.4</v>
      </c>
      <c r="AD295" s="227">
        <v>6.2</v>
      </c>
      <c r="AE295" s="227">
        <v>1.1000000000000001</v>
      </c>
      <c r="AF295" s="227">
        <v>3.9</v>
      </c>
      <c r="AG295" s="227">
        <v>0.3</v>
      </c>
      <c r="AH295" s="227">
        <v>0.4</v>
      </c>
      <c r="AI295" s="227">
        <v>0.8</v>
      </c>
      <c r="AJ295" s="227">
        <v>-6</v>
      </c>
      <c r="AK295" s="227">
        <v>-1.7</v>
      </c>
      <c r="AL295" s="227">
        <v>-1.8</v>
      </c>
      <c r="AM295" s="227">
        <v>-1</v>
      </c>
      <c r="AN295" s="227">
        <v>-0.3</v>
      </c>
      <c r="AO295" s="227">
        <v>-1.9</v>
      </c>
      <c r="AP295" s="227">
        <v>-1.7</v>
      </c>
      <c r="AQ295" s="227">
        <v>2.2999999999999998</v>
      </c>
      <c r="AR295" s="227">
        <v>-16.899999999999999</v>
      </c>
      <c r="AS295" s="227">
        <v>-6.9</v>
      </c>
      <c r="AT295" s="227">
        <v>0.4</v>
      </c>
      <c r="AU295" s="227">
        <v>-15.6</v>
      </c>
      <c r="AV295" s="227">
        <v>-2.5</v>
      </c>
      <c r="AW295" s="227">
        <v>-2.2999999999999998</v>
      </c>
      <c r="AX295" s="227">
        <v>0</v>
      </c>
      <c r="AY295" s="227">
        <v>2.9</v>
      </c>
      <c r="AZ295" s="227">
        <v>-0.1</v>
      </c>
      <c r="BA295" s="227">
        <v>-0.8</v>
      </c>
      <c r="BB295" s="227">
        <v>-0.2</v>
      </c>
      <c r="BC295" s="227">
        <v>-0.3</v>
      </c>
      <c r="BD295" s="227">
        <v>0.3</v>
      </c>
      <c r="BE295" s="227">
        <v>-2.5</v>
      </c>
      <c r="BF295" s="227">
        <v>-1.9</v>
      </c>
      <c r="BG295" s="227">
        <v>0</v>
      </c>
      <c r="BH295" s="227">
        <v>0.1</v>
      </c>
      <c r="BI295" s="227">
        <v>1.9</v>
      </c>
      <c r="BJ295" s="227">
        <v>3.2</v>
      </c>
      <c r="BK295" s="227">
        <v>-2</v>
      </c>
      <c r="BL295" s="227">
        <v>-5.5</v>
      </c>
      <c r="BM295" s="227">
        <v>-0.1</v>
      </c>
      <c r="BN295" s="208"/>
      <c r="BO295" s="208"/>
      <c r="BP295" s="208"/>
      <c r="BQ295" s="208"/>
      <c r="BR295" s="208"/>
      <c r="BS295" s="208"/>
      <c r="BT295" s="208"/>
      <c r="BU295" s="208"/>
      <c r="BV295" s="208"/>
      <c r="BW295" s="209"/>
      <c r="BX295" s="209"/>
      <c r="BY295" s="209"/>
      <c r="BZ295" s="209"/>
      <c r="CA295" s="209"/>
      <c r="CB295" s="209"/>
      <c r="CC295" s="209"/>
      <c r="CD295" s="209"/>
      <c r="CE295" s="209"/>
      <c r="CF295" s="209"/>
      <c r="CG295" s="209"/>
      <c r="CH295" s="209"/>
      <c r="CI295" s="209"/>
      <c r="CJ295" s="209"/>
      <c r="CK295" s="209"/>
      <c r="CL295" s="209"/>
      <c r="CM295" s="209"/>
      <c r="CN295" s="209"/>
      <c r="CO295" s="209"/>
      <c r="CP295" s="209"/>
      <c r="CQ295" s="209"/>
      <c r="CR295" s="209"/>
      <c r="CS295" s="209"/>
      <c r="CT295" s="209"/>
      <c r="CU295" s="209"/>
      <c r="CV295" s="209"/>
    </row>
    <row r="296" spans="1:100" s="105" customForma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41"/>
      <c r="M296" s="251"/>
      <c r="N296" s="251"/>
      <c r="O296" s="251"/>
      <c r="P296" s="251"/>
      <c r="Q296" s="248"/>
      <c r="R296" s="251"/>
      <c r="S296" s="251"/>
      <c r="T296" s="251"/>
      <c r="U296" s="251"/>
      <c r="V296" s="251"/>
      <c r="W296" s="251"/>
      <c r="X296" s="251"/>
      <c r="Y296" s="251"/>
      <c r="Z296" s="226">
        <v>44135</v>
      </c>
      <c r="AA296" s="227">
        <v>-5.5</v>
      </c>
      <c r="AB296" s="227">
        <v>-30.4</v>
      </c>
      <c r="AC296" s="227">
        <v>10.7</v>
      </c>
      <c r="AD296" s="227">
        <v>5.6</v>
      </c>
      <c r="AE296" s="227">
        <v>1</v>
      </c>
      <c r="AF296" s="227">
        <v>1.9</v>
      </c>
      <c r="AG296" s="227">
        <v>0.2</v>
      </c>
      <c r="AH296" s="227">
        <v>0.3</v>
      </c>
      <c r="AI296" s="227">
        <v>0.8</v>
      </c>
      <c r="AJ296" s="227">
        <v>-5.4</v>
      </c>
      <c r="AK296" s="227">
        <v>-1.6</v>
      </c>
      <c r="AL296" s="227">
        <v>-1.9</v>
      </c>
      <c r="AM296" s="227">
        <v>-1.1000000000000001</v>
      </c>
      <c r="AN296" s="227">
        <v>-0.5</v>
      </c>
      <c r="AO296" s="227">
        <v>-1.7</v>
      </c>
      <c r="AP296" s="227">
        <v>-1.8</v>
      </c>
      <c r="AQ296" s="227">
        <v>2.1</v>
      </c>
      <c r="AR296" s="227">
        <v>-18.5</v>
      </c>
      <c r="AS296" s="227">
        <v>-6</v>
      </c>
      <c r="AT296" s="227">
        <v>0.5</v>
      </c>
      <c r="AU296" s="227">
        <v>-13.8</v>
      </c>
      <c r="AV296" s="227">
        <v>-2.5</v>
      </c>
      <c r="AW296" s="227">
        <v>-2.4</v>
      </c>
      <c r="AX296" s="227">
        <v>0.3</v>
      </c>
      <c r="AY296" s="227">
        <v>2.9</v>
      </c>
      <c r="AZ296" s="227">
        <v>-0.2</v>
      </c>
      <c r="BA296" s="227">
        <v>-0.7</v>
      </c>
      <c r="BB296" s="227">
        <v>-0.4</v>
      </c>
      <c r="BC296" s="227">
        <v>-0.3</v>
      </c>
      <c r="BD296" s="227">
        <v>0</v>
      </c>
      <c r="BE296" s="227">
        <v>-2.2999999999999998</v>
      </c>
      <c r="BF296" s="227">
        <v>-1.7</v>
      </c>
      <c r="BG296" s="227">
        <v>-0.2</v>
      </c>
      <c r="BH296" s="227">
        <v>0.3</v>
      </c>
      <c r="BI296" s="227">
        <v>2</v>
      </c>
      <c r="BJ296" s="227">
        <v>3</v>
      </c>
      <c r="BK296" s="227">
        <v>-1.9</v>
      </c>
      <c r="BL296" s="227">
        <v>-5.4</v>
      </c>
      <c r="BM296" s="227">
        <v>-0.1</v>
      </c>
      <c r="BN296" s="208"/>
      <c r="BO296" s="208"/>
      <c r="BP296" s="208"/>
      <c r="BQ296" s="208"/>
      <c r="BR296" s="208"/>
      <c r="BS296" s="208"/>
      <c r="BT296" s="208"/>
      <c r="BU296" s="208"/>
      <c r="BV296" s="208"/>
      <c r="BW296" s="209"/>
      <c r="BX296" s="209"/>
      <c r="BY296" s="209"/>
      <c r="BZ296" s="209"/>
      <c r="CA296" s="209"/>
      <c r="CB296" s="209"/>
      <c r="CC296" s="209"/>
      <c r="CD296" s="209"/>
      <c r="CE296" s="209"/>
      <c r="CF296" s="209"/>
      <c r="CG296" s="209"/>
      <c r="CH296" s="209"/>
      <c r="CI296" s="209"/>
      <c r="CJ296" s="209"/>
      <c r="CK296" s="209"/>
      <c r="CL296" s="209"/>
      <c r="CM296" s="209"/>
      <c r="CN296" s="209"/>
      <c r="CO296" s="209"/>
      <c r="CP296" s="209"/>
      <c r="CQ296" s="209"/>
      <c r="CR296" s="209"/>
      <c r="CS296" s="209"/>
      <c r="CT296" s="209"/>
      <c r="CU296" s="209"/>
      <c r="CV296" s="209"/>
    </row>
    <row r="297" spans="1:100" s="105" customForma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41"/>
      <c r="M297" s="251"/>
      <c r="N297" s="251"/>
      <c r="O297" s="251"/>
      <c r="P297" s="251"/>
      <c r="Q297" s="248"/>
      <c r="R297" s="251"/>
      <c r="S297" s="251"/>
      <c r="T297" s="251"/>
      <c r="U297" s="251"/>
      <c r="V297" s="251"/>
      <c r="W297" s="251"/>
      <c r="X297" s="251"/>
      <c r="Y297" s="251"/>
      <c r="Z297" s="226">
        <v>44165</v>
      </c>
      <c r="AA297" s="227">
        <v>-2.9</v>
      </c>
      <c r="AB297" s="227">
        <v>-29.8</v>
      </c>
      <c r="AC297" s="227">
        <v>12.5</v>
      </c>
      <c r="AD297" s="227">
        <v>6.9</v>
      </c>
      <c r="AE297" s="227">
        <v>1.6</v>
      </c>
      <c r="AF297" s="227">
        <v>0.8</v>
      </c>
      <c r="AG297" s="227">
        <v>0.6</v>
      </c>
      <c r="AH297" s="227">
        <v>0.7</v>
      </c>
      <c r="AI297" s="227">
        <v>0.8</v>
      </c>
      <c r="AJ297" s="227">
        <v>-4.7</v>
      </c>
      <c r="AK297" s="227">
        <v>-1.6</v>
      </c>
      <c r="AL297" s="227">
        <v>-2</v>
      </c>
      <c r="AM297" s="227">
        <v>-1.1000000000000001</v>
      </c>
      <c r="AN297" s="227">
        <v>-0.5</v>
      </c>
      <c r="AO297" s="227">
        <v>-1.3</v>
      </c>
      <c r="AP297" s="227">
        <v>-2.1</v>
      </c>
      <c r="AQ297" s="227">
        <v>2.5</v>
      </c>
      <c r="AR297" s="227">
        <v>-16.3</v>
      </c>
      <c r="AS297" s="227">
        <v>-3</v>
      </c>
      <c r="AT297" s="227">
        <v>0.5</v>
      </c>
      <c r="AU297" s="227">
        <v>-10.4</v>
      </c>
      <c r="AV297" s="227">
        <v>-1.9</v>
      </c>
      <c r="AW297" s="227">
        <v>-2.5</v>
      </c>
      <c r="AX297" s="227">
        <v>2</v>
      </c>
      <c r="AY297" s="227">
        <v>4.0999999999999996</v>
      </c>
      <c r="AZ297" s="227">
        <v>-0.1</v>
      </c>
      <c r="BA297" s="227">
        <v>-0.7</v>
      </c>
      <c r="BB297" s="227">
        <v>-0.4</v>
      </c>
      <c r="BC297" s="227">
        <v>-0.4</v>
      </c>
      <c r="BD297" s="227">
        <v>-0.1</v>
      </c>
      <c r="BE297" s="227">
        <v>-2</v>
      </c>
      <c r="BF297" s="227">
        <v>-1.9</v>
      </c>
      <c r="BG297" s="227">
        <v>0</v>
      </c>
      <c r="BH297" s="227">
        <v>0.6</v>
      </c>
      <c r="BI297" s="227">
        <v>2</v>
      </c>
      <c r="BJ297" s="227">
        <v>2.7</v>
      </c>
      <c r="BK297" s="227">
        <v>-1.8</v>
      </c>
      <c r="BL297" s="227">
        <v>-3.9</v>
      </c>
      <c r="BM297" s="227">
        <v>-0.2</v>
      </c>
      <c r="BN297" s="208"/>
      <c r="BO297" s="208"/>
      <c r="BP297" s="208"/>
      <c r="BQ297" s="208"/>
      <c r="BR297" s="208"/>
      <c r="BS297" s="208"/>
      <c r="BT297" s="208"/>
      <c r="BU297" s="208"/>
      <c r="BV297" s="208"/>
      <c r="BW297" s="209"/>
      <c r="BX297" s="209"/>
      <c r="BY297" s="209"/>
      <c r="BZ297" s="209"/>
      <c r="CA297" s="209"/>
      <c r="CB297" s="209"/>
      <c r="CC297" s="209"/>
      <c r="CD297" s="209"/>
      <c r="CE297" s="209"/>
      <c r="CF297" s="209"/>
      <c r="CG297" s="209"/>
      <c r="CH297" s="209"/>
      <c r="CI297" s="209"/>
      <c r="CJ297" s="209"/>
      <c r="CK297" s="209"/>
      <c r="CL297" s="209"/>
      <c r="CM297" s="209"/>
      <c r="CN297" s="209"/>
      <c r="CO297" s="209"/>
      <c r="CP297" s="209"/>
      <c r="CQ297" s="209"/>
      <c r="CR297" s="209"/>
      <c r="CS297" s="209"/>
      <c r="CT297" s="209"/>
      <c r="CU297" s="209"/>
      <c r="CV297" s="209"/>
    </row>
    <row r="298" spans="1:100" s="105" customForma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41"/>
      <c r="M298" s="251"/>
      <c r="N298" s="251"/>
      <c r="O298" s="251"/>
      <c r="P298" s="251"/>
      <c r="Q298" s="248"/>
      <c r="R298" s="251"/>
      <c r="S298" s="251"/>
      <c r="T298" s="251"/>
      <c r="U298" s="251"/>
      <c r="V298" s="251"/>
      <c r="W298" s="251"/>
      <c r="X298" s="251"/>
      <c r="Y298" s="251"/>
      <c r="Z298" s="226">
        <v>44196</v>
      </c>
      <c r="AA298" s="227">
        <v>1.3</v>
      </c>
      <c r="AB298" s="227">
        <v>-27</v>
      </c>
      <c r="AC298" s="227">
        <v>17.8</v>
      </c>
      <c r="AD298" s="227">
        <v>8.6</v>
      </c>
      <c r="AE298" s="227">
        <v>1.9</v>
      </c>
      <c r="AF298" s="227">
        <v>2.4</v>
      </c>
      <c r="AG298" s="227">
        <v>0.5</v>
      </c>
      <c r="AH298" s="227">
        <v>0.8</v>
      </c>
      <c r="AI298" s="227">
        <v>0.8</v>
      </c>
      <c r="AJ298" s="227">
        <v>-3.8</v>
      </c>
      <c r="AK298" s="227">
        <v>-1.5</v>
      </c>
      <c r="AL298" s="227">
        <v>-2.2000000000000002</v>
      </c>
      <c r="AM298" s="227">
        <v>-0.8</v>
      </c>
      <c r="AN298" s="227">
        <v>-0.7</v>
      </c>
      <c r="AO298" s="227">
        <v>-1.5</v>
      </c>
      <c r="AP298" s="227">
        <v>-2.1</v>
      </c>
      <c r="AQ298" s="227">
        <v>2.5</v>
      </c>
      <c r="AR298" s="227">
        <v>-12.5</v>
      </c>
      <c r="AS298" s="227">
        <v>0</v>
      </c>
      <c r="AT298" s="227">
        <v>0.5</v>
      </c>
      <c r="AU298" s="227">
        <v>-8.1999999999999993</v>
      </c>
      <c r="AV298" s="227">
        <v>-1</v>
      </c>
      <c r="AW298" s="227">
        <v>-2.7</v>
      </c>
      <c r="AX298" s="227">
        <v>5</v>
      </c>
      <c r="AY298" s="227">
        <v>8.3000000000000007</v>
      </c>
      <c r="AZ298" s="227">
        <v>0.5</v>
      </c>
      <c r="BA298" s="227">
        <v>-0.7</v>
      </c>
      <c r="BB298" s="227">
        <v>-0.5</v>
      </c>
      <c r="BC298" s="227">
        <v>-0.4</v>
      </c>
      <c r="BD298" s="227">
        <v>-0.1</v>
      </c>
      <c r="BE298" s="227">
        <v>-1.2</v>
      </c>
      <c r="BF298" s="227">
        <v>-2</v>
      </c>
      <c r="BG298" s="227">
        <v>-0.2</v>
      </c>
      <c r="BH298" s="227">
        <v>0.6</v>
      </c>
      <c r="BI298" s="227">
        <v>3.9</v>
      </c>
      <c r="BJ298" s="227">
        <v>2.2999999999999998</v>
      </c>
      <c r="BK298" s="227">
        <v>-1.4</v>
      </c>
      <c r="BL298" s="227">
        <v>-2.1</v>
      </c>
      <c r="BM298" s="227">
        <v>-0.1</v>
      </c>
      <c r="BN298" s="208"/>
      <c r="BO298" s="208"/>
      <c r="BP298" s="208"/>
      <c r="BQ298" s="208"/>
      <c r="BR298" s="208"/>
      <c r="BS298" s="208"/>
      <c r="BT298" s="208"/>
      <c r="BU298" s="208"/>
      <c r="BV298" s="208"/>
      <c r="BW298" s="209"/>
      <c r="BX298" s="209"/>
      <c r="BY298" s="209"/>
      <c r="BZ298" s="209"/>
      <c r="CA298" s="209"/>
      <c r="CB298" s="209"/>
      <c r="CC298" s="209"/>
      <c r="CD298" s="209"/>
      <c r="CE298" s="209"/>
      <c r="CF298" s="209"/>
      <c r="CG298" s="209"/>
      <c r="CH298" s="209"/>
      <c r="CI298" s="209"/>
      <c r="CJ298" s="209"/>
      <c r="CK298" s="209"/>
      <c r="CL298" s="209"/>
      <c r="CM298" s="209"/>
      <c r="CN298" s="209"/>
      <c r="CO298" s="209"/>
      <c r="CP298" s="209"/>
      <c r="CQ298" s="209"/>
      <c r="CR298" s="209"/>
      <c r="CS298" s="209"/>
      <c r="CT298" s="209"/>
      <c r="CU298" s="209"/>
      <c r="CV298" s="209"/>
    </row>
    <row r="299" spans="1:100" s="105" customForma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41"/>
      <c r="M299" s="251"/>
      <c r="N299" s="251"/>
      <c r="O299" s="251"/>
      <c r="P299" s="251"/>
      <c r="Q299" s="248"/>
      <c r="R299" s="251"/>
      <c r="S299" s="251"/>
      <c r="T299" s="251"/>
      <c r="U299" s="251"/>
      <c r="V299" s="251"/>
      <c r="W299" s="251"/>
      <c r="X299" s="251"/>
      <c r="Y299" s="251"/>
      <c r="Z299" s="226">
        <v>44227</v>
      </c>
      <c r="AA299" s="227">
        <v>9.1</v>
      </c>
      <c r="AB299" s="227">
        <v>-21.9</v>
      </c>
      <c r="AC299" s="227">
        <v>22.2</v>
      </c>
      <c r="AD299" s="227">
        <v>9.6999999999999993</v>
      </c>
      <c r="AE299" s="227">
        <v>1.1000000000000001</v>
      </c>
      <c r="AF299" s="227">
        <v>4.4000000000000004</v>
      </c>
      <c r="AG299" s="227">
        <v>0.4</v>
      </c>
      <c r="AH299" s="227">
        <v>1.6</v>
      </c>
      <c r="AI299" s="227">
        <v>0.6</v>
      </c>
      <c r="AJ299" s="227">
        <v>-2.6</v>
      </c>
      <c r="AK299" s="227">
        <v>-1.3</v>
      </c>
      <c r="AL299" s="227">
        <v>-1.6</v>
      </c>
      <c r="AM299" s="227">
        <v>-0.2</v>
      </c>
      <c r="AN299" s="227">
        <v>-0.4</v>
      </c>
      <c r="AO299" s="227">
        <v>-0.5</v>
      </c>
      <c r="AP299" s="227">
        <v>-1.1000000000000001</v>
      </c>
      <c r="AQ299" s="227">
        <v>2.7</v>
      </c>
      <c r="AR299" s="227">
        <v>-9</v>
      </c>
      <c r="AS299" s="227">
        <v>1.2</v>
      </c>
      <c r="AT299" s="227">
        <v>0.2</v>
      </c>
      <c r="AU299" s="227">
        <v>-4</v>
      </c>
      <c r="AV299" s="227">
        <v>-1</v>
      </c>
      <c r="AW299" s="227">
        <v>-2.4</v>
      </c>
      <c r="AX299" s="227">
        <v>9.9</v>
      </c>
      <c r="AY299" s="227">
        <v>8.9</v>
      </c>
      <c r="AZ299" s="227">
        <v>1.1000000000000001</v>
      </c>
      <c r="BA299" s="227">
        <v>-0.1</v>
      </c>
      <c r="BB299" s="227">
        <v>-0.6</v>
      </c>
      <c r="BC299" s="227">
        <v>-0.6</v>
      </c>
      <c r="BD299" s="227">
        <v>0.6</v>
      </c>
      <c r="BE299" s="227">
        <v>-0.7</v>
      </c>
      <c r="BF299" s="227">
        <v>-1.8</v>
      </c>
      <c r="BG299" s="227">
        <v>-0.5</v>
      </c>
      <c r="BH299" s="227">
        <v>0.8</v>
      </c>
      <c r="BI299" s="227">
        <v>3.2</v>
      </c>
      <c r="BJ299" s="227">
        <v>0.5</v>
      </c>
      <c r="BK299" s="227">
        <v>-1.8</v>
      </c>
      <c r="BL299" s="227">
        <v>0.3</v>
      </c>
      <c r="BM299" s="227">
        <v>0.2</v>
      </c>
      <c r="BN299" s="208"/>
      <c r="BO299" s="208"/>
      <c r="BP299" s="208"/>
      <c r="BQ299" s="208"/>
      <c r="BR299" s="208"/>
      <c r="BS299" s="208"/>
      <c r="BT299" s="208"/>
      <c r="BU299" s="208"/>
      <c r="BV299" s="208"/>
      <c r="BW299" s="209"/>
      <c r="BX299" s="209"/>
      <c r="BY299" s="209"/>
      <c r="BZ299" s="209"/>
      <c r="CA299" s="209"/>
      <c r="CB299" s="209"/>
      <c r="CC299" s="209"/>
      <c r="CD299" s="209"/>
      <c r="CE299" s="209"/>
      <c r="CF299" s="209"/>
      <c r="CG299" s="209"/>
      <c r="CH299" s="209"/>
      <c r="CI299" s="209"/>
      <c r="CJ299" s="209"/>
      <c r="CK299" s="209"/>
      <c r="CL299" s="209"/>
      <c r="CM299" s="209"/>
      <c r="CN299" s="209"/>
      <c r="CO299" s="209"/>
      <c r="CP299" s="209"/>
      <c r="CQ299" s="209"/>
      <c r="CR299" s="209"/>
      <c r="CS299" s="209"/>
      <c r="CT299" s="209"/>
      <c r="CU299" s="209"/>
      <c r="CV299" s="209"/>
    </row>
    <row r="300" spans="1:100" s="105" customForma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41"/>
      <c r="M300" s="251"/>
      <c r="N300" s="251"/>
      <c r="O300" s="251"/>
      <c r="P300" s="251"/>
      <c r="Q300" s="248"/>
      <c r="R300" s="251"/>
      <c r="S300" s="251"/>
      <c r="T300" s="251"/>
      <c r="U300" s="251"/>
      <c r="V300" s="251"/>
      <c r="W300" s="251"/>
      <c r="X300" s="251"/>
      <c r="Y300" s="251"/>
      <c r="Z300" s="226">
        <v>44255</v>
      </c>
      <c r="AA300" s="227">
        <v>10.9</v>
      </c>
      <c r="AB300" s="227">
        <v>-6.4</v>
      </c>
      <c r="AC300" s="227">
        <v>29.4</v>
      </c>
      <c r="AD300" s="227">
        <v>9.6999999999999993</v>
      </c>
      <c r="AE300" s="227">
        <v>1</v>
      </c>
      <c r="AF300" s="227">
        <v>4.9000000000000004</v>
      </c>
      <c r="AG300" s="227">
        <v>0.7</v>
      </c>
      <c r="AH300" s="227">
        <v>1.7</v>
      </c>
      <c r="AI300" s="227">
        <v>0.5</v>
      </c>
      <c r="AJ300" s="227">
        <v>-1.9</v>
      </c>
      <c r="AK300" s="227">
        <v>-1.2</v>
      </c>
      <c r="AL300" s="227">
        <v>-1.6</v>
      </c>
      <c r="AM300" s="227">
        <v>0.1</v>
      </c>
      <c r="AN300" s="227">
        <v>-0.6</v>
      </c>
      <c r="AO300" s="227">
        <v>1</v>
      </c>
      <c r="AP300" s="227">
        <v>-1</v>
      </c>
      <c r="AQ300" s="227">
        <v>1.7</v>
      </c>
      <c r="AR300" s="227">
        <v>-0.5</v>
      </c>
      <c r="AS300" s="227">
        <v>4</v>
      </c>
      <c r="AT300" s="227">
        <v>0</v>
      </c>
      <c r="AU300" s="227">
        <v>-0.2</v>
      </c>
      <c r="AV300" s="227">
        <v>-0.5</v>
      </c>
      <c r="AW300" s="227">
        <v>-2.5</v>
      </c>
      <c r="AX300" s="227">
        <v>14.1</v>
      </c>
      <c r="AY300" s="227">
        <v>12.1</v>
      </c>
      <c r="AZ300" s="227">
        <v>2</v>
      </c>
      <c r="BA300" s="227">
        <v>-0.2</v>
      </c>
      <c r="BB300" s="227">
        <v>-0.4</v>
      </c>
      <c r="BC300" s="227">
        <v>-0.9</v>
      </c>
      <c r="BD300" s="227">
        <v>-0.1</v>
      </c>
      <c r="BE300" s="227">
        <v>-0.3</v>
      </c>
      <c r="BF300" s="227">
        <v>-2</v>
      </c>
      <c r="BG300" s="227">
        <v>-0.5</v>
      </c>
      <c r="BH300" s="227">
        <v>0</v>
      </c>
      <c r="BI300" s="227">
        <v>8.1</v>
      </c>
      <c r="BJ300" s="227">
        <v>-0.2</v>
      </c>
      <c r="BK300" s="227">
        <v>-1.4</v>
      </c>
      <c r="BL300" s="227">
        <v>0.8</v>
      </c>
      <c r="BM300" s="227">
        <v>0.4</v>
      </c>
      <c r="BN300" s="208"/>
      <c r="BO300" s="208"/>
      <c r="BP300" s="208"/>
      <c r="BQ300" s="208"/>
      <c r="BR300" s="208"/>
      <c r="BS300" s="208"/>
      <c r="BT300" s="208"/>
      <c r="BU300" s="208"/>
      <c r="BV300" s="208"/>
      <c r="BW300" s="209"/>
      <c r="BX300" s="209"/>
      <c r="BY300" s="209"/>
      <c r="BZ300" s="209"/>
      <c r="CA300" s="209"/>
      <c r="CB300" s="209"/>
      <c r="CC300" s="209"/>
      <c r="CD300" s="209"/>
      <c r="CE300" s="209"/>
      <c r="CF300" s="209"/>
      <c r="CG300" s="209"/>
      <c r="CH300" s="209"/>
      <c r="CI300" s="209"/>
      <c r="CJ300" s="209"/>
      <c r="CK300" s="209"/>
      <c r="CL300" s="209"/>
      <c r="CM300" s="209"/>
      <c r="CN300" s="209"/>
      <c r="CO300" s="209"/>
      <c r="CP300" s="209"/>
      <c r="CQ300" s="209"/>
      <c r="CR300" s="209"/>
      <c r="CS300" s="209"/>
      <c r="CT300" s="209"/>
      <c r="CU300" s="209"/>
      <c r="CV300" s="209"/>
    </row>
    <row r="301" spans="1:100" s="105" customForma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41"/>
      <c r="M301" s="251"/>
      <c r="N301" s="251"/>
      <c r="O301" s="251"/>
      <c r="P301" s="251"/>
      <c r="Q301" s="248"/>
      <c r="R301" s="251"/>
      <c r="S301" s="251"/>
      <c r="T301" s="251"/>
      <c r="U301" s="251"/>
      <c r="V301" s="251"/>
      <c r="W301" s="251"/>
      <c r="X301" s="251"/>
      <c r="Y301" s="251"/>
      <c r="Z301" s="226">
        <v>44286</v>
      </c>
      <c r="AA301" s="227">
        <v>6.9</v>
      </c>
      <c r="AB301" s="227">
        <v>23.7</v>
      </c>
      <c r="AC301" s="227">
        <v>34.700000000000003</v>
      </c>
      <c r="AD301" s="227">
        <v>13.3</v>
      </c>
      <c r="AE301" s="227">
        <v>0.8</v>
      </c>
      <c r="AF301" s="227">
        <v>5.6</v>
      </c>
      <c r="AG301" s="227">
        <v>0.8</v>
      </c>
      <c r="AH301" s="227">
        <v>2</v>
      </c>
      <c r="AI301" s="227">
        <v>0.4</v>
      </c>
      <c r="AJ301" s="227">
        <v>0.1</v>
      </c>
      <c r="AK301" s="227">
        <v>-0.5</v>
      </c>
      <c r="AL301" s="227">
        <v>-1.3</v>
      </c>
      <c r="AM301" s="227">
        <v>0.1</v>
      </c>
      <c r="AN301" s="227">
        <v>-0.3</v>
      </c>
      <c r="AO301" s="227">
        <v>2.2999999999999998</v>
      </c>
      <c r="AP301" s="227">
        <v>-0.6</v>
      </c>
      <c r="AQ301" s="227">
        <v>2.4</v>
      </c>
      <c r="AR301" s="227">
        <v>13.9</v>
      </c>
      <c r="AS301" s="227">
        <v>11.4</v>
      </c>
      <c r="AT301" s="227">
        <v>-0.3</v>
      </c>
      <c r="AU301" s="227">
        <v>10.5</v>
      </c>
      <c r="AV301" s="227">
        <v>1.2</v>
      </c>
      <c r="AW301" s="227">
        <v>-1.7</v>
      </c>
      <c r="AX301" s="227">
        <v>21.5</v>
      </c>
      <c r="AY301" s="227">
        <v>21.3</v>
      </c>
      <c r="AZ301" s="227">
        <v>3.5</v>
      </c>
      <c r="BA301" s="227">
        <v>0.2</v>
      </c>
      <c r="BB301" s="227">
        <v>-0.4</v>
      </c>
      <c r="BC301" s="227">
        <v>-0.8</v>
      </c>
      <c r="BD301" s="227">
        <v>0</v>
      </c>
      <c r="BE301" s="227">
        <v>1</v>
      </c>
      <c r="BF301" s="227">
        <v>-1.8</v>
      </c>
      <c r="BG301" s="227">
        <v>-0.1</v>
      </c>
      <c r="BH301" s="227">
        <v>-0.2</v>
      </c>
      <c r="BI301" s="227">
        <v>15.2</v>
      </c>
      <c r="BJ301" s="227">
        <v>-0.7</v>
      </c>
      <c r="BK301" s="227">
        <v>-0.8</v>
      </c>
      <c r="BL301" s="227">
        <v>1.8</v>
      </c>
      <c r="BM301" s="227">
        <v>0.9</v>
      </c>
      <c r="BN301" s="208"/>
      <c r="BO301" s="208"/>
      <c r="BP301" s="208"/>
      <c r="BQ301" s="208"/>
      <c r="BR301" s="208"/>
      <c r="BS301" s="208"/>
      <c r="BT301" s="208"/>
      <c r="BU301" s="208"/>
      <c r="BV301" s="208"/>
      <c r="BW301" s="209"/>
      <c r="BX301" s="209"/>
      <c r="BY301" s="209"/>
      <c r="BZ301" s="209"/>
      <c r="CA301" s="209"/>
      <c r="CB301" s="209"/>
      <c r="CC301" s="209"/>
      <c r="CD301" s="209"/>
      <c r="CE301" s="209"/>
      <c r="CF301" s="209"/>
      <c r="CG301" s="209"/>
      <c r="CH301" s="209"/>
      <c r="CI301" s="209"/>
      <c r="CJ301" s="209"/>
      <c r="CK301" s="209"/>
      <c r="CL301" s="209"/>
      <c r="CM301" s="209"/>
      <c r="CN301" s="209"/>
      <c r="CO301" s="209"/>
      <c r="CP301" s="209"/>
      <c r="CQ301" s="209"/>
      <c r="CR301" s="209"/>
      <c r="CS301" s="209"/>
      <c r="CT301" s="209"/>
      <c r="CU301" s="209"/>
      <c r="CV301" s="209"/>
    </row>
    <row r="302" spans="1:100" s="105" customForma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41"/>
      <c r="M302" s="251"/>
      <c r="N302" s="251"/>
      <c r="O302" s="251"/>
      <c r="P302" s="251"/>
      <c r="Q302" s="248"/>
      <c r="R302" s="251"/>
      <c r="S302" s="251"/>
      <c r="T302" s="251"/>
      <c r="U302" s="251"/>
      <c r="V302" s="251"/>
      <c r="W302" s="251"/>
      <c r="X302" s="251"/>
      <c r="Y302" s="251"/>
      <c r="Z302" s="226">
        <v>44316</v>
      </c>
      <c r="AA302" s="227">
        <v>13.3</v>
      </c>
      <c r="AB302" s="227">
        <v>85.8</v>
      </c>
      <c r="AC302" s="227">
        <v>38.299999999999997</v>
      </c>
      <c r="AD302" s="227">
        <v>15.7</v>
      </c>
      <c r="AE302" s="227">
        <v>0.9</v>
      </c>
      <c r="AF302" s="227">
        <v>5</v>
      </c>
      <c r="AG302" s="227">
        <v>1.2</v>
      </c>
      <c r="AH302" s="227">
        <v>2</v>
      </c>
      <c r="AI302" s="227">
        <v>0.4</v>
      </c>
      <c r="AJ302" s="227">
        <v>1.7</v>
      </c>
      <c r="AK302" s="227">
        <v>-0.2</v>
      </c>
      <c r="AL302" s="227">
        <v>-0.8</v>
      </c>
      <c r="AM302" s="227">
        <v>0.4</v>
      </c>
      <c r="AN302" s="227">
        <v>-0.1</v>
      </c>
      <c r="AO302" s="227">
        <v>5</v>
      </c>
      <c r="AP302" s="227">
        <v>-0.3</v>
      </c>
      <c r="AQ302" s="227">
        <v>2.8</v>
      </c>
      <c r="AR302" s="227">
        <v>23.8</v>
      </c>
      <c r="AS302" s="227">
        <v>17.5</v>
      </c>
      <c r="AT302" s="227">
        <v>-0.7</v>
      </c>
      <c r="AU302" s="227">
        <v>17.7</v>
      </c>
      <c r="AV302" s="227">
        <v>2.6</v>
      </c>
      <c r="AW302" s="227">
        <v>0.7</v>
      </c>
      <c r="AX302" s="227">
        <v>30</v>
      </c>
      <c r="AY302" s="227">
        <v>26.9</v>
      </c>
      <c r="AZ302" s="227">
        <v>5.0999999999999996</v>
      </c>
      <c r="BA302" s="227">
        <v>0.5</v>
      </c>
      <c r="BB302" s="227">
        <v>-0.3</v>
      </c>
      <c r="BC302" s="227">
        <v>-0.8</v>
      </c>
      <c r="BD302" s="227">
        <v>-0.1</v>
      </c>
      <c r="BE302" s="227">
        <v>2.9</v>
      </c>
      <c r="BF302" s="227">
        <v>-1.4</v>
      </c>
      <c r="BG302" s="227">
        <v>-0.5</v>
      </c>
      <c r="BH302" s="227">
        <v>0.2</v>
      </c>
      <c r="BI302" s="227">
        <v>20.6</v>
      </c>
      <c r="BJ302" s="227">
        <v>-1.1000000000000001</v>
      </c>
      <c r="BK302" s="227">
        <v>-0.5</v>
      </c>
      <c r="BL302" s="227">
        <v>2.4</v>
      </c>
      <c r="BM302" s="227">
        <v>1</v>
      </c>
      <c r="BN302" s="208"/>
      <c r="BO302" s="208"/>
      <c r="BP302" s="208"/>
      <c r="BQ302" s="208"/>
      <c r="BR302" s="208"/>
      <c r="BS302" s="208"/>
      <c r="BT302" s="208"/>
      <c r="BU302" s="208"/>
      <c r="BV302" s="208"/>
      <c r="BW302" s="209"/>
      <c r="BX302" s="209"/>
      <c r="BY302" s="209"/>
      <c r="BZ302" s="209"/>
      <c r="CA302" s="209"/>
      <c r="CB302" s="209"/>
      <c r="CC302" s="209"/>
      <c r="CD302" s="209"/>
      <c r="CE302" s="209"/>
      <c r="CF302" s="209"/>
      <c r="CG302" s="209"/>
      <c r="CH302" s="209"/>
      <c r="CI302" s="209"/>
      <c r="CJ302" s="209"/>
      <c r="CK302" s="209"/>
      <c r="CL302" s="209"/>
      <c r="CM302" s="209"/>
      <c r="CN302" s="209"/>
      <c r="CO302" s="209"/>
      <c r="CP302" s="209"/>
      <c r="CQ302" s="209"/>
      <c r="CR302" s="209"/>
      <c r="CS302" s="209"/>
      <c r="CT302" s="209"/>
      <c r="CU302" s="209"/>
      <c r="CV302" s="209"/>
    </row>
    <row r="303" spans="1:100" s="105" customForma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41"/>
      <c r="M303" s="251"/>
      <c r="N303" s="251"/>
      <c r="O303" s="251"/>
      <c r="P303" s="251"/>
      <c r="Q303" s="248"/>
      <c r="R303" s="251"/>
      <c r="S303" s="251"/>
      <c r="T303" s="251"/>
      <c r="U303" s="251"/>
      <c r="V303" s="251"/>
      <c r="W303" s="251"/>
      <c r="X303" s="251"/>
      <c r="Y303" s="251"/>
      <c r="Z303" s="226">
        <v>44347</v>
      </c>
      <c r="AA303" s="227">
        <v>29.7</v>
      </c>
      <c r="AB303" s="227">
        <v>99.1</v>
      </c>
      <c r="AC303" s="227">
        <v>48</v>
      </c>
      <c r="AD303" s="227">
        <v>16.7</v>
      </c>
      <c r="AE303" s="227">
        <v>2</v>
      </c>
      <c r="AF303" s="227">
        <v>5.6</v>
      </c>
      <c r="AG303" s="227">
        <v>1.6</v>
      </c>
      <c r="AH303" s="227">
        <v>1.9</v>
      </c>
      <c r="AI303" s="227">
        <v>0.5</v>
      </c>
      <c r="AJ303" s="227">
        <v>2.9</v>
      </c>
      <c r="AK303" s="227">
        <v>-0.3</v>
      </c>
      <c r="AL303" s="227">
        <v>-0.6</v>
      </c>
      <c r="AM303" s="227">
        <v>0.8</v>
      </c>
      <c r="AN303" s="227">
        <v>0</v>
      </c>
      <c r="AO303" s="227">
        <v>7.4</v>
      </c>
      <c r="AP303" s="227">
        <v>0.8</v>
      </c>
      <c r="AQ303" s="227">
        <v>2.8</v>
      </c>
      <c r="AR303" s="227">
        <v>34.299999999999997</v>
      </c>
      <c r="AS303" s="227">
        <v>20.9</v>
      </c>
      <c r="AT303" s="227">
        <v>-0.8</v>
      </c>
      <c r="AU303" s="227">
        <v>18.399999999999999</v>
      </c>
      <c r="AV303" s="227">
        <v>3.2</v>
      </c>
      <c r="AW303" s="227">
        <v>2.4</v>
      </c>
      <c r="AX303" s="227">
        <v>38.1</v>
      </c>
      <c r="AY303" s="227">
        <v>30.4</v>
      </c>
      <c r="AZ303" s="227">
        <v>7</v>
      </c>
      <c r="BA303" s="227">
        <v>0.9</v>
      </c>
      <c r="BB303" s="227">
        <v>0.2</v>
      </c>
      <c r="BC303" s="227">
        <v>-0.7</v>
      </c>
      <c r="BD303" s="227">
        <v>0.4</v>
      </c>
      <c r="BE303" s="227">
        <v>4.5</v>
      </c>
      <c r="BF303" s="227">
        <v>-0.8</v>
      </c>
      <c r="BG303" s="227">
        <v>-0.4</v>
      </c>
      <c r="BH303" s="227">
        <v>0.5</v>
      </c>
      <c r="BI303" s="227">
        <v>24.7</v>
      </c>
      <c r="BJ303" s="227">
        <v>-0.4</v>
      </c>
      <c r="BK303" s="227">
        <v>-0.5</v>
      </c>
      <c r="BL303" s="227">
        <v>2.2000000000000002</v>
      </c>
      <c r="BM303" s="227">
        <v>1.1000000000000001</v>
      </c>
      <c r="BN303" s="208"/>
      <c r="BO303" s="208"/>
      <c r="BP303" s="208"/>
      <c r="BQ303" s="208"/>
      <c r="BR303" s="208"/>
      <c r="BS303" s="208"/>
      <c r="BT303" s="208"/>
      <c r="BU303" s="208"/>
      <c r="BV303" s="208"/>
      <c r="BW303" s="209"/>
      <c r="BX303" s="209"/>
      <c r="BY303" s="209"/>
      <c r="BZ303" s="209"/>
      <c r="CA303" s="209"/>
      <c r="CB303" s="209"/>
      <c r="CC303" s="209"/>
      <c r="CD303" s="209"/>
      <c r="CE303" s="209"/>
      <c r="CF303" s="209"/>
      <c r="CG303" s="209"/>
      <c r="CH303" s="209"/>
      <c r="CI303" s="209"/>
      <c r="CJ303" s="209"/>
      <c r="CK303" s="209"/>
      <c r="CL303" s="209"/>
      <c r="CM303" s="209"/>
      <c r="CN303" s="209"/>
      <c r="CO303" s="209"/>
      <c r="CP303" s="209"/>
      <c r="CQ303" s="209"/>
      <c r="CR303" s="209"/>
      <c r="CS303" s="209"/>
      <c r="CT303" s="209"/>
      <c r="CU303" s="209"/>
      <c r="CV303" s="209"/>
    </row>
    <row r="304" spans="1:100" s="105" customForma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41"/>
      <c r="M304" s="251"/>
      <c r="N304" s="251"/>
      <c r="O304" s="251"/>
      <c r="P304" s="251"/>
      <c r="Q304" s="248"/>
      <c r="R304" s="251"/>
      <c r="S304" s="251"/>
      <c r="T304" s="251"/>
      <c r="U304" s="251"/>
      <c r="V304" s="251"/>
      <c r="W304" s="251"/>
      <c r="X304" s="251"/>
      <c r="Y304" s="251"/>
      <c r="Z304" s="226">
        <v>44377</v>
      </c>
      <c r="AA304" s="227">
        <v>37.4</v>
      </c>
      <c r="AB304" s="227">
        <v>53.6</v>
      </c>
      <c r="AC304" s="227">
        <v>52.6</v>
      </c>
      <c r="AD304" s="227">
        <v>16.8</v>
      </c>
      <c r="AE304" s="227">
        <v>2.5</v>
      </c>
      <c r="AF304" s="227">
        <v>4.3</v>
      </c>
      <c r="AG304" s="227">
        <v>1.5</v>
      </c>
      <c r="AH304" s="227">
        <v>1.9</v>
      </c>
      <c r="AI304" s="227">
        <v>0.7</v>
      </c>
      <c r="AJ304" s="227">
        <v>3.8</v>
      </c>
      <c r="AK304" s="227">
        <v>-0.4</v>
      </c>
      <c r="AL304" s="227">
        <v>-0.7</v>
      </c>
      <c r="AM304" s="227">
        <v>0.8</v>
      </c>
      <c r="AN304" s="227">
        <v>-0.6</v>
      </c>
      <c r="AO304" s="227">
        <v>7.8</v>
      </c>
      <c r="AP304" s="227">
        <v>0.9</v>
      </c>
      <c r="AQ304" s="227">
        <v>1.7</v>
      </c>
      <c r="AR304" s="227">
        <v>36.1</v>
      </c>
      <c r="AS304" s="227">
        <v>20.3</v>
      </c>
      <c r="AT304" s="227">
        <v>-0.9</v>
      </c>
      <c r="AU304" s="227">
        <v>17</v>
      </c>
      <c r="AV304" s="227">
        <v>3.4</v>
      </c>
      <c r="AW304" s="227">
        <v>2.5</v>
      </c>
      <c r="AX304" s="227">
        <v>34.4</v>
      </c>
      <c r="AY304" s="227">
        <v>27.8</v>
      </c>
      <c r="AZ304" s="227">
        <v>7.5</v>
      </c>
      <c r="BA304" s="227">
        <v>1.4</v>
      </c>
      <c r="BB304" s="227">
        <v>0.1</v>
      </c>
      <c r="BC304" s="227">
        <v>-0.4</v>
      </c>
      <c r="BD304" s="227">
        <v>0.4</v>
      </c>
      <c r="BE304" s="227">
        <v>5.4</v>
      </c>
      <c r="BF304" s="227">
        <v>-0.6</v>
      </c>
      <c r="BG304" s="227">
        <v>-0.8</v>
      </c>
      <c r="BH304" s="227">
        <v>0.1</v>
      </c>
      <c r="BI304" s="227">
        <v>21.9</v>
      </c>
      <c r="BJ304" s="227">
        <v>-0.9</v>
      </c>
      <c r="BK304" s="227">
        <v>-0.7</v>
      </c>
      <c r="BL304" s="227">
        <v>3.5</v>
      </c>
      <c r="BM304" s="227">
        <v>1.4</v>
      </c>
      <c r="BN304" s="208"/>
      <c r="BO304" s="208"/>
      <c r="BP304" s="208"/>
      <c r="BQ304" s="208"/>
      <c r="BR304" s="208"/>
      <c r="BS304" s="208"/>
      <c r="BT304" s="208"/>
      <c r="BU304" s="208"/>
      <c r="BV304" s="208"/>
      <c r="BW304" s="209"/>
      <c r="BX304" s="209"/>
      <c r="BY304" s="209"/>
      <c r="BZ304" s="209"/>
      <c r="CA304" s="209"/>
      <c r="CB304" s="209"/>
      <c r="CC304" s="209"/>
      <c r="CD304" s="209"/>
      <c r="CE304" s="209"/>
      <c r="CF304" s="209"/>
      <c r="CG304" s="209"/>
      <c r="CH304" s="209"/>
      <c r="CI304" s="209"/>
      <c r="CJ304" s="209"/>
      <c r="CK304" s="209"/>
      <c r="CL304" s="209"/>
      <c r="CM304" s="209"/>
      <c r="CN304" s="209"/>
      <c r="CO304" s="209"/>
      <c r="CP304" s="209"/>
      <c r="CQ304" s="209"/>
      <c r="CR304" s="209"/>
      <c r="CS304" s="209"/>
      <c r="CT304" s="209"/>
      <c r="CU304" s="209"/>
      <c r="CV304" s="209"/>
    </row>
    <row r="305" spans="1:100" s="105" customForma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41"/>
      <c r="M305" s="251"/>
      <c r="N305" s="251"/>
      <c r="O305" s="251"/>
      <c r="P305" s="251"/>
      <c r="Q305" s="248"/>
      <c r="R305" s="251"/>
      <c r="S305" s="251"/>
      <c r="T305" s="251"/>
      <c r="U305" s="251"/>
      <c r="V305" s="251"/>
      <c r="W305" s="251"/>
      <c r="X305" s="251"/>
      <c r="Y305" s="251"/>
      <c r="Z305" s="226">
        <v>44408</v>
      </c>
      <c r="AA305" s="227">
        <v>45.7</v>
      </c>
      <c r="AB305" s="227">
        <v>48</v>
      </c>
      <c r="AC305" s="227">
        <v>54.6</v>
      </c>
      <c r="AD305" s="227">
        <v>14.8</v>
      </c>
      <c r="AE305" s="227">
        <v>3</v>
      </c>
      <c r="AF305" s="227">
        <v>3.5</v>
      </c>
      <c r="AG305" s="227">
        <v>1.6</v>
      </c>
      <c r="AH305" s="227">
        <v>1.8</v>
      </c>
      <c r="AI305" s="227">
        <v>0.6</v>
      </c>
      <c r="AJ305" s="227">
        <v>5.2</v>
      </c>
      <c r="AK305" s="227">
        <v>-0.2</v>
      </c>
      <c r="AL305" s="227">
        <v>-0.3</v>
      </c>
      <c r="AM305" s="227">
        <v>1.2</v>
      </c>
      <c r="AN305" s="227">
        <v>-0.1</v>
      </c>
      <c r="AO305" s="227">
        <v>6.3</v>
      </c>
      <c r="AP305" s="227">
        <v>1.2</v>
      </c>
      <c r="AQ305" s="227">
        <v>1.6</v>
      </c>
      <c r="AR305" s="227">
        <v>35.4</v>
      </c>
      <c r="AS305" s="227">
        <v>21.3</v>
      </c>
      <c r="AT305" s="227">
        <v>-0.9</v>
      </c>
      <c r="AU305" s="227">
        <v>20.9</v>
      </c>
      <c r="AV305" s="227">
        <v>3.9</v>
      </c>
      <c r="AW305" s="227">
        <v>2.2999999999999998</v>
      </c>
      <c r="AX305" s="227">
        <v>33</v>
      </c>
      <c r="AY305" s="227">
        <v>23.5</v>
      </c>
      <c r="AZ305" s="227">
        <v>7.9</v>
      </c>
      <c r="BA305" s="227">
        <v>1.7</v>
      </c>
      <c r="BB305" s="227">
        <v>0.5</v>
      </c>
      <c r="BC305" s="227">
        <v>-0.5</v>
      </c>
      <c r="BD305" s="227">
        <v>0.6</v>
      </c>
      <c r="BE305" s="227">
        <v>5.9</v>
      </c>
      <c r="BF305" s="227">
        <v>0.3</v>
      </c>
      <c r="BG305" s="227">
        <v>-0.3</v>
      </c>
      <c r="BH305" s="227">
        <v>0.6</v>
      </c>
      <c r="BI305" s="227">
        <v>19</v>
      </c>
      <c r="BJ305" s="227">
        <v>-0.5</v>
      </c>
      <c r="BK305" s="227">
        <v>-0.3</v>
      </c>
      <c r="BL305" s="227">
        <v>3.6</v>
      </c>
      <c r="BM305" s="227">
        <v>1.4</v>
      </c>
      <c r="BN305" s="208"/>
      <c r="BO305" s="208"/>
      <c r="BP305" s="208"/>
      <c r="BQ305" s="208"/>
      <c r="BR305" s="208"/>
      <c r="BS305" s="208"/>
      <c r="BT305" s="208"/>
      <c r="BU305" s="208"/>
      <c r="BV305" s="208"/>
      <c r="BW305" s="209"/>
      <c r="BX305" s="209"/>
      <c r="BY305" s="209"/>
      <c r="BZ305" s="209"/>
      <c r="CA305" s="209"/>
      <c r="CB305" s="209"/>
      <c r="CC305" s="209"/>
      <c r="CD305" s="209"/>
      <c r="CE305" s="209"/>
      <c r="CF305" s="209"/>
      <c r="CG305" s="209"/>
      <c r="CH305" s="209"/>
      <c r="CI305" s="209"/>
      <c r="CJ305" s="209"/>
      <c r="CK305" s="209"/>
      <c r="CL305" s="209"/>
      <c r="CM305" s="209"/>
      <c r="CN305" s="209"/>
      <c r="CO305" s="209"/>
      <c r="CP305" s="209"/>
      <c r="CQ305" s="209"/>
      <c r="CR305" s="209"/>
      <c r="CS305" s="209"/>
      <c r="CT305" s="209"/>
      <c r="CU305" s="209"/>
      <c r="CV305" s="209"/>
    </row>
    <row r="306" spans="1:100" s="105" customForma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49"/>
      <c r="M306" s="251"/>
      <c r="N306" s="251"/>
      <c r="O306" s="251"/>
      <c r="P306" s="251"/>
      <c r="Q306" s="248"/>
      <c r="R306" s="251"/>
      <c r="S306" s="251"/>
      <c r="T306" s="251"/>
      <c r="U306" s="251"/>
      <c r="V306" s="251"/>
      <c r="W306" s="251"/>
      <c r="X306" s="251"/>
      <c r="Y306" s="251"/>
      <c r="Z306" s="226">
        <v>44439</v>
      </c>
      <c r="AA306" s="227">
        <v>57.1</v>
      </c>
      <c r="AB306" s="227">
        <v>41.3</v>
      </c>
      <c r="AC306" s="227">
        <v>46.1</v>
      </c>
      <c r="AD306" s="227">
        <v>11.6</v>
      </c>
      <c r="AE306" s="227">
        <v>3.7</v>
      </c>
      <c r="AF306" s="227">
        <v>2.9</v>
      </c>
      <c r="AG306" s="227">
        <v>1.9</v>
      </c>
      <c r="AH306" s="227">
        <v>1.4</v>
      </c>
      <c r="AI306" s="227">
        <v>0.6</v>
      </c>
      <c r="AJ306" s="227">
        <v>6.6</v>
      </c>
      <c r="AK306" s="227">
        <v>0.1</v>
      </c>
      <c r="AL306" s="227">
        <v>-0.1</v>
      </c>
      <c r="AM306" s="227">
        <v>1.4</v>
      </c>
      <c r="AN306" s="227">
        <v>0</v>
      </c>
      <c r="AO306" s="227">
        <v>5.7</v>
      </c>
      <c r="AP306" s="227">
        <v>1</v>
      </c>
      <c r="AQ306" s="227">
        <v>-0.3</v>
      </c>
      <c r="AR306" s="227">
        <v>35.299999999999997</v>
      </c>
      <c r="AS306" s="227">
        <v>24</v>
      </c>
      <c r="AT306" s="227">
        <v>-0.7</v>
      </c>
      <c r="AU306" s="227">
        <v>24</v>
      </c>
      <c r="AV306" s="227">
        <v>4.2</v>
      </c>
      <c r="AW306" s="227">
        <v>2.6</v>
      </c>
      <c r="AX306" s="227">
        <v>34.1</v>
      </c>
      <c r="AY306" s="227">
        <v>21.8</v>
      </c>
      <c r="AZ306" s="227">
        <v>8.4</v>
      </c>
      <c r="BA306" s="227">
        <v>2</v>
      </c>
      <c r="BB306" s="227">
        <v>0.7</v>
      </c>
      <c r="BC306" s="227">
        <v>-0.3</v>
      </c>
      <c r="BD306" s="227">
        <v>0.8</v>
      </c>
      <c r="BE306" s="227">
        <v>5.9</v>
      </c>
      <c r="BF306" s="227">
        <v>0.7</v>
      </c>
      <c r="BG306" s="227">
        <v>0</v>
      </c>
      <c r="BH306" s="227">
        <v>0.6</v>
      </c>
      <c r="BI306" s="227">
        <v>18.399999999999999</v>
      </c>
      <c r="BJ306" s="227">
        <v>-0.4</v>
      </c>
      <c r="BK306" s="227">
        <v>-0.3</v>
      </c>
      <c r="BL306" s="227">
        <v>5.6</v>
      </c>
      <c r="BM306" s="227">
        <v>1.3</v>
      </c>
      <c r="BN306" s="208"/>
      <c r="BO306" s="208"/>
      <c r="BP306" s="208"/>
      <c r="BQ306" s="208"/>
      <c r="BR306" s="208"/>
      <c r="BS306" s="208"/>
      <c r="BT306" s="208"/>
      <c r="BU306" s="208"/>
      <c r="BV306" s="208"/>
      <c r="BW306" s="209"/>
      <c r="BX306" s="209"/>
      <c r="BY306" s="209"/>
      <c r="BZ306" s="209"/>
      <c r="CA306" s="209"/>
      <c r="CB306" s="209"/>
      <c r="CC306" s="209"/>
      <c r="CD306" s="209"/>
      <c r="CE306" s="209"/>
      <c r="CF306" s="209"/>
      <c r="CG306" s="209"/>
      <c r="CH306" s="209"/>
      <c r="CI306" s="209"/>
      <c r="CJ306" s="209"/>
      <c r="CK306" s="209"/>
      <c r="CL306" s="209"/>
      <c r="CM306" s="209"/>
      <c r="CN306" s="209"/>
      <c r="CO306" s="209"/>
      <c r="CP306" s="209"/>
      <c r="CQ306" s="209"/>
      <c r="CR306" s="209"/>
      <c r="CS306" s="209"/>
      <c r="CT306" s="209"/>
      <c r="CU306" s="209"/>
      <c r="CV306" s="209"/>
    </row>
    <row r="307" spans="1:100" s="105" customForma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41"/>
      <c r="M307" s="251"/>
      <c r="N307" s="251"/>
      <c r="O307" s="251"/>
      <c r="P307" s="251"/>
      <c r="Q307" s="248"/>
      <c r="R307" s="251"/>
      <c r="S307" s="251"/>
      <c r="T307" s="251"/>
      <c r="U307" s="251"/>
      <c r="V307" s="251"/>
      <c r="W307" s="251"/>
      <c r="X307" s="251"/>
      <c r="Y307" s="251"/>
      <c r="Z307" s="226">
        <v>44469</v>
      </c>
      <c r="AA307" s="227">
        <v>74.900000000000006</v>
      </c>
      <c r="AB307" s="227">
        <v>43.6</v>
      </c>
      <c r="AC307" s="227">
        <v>29.4</v>
      </c>
      <c r="AD307" s="227">
        <v>11.7</v>
      </c>
      <c r="AE307" s="227">
        <v>3.8</v>
      </c>
      <c r="AF307" s="227">
        <v>2.5</v>
      </c>
      <c r="AG307" s="227">
        <v>2.2000000000000002</v>
      </c>
      <c r="AH307" s="227">
        <v>1.4</v>
      </c>
      <c r="AI307" s="227">
        <v>0.6</v>
      </c>
      <c r="AJ307" s="227">
        <v>7.4</v>
      </c>
      <c r="AK307" s="227">
        <v>0.4</v>
      </c>
      <c r="AL307" s="227">
        <v>0.27110000000000001</v>
      </c>
      <c r="AM307" s="227">
        <v>1.8</v>
      </c>
      <c r="AN307" s="227">
        <v>0.55069999999999997</v>
      </c>
      <c r="AO307" s="227">
        <v>5.5</v>
      </c>
      <c r="AP307" s="227">
        <v>0.9</v>
      </c>
      <c r="AQ307" s="227">
        <v>0.74870000000000003</v>
      </c>
      <c r="AR307" s="227">
        <v>40.5</v>
      </c>
      <c r="AS307" s="227">
        <v>25.5</v>
      </c>
      <c r="AT307" s="227">
        <v>-0.8</v>
      </c>
      <c r="AU307" s="227">
        <v>23.8</v>
      </c>
      <c r="AV307" s="227">
        <v>4.5</v>
      </c>
      <c r="AW307" s="227">
        <v>5.0999999999999996</v>
      </c>
      <c r="AX307" s="227">
        <v>34.9</v>
      </c>
      <c r="AY307" s="227">
        <v>24.6</v>
      </c>
      <c r="AZ307" s="227">
        <v>9</v>
      </c>
      <c r="BA307" s="227">
        <v>2.4</v>
      </c>
      <c r="BB307" s="227">
        <v>0.83079999999999998</v>
      </c>
      <c r="BC307" s="227">
        <v>-0.2</v>
      </c>
      <c r="BD307" s="227">
        <v>0.9</v>
      </c>
      <c r="BE307" s="227">
        <v>6.3365</v>
      </c>
      <c r="BF307" s="227">
        <v>1.4</v>
      </c>
      <c r="BG307" s="227">
        <v>-0.2787</v>
      </c>
      <c r="BH307" s="227">
        <v>0.84830000000000005</v>
      </c>
      <c r="BI307" s="227">
        <v>20.1356</v>
      </c>
      <c r="BJ307" s="227">
        <v>0.29959999999999998</v>
      </c>
      <c r="BK307" s="227">
        <v>0.2</v>
      </c>
      <c r="BL307" s="227">
        <v>8.5</v>
      </c>
      <c r="BM307" s="227">
        <v>1.3</v>
      </c>
      <c r="BN307" s="208"/>
      <c r="BO307" s="208"/>
      <c r="BP307" s="208"/>
      <c r="BQ307" s="208"/>
      <c r="BR307" s="208"/>
      <c r="BS307" s="208"/>
      <c r="BT307" s="208"/>
      <c r="BU307" s="208"/>
      <c r="BV307" s="208"/>
      <c r="BW307" s="209"/>
      <c r="BX307" s="209"/>
      <c r="BY307" s="209"/>
      <c r="BZ307" s="209"/>
      <c r="CA307" s="209"/>
      <c r="CB307" s="209"/>
      <c r="CC307" s="209"/>
      <c r="CD307" s="209"/>
      <c r="CE307" s="209"/>
      <c r="CF307" s="209"/>
      <c r="CG307" s="209"/>
      <c r="CH307" s="209"/>
      <c r="CI307" s="209"/>
      <c r="CJ307" s="209"/>
      <c r="CK307" s="209"/>
      <c r="CL307" s="209"/>
      <c r="CM307" s="209"/>
      <c r="CN307" s="209"/>
      <c r="CO307" s="209"/>
      <c r="CP307" s="209"/>
      <c r="CQ307" s="209"/>
      <c r="CR307" s="209"/>
      <c r="CS307" s="209"/>
      <c r="CT307" s="209"/>
      <c r="CU307" s="209"/>
      <c r="CV307" s="209"/>
    </row>
    <row r="308" spans="1:100" s="105" customForma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41"/>
      <c r="M308" s="251"/>
      <c r="N308" s="251"/>
      <c r="O308" s="251"/>
      <c r="P308" s="251"/>
      <c r="Q308" s="248"/>
      <c r="R308" s="251"/>
      <c r="S308" s="251"/>
      <c r="T308" s="251"/>
      <c r="U308" s="251"/>
      <c r="V308" s="251"/>
      <c r="W308" s="251"/>
      <c r="X308" s="251"/>
      <c r="Y308" s="251"/>
      <c r="Z308" s="226">
        <v>44500</v>
      </c>
      <c r="AA308" s="227">
        <v>103.7</v>
      </c>
      <c r="AB308" s="227">
        <v>59.7</v>
      </c>
      <c r="AC308" s="227">
        <v>17.2</v>
      </c>
      <c r="AD308" s="227">
        <v>12.7</v>
      </c>
      <c r="AE308" s="227">
        <v>5.3</v>
      </c>
      <c r="AF308" s="227">
        <v>2.7</v>
      </c>
      <c r="AG308" s="227">
        <v>2.6</v>
      </c>
      <c r="AH308" s="227">
        <v>1.2</v>
      </c>
      <c r="AI308" s="227">
        <v>0.5</v>
      </c>
      <c r="AJ308" s="227">
        <v>8.5</v>
      </c>
      <c r="AK308" s="227">
        <v>0.8</v>
      </c>
      <c r="AL308" s="227">
        <v>0.5</v>
      </c>
      <c r="AM308" s="227">
        <v>3</v>
      </c>
      <c r="AN308" s="227">
        <v>0.8</v>
      </c>
      <c r="AO308" s="227">
        <v>5.8</v>
      </c>
      <c r="AP308" s="227">
        <v>1</v>
      </c>
      <c r="AQ308" s="227">
        <v>1.1000000000000001</v>
      </c>
      <c r="AR308" s="227">
        <v>53</v>
      </c>
      <c r="AS308" s="227">
        <v>31.5</v>
      </c>
      <c r="AT308" s="227">
        <v>-0.5</v>
      </c>
      <c r="AU308" s="227">
        <v>27</v>
      </c>
      <c r="AV308" s="227">
        <v>5.8</v>
      </c>
      <c r="AW308" s="227">
        <v>12</v>
      </c>
      <c r="AX308" s="227">
        <v>39.9</v>
      </c>
      <c r="AY308" s="227">
        <v>29.5</v>
      </c>
      <c r="AZ308" s="227">
        <v>10</v>
      </c>
      <c r="BA308" s="227">
        <v>2.7</v>
      </c>
      <c r="BB308" s="227">
        <v>1.2</v>
      </c>
      <c r="BC308" s="227">
        <v>-0.1</v>
      </c>
      <c r="BD308" s="227">
        <v>1.5</v>
      </c>
      <c r="BE308" s="227">
        <v>7.2</v>
      </c>
      <c r="BF308" s="227">
        <v>1.6</v>
      </c>
      <c r="BG308" s="227">
        <v>-0.2</v>
      </c>
      <c r="BH308" s="227">
        <v>0.9</v>
      </c>
      <c r="BI308" s="227">
        <v>20.5</v>
      </c>
      <c r="BJ308" s="227">
        <v>0.1</v>
      </c>
      <c r="BK308" s="227">
        <v>0.8</v>
      </c>
      <c r="BL308" s="227">
        <v>9.4</v>
      </c>
      <c r="BM308" s="227">
        <v>1.5</v>
      </c>
      <c r="BN308" s="208"/>
      <c r="BO308" s="208"/>
      <c r="BP308" s="208"/>
      <c r="BQ308" s="208"/>
      <c r="BR308" s="208"/>
      <c r="BS308" s="208"/>
      <c r="BT308" s="208"/>
      <c r="BU308" s="208"/>
      <c r="BV308" s="208"/>
      <c r="BW308" s="209"/>
      <c r="BX308" s="209"/>
      <c r="BY308" s="209"/>
      <c r="BZ308" s="209"/>
      <c r="CA308" s="209"/>
      <c r="CB308" s="209"/>
      <c r="CC308" s="209"/>
      <c r="CD308" s="209"/>
      <c r="CE308" s="209"/>
      <c r="CF308" s="209"/>
      <c r="CG308" s="209"/>
      <c r="CH308" s="209"/>
      <c r="CI308" s="209"/>
      <c r="CJ308" s="209"/>
      <c r="CK308" s="209"/>
      <c r="CL308" s="209"/>
      <c r="CM308" s="209"/>
      <c r="CN308" s="209"/>
      <c r="CO308" s="209"/>
      <c r="CP308" s="209"/>
      <c r="CQ308" s="209"/>
      <c r="CR308" s="209"/>
      <c r="CS308" s="209"/>
      <c r="CT308" s="209"/>
      <c r="CU308" s="209"/>
      <c r="CV308" s="209"/>
    </row>
    <row r="309" spans="1:100" s="105" customForma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41"/>
      <c r="M309" s="251"/>
      <c r="N309" s="251"/>
      <c r="O309" s="251"/>
      <c r="P309" s="251"/>
      <c r="Q309" s="248"/>
      <c r="R309" s="251"/>
      <c r="S309" s="251"/>
      <c r="T309" s="251"/>
      <c r="U309" s="251"/>
      <c r="V309" s="251"/>
      <c r="W309" s="251"/>
      <c r="X309" s="251"/>
      <c r="Y309" s="251"/>
      <c r="Z309" s="226">
        <v>44530</v>
      </c>
      <c r="AA309" s="227">
        <v>88.8</v>
      </c>
      <c r="AB309" s="227">
        <v>68.5</v>
      </c>
      <c r="AC309" s="227">
        <v>9.5</v>
      </c>
      <c r="AD309" s="227">
        <v>13.1</v>
      </c>
      <c r="AE309" s="227">
        <v>6.4</v>
      </c>
      <c r="AF309" s="227">
        <v>3.4</v>
      </c>
      <c r="AG309" s="227">
        <v>3.5</v>
      </c>
      <c r="AH309" s="227">
        <v>1</v>
      </c>
      <c r="AI309" s="227">
        <v>0.6</v>
      </c>
      <c r="AJ309" s="227">
        <v>9.1999999999999993</v>
      </c>
      <c r="AK309" s="227">
        <v>1.1000000000000001</v>
      </c>
      <c r="AL309" s="227">
        <v>0.9</v>
      </c>
      <c r="AM309" s="227">
        <v>3.7</v>
      </c>
      <c r="AN309" s="227">
        <v>1</v>
      </c>
      <c r="AO309" s="227">
        <v>6.6</v>
      </c>
      <c r="AP309" s="227">
        <v>1.6</v>
      </c>
      <c r="AQ309" s="227">
        <v>1.8</v>
      </c>
      <c r="AR309" s="227">
        <v>53.1</v>
      </c>
      <c r="AS309" s="227">
        <v>29.6</v>
      </c>
      <c r="AT309" s="227">
        <v>0.1</v>
      </c>
      <c r="AU309" s="227">
        <v>24.6</v>
      </c>
      <c r="AV309" s="227">
        <v>6.3</v>
      </c>
      <c r="AW309" s="227">
        <v>13.2</v>
      </c>
      <c r="AX309" s="227">
        <v>31</v>
      </c>
      <c r="AY309" s="227">
        <v>26.5</v>
      </c>
      <c r="AZ309" s="227">
        <v>10.1</v>
      </c>
      <c r="BA309" s="227">
        <v>2.8</v>
      </c>
      <c r="BB309" s="227">
        <v>1.3</v>
      </c>
      <c r="BC309" s="227">
        <v>0.2</v>
      </c>
      <c r="BD309" s="227">
        <v>1.7</v>
      </c>
      <c r="BE309" s="227">
        <v>7.7</v>
      </c>
      <c r="BF309" s="227">
        <v>1.7</v>
      </c>
      <c r="BG309" s="227">
        <v>-0.3</v>
      </c>
      <c r="BH309" s="227">
        <v>1.5</v>
      </c>
      <c r="BI309" s="227">
        <v>19.7</v>
      </c>
      <c r="BJ309" s="227">
        <v>-0.2</v>
      </c>
      <c r="BK309" s="227">
        <v>2.4</v>
      </c>
      <c r="BL309" s="227">
        <v>10.9</v>
      </c>
      <c r="BM309" s="227">
        <v>1.3</v>
      </c>
      <c r="BN309" s="208"/>
      <c r="BO309" s="208"/>
      <c r="BP309" s="208"/>
      <c r="BQ309" s="208"/>
      <c r="BR309" s="208"/>
      <c r="BS309" s="208"/>
      <c r="BT309" s="208"/>
      <c r="BU309" s="208"/>
      <c r="BV309" s="208"/>
      <c r="BW309" s="209"/>
      <c r="BX309" s="209"/>
      <c r="BY309" s="209"/>
      <c r="BZ309" s="209"/>
      <c r="CA309" s="209"/>
      <c r="CB309" s="209"/>
      <c r="CC309" s="209"/>
      <c r="CD309" s="209"/>
      <c r="CE309" s="209"/>
      <c r="CF309" s="209"/>
      <c r="CG309" s="209"/>
      <c r="CH309" s="209"/>
      <c r="CI309" s="209"/>
      <c r="CJ309" s="209"/>
      <c r="CK309" s="209"/>
      <c r="CL309" s="209"/>
      <c r="CM309" s="209"/>
      <c r="CN309" s="209"/>
      <c r="CO309" s="209"/>
      <c r="CP309" s="209"/>
      <c r="CQ309" s="209"/>
      <c r="CR309" s="209"/>
      <c r="CS309" s="209"/>
      <c r="CT309" s="209"/>
      <c r="CU309" s="209"/>
      <c r="CV309" s="209"/>
    </row>
    <row r="310" spans="1:100" s="105" customForma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41"/>
      <c r="M310" s="251"/>
      <c r="N310" s="251"/>
      <c r="O310" s="251"/>
      <c r="P310" s="251"/>
      <c r="Q310" s="248"/>
      <c r="R310" s="251"/>
      <c r="S310" s="251"/>
      <c r="T310" s="251"/>
      <c r="U310" s="251"/>
      <c r="V310" s="251"/>
      <c r="W310" s="251"/>
      <c r="X310" s="251"/>
      <c r="Y310" s="251"/>
      <c r="Z310" s="226">
        <v>44561</v>
      </c>
      <c r="AA310" s="227">
        <v>66.8</v>
      </c>
      <c r="AB310" s="227">
        <v>45.6</v>
      </c>
      <c r="AC310" s="227">
        <v>-2.6</v>
      </c>
      <c r="AD310" s="227">
        <v>12.3</v>
      </c>
      <c r="AE310" s="227">
        <v>7.1</v>
      </c>
      <c r="AF310" s="227">
        <v>2.4</v>
      </c>
      <c r="AG310" s="227">
        <v>4.2</v>
      </c>
      <c r="AH310" s="227">
        <v>0.8</v>
      </c>
      <c r="AI310" s="227">
        <v>0.9</v>
      </c>
      <c r="AJ310" s="227">
        <v>8.8000000000000007</v>
      </c>
      <c r="AK310" s="227">
        <v>0.6</v>
      </c>
      <c r="AL310" s="227">
        <v>1.5</v>
      </c>
      <c r="AM310" s="227">
        <v>3.1</v>
      </c>
      <c r="AN310" s="227">
        <v>1.5</v>
      </c>
      <c r="AO310" s="227">
        <v>6.3</v>
      </c>
      <c r="AP310" s="227">
        <v>1.5</v>
      </c>
      <c r="AQ310" s="227">
        <v>1.5</v>
      </c>
      <c r="AR310" s="227">
        <v>36.4</v>
      </c>
      <c r="AS310" s="227">
        <v>23.8</v>
      </c>
      <c r="AT310" s="227">
        <v>0.1</v>
      </c>
      <c r="AU310" s="227">
        <v>18.399999999999999</v>
      </c>
      <c r="AV310" s="227">
        <v>5</v>
      </c>
      <c r="AW310" s="227">
        <v>11.1</v>
      </c>
      <c r="AX310" s="227">
        <v>21.4</v>
      </c>
      <c r="AY310" s="227">
        <v>20</v>
      </c>
      <c r="AZ310" s="227">
        <v>9.4</v>
      </c>
      <c r="BA310" s="227">
        <v>2.9</v>
      </c>
      <c r="BB310" s="227">
        <v>1.4</v>
      </c>
      <c r="BC310" s="227">
        <v>0.3</v>
      </c>
      <c r="BD310" s="227">
        <v>1.3</v>
      </c>
      <c r="BE310" s="227">
        <v>7.1</v>
      </c>
      <c r="BF310" s="227">
        <v>1.6</v>
      </c>
      <c r="BG310" s="227">
        <v>0.7</v>
      </c>
      <c r="BH310" s="227">
        <v>1.5</v>
      </c>
      <c r="BI310" s="227">
        <v>19.5</v>
      </c>
      <c r="BJ310" s="227">
        <v>-0.2</v>
      </c>
      <c r="BK310" s="227">
        <v>4.8</v>
      </c>
      <c r="BL310" s="227">
        <v>12.5</v>
      </c>
      <c r="BM310" s="227">
        <v>1.5</v>
      </c>
      <c r="BN310" s="208"/>
      <c r="BO310" s="208"/>
      <c r="BP310" s="208"/>
      <c r="BQ310" s="208"/>
      <c r="BR310" s="208"/>
      <c r="BS310" s="208"/>
      <c r="BT310" s="208"/>
      <c r="BU310" s="208"/>
      <c r="BV310" s="208"/>
      <c r="BW310" s="209"/>
      <c r="BX310" s="209"/>
      <c r="BY310" s="209"/>
      <c r="BZ310" s="209"/>
      <c r="CA310" s="209"/>
      <c r="CB310" s="209"/>
      <c r="CC310" s="209"/>
      <c r="CD310" s="209"/>
      <c r="CE310" s="209"/>
      <c r="CF310" s="209"/>
      <c r="CG310" s="209"/>
      <c r="CH310" s="209"/>
      <c r="CI310" s="209"/>
      <c r="CJ310" s="209"/>
      <c r="CK310" s="209"/>
      <c r="CL310" s="209"/>
      <c r="CM310" s="209"/>
      <c r="CN310" s="209"/>
      <c r="CO310" s="209"/>
      <c r="CP310" s="209"/>
      <c r="CQ310" s="209"/>
      <c r="CR310" s="209"/>
      <c r="CS310" s="209"/>
      <c r="CT310" s="209"/>
      <c r="CU310" s="209"/>
      <c r="CV310" s="209"/>
    </row>
    <row r="311" spans="1:100" s="105" customForma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41"/>
      <c r="M311" s="251"/>
      <c r="N311" s="251"/>
      <c r="O311" s="251"/>
      <c r="P311" s="251"/>
      <c r="Q311" s="248"/>
      <c r="R311" s="251"/>
      <c r="S311" s="251"/>
      <c r="T311" s="251"/>
      <c r="U311" s="251"/>
      <c r="V311" s="251"/>
      <c r="W311" s="251"/>
      <c r="X311" s="251"/>
      <c r="Y311" s="251"/>
      <c r="Z311" s="226">
        <v>44592</v>
      </c>
      <c r="AA311" s="227">
        <v>51.3</v>
      </c>
      <c r="AB311" s="227">
        <v>38.200000000000003</v>
      </c>
      <c r="AC311" s="227">
        <v>-6.2</v>
      </c>
      <c r="AD311" s="227">
        <v>11.1</v>
      </c>
      <c r="AE311" s="227">
        <v>7</v>
      </c>
      <c r="AF311" s="227">
        <v>0.4</v>
      </c>
      <c r="AG311" s="227">
        <v>4.5999999999999996</v>
      </c>
      <c r="AH311" s="227">
        <v>0.7</v>
      </c>
      <c r="AI311" s="227">
        <v>1</v>
      </c>
      <c r="AJ311" s="227">
        <v>8.4</v>
      </c>
      <c r="AK311" s="227">
        <v>1.1000000000000001</v>
      </c>
      <c r="AL311" s="227">
        <v>1.7</v>
      </c>
      <c r="AM311" s="227">
        <v>2.9</v>
      </c>
      <c r="AN311" s="227">
        <v>1.6</v>
      </c>
      <c r="AO311" s="227">
        <v>4.9000000000000004</v>
      </c>
      <c r="AP311" s="227">
        <v>1.9</v>
      </c>
      <c r="AQ311" s="227">
        <v>1.6</v>
      </c>
      <c r="AR311" s="227">
        <v>30.1</v>
      </c>
      <c r="AS311" s="227">
        <v>21</v>
      </c>
      <c r="AT311" s="227">
        <v>0</v>
      </c>
      <c r="AU311" s="227">
        <v>14.1</v>
      </c>
      <c r="AV311" s="227">
        <v>4.4000000000000004</v>
      </c>
      <c r="AW311" s="227">
        <v>8.9</v>
      </c>
      <c r="AX311" s="227">
        <v>14.7</v>
      </c>
      <c r="AY311" s="227">
        <v>19.8</v>
      </c>
      <c r="AZ311" s="227">
        <v>8.5</v>
      </c>
      <c r="BA311" s="227">
        <v>2.8</v>
      </c>
      <c r="BB311" s="227">
        <v>1.5</v>
      </c>
      <c r="BC311" s="227">
        <v>0.4</v>
      </c>
      <c r="BD311" s="227">
        <v>1.6</v>
      </c>
      <c r="BE311" s="227">
        <v>6.8</v>
      </c>
      <c r="BF311" s="227">
        <v>1.4</v>
      </c>
      <c r="BG311" s="227">
        <v>1</v>
      </c>
      <c r="BH311" s="227">
        <v>1.5</v>
      </c>
      <c r="BI311" s="227">
        <v>17.7</v>
      </c>
      <c r="BJ311" s="227">
        <v>-0.2</v>
      </c>
      <c r="BK311" s="227">
        <v>7.7</v>
      </c>
      <c r="BL311" s="227">
        <v>9.9</v>
      </c>
      <c r="BM311" s="227">
        <v>1.8</v>
      </c>
      <c r="BN311" s="208"/>
      <c r="BO311" s="208"/>
      <c r="BP311" s="208"/>
      <c r="BQ311" s="208"/>
      <c r="BR311" s="208"/>
      <c r="BS311" s="208"/>
      <c r="BT311" s="208"/>
      <c r="BU311" s="208"/>
      <c r="BV311" s="208"/>
      <c r="BW311" s="209"/>
      <c r="BX311" s="209"/>
      <c r="BY311" s="209"/>
      <c r="BZ311" s="209"/>
      <c r="CA311" s="209"/>
      <c r="CB311" s="209"/>
      <c r="CC311" s="209"/>
      <c r="CD311" s="209"/>
      <c r="CE311" s="209"/>
      <c r="CF311" s="209"/>
      <c r="CG311" s="209"/>
      <c r="CH311" s="209"/>
      <c r="CI311" s="209"/>
      <c r="CJ311" s="209"/>
      <c r="CK311" s="209"/>
      <c r="CL311" s="209"/>
      <c r="CM311" s="209"/>
      <c r="CN311" s="209"/>
      <c r="CO311" s="209"/>
      <c r="CP311" s="209"/>
      <c r="CQ311" s="209"/>
      <c r="CR311" s="209"/>
      <c r="CS311" s="209"/>
      <c r="CT311" s="209"/>
      <c r="CU311" s="209"/>
      <c r="CV311" s="209"/>
    </row>
    <row r="312" spans="1:100" s="105" customForma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41"/>
      <c r="M312" s="251"/>
      <c r="N312" s="251"/>
      <c r="O312" s="251"/>
      <c r="P312" s="251"/>
      <c r="Q312" s="248"/>
      <c r="R312" s="251"/>
      <c r="S312" s="251"/>
      <c r="T312" s="251"/>
      <c r="U312" s="251"/>
      <c r="V312" s="251"/>
      <c r="W312" s="251"/>
      <c r="X312" s="251"/>
      <c r="Y312" s="251"/>
      <c r="Z312" s="226">
        <v>44620</v>
      </c>
      <c r="AA312" s="227">
        <v>45.4</v>
      </c>
      <c r="AB312" s="227">
        <v>41.9</v>
      </c>
      <c r="AC312" s="227">
        <v>-6.9</v>
      </c>
      <c r="AD312" s="227">
        <v>12.3</v>
      </c>
      <c r="AE312" s="227">
        <v>6.8</v>
      </c>
      <c r="AF312" s="227">
        <v>-0.2</v>
      </c>
      <c r="AG312" s="227">
        <v>4.7</v>
      </c>
      <c r="AH312" s="227">
        <v>0.4</v>
      </c>
      <c r="AI312" s="227">
        <v>1</v>
      </c>
      <c r="AJ312" s="227">
        <v>8.1</v>
      </c>
      <c r="AK312" s="227">
        <v>1</v>
      </c>
      <c r="AL312" s="227">
        <v>1.5</v>
      </c>
      <c r="AM312" s="227">
        <v>2.7</v>
      </c>
      <c r="AN312" s="227">
        <v>1.9</v>
      </c>
      <c r="AO312" s="227">
        <v>3.1</v>
      </c>
      <c r="AP312" s="227">
        <v>1.7</v>
      </c>
      <c r="AQ312" s="227">
        <v>2.6</v>
      </c>
      <c r="AR312" s="227">
        <v>30.2</v>
      </c>
      <c r="AS312" s="227">
        <v>19.7</v>
      </c>
      <c r="AT312" s="227">
        <v>0.2</v>
      </c>
      <c r="AU312" s="227">
        <v>11.4</v>
      </c>
      <c r="AV312" s="227">
        <v>4.0999999999999996</v>
      </c>
      <c r="AW312" s="227">
        <v>8.1999999999999993</v>
      </c>
      <c r="AX312" s="227">
        <v>12.9</v>
      </c>
      <c r="AY312" s="227">
        <v>20.399999999999999</v>
      </c>
      <c r="AZ312" s="227">
        <v>8</v>
      </c>
      <c r="BA312" s="227">
        <v>2.5</v>
      </c>
      <c r="BB312" s="227">
        <v>1.3</v>
      </c>
      <c r="BC312" s="227">
        <v>0.7</v>
      </c>
      <c r="BD312" s="227">
        <v>1.8</v>
      </c>
      <c r="BE312" s="227">
        <v>7</v>
      </c>
      <c r="BF312" s="227">
        <v>1.6</v>
      </c>
      <c r="BG312" s="227">
        <v>0.9</v>
      </c>
      <c r="BH312" s="227">
        <v>2</v>
      </c>
      <c r="BI312" s="227">
        <v>17</v>
      </c>
      <c r="BJ312" s="227">
        <v>-0.6</v>
      </c>
      <c r="BK312" s="227">
        <v>8.5</v>
      </c>
      <c r="BL312" s="227">
        <v>10.4</v>
      </c>
      <c r="BM312" s="227">
        <v>1.5</v>
      </c>
      <c r="BN312" s="208"/>
      <c r="BO312" s="208"/>
      <c r="BP312" s="208"/>
      <c r="BQ312" s="208"/>
      <c r="BR312" s="208"/>
      <c r="BS312" s="208"/>
      <c r="BT312" s="208"/>
      <c r="BU312" s="208"/>
      <c r="BV312" s="208"/>
      <c r="BW312" s="209"/>
      <c r="BX312" s="209"/>
      <c r="BY312" s="209"/>
      <c r="BZ312" s="209"/>
      <c r="CA312" s="209"/>
      <c r="CB312" s="209"/>
      <c r="CC312" s="209"/>
      <c r="CD312" s="209"/>
      <c r="CE312" s="209"/>
      <c r="CF312" s="209"/>
      <c r="CG312" s="209"/>
      <c r="CH312" s="209"/>
      <c r="CI312" s="209"/>
      <c r="CJ312" s="209"/>
      <c r="CK312" s="209"/>
      <c r="CL312" s="209"/>
      <c r="CM312" s="209"/>
      <c r="CN312" s="209"/>
      <c r="CO312" s="209"/>
      <c r="CP312" s="209"/>
      <c r="CQ312" s="209"/>
      <c r="CR312" s="209"/>
      <c r="CS312" s="209"/>
      <c r="CT312" s="209"/>
      <c r="CU312" s="209"/>
      <c r="CV312" s="209"/>
    </row>
    <row r="313" spans="1:100" s="105" customForma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41"/>
      <c r="M313" s="251"/>
      <c r="N313" s="251"/>
      <c r="O313" s="251"/>
      <c r="P313" s="251"/>
      <c r="Q313" s="248"/>
      <c r="R313" s="251"/>
      <c r="S313" s="251"/>
      <c r="T313" s="251"/>
      <c r="U313" s="251"/>
      <c r="V313" s="251"/>
      <c r="W313" s="251"/>
      <c r="X313" s="251"/>
      <c r="Y313" s="251"/>
      <c r="Z313" s="226">
        <v>44651</v>
      </c>
      <c r="AA313" s="227">
        <v>53.9</v>
      </c>
      <c r="AB313" s="227">
        <v>47.4</v>
      </c>
      <c r="AC313" s="227">
        <v>-7.1</v>
      </c>
      <c r="AD313" s="227">
        <v>12.7</v>
      </c>
      <c r="AE313" s="227">
        <v>6.6</v>
      </c>
      <c r="AF313" s="227">
        <v>0.7</v>
      </c>
      <c r="AG313" s="227">
        <v>4.5</v>
      </c>
      <c r="AH313" s="227">
        <v>0.6</v>
      </c>
      <c r="AI313" s="227">
        <v>0.9</v>
      </c>
      <c r="AJ313" s="227">
        <v>6.5</v>
      </c>
      <c r="AK313" s="227">
        <v>0.4</v>
      </c>
      <c r="AL313" s="227">
        <v>1</v>
      </c>
      <c r="AM313" s="227">
        <v>2.9</v>
      </c>
      <c r="AN313" s="227">
        <v>1.6</v>
      </c>
      <c r="AO313" s="227">
        <v>0.7</v>
      </c>
      <c r="AP313" s="227">
        <v>1.5</v>
      </c>
      <c r="AQ313" s="227">
        <v>3.8</v>
      </c>
      <c r="AR313" s="227">
        <v>32.799999999999997</v>
      </c>
      <c r="AS313" s="227">
        <v>15.7</v>
      </c>
      <c r="AT313" s="227">
        <v>0.7</v>
      </c>
      <c r="AU313" s="227">
        <v>4.5</v>
      </c>
      <c r="AV313" s="227">
        <v>3.1</v>
      </c>
      <c r="AW313" s="227">
        <v>8.1999999999999993</v>
      </c>
      <c r="AX313" s="227">
        <v>9.4</v>
      </c>
      <c r="AY313" s="227">
        <v>18.3</v>
      </c>
      <c r="AZ313" s="227">
        <v>6.8</v>
      </c>
      <c r="BA313" s="227">
        <v>2.1</v>
      </c>
      <c r="BB313" s="227">
        <v>1.2</v>
      </c>
      <c r="BC313" s="227">
        <v>0.7</v>
      </c>
      <c r="BD313" s="227">
        <v>2</v>
      </c>
      <c r="BE313" s="227">
        <v>6.7</v>
      </c>
      <c r="BF313" s="227">
        <v>1</v>
      </c>
      <c r="BG313" s="227">
        <v>0.5</v>
      </c>
      <c r="BH313" s="227">
        <v>2.4</v>
      </c>
      <c r="BI313" s="227">
        <v>14.3</v>
      </c>
      <c r="BJ313" s="227">
        <v>-0.4</v>
      </c>
      <c r="BK313" s="227">
        <v>8.6999999999999993</v>
      </c>
      <c r="BL313" s="227">
        <v>16.3</v>
      </c>
      <c r="BM313" s="227">
        <v>1.5</v>
      </c>
      <c r="BN313" s="208"/>
      <c r="BO313" s="208"/>
      <c r="BP313" s="208"/>
      <c r="BQ313" s="208"/>
      <c r="BR313" s="208"/>
      <c r="BS313" s="208"/>
      <c r="BT313" s="208"/>
      <c r="BU313" s="208"/>
      <c r="BV313" s="208"/>
      <c r="BW313" s="209"/>
      <c r="BX313" s="209"/>
      <c r="BY313" s="209"/>
      <c r="BZ313" s="209"/>
      <c r="CA313" s="209"/>
      <c r="CB313" s="209"/>
      <c r="CC313" s="209"/>
      <c r="CD313" s="209"/>
      <c r="CE313" s="209"/>
      <c r="CF313" s="209"/>
      <c r="CG313" s="209"/>
      <c r="CH313" s="209"/>
      <c r="CI313" s="209"/>
      <c r="CJ313" s="209"/>
      <c r="CK313" s="209"/>
      <c r="CL313" s="209"/>
      <c r="CM313" s="209"/>
      <c r="CN313" s="209"/>
      <c r="CO313" s="209"/>
      <c r="CP313" s="209"/>
      <c r="CQ313" s="209"/>
      <c r="CR313" s="209"/>
      <c r="CS313" s="209"/>
      <c r="CT313" s="209"/>
      <c r="CU313" s="209"/>
      <c r="CV313" s="209"/>
    </row>
    <row r="314" spans="1:100" s="105" customForma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41"/>
      <c r="M314" s="251"/>
      <c r="N314" s="251"/>
      <c r="O314" s="251"/>
      <c r="P314" s="251"/>
      <c r="Q314" s="248"/>
      <c r="R314" s="251"/>
      <c r="S314" s="251"/>
      <c r="T314" s="251"/>
      <c r="U314" s="251"/>
      <c r="V314" s="251"/>
      <c r="W314" s="251"/>
      <c r="X314" s="251"/>
      <c r="Y314" s="251"/>
      <c r="Z314" s="226">
        <v>44681</v>
      </c>
      <c r="AA314" s="227">
        <v>53.4</v>
      </c>
      <c r="AB314" s="227">
        <v>48.5</v>
      </c>
      <c r="AC314" s="227">
        <v>-5.5</v>
      </c>
      <c r="AD314" s="227">
        <v>14.2</v>
      </c>
      <c r="AE314" s="227">
        <v>6.4</v>
      </c>
      <c r="AF314" s="227">
        <v>2.6</v>
      </c>
      <c r="AG314" s="227">
        <v>4.2</v>
      </c>
      <c r="AH314" s="227">
        <v>1</v>
      </c>
      <c r="AI314" s="227">
        <v>0.9</v>
      </c>
      <c r="AJ314" s="227">
        <v>6</v>
      </c>
      <c r="AK314" s="227">
        <v>0.4</v>
      </c>
      <c r="AL314" s="227">
        <v>0.4</v>
      </c>
      <c r="AM314" s="227">
        <v>2.9</v>
      </c>
      <c r="AN314" s="227">
        <v>1.5</v>
      </c>
      <c r="AO314" s="227">
        <v>0.8</v>
      </c>
      <c r="AP314" s="227">
        <v>1.4</v>
      </c>
      <c r="AQ314" s="227">
        <v>3.3</v>
      </c>
      <c r="AR314" s="227">
        <v>38.700000000000003</v>
      </c>
      <c r="AS314" s="227">
        <v>14.9</v>
      </c>
      <c r="AT314" s="227">
        <v>0.6</v>
      </c>
      <c r="AU314" s="227">
        <v>3.8</v>
      </c>
      <c r="AV314" s="227">
        <v>2.8</v>
      </c>
      <c r="AW314" s="227">
        <v>6.6</v>
      </c>
      <c r="AX314" s="227">
        <v>5.6</v>
      </c>
      <c r="AY314" s="227">
        <v>16.8</v>
      </c>
      <c r="AZ314" s="227">
        <v>5.8</v>
      </c>
      <c r="BA314" s="227">
        <v>1.6</v>
      </c>
      <c r="BB314" s="227">
        <v>1.2</v>
      </c>
      <c r="BC314" s="227">
        <v>0.7</v>
      </c>
      <c r="BD314" s="227">
        <v>1.8</v>
      </c>
      <c r="BE314" s="227">
        <v>6.4</v>
      </c>
      <c r="BF314" s="227">
        <v>0.3</v>
      </c>
      <c r="BG314" s="227">
        <v>0.7</v>
      </c>
      <c r="BH314" s="227">
        <v>2</v>
      </c>
      <c r="BI314" s="227">
        <v>14</v>
      </c>
      <c r="BJ314" s="227">
        <v>-0.6</v>
      </c>
      <c r="BK314" s="227">
        <v>9.3000000000000007</v>
      </c>
      <c r="BL314" s="227">
        <v>20.7</v>
      </c>
      <c r="BM314" s="227">
        <v>1.5</v>
      </c>
      <c r="BN314" s="208"/>
      <c r="BO314" s="208"/>
      <c r="BP314" s="208"/>
      <c r="BQ314" s="208"/>
      <c r="BR314" s="208"/>
      <c r="BS314" s="208"/>
      <c r="BT314" s="208"/>
      <c r="BU314" s="208"/>
      <c r="BV314" s="208"/>
      <c r="BW314" s="209"/>
      <c r="BX314" s="209"/>
      <c r="BY314" s="209"/>
      <c r="BZ314" s="209"/>
      <c r="CA314" s="209"/>
      <c r="CB314" s="209"/>
      <c r="CC314" s="209"/>
      <c r="CD314" s="209"/>
      <c r="CE314" s="209"/>
      <c r="CF314" s="209"/>
      <c r="CG314" s="209"/>
      <c r="CH314" s="209"/>
      <c r="CI314" s="209"/>
      <c r="CJ314" s="209"/>
      <c r="CK314" s="209"/>
      <c r="CL314" s="209"/>
      <c r="CM314" s="209"/>
      <c r="CN314" s="209"/>
      <c r="CO314" s="209"/>
      <c r="CP314" s="209"/>
      <c r="CQ314" s="209"/>
      <c r="CR314" s="209"/>
      <c r="CS314" s="209"/>
      <c r="CT314" s="209"/>
      <c r="CU314" s="209"/>
      <c r="CV314" s="209"/>
    </row>
    <row r="315" spans="1:100" s="105" customForma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41"/>
      <c r="M315" s="251"/>
      <c r="N315" s="251"/>
      <c r="O315" s="251"/>
      <c r="P315" s="251"/>
      <c r="Q315" s="248"/>
      <c r="R315" s="251"/>
      <c r="S315" s="251"/>
      <c r="T315" s="251"/>
      <c r="U315" s="251"/>
      <c r="V315" s="251"/>
      <c r="W315" s="251"/>
      <c r="X315" s="251"/>
      <c r="Y315" s="251"/>
      <c r="Z315" s="226">
        <v>44712</v>
      </c>
      <c r="AA315" s="227">
        <v>37.200000000000003</v>
      </c>
      <c r="AB315" s="227">
        <v>47.8</v>
      </c>
      <c r="AC315" s="227">
        <v>-11.8</v>
      </c>
      <c r="AD315" s="227">
        <v>12.1</v>
      </c>
      <c r="AE315" s="227">
        <v>6.1</v>
      </c>
      <c r="AF315" s="227">
        <v>3.7</v>
      </c>
      <c r="AG315" s="227">
        <v>4.0999999999999996</v>
      </c>
      <c r="AH315" s="227">
        <v>0.9</v>
      </c>
      <c r="AI315" s="227">
        <v>0.8</v>
      </c>
      <c r="AJ315" s="227">
        <v>5.5</v>
      </c>
      <c r="AK315" s="227">
        <v>0.9</v>
      </c>
      <c r="AL315" s="227">
        <v>0.7</v>
      </c>
      <c r="AM315" s="227">
        <v>2.8</v>
      </c>
      <c r="AN315" s="227">
        <v>2</v>
      </c>
      <c r="AO315" s="227">
        <v>0.5</v>
      </c>
      <c r="AP315" s="227">
        <v>0.7</v>
      </c>
      <c r="AQ315" s="227">
        <v>2.8</v>
      </c>
      <c r="AR315" s="227">
        <v>34</v>
      </c>
      <c r="AS315" s="227">
        <v>13.6</v>
      </c>
      <c r="AT315" s="227">
        <v>0.5</v>
      </c>
      <c r="AU315" s="227">
        <v>5.7</v>
      </c>
      <c r="AV315" s="227">
        <v>2.5</v>
      </c>
      <c r="AW315" s="227">
        <v>4.7</v>
      </c>
      <c r="AX315" s="227">
        <v>-1.3</v>
      </c>
      <c r="AY315" s="227">
        <v>10.4</v>
      </c>
      <c r="AZ315" s="227">
        <v>4.2</v>
      </c>
      <c r="BA315" s="227">
        <v>1.5</v>
      </c>
      <c r="BB315" s="227">
        <v>1</v>
      </c>
      <c r="BC315" s="227">
        <v>0.6</v>
      </c>
      <c r="BD315" s="227">
        <v>1.7</v>
      </c>
      <c r="BE315" s="227">
        <v>5.4</v>
      </c>
      <c r="BF315" s="227">
        <v>0.6</v>
      </c>
      <c r="BG315" s="227">
        <v>0.8</v>
      </c>
      <c r="BH315" s="227">
        <v>2</v>
      </c>
      <c r="BI315" s="227">
        <v>8.3000000000000007</v>
      </c>
      <c r="BJ315" s="227">
        <v>1.1000000000000001</v>
      </c>
      <c r="BK315" s="227">
        <v>9.6999999999999993</v>
      </c>
      <c r="BL315" s="227">
        <v>22</v>
      </c>
      <c r="BM315" s="227">
        <v>1.4</v>
      </c>
      <c r="BN315" s="208"/>
      <c r="BO315" s="208"/>
      <c r="BP315" s="208"/>
      <c r="BQ315" s="208"/>
      <c r="BR315" s="208"/>
      <c r="BS315" s="208"/>
      <c r="BT315" s="208"/>
      <c r="BU315" s="208"/>
      <c r="BV315" s="208"/>
      <c r="BW315" s="209"/>
      <c r="BX315" s="209"/>
      <c r="BY315" s="209"/>
      <c r="BZ315" s="209"/>
      <c r="CA315" s="209"/>
      <c r="CB315" s="209"/>
      <c r="CC315" s="209"/>
      <c r="CD315" s="209"/>
      <c r="CE315" s="209"/>
      <c r="CF315" s="209"/>
      <c r="CG315" s="209"/>
      <c r="CH315" s="209"/>
      <c r="CI315" s="209"/>
      <c r="CJ315" s="209"/>
      <c r="CK315" s="209"/>
      <c r="CL315" s="209"/>
      <c r="CM315" s="209"/>
      <c r="CN315" s="209"/>
      <c r="CO315" s="209"/>
      <c r="CP315" s="209"/>
      <c r="CQ315" s="209"/>
      <c r="CR315" s="209"/>
      <c r="CS315" s="209"/>
      <c r="CT315" s="209"/>
      <c r="CU315" s="209"/>
      <c r="CV315" s="209"/>
    </row>
    <row r="316" spans="1:100" s="105" customForma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41"/>
      <c r="M316" s="251"/>
      <c r="N316" s="251"/>
      <c r="O316" s="251"/>
      <c r="P316" s="251"/>
      <c r="Q316" s="248"/>
      <c r="R316" s="251"/>
      <c r="S316" s="251"/>
      <c r="T316" s="251"/>
      <c r="U316" s="251"/>
      <c r="V316" s="251"/>
      <c r="W316" s="251"/>
      <c r="X316" s="251"/>
      <c r="Y316" s="251"/>
      <c r="Z316" s="226">
        <v>44742</v>
      </c>
      <c r="AA316" s="227">
        <v>31.4</v>
      </c>
      <c r="AB316" s="227">
        <v>54.4</v>
      </c>
      <c r="AC316" s="227">
        <v>-17.899999999999999</v>
      </c>
      <c r="AD316" s="227">
        <v>9.5</v>
      </c>
      <c r="AE316" s="227">
        <v>6.2</v>
      </c>
      <c r="AF316" s="227">
        <v>5.6</v>
      </c>
      <c r="AG316" s="227">
        <v>4.4000000000000004</v>
      </c>
      <c r="AH316" s="227">
        <v>0.9</v>
      </c>
      <c r="AI316" s="227">
        <v>0.5</v>
      </c>
      <c r="AJ316" s="227">
        <v>5.8</v>
      </c>
      <c r="AK316" s="227">
        <v>1.7</v>
      </c>
      <c r="AL316" s="227">
        <v>1.5</v>
      </c>
      <c r="AM316" s="227">
        <v>2.6</v>
      </c>
      <c r="AN316" s="227">
        <v>2.6</v>
      </c>
      <c r="AO316" s="227">
        <v>0.5</v>
      </c>
      <c r="AP316" s="227">
        <v>0.9</v>
      </c>
      <c r="AQ316" s="227">
        <v>3.4</v>
      </c>
      <c r="AR316" s="227">
        <v>34.700000000000003</v>
      </c>
      <c r="AS316" s="227">
        <v>13.8</v>
      </c>
      <c r="AT316" s="227">
        <v>0.7</v>
      </c>
      <c r="AU316" s="227">
        <v>8.8000000000000007</v>
      </c>
      <c r="AV316" s="227">
        <v>2.4</v>
      </c>
      <c r="AW316" s="227">
        <v>3.1</v>
      </c>
      <c r="AX316" s="227">
        <v>-3.7</v>
      </c>
      <c r="AY316" s="227">
        <v>8.1999999999999993</v>
      </c>
      <c r="AZ316" s="227">
        <v>2.9</v>
      </c>
      <c r="BA316" s="227">
        <v>1.2</v>
      </c>
      <c r="BB316" s="227">
        <v>1</v>
      </c>
      <c r="BC316" s="227">
        <v>0.3</v>
      </c>
      <c r="BD316" s="227">
        <v>1.8</v>
      </c>
      <c r="BE316" s="227">
        <v>5</v>
      </c>
      <c r="BF316" s="227">
        <v>0.7</v>
      </c>
      <c r="BG316" s="227">
        <v>1.6</v>
      </c>
      <c r="BH316" s="227">
        <v>2.6</v>
      </c>
      <c r="BI316" s="227">
        <v>7.5</v>
      </c>
      <c r="BJ316" s="227">
        <v>2</v>
      </c>
      <c r="BK316" s="227">
        <v>9.6</v>
      </c>
      <c r="BL316" s="227">
        <v>21.8</v>
      </c>
      <c r="BM316" s="227">
        <v>1.1000000000000001</v>
      </c>
      <c r="BN316" s="208"/>
      <c r="BO316" s="208"/>
      <c r="BP316" s="208"/>
      <c r="BQ316" s="208"/>
      <c r="BR316" s="208"/>
      <c r="BS316" s="208"/>
      <c r="BT316" s="208"/>
      <c r="BU316" s="208"/>
      <c r="BV316" s="208"/>
      <c r="BW316" s="209"/>
      <c r="BX316" s="209"/>
      <c r="BY316" s="209"/>
      <c r="BZ316" s="209"/>
      <c r="CA316" s="209"/>
      <c r="CB316" s="209"/>
      <c r="CC316" s="209"/>
      <c r="CD316" s="209"/>
      <c r="CE316" s="209"/>
      <c r="CF316" s="209"/>
      <c r="CG316" s="209"/>
      <c r="CH316" s="209"/>
      <c r="CI316" s="209"/>
      <c r="CJ316" s="209"/>
      <c r="CK316" s="209"/>
      <c r="CL316" s="209"/>
      <c r="CM316" s="209"/>
      <c r="CN316" s="209"/>
      <c r="CO316" s="209"/>
      <c r="CP316" s="209"/>
      <c r="CQ316" s="209"/>
      <c r="CR316" s="209"/>
      <c r="CS316" s="209"/>
      <c r="CT316" s="209"/>
      <c r="CU316" s="209"/>
      <c r="CV316" s="209"/>
    </row>
    <row r="317" spans="1:100" s="105" customForma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41"/>
      <c r="M317" s="251"/>
      <c r="N317" s="251"/>
      <c r="O317" s="251"/>
      <c r="P317" s="251"/>
      <c r="Q317" s="248"/>
      <c r="R317" s="251"/>
      <c r="S317" s="251"/>
      <c r="T317" s="251"/>
      <c r="U317" s="251"/>
      <c r="V317" s="251"/>
      <c r="W317" s="251"/>
      <c r="X317" s="251"/>
      <c r="Y317" s="251"/>
      <c r="Z317" s="226">
        <v>44773</v>
      </c>
      <c r="AA317" s="227">
        <v>20.7</v>
      </c>
      <c r="AB317" s="227">
        <v>43.9</v>
      </c>
      <c r="AC317" s="227">
        <v>-25.6</v>
      </c>
      <c r="AD317" s="227">
        <v>6.5</v>
      </c>
      <c r="AE317" s="227">
        <v>6.8</v>
      </c>
      <c r="AF317" s="227">
        <v>6.8</v>
      </c>
      <c r="AG317" s="227">
        <v>4.2</v>
      </c>
      <c r="AH317" s="227">
        <v>0.6</v>
      </c>
      <c r="AI317" s="227">
        <v>0.5</v>
      </c>
      <c r="AJ317" s="227">
        <v>4.5</v>
      </c>
      <c r="AK317" s="227">
        <v>1.7</v>
      </c>
      <c r="AL317" s="227">
        <v>1.4</v>
      </c>
      <c r="AM317" s="227">
        <v>2</v>
      </c>
      <c r="AN317" s="227">
        <v>2</v>
      </c>
      <c r="AO317" s="227">
        <v>0.8</v>
      </c>
      <c r="AP317" s="227">
        <v>0.9</v>
      </c>
      <c r="AQ317" s="227">
        <v>2.4</v>
      </c>
      <c r="AR317" s="227">
        <v>28.6</v>
      </c>
      <c r="AS317" s="227">
        <v>10.6</v>
      </c>
      <c r="AT317" s="227">
        <v>0.7</v>
      </c>
      <c r="AU317" s="227">
        <v>5.4</v>
      </c>
      <c r="AV317" s="227">
        <v>1.6</v>
      </c>
      <c r="AW317" s="227">
        <v>2.4</v>
      </c>
      <c r="AX317" s="227">
        <v>-9.5</v>
      </c>
      <c r="AY317" s="227">
        <v>1.9</v>
      </c>
      <c r="AZ317" s="227">
        <v>1.6</v>
      </c>
      <c r="BA317" s="227">
        <v>0.9</v>
      </c>
      <c r="BB317" s="227">
        <v>0.7</v>
      </c>
      <c r="BC317" s="227">
        <v>0.3</v>
      </c>
      <c r="BD317" s="227">
        <v>1.5</v>
      </c>
      <c r="BE317" s="227">
        <v>4.0999999999999996</v>
      </c>
      <c r="BF317" s="227">
        <v>0</v>
      </c>
      <c r="BG317" s="227">
        <v>1.6</v>
      </c>
      <c r="BH317" s="227">
        <v>2.2000000000000002</v>
      </c>
      <c r="BI317" s="227">
        <v>-0.9</v>
      </c>
      <c r="BJ317" s="227">
        <v>2.4</v>
      </c>
      <c r="BK317" s="227">
        <v>8.4</v>
      </c>
      <c r="BL317" s="227">
        <v>20.7</v>
      </c>
      <c r="BM317" s="227">
        <v>1.1000000000000001</v>
      </c>
      <c r="BN317" s="208"/>
      <c r="BO317" s="208"/>
      <c r="BP317" s="208"/>
      <c r="BQ317" s="208"/>
      <c r="BR317" s="208"/>
      <c r="BS317" s="208"/>
      <c r="BT317" s="208"/>
      <c r="BU317" s="208"/>
      <c r="BV317" s="208"/>
      <c r="BW317" s="209"/>
      <c r="BX317" s="209"/>
      <c r="BY317" s="209"/>
      <c r="BZ317" s="209"/>
      <c r="CA317" s="209"/>
      <c r="CB317" s="209"/>
      <c r="CC317" s="209"/>
      <c r="CD317" s="209"/>
      <c r="CE317" s="209"/>
      <c r="CF317" s="209"/>
      <c r="CG317" s="209"/>
      <c r="CH317" s="209"/>
      <c r="CI317" s="209"/>
      <c r="CJ317" s="209"/>
      <c r="CK317" s="209"/>
      <c r="CL317" s="209"/>
      <c r="CM317" s="209"/>
      <c r="CN317" s="209"/>
      <c r="CO317" s="209"/>
      <c r="CP317" s="209"/>
      <c r="CQ317" s="209"/>
      <c r="CR317" s="209"/>
      <c r="CS317" s="209"/>
      <c r="CT317" s="209"/>
      <c r="CU317" s="209"/>
      <c r="CV317" s="209"/>
    </row>
    <row r="318" spans="1:100" s="105" customForma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41"/>
      <c r="M318" s="251"/>
      <c r="N318" s="251"/>
      <c r="O318" s="251"/>
      <c r="P318" s="251"/>
      <c r="Q318" s="248"/>
      <c r="R318" s="251"/>
      <c r="S318" s="251"/>
      <c r="T318" s="251"/>
      <c r="U318" s="251"/>
      <c r="V318" s="251"/>
      <c r="W318" s="251"/>
      <c r="X318" s="251"/>
      <c r="Y318" s="251"/>
      <c r="Z318" s="226">
        <v>44804</v>
      </c>
      <c r="AA318" s="227">
        <v>8.6</v>
      </c>
      <c r="AB318" s="227">
        <v>35</v>
      </c>
      <c r="AC318" s="227">
        <v>-29.5</v>
      </c>
      <c r="AD318" s="227">
        <v>4.5999999999999996</v>
      </c>
      <c r="AE318" s="227">
        <v>6.3</v>
      </c>
      <c r="AF318" s="227">
        <v>6.5</v>
      </c>
      <c r="AG318" s="227">
        <v>3.7</v>
      </c>
      <c r="AH318" s="227">
        <v>1.2</v>
      </c>
      <c r="AI318" s="227">
        <v>0.5</v>
      </c>
      <c r="AJ318" s="227">
        <v>2.5</v>
      </c>
      <c r="AK318" s="227">
        <v>1.9</v>
      </c>
      <c r="AL318" s="227">
        <v>1.8</v>
      </c>
      <c r="AM318" s="227">
        <v>1.6</v>
      </c>
      <c r="AN318" s="227">
        <v>1.8</v>
      </c>
      <c r="AO318" s="227">
        <v>0.7</v>
      </c>
      <c r="AP318" s="227">
        <v>0.8</v>
      </c>
      <c r="AQ318" s="227">
        <v>2.9</v>
      </c>
      <c r="AR318" s="227">
        <v>21.3</v>
      </c>
      <c r="AS318" s="227">
        <v>4.5</v>
      </c>
      <c r="AT318" s="227">
        <v>0.4</v>
      </c>
      <c r="AU318" s="227">
        <v>2.2000000000000002</v>
      </c>
      <c r="AV318" s="227">
        <v>0.5</v>
      </c>
      <c r="AW318" s="227">
        <v>1.4</v>
      </c>
      <c r="AX318" s="227">
        <v>-15.1</v>
      </c>
      <c r="AY318" s="227">
        <v>-1.5</v>
      </c>
      <c r="AZ318" s="227">
        <v>-0.2</v>
      </c>
      <c r="BA318" s="227">
        <v>0.6</v>
      </c>
      <c r="BB318" s="227">
        <v>0.2</v>
      </c>
      <c r="BC318" s="227">
        <v>0</v>
      </c>
      <c r="BD318" s="227">
        <v>1.2</v>
      </c>
      <c r="BE318" s="227">
        <v>3.5</v>
      </c>
      <c r="BF318" s="227">
        <v>-0.4</v>
      </c>
      <c r="BG318" s="227">
        <v>1.8</v>
      </c>
      <c r="BH318" s="227">
        <v>2.1</v>
      </c>
      <c r="BI318" s="227">
        <v>-3.9</v>
      </c>
      <c r="BJ318" s="227">
        <v>3.1</v>
      </c>
      <c r="BK318" s="227">
        <v>9.1999999999999993</v>
      </c>
      <c r="BL318" s="227">
        <v>18.600000000000001</v>
      </c>
      <c r="BM318" s="227">
        <v>1.2</v>
      </c>
      <c r="BN318" s="208"/>
      <c r="BO318" s="208"/>
      <c r="BP318" s="208"/>
      <c r="BQ318" s="208"/>
      <c r="BR318" s="208"/>
      <c r="BS318" s="208"/>
      <c r="BT318" s="208"/>
      <c r="BU318" s="208"/>
      <c r="BV318" s="208"/>
      <c r="BW318" s="209"/>
      <c r="BX318" s="209"/>
      <c r="BY318" s="209"/>
      <c r="BZ318" s="209"/>
      <c r="CA318" s="209"/>
      <c r="CB318" s="209"/>
      <c r="CC318" s="209"/>
      <c r="CD318" s="209"/>
      <c r="CE318" s="209"/>
      <c r="CF318" s="209"/>
      <c r="CG318" s="209"/>
      <c r="CH318" s="209"/>
      <c r="CI318" s="209"/>
      <c r="CJ318" s="209"/>
      <c r="CK318" s="209"/>
      <c r="CL318" s="209"/>
      <c r="CM318" s="209"/>
      <c r="CN318" s="209"/>
      <c r="CO318" s="209"/>
      <c r="CP318" s="209"/>
      <c r="CQ318" s="209"/>
      <c r="CR318" s="209"/>
      <c r="CS318" s="209"/>
      <c r="CT318" s="209"/>
      <c r="CU318" s="209"/>
      <c r="CV318" s="209"/>
    </row>
    <row r="319" spans="1:100" s="105" customForma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41"/>
      <c r="M319" s="251"/>
      <c r="N319" s="251"/>
      <c r="O319" s="251"/>
      <c r="P319" s="251"/>
      <c r="Q319" s="248"/>
      <c r="R319" s="251"/>
      <c r="S319" s="251"/>
      <c r="T319" s="251"/>
      <c r="U319" s="251"/>
      <c r="V319" s="251"/>
      <c r="W319" s="251"/>
      <c r="X319" s="251"/>
      <c r="Y319" s="251"/>
      <c r="Z319" s="226">
        <v>44834</v>
      </c>
      <c r="AA319" s="227">
        <v>-2.7</v>
      </c>
      <c r="AB319" s="227">
        <v>31.1</v>
      </c>
      <c r="AC319" s="227">
        <v>-25.1</v>
      </c>
      <c r="AD319" s="227">
        <v>3.9</v>
      </c>
      <c r="AE319" s="227">
        <v>6.1</v>
      </c>
      <c r="AF319" s="227">
        <v>7.4</v>
      </c>
      <c r="AG319" s="227">
        <v>3.2</v>
      </c>
      <c r="AH319" s="227">
        <v>1.2</v>
      </c>
      <c r="AI319" s="227">
        <v>0.5</v>
      </c>
      <c r="AJ319" s="227">
        <v>1.4</v>
      </c>
      <c r="AK319" s="227">
        <v>1.8</v>
      </c>
      <c r="AL319" s="227">
        <v>2.2999999999999998</v>
      </c>
      <c r="AM319" s="227">
        <v>1.2</v>
      </c>
      <c r="AN319" s="227">
        <v>1.5</v>
      </c>
      <c r="AO319" s="227">
        <v>0</v>
      </c>
      <c r="AP319" s="227">
        <v>0.8</v>
      </c>
      <c r="AQ319" s="227">
        <v>3</v>
      </c>
      <c r="AR319" s="227">
        <v>17.2</v>
      </c>
      <c r="AS319" s="227">
        <v>1</v>
      </c>
      <c r="AT319" s="227">
        <v>0.4</v>
      </c>
      <c r="AU319" s="227">
        <v>3.1</v>
      </c>
      <c r="AV319" s="227">
        <v>0.1</v>
      </c>
      <c r="AW319" s="227">
        <v>-1.8</v>
      </c>
      <c r="AX319" s="227">
        <v>-18</v>
      </c>
      <c r="AY319" s="227">
        <v>-4.4000000000000004</v>
      </c>
      <c r="AZ319" s="227">
        <v>-1.3</v>
      </c>
      <c r="BA319" s="227">
        <v>0.4</v>
      </c>
      <c r="BB319" s="227">
        <v>0.3</v>
      </c>
      <c r="BC319" s="227">
        <v>-0.2</v>
      </c>
      <c r="BD319" s="227">
        <v>0.9</v>
      </c>
      <c r="BE319" s="227">
        <v>3.1</v>
      </c>
      <c r="BF319" s="227">
        <v>-0.2</v>
      </c>
      <c r="BG319" s="227">
        <v>2</v>
      </c>
      <c r="BH319" s="227">
        <v>2.2999999999999998</v>
      </c>
      <c r="BI319" s="227">
        <v>-5.8</v>
      </c>
      <c r="BJ319" s="227">
        <v>3.1</v>
      </c>
      <c r="BK319" s="227">
        <v>10.1</v>
      </c>
      <c r="BL319" s="227">
        <v>16.399999999999999</v>
      </c>
      <c r="BM319" s="227">
        <v>1.2</v>
      </c>
      <c r="BN319" s="208"/>
      <c r="BO319" s="208"/>
      <c r="BP319" s="208"/>
      <c r="BQ319" s="208"/>
      <c r="BR319" s="208"/>
      <c r="BS319" s="208"/>
      <c r="BT319" s="208"/>
      <c r="BU319" s="208"/>
      <c r="BV319" s="208"/>
      <c r="BW319" s="209"/>
      <c r="BX319" s="209"/>
      <c r="BY319" s="209"/>
      <c r="BZ319" s="209"/>
      <c r="CA319" s="209"/>
      <c r="CB319" s="209"/>
      <c r="CC319" s="209"/>
      <c r="CD319" s="209"/>
      <c r="CE319" s="209"/>
      <c r="CF319" s="209"/>
      <c r="CG319" s="209"/>
      <c r="CH319" s="209"/>
      <c r="CI319" s="209"/>
      <c r="CJ319" s="209"/>
      <c r="CK319" s="209"/>
      <c r="CL319" s="209"/>
      <c r="CM319" s="209"/>
      <c r="CN319" s="209"/>
      <c r="CO319" s="209"/>
      <c r="CP319" s="209"/>
      <c r="CQ319" s="209"/>
      <c r="CR319" s="209"/>
      <c r="CS319" s="209"/>
      <c r="CT319" s="209"/>
      <c r="CU319" s="209"/>
      <c r="CV319" s="209"/>
    </row>
    <row r="320" spans="1:100" s="105" customForma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41"/>
      <c r="M320" s="251"/>
      <c r="N320" s="251"/>
      <c r="O320" s="251"/>
      <c r="P320" s="251"/>
      <c r="Q320" s="248"/>
      <c r="R320" s="251"/>
      <c r="S320" s="251"/>
      <c r="T320" s="251"/>
      <c r="U320" s="251"/>
      <c r="V320" s="251"/>
      <c r="W320" s="251"/>
      <c r="X320" s="251"/>
      <c r="Y320" s="251"/>
      <c r="Z320" s="226">
        <v>44865</v>
      </c>
      <c r="AA320" s="227">
        <v>-16.5</v>
      </c>
      <c r="AB320" s="227">
        <v>21</v>
      </c>
      <c r="AC320" s="227">
        <v>-18.899999999999999</v>
      </c>
      <c r="AD320" s="227">
        <v>4.4000000000000004</v>
      </c>
      <c r="AE320" s="227">
        <v>4.9000000000000004</v>
      </c>
      <c r="AF320" s="227">
        <v>8.6999999999999993</v>
      </c>
      <c r="AG320" s="227">
        <v>3.2</v>
      </c>
      <c r="AH320" s="227">
        <v>1.5</v>
      </c>
      <c r="AI320" s="227">
        <v>0.5</v>
      </c>
      <c r="AJ320" s="227">
        <v>-0.2</v>
      </c>
      <c r="AK320" s="227">
        <v>1.7</v>
      </c>
      <c r="AL320" s="227">
        <v>2.9</v>
      </c>
      <c r="AM320" s="227">
        <v>0.3</v>
      </c>
      <c r="AN320" s="227">
        <v>1.6</v>
      </c>
      <c r="AO320" s="227">
        <v>-0.5</v>
      </c>
      <c r="AP320" s="227">
        <v>0.8</v>
      </c>
      <c r="AQ320" s="227">
        <v>3.9</v>
      </c>
      <c r="AR320" s="227">
        <v>8.6</v>
      </c>
      <c r="AS320" s="227">
        <v>-4.4000000000000004</v>
      </c>
      <c r="AT320" s="227">
        <v>0.1</v>
      </c>
      <c r="AU320" s="227">
        <v>-1.1000000000000001</v>
      </c>
      <c r="AV320" s="227">
        <v>-1.3</v>
      </c>
      <c r="AW320" s="227">
        <v>-7.6</v>
      </c>
      <c r="AX320" s="227">
        <v>-21.1</v>
      </c>
      <c r="AY320" s="227">
        <v>-7.8</v>
      </c>
      <c r="AZ320" s="227">
        <v>-2.2999999999999998</v>
      </c>
      <c r="BA320" s="227">
        <v>0.1</v>
      </c>
      <c r="BB320" s="227">
        <v>0.1</v>
      </c>
      <c r="BC320" s="227">
        <v>-0.3</v>
      </c>
      <c r="BD320" s="227">
        <v>1</v>
      </c>
      <c r="BE320" s="227">
        <v>2.5</v>
      </c>
      <c r="BF320" s="227">
        <v>0.6</v>
      </c>
      <c r="BG320" s="227">
        <v>2.4</v>
      </c>
      <c r="BH320" s="227">
        <v>2.8</v>
      </c>
      <c r="BI320" s="227">
        <v>-7.4</v>
      </c>
      <c r="BJ320" s="227">
        <v>4.3</v>
      </c>
      <c r="BK320" s="227">
        <v>9.1</v>
      </c>
      <c r="BL320" s="227">
        <v>15.3</v>
      </c>
      <c r="BM320" s="227">
        <v>1</v>
      </c>
      <c r="BN320" s="208"/>
      <c r="BO320" s="208"/>
      <c r="BP320" s="208"/>
      <c r="BQ320" s="208"/>
      <c r="BR320" s="208"/>
      <c r="BS320" s="208"/>
      <c r="BT320" s="208"/>
      <c r="BU320" s="208"/>
      <c r="BV320" s="208"/>
      <c r="BW320" s="209"/>
      <c r="BX320" s="209"/>
      <c r="BY320" s="209"/>
      <c r="BZ320" s="209"/>
      <c r="CA320" s="209"/>
      <c r="CB320" s="209"/>
      <c r="CC320" s="209"/>
      <c r="CD320" s="209"/>
      <c r="CE320" s="209"/>
      <c r="CF320" s="209"/>
      <c r="CG320" s="209"/>
      <c r="CH320" s="209"/>
      <c r="CI320" s="209"/>
      <c r="CJ320" s="209"/>
      <c r="CK320" s="209"/>
      <c r="CL320" s="209"/>
      <c r="CM320" s="209"/>
      <c r="CN320" s="209"/>
      <c r="CO320" s="209"/>
      <c r="CP320" s="209"/>
      <c r="CQ320" s="209"/>
      <c r="CR320" s="209"/>
      <c r="CS320" s="209"/>
      <c r="CT320" s="209"/>
      <c r="CU320" s="209"/>
      <c r="CV320" s="209"/>
    </row>
    <row r="321" spans="1:100" s="105" customForma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41"/>
      <c r="M321" s="251"/>
      <c r="N321" s="251"/>
      <c r="O321" s="251"/>
      <c r="P321" s="251"/>
      <c r="Q321" s="248"/>
      <c r="R321" s="251"/>
      <c r="S321" s="251"/>
      <c r="T321" s="251"/>
      <c r="U321" s="251"/>
      <c r="V321" s="251"/>
      <c r="W321" s="251"/>
      <c r="X321" s="251"/>
      <c r="Y321" s="251"/>
      <c r="Z321" s="226">
        <v>44895</v>
      </c>
      <c r="AA321" s="227">
        <v>-11.5</v>
      </c>
      <c r="AB321" s="227">
        <v>16.100000000000001</v>
      </c>
      <c r="AC321" s="227">
        <v>-15.7</v>
      </c>
      <c r="AD321" s="227">
        <v>4.5999999999999996</v>
      </c>
      <c r="AE321" s="227">
        <v>4.2</v>
      </c>
      <c r="AF321" s="227">
        <v>7.9</v>
      </c>
      <c r="AG321" s="227">
        <v>2.4</v>
      </c>
      <c r="AH321" s="227">
        <v>1.4</v>
      </c>
      <c r="AI321" s="227">
        <v>0.4</v>
      </c>
      <c r="AJ321" s="227">
        <v>-1.8</v>
      </c>
      <c r="AK321" s="227">
        <v>1.3</v>
      </c>
      <c r="AL321" s="227">
        <v>3.1</v>
      </c>
      <c r="AM321" s="227">
        <v>-0.3</v>
      </c>
      <c r="AN321" s="227">
        <v>1.6</v>
      </c>
      <c r="AO321" s="227">
        <v>-1.7</v>
      </c>
      <c r="AP321" s="227">
        <v>0.3</v>
      </c>
      <c r="AQ321" s="227">
        <v>4.2</v>
      </c>
      <c r="AR321" s="227">
        <v>6.9</v>
      </c>
      <c r="AS321" s="227">
        <v>-6</v>
      </c>
      <c r="AT321" s="227">
        <v>-0.3</v>
      </c>
      <c r="AU321" s="227">
        <v>-3.7</v>
      </c>
      <c r="AV321" s="227">
        <v>-2.2000000000000002</v>
      </c>
      <c r="AW321" s="227">
        <v>-8.9</v>
      </c>
      <c r="AX321" s="227">
        <v>-18.7</v>
      </c>
      <c r="AY321" s="227">
        <v>-6</v>
      </c>
      <c r="AZ321" s="227">
        <v>-3</v>
      </c>
      <c r="BA321" s="227">
        <v>0.1</v>
      </c>
      <c r="BB321" s="227">
        <v>0.2</v>
      </c>
      <c r="BC321" s="227">
        <v>-0.5</v>
      </c>
      <c r="BD321" s="227">
        <v>1</v>
      </c>
      <c r="BE321" s="227">
        <v>2.5</v>
      </c>
      <c r="BF321" s="227">
        <v>1.2</v>
      </c>
      <c r="BG321" s="227">
        <v>2.9</v>
      </c>
      <c r="BH321" s="227">
        <v>2</v>
      </c>
      <c r="BI321" s="227">
        <v>-8.6999999999999993</v>
      </c>
      <c r="BJ321" s="227">
        <v>5.4</v>
      </c>
      <c r="BK321" s="227">
        <v>7.7</v>
      </c>
      <c r="BL321" s="227">
        <v>12.5</v>
      </c>
      <c r="BM321" s="227">
        <v>1</v>
      </c>
      <c r="BN321" s="208"/>
      <c r="BO321" s="208"/>
      <c r="BP321" s="208"/>
      <c r="BQ321" s="208"/>
      <c r="BR321" s="208"/>
      <c r="BS321" s="208"/>
      <c r="BT321" s="208"/>
      <c r="BU321" s="208"/>
      <c r="BV321" s="208"/>
      <c r="BW321" s="209"/>
      <c r="BX321" s="209"/>
      <c r="BY321" s="209"/>
      <c r="BZ321" s="209"/>
      <c r="CA321" s="209"/>
      <c r="CB321" s="209"/>
      <c r="CC321" s="209"/>
      <c r="CD321" s="209"/>
      <c r="CE321" s="209"/>
      <c r="CF321" s="209"/>
      <c r="CG321" s="209"/>
      <c r="CH321" s="209"/>
      <c r="CI321" s="209"/>
      <c r="CJ321" s="209"/>
      <c r="CK321" s="209"/>
      <c r="CL321" s="209"/>
      <c r="CM321" s="209"/>
      <c r="CN321" s="209"/>
      <c r="CO321" s="209"/>
      <c r="CP321" s="209"/>
      <c r="CQ321" s="209"/>
      <c r="CR321" s="209"/>
      <c r="CS321" s="209"/>
      <c r="CT321" s="209"/>
      <c r="CU321" s="209"/>
      <c r="CV321" s="209"/>
    </row>
    <row r="322" spans="1:100" s="105" customForma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41"/>
      <c r="M322" s="251"/>
      <c r="N322" s="251"/>
      <c r="O322" s="251"/>
      <c r="P322" s="251"/>
      <c r="Q322" s="248"/>
      <c r="R322" s="251"/>
      <c r="S322" s="251"/>
      <c r="T322" s="251"/>
      <c r="U322" s="251"/>
      <c r="V322" s="251"/>
      <c r="W322" s="251"/>
      <c r="X322" s="251"/>
      <c r="Y322" s="251"/>
      <c r="Z322" s="226">
        <v>44926</v>
      </c>
      <c r="AA322" s="227">
        <v>-2.7</v>
      </c>
      <c r="AB322" s="227">
        <v>14.4</v>
      </c>
      <c r="AC322" s="227">
        <v>-6.7</v>
      </c>
      <c r="AD322" s="227">
        <v>5.2</v>
      </c>
      <c r="AE322" s="227">
        <v>3.3</v>
      </c>
      <c r="AF322" s="227">
        <v>6.9</v>
      </c>
      <c r="AG322" s="227">
        <v>1.5</v>
      </c>
      <c r="AH322" s="227">
        <v>1.3</v>
      </c>
      <c r="AI322" s="227">
        <v>0.2</v>
      </c>
      <c r="AJ322" s="227">
        <v>-2.1</v>
      </c>
      <c r="AK322" s="227">
        <v>1.5</v>
      </c>
      <c r="AL322" s="227">
        <v>2.9</v>
      </c>
      <c r="AM322" s="227">
        <v>-0.2</v>
      </c>
      <c r="AN322" s="227">
        <v>1</v>
      </c>
      <c r="AO322" s="227">
        <v>-2</v>
      </c>
      <c r="AP322" s="227">
        <v>0.1</v>
      </c>
      <c r="AQ322" s="227">
        <v>4.9000000000000004</v>
      </c>
      <c r="AR322" s="227">
        <v>10.1</v>
      </c>
      <c r="AS322" s="227">
        <v>-5.0999999999999996</v>
      </c>
      <c r="AT322" s="227">
        <v>-0.2</v>
      </c>
      <c r="AU322" s="227">
        <v>-2.2999999999999998</v>
      </c>
      <c r="AV322" s="227">
        <v>-2.1</v>
      </c>
      <c r="AW322" s="227">
        <v>-7.8</v>
      </c>
      <c r="AX322" s="227">
        <v>-14.7</v>
      </c>
      <c r="AY322" s="227">
        <v>-3.6</v>
      </c>
      <c r="AZ322" s="227">
        <v>-2.9</v>
      </c>
      <c r="BA322" s="227">
        <v>0</v>
      </c>
      <c r="BB322" s="227">
        <v>0.1</v>
      </c>
      <c r="BC322" s="227">
        <v>-0.4</v>
      </c>
      <c r="BD322" s="227">
        <v>1.5</v>
      </c>
      <c r="BE322" s="227">
        <v>2.4</v>
      </c>
      <c r="BF322" s="227">
        <v>1.3</v>
      </c>
      <c r="BG322" s="227">
        <v>2.2999999999999998</v>
      </c>
      <c r="BH322" s="227">
        <v>1.9</v>
      </c>
      <c r="BI322" s="227">
        <v>-9.1</v>
      </c>
      <c r="BJ322" s="227">
        <v>5.5</v>
      </c>
      <c r="BK322" s="227">
        <v>5.0999999999999996</v>
      </c>
      <c r="BL322" s="227">
        <v>8.4</v>
      </c>
      <c r="BM322" s="227">
        <v>0.8</v>
      </c>
      <c r="BN322" s="208"/>
      <c r="BO322" s="208"/>
      <c r="BP322" s="208"/>
      <c r="BQ322" s="208"/>
      <c r="BR322" s="208"/>
      <c r="BS322" s="208"/>
      <c r="BT322" s="208"/>
      <c r="BU322" s="208"/>
      <c r="BV322" s="208"/>
      <c r="BW322" s="209"/>
      <c r="BX322" s="209"/>
      <c r="BY322" s="209"/>
      <c r="BZ322" s="209"/>
      <c r="CA322" s="209"/>
      <c r="CB322" s="209"/>
      <c r="CC322" s="209"/>
      <c r="CD322" s="209"/>
      <c r="CE322" s="209"/>
      <c r="CF322" s="209"/>
      <c r="CG322" s="209"/>
      <c r="CH322" s="209"/>
      <c r="CI322" s="209"/>
      <c r="CJ322" s="209"/>
      <c r="CK322" s="209"/>
      <c r="CL322" s="209"/>
      <c r="CM322" s="209"/>
      <c r="CN322" s="209"/>
      <c r="CO322" s="209"/>
      <c r="CP322" s="209"/>
      <c r="CQ322" s="209"/>
      <c r="CR322" s="209"/>
      <c r="CS322" s="209"/>
      <c r="CT322" s="209"/>
      <c r="CU322" s="209"/>
      <c r="CV322" s="209"/>
    </row>
    <row r="323" spans="1:100" s="105" customForma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41"/>
      <c r="M323" s="251"/>
      <c r="N323" s="251"/>
      <c r="O323" s="251"/>
      <c r="P323" s="251"/>
      <c r="Q323" s="248"/>
      <c r="R323" s="251"/>
      <c r="S323" s="251"/>
      <c r="T323" s="251"/>
      <c r="U323" s="251"/>
      <c r="V323" s="251"/>
      <c r="W323" s="251"/>
      <c r="X323" s="251"/>
      <c r="Y323" s="251"/>
      <c r="Z323" s="226">
        <v>44957</v>
      </c>
      <c r="AA323" s="125">
        <v>0.4</v>
      </c>
      <c r="AB323" s="125">
        <v>5.3</v>
      </c>
      <c r="AC323" s="125">
        <v>-4.5</v>
      </c>
      <c r="AD323" s="125">
        <v>5.3</v>
      </c>
      <c r="AE323" s="125">
        <v>2.9</v>
      </c>
      <c r="AF323" s="258">
        <v>5.8</v>
      </c>
      <c r="AG323" s="125">
        <v>1</v>
      </c>
      <c r="AH323" s="125">
        <v>1.5</v>
      </c>
      <c r="AI323" s="125">
        <v>0.5</v>
      </c>
      <c r="AJ323" s="125">
        <v>-3</v>
      </c>
      <c r="AK323" s="125">
        <v>1</v>
      </c>
      <c r="AL323" s="125">
        <v>2.4</v>
      </c>
      <c r="AM323" s="125">
        <v>-0.7</v>
      </c>
      <c r="AN323" s="125">
        <v>1</v>
      </c>
      <c r="AO323" s="125">
        <v>-1.7</v>
      </c>
      <c r="AP323" s="258">
        <v>-0.3</v>
      </c>
      <c r="AQ323" s="258">
        <v>4.5999999999999996</v>
      </c>
      <c r="AR323" s="258">
        <v>6.2</v>
      </c>
      <c r="AS323" s="254">
        <v>-5.0999999999999996</v>
      </c>
      <c r="AT323" s="258">
        <v>0.6</v>
      </c>
      <c r="AU323" s="258">
        <v>-2.2999999999999998</v>
      </c>
      <c r="AV323" s="258">
        <v>-2.2999999999999998</v>
      </c>
      <c r="AW323" s="258">
        <v>-6.5</v>
      </c>
      <c r="AX323" s="258">
        <v>-11.7</v>
      </c>
      <c r="AY323" s="258">
        <v>-4.4000000000000004</v>
      </c>
      <c r="AZ323" s="258">
        <v>-2.9</v>
      </c>
      <c r="BA323" s="125">
        <v>-0.2</v>
      </c>
      <c r="BB323" s="125">
        <v>0</v>
      </c>
      <c r="BC323" s="125">
        <v>-0.5</v>
      </c>
      <c r="BD323" s="125">
        <v>1</v>
      </c>
      <c r="BE323" s="125">
        <v>1.7</v>
      </c>
      <c r="BF323" s="125">
        <v>0.4</v>
      </c>
      <c r="BG323" s="125">
        <v>2</v>
      </c>
      <c r="BH323" s="125">
        <v>1.3</v>
      </c>
      <c r="BI323" s="125">
        <v>-10.4</v>
      </c>
      <c r="BJ323" s="125">
        <v>5.5</v>
      </c>
      <c r="BK323" s="125">
        <v>2.9</v>
      </c>
      <c r="BL323" s="125">
        <v>8</v>
      </c>
      <c r="BM323" s="125">
        <v>0.3</v>
      </c>
      <c r="BN323" s="208"/>
      <c r="BO323" s="208"/>
      <c r="BP323" s="208"/>
      <c r="BQ323" s="208"/>
      <c r="BR323" s="208"/>
      <c r="BS323" s="208"/>
      <c r="BT323" s="208"/>
      <c r="BU323" s="208"/>
      <c r="BV323" s="208"/>
      <c r="BW323" s="209"/>
      <c r="BX323" s="209"/>
      <c r="BY323" s="209"/>
      <c r="BZ323" s="209"/>
      <c r="CA323" s="209"/>
      <c r="CB323" s="209"/>
      <c r="CC323" s="209"/>
      <c r="CD323" s="209"/>
      <c r="CE323" s="209"/>
      <c r="CF323" s="209"/>
      <c r="CG323" s="209"/>
      <c r="CH323" s="209"/>
      <c r="CI323" s="209"/>
      <c r="CJ323" s="209"/>
      <c r="CK323" s="209"/>
      <c r="CL323" s="209"/>
      <c r="CM323" s="209"/>
      <c r="CN323" s="209"/>
      <c r="CO323" s="209"/>
      <c r="CP323" s="209"/>
      <c r="CQ323" s="209"/>
      <c r="CR323" s="209"/>
      <c r="CS323" s="209"/>
      <c r="CT323" s="209"/>
      <c r="CU323" s="209"/>
      <c r="CV323" s="209"/>
    </row>
    <row r="324" spans="1:100" s="105" customForma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41"/>
      <c r="M324" s="251"/>
      <c r="N324" s="251"/>
      <c r="O324" s="251"/>
      <c r="P324" s="251"/>
      <c r="Q324" s="248"/>
      <c r="R324" s="251"/>
      <c r="S324" s="251"/>
      <c r="T324" s="251"/>
      <c r="U324" s="251"/>
      <c r="V324" s="251"/>
      <c r="W324" s="251"/>
      <c r="X324" s="251"/>
      <c r="Y324" s="251"/>
      <c r="Z324" s="226">
        <v>44985</v>
      </c>
      <c r="AA324" s="125">
        <v>0.5</v>
      </c>
      <c r="AB324" s="125">
        <v>-3</v>
      </c>
      <c r="AC324" s="125">
        <v>-5.5</v>
      </c>
      <c r="AD324" s="125">
        <v>6</v>
      </c>
      <c r="AE324" s="125">
        <v>3.2</v>
      </c>
      <c r="AF324" s="258">
        <v>5.3</v>
      </c>
      <c r="AG324" s="125">
        <v>0.4</v>
      </c>
      <c r="AH324" s="125">
        <v>1.7</v>
      </c>
      <c r="AI324" s="125">
        <v>0.5</v>
      </c>
      <c r="AJ324" s="125">
        <v>-3.7</v>
      </c>
      <c r="AK324" s="125">
        <v>1</v>
      </c>
      <c r="AL324" s="125">
        <v>2.2000000000000002</v>
      </c>
      <c r="AM324" s="125">
        <v>-1.2</v>
      </c>
      <c r="AN324" s="125">
        <v>0.8</v>
      </c>
      <c r="AO324" s="125">
        <v>-2</v>
      </c>
      <c r="AP324" s="258">
        <v>-0.5</v>
      </c>
      <c r="AQ324" s="258">
        <v>3.8</v>
      </c>
      <c r="AR324" s="258">
        <v>1.7</v>
      </c>
      <c r="AS324" s="254">
        <v>-6</v>
      </c>
      <c r="AT324" s="258">
        <v>0.1</v>
      </c>
      <c r="AU324" s="258">
        <v>-2</v>
      </c>
      <c r="AV324" s="258">
        <v>-2.6</v>
      </c>
      <c r="AW324" s="258">
        <v>-6.2</v>
      </c>
      <c r="AX324" s="258">
        <v>-10.9</v>
      </c>
      <c r="AY324" s="258">
        <v>-5.3</v>
      </c>
      <c r="AZ324" s="258">
        <v>-3.3</v>
      </c>
      <c r="BA324" s="125">
        <v>-0.1</v>
      </c>
      <c r="BB324" s="125">
        <v>0.1</v>
      </c>
      <c r="BC324" s="125">
        <v>-0.8</v>
      </c>
      <c r="BD324" s="125">
        <v>0.9</v>
      </c>
      <c r="BE324" s="125">
        <v>1</v>
      </c>
      <c r="BF324" s="125">
        <v>-0.5</v>
      </c>
      <c r="BG324" s="125">
        <v>2</v>
      </c>
      <c r="BH324" s="125">
        <v>0.8</v>
      </c>
      <c r="BI324" s="125">
        <v>-9.5</v>
      </c>
      <c r="BJ324" s="125">
        <v>5.0999999999999996</v>
      </c>
      <c r="BK324" s="125">
        <v>2.9</v>
      </c>
      <c r="BL324" s="125">
        <v>9</v>
      </c>
      <c r="BM324" s="125">
        <v>0.4</v>
      </c>
      <c r="BN324" s="208"/>
      <c r="BO324" s="208"/>
      <c r="BP324" s="208"/>
      <c r="BQ324" s="208"/>
      <c r="BR324" s="208"/>
      <c r="BS324" s="208"/>
      <c r="BT324" s="208"/>
      <c r="BU324" s="208"/>
      <c r="BV324" s="208"/>
      <c r="BW324" s="209"/>
      <c r="BX324" s="209"/>
      <c r="BY324" s="209"/>
      <c r="BZ324" s="209"/>
      <c r="CA324" s="209"/>
      <c r="CB324" s="209"/>
      <c r="CC324" s="209"/>
      <c r="CD324" s="209"/>
      <c r="CE324" s="209"/>
      <c r="CF324" s="209"/>
      <c r="CG324" s="209"/>
      <c r="CH324" s="209"/>
      <c r="CI324" s="209"/>
      <c r="CJ324" s="209"/>
      <c r="CK324" s="209"/>
      <c r="CL324" s="209"/>
      <c r="CM324" s="209"/>
      <c r="CN324" s="209"/>
      <c r="CO324" s="209"/>
      <c r="CP324" s="209"/>
      <c r="CQ324" s="209"/>
      <c r="CR324" s="209"/>
      <c r="CS324" s="209"/>
      <c r="CT324" s="209"/>
      <c r="CU324" s="209"/>
      <c r="CV324" s="209"/>
    </row>
    <row r="325" spans="1:100" s="105" customForma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41"/>
      <c r="M325" s="251"/>
      <c r="N325" s="251"/>
      <c r="O325" s="251"/>
      <c r="P325" s="251"/>
      <c r="Q325" s="248"/>
      <c r="R325" s="251"/>
      <c r="S325" s="251"/>
      <c r="T325" s="251"/>
      <c r="U325" s="251"/>
      <c r="V325" s="251"/>
      <c r="W325" s="251"/>
      <c r="X325" s="251"/>
      <c r="Y325" s="251"/>
      <c r="Z325" s="226">
        <v>45016</v>
      </c>
      <c r="AA325" s="125">
        <v>-3.2</v>
      </c>
      <c r="AB325" s="125">
        <v>-15.7</v>
      </c>
      <c r="AC325" s="125">
        <v>-7.2</v>
      </c>
      <c r="AD325" s="125">
        <v>6.1</v>
      </c>
      <c r="AE325" s="125">
        <v>2.9</v>
      </c>
      <c r="AF325" s="258">
        <v>3.5</v>
      </c>
      <c r="AG325" s="125">
        <v>0.1</v>
      </c>
      <c r="AH325" s="125">
        <v>1.4</v>
      </c>
      <c r="AI325" s="125">
        <v>0.5</v>
      </c>
      <c r="AJ325" s="125">
        <v>-4</v>
      </c>
      <c r="AK325" s="125">
        <v>1.3</v>
      </c>
      <c r="AL325" s="125">
        <v>2.7</v>
      </c>
      <c r="AM325" s="125">
        <v>-1.3</v>
      </c>
      <c r="AN325" s="125">
        <v>1.1000000000000001</v>
      </c>
      <c r="AO325" s="125">
        <v>-3</v>
      </c>
      <c r="AP325" s="258">
        <v>-0.5</v>
      </c>
      <c r="AQ325" s="258">
        <v>4.0999999999999996</v>
      </c>
      <c r="AR325" s="258">
        <v>-6.1</v>
      </c>
      <c r="AS325" s="254">
        <v>-7.7</v>
      </c>
      <c r="AT325" s="258">
        <v>-0.2</v>
      </c>
      <c r="AU325" s="258">
        <v>-3.7</v>
      </c>
      <c r="AV325" s="258">
        <v>-3</v>
      </c>
      <c r="AW325" s="258">
        <v>-6</v>
      </c>
      <c r="AX325" s="258">
        <v>-11</v>
      </c>
      <c r="AY325" s="258">
        <v>-8</v>
      </c>
      <c r="AZ325" s="258">
        <v>-3.5</v>
      </c>
      <c r="BA325" s="125">
        <v>-0.1</v>
      </c>
      <c r="BB325" s="125">
        <v>0</v>
      </c>
      <c r="BC325" s="125">
        <v>-0.9</v>
      </c>
      <c r="BD325" s="125">
        <v>0.7</v>
      </c>
      <c r="BE325" s="125">
        <v>0.3</v>
      </c>
      <c r="BF325" s="125">
        <v>0</v>
      </c>
      <c r="BG325" s="125">
        <v>2.2000000000000002</v>
      </c>
      <c r="BH325" s="125">
        <v>0.3</v>
      </c>
      <c r="BI325" s="125">
        <v>-10.6</v>
      </c>
      <c r="BJ325" s="125">
        <v>5.6</v>
      </c>
      <c r="BK325" s="125">
        <v>2.2000000000000002</v>
      </c>
      <c r="BL325" s="125">
        <v>4.5</v>
      </c>
      <c r="BM325" s="125">
        <v>0.4</v>
      </c>
      <c r="BN325" s="208"/>
      <c r="BO325" s="208"/>
      <c r="BP325" s="208"/>
      <c r="BQ325" s="208"/>
      <c r="BR325" s="208"/>
      <c r="BS325" s="208"/>
      <c r="BT325" s="208"/>
      <c r="BU325" s="208"/>
      <c r="BV325" s="208"/>
      <c r="BW325" s="209"/>
      <c r="BX325" s="209"/>
      <c r="BY325" s="209"/>
      <c r="BZ325" s="209"/>
      <c r="CA325" s="209"/>
      <c r="CB325" s="209"/>
      <c r="CC325" s="209"/>
      <c r="CD325" s="209"/>
      <c r="CE325" s="209"/>
      <c r="CF325" s="209"/>
      <c r="CG325" s="209"/>
      <c r="CH325" s="209"/>
      <c r="CI325" s="209"/>
      <c r="CJ325" s="209"/>
      <c r="CK325" s="209"/>
      <c r="CL325" s="209"/>
      <c r="CM325" s="209"/>
      <c r="CN325" s="209"/>
      <c r="CO325" s="209"/>
      <c r="CP325" s="209"/>
      <c r="CQ325" s="209"/>
      <c r="CR325" s="209"/>
      <c r="CS325" s="209"/>
      <c r="CT325" s="209"/>
      <c r="CU325" s="209"/>
      <c r="CV325" s="209"/>
    </row>
    <row r="326" spans="1:100" s="105" customForma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41"/>
      <c r="M326" s="251"/>
      <c r="N326" s="251"/>
      <c r="O326" s="251"/>
      <c r="P326" s="251"/>
      <c r="Q326" s="248"/>
      <c r="R326" s="251"/>
      <c r="S326" s="251"/>
      <c r="T326" s="251"/>
      <c r="U326" s="251"/>
      <c r="V326" s="251"/>
      <c r="W326" s="251"/>
      <c r="X326" s="251"/>
      <c r="Y326" s="251"/>
      <c r="Z326" s="259">
        <v>45046</v>
      </c>
      <c r="AA326" s="125">
        <v>-9.3000000000000007</v>
      </c>
      <c r="AB326" s="125">
        <v>-16.3</v>
      </c>
      <c r="AC326" s="125">
        <v>-10.8</v>
      </c>
      <c r="AD326" s="125">
        <v>2.7</v>
      </c>
      <c r="AE326" s="125">
        <v>3</v>
      </c>
      <c r="AF326" s="258">
        <v>1.1000000000000001</v>
      </c>
      <c r="AG326" s="125">
        <v>-0.4</v>
      </c>
      <c r="AH326" s="125">
        <v>1</v>
      </c>
      <c r="AI326" s="125">
        <v>0.5</v>
      </c>
      <c r="AJ326" s="125">
        <v>-4.2</v>
      </c>
      <c r="AK326" s="125">
        <v>1.5</v>
      </c>
      <c r="AL326" s="125">
        <v>3</v>
      </c>
      <c r="AM326" s="125">
        <v>-0.9</v>
      </c>
      <c r="AN326" s="125">
        <v>0.7</v>
      </c>
      <c r="AO326" s="125">
        <v>-4.5</v>
      </c>
      <c r="AP326" s="258">
        <v>-0.7</v>
      </c>
      <c r="AQ326" s="258">
        <v>4.5</v>
      </c>
      <c r="AR326" s="258">
        <v>-11.4</v>
      </c>
      <c r="AS326" s="254">
        <v>-9.9</v>
      </c>
      <c r="AT326" s="258">
        <v>-0.1</v>
      </c>
      <c r="AU326" s="258">
        <v>-2.9</v>
      </c>
      <c r="AV326" s="258">
        <v>-3.8</v>
      </c>
      <c r="AW326" s="258">
        <v>-5.6</v>
      </c>
      <c r="AX326" s="258">
        <v>-13.6</v>
      </c>
      <c r="AY326" s="258">
        <v>-8.6</v>
      </c>
      <c r="AZ326" s="258">
        <v>-3.9</v>
      </c>
      <c r="BA326" s="125">
        <v>-0.1</v>
      </c>
      <c r="BB326" s="125">
        <v>-0.2</v>
      </c>
      <c r="BC326" s="125">
        <v>-1</v>
      </c>
      <c r="BD326" s="125">
        <v>0.5</v>
      </c>
      <c r="BE326" s="125">
        <v>-0.5</v>
      </c>
      <c r="BF326" s="125">
        <v>-0.7</v>
      </c>
      <c r="BG326" s="125">
        <v>2</v>
      </c>
      <c r="BH326" s="125">
        <v>0.1</v>
      </c>
      <c r="BI326" s="125">
        <v>-12.9</v>
      </c>
      <c r="BJ326" s="125">
        <v>5</v>
      </c>
      <c r="BK326" s="125">
        <v>1.6</v>
      </c>
      <c r="BL326" s="125">
        <v>1.4</v>
      </c>
      <c r="BM326" s="125">
        <v>0.4</v>
      </c>
      <c r="BN326" s="208"/>
      <c r="BO326" s="208"/>
      <c r="BP326" s="208"/>
      <c r="BQ326" s="208"/>
      <c r="BR326" s="208"/>
      <c r="BS326" s="208"/>
      <c r="BT326" s="208"/>
      <c r="BU326" s="208"/>
      <c r="BV326" s="208"/>
      <c r="BW326" s="209"/>
      <c r="BX326" s="209"/>
      <c r="BY326" s="209"/>
      <c r="BZ326" s="209"/>
      <c r="CA326" s="209"/>
      <c r="CB326" s="209"/>
      <c r="CC326" s="209"/>
      <c r="CD326" s="209"/>
      <c r="CE326" s="209"/>
      <c r="CF326" s="209"/>
      <c r="CG326" s="209"/>
      <c r="CH326" s="209"/>
      <c r="CI326" s="209"/>
      <c r="CJ326" s="209"/>
      <c r="CK326" s="209"/>
      <c r="CL326" s="209"/>
      <c r="CM326" s="209"/>
      <c r="CN326" s="209"/>
      <c r="CO326" s="209"/>
      <c r="CP326" s="209"/>
      <c r="CQ326" s="209"/>
      <c r="CR326" s="209"/>
      <c r="CS326" s="209"/>
      <c r="CT326" s="209"/>
      <c r="CU326" s="209"/>
      <c r="CV326" s="209"/>
    </row>
    <row r="327" spans="1:100" s="105" customForma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41"/>
      <c r="M327" s="251"/>
      <c r="N327" s="251"/>
      <c r="O327" s="251"/>
      <c r="P327" s="251"/>
      <c r="Q327" s="248"/>
      <c r="R327" s="251"/>
      <c r="S327" s="251"/>
      <c r="T327" s="251"/>
      <c r="U327" s="251"/>
      <c r="V327" s="251"/>
      <c r="W327" s="251"/>
      <c r="X327" s="251"/>
      <c r="Y327" s="251"/>
      <c r="Z327" s="259">
        <v>45077</v>
      </c>
      <c r="AA327" s="125">
        <v>-13.1</v>
      </c>
      <c r="AB327" s="125">
        <v>-19.100000000000001</v>
      </c>
      <c r="AC327" s="125">
        <v>-14.5</v>
      </c>
      <c r="AD327" s="125">
        <v>1.2</v>
      </c>
      <c r="AE327" s="125">
        <v>2.1</v>
      </c>
      <c r="AF327" s="258">
        <v>-0.5</v>
      </c>
      <c r="AG327" s="125">
        <v>-0.9</v>
      </c>
      <c r="AH327" s="125">
        <v>1.1000000000000001</v>
      </c>
      <c r="AI327" s="125">
        <v>0.5</v>
      </c>
      <c r="AJ327" s="125">
        <v>-4.3</v>
      </c>
      <c r="AK327" s="125">
        <v>1</v>
      </c>
      <c r="AL327" s="125">
        <v>2.4</v>
      </c>
      <c r="AM327" s="125">
        <v>-1.1000000000000001</v>
      </c>
      <c r="AN327" s="125">
        <v>0.2</v>
      </c>
      <c r="AO327" s="125">
        <v>-5.6</v>
      </c>
      <c r="AP327" s="258">
        <v>-0.3</v>
      </c>
      <c r="AQ327" s="258">
        <v>4.5</v>
      </c>
      <c r="AR327" s="258">
        <v>-15.1</v>
      </c>
      <c r="AS327" s="254">
        <v>-12.2</v>
      </c>
      <c r="AT327" s="258">
        <v>-0.2</v>
      </c>
      <c r="AU327" s="258">
        <v>-4.3</v>
      </c>
      <c r="AV327" s="258">
        <v>-4.0999999999999996</v>
      </c>
      <c r="AW327" s="258">
        <v>-6</v>
      </c>
      <c r="AX327" s="258">
        <v>-16.8</v>
      </c>
      <c r="AY327" s="258">
        <v>-8.4</v>
      </c>
      <c r="AZ327" s="258">
        <v>-4.3</v>
      </c>
      <c r="BA327" s="125">
        <v>-0.4</v>
      </c>
      <c r="BB327" s="125">
        <v>-0.4</v>
      </c>
      <c r="BC327" s="125">
        <v>-1.1000000000000001</v>
      </c>
      <c r="BD327" s="125">
        <v>0.3</v>
      </c>
      <c r="BE327" s="125">
        <v>-1.4</v>
      </c>
      <c r="BF327" s="125">
        <v>-1.7</v>
      </c>
      <c r="BG327" s="125">
        <v>1.7</v>
      </c>
      <c r="BH327" s="125">
        <v>-0.4</v>
      </c>
      <c r="BI327" s="125">
        <v>-14.9</v>
      </c>
      <c r="BJ327" s="125">
        <v>3.6</v>
      </c>
      <c r="BK327" s="125">
        <v>1.6</v>
      </c>
      <c r="BL327" s="125">
        <v>-0.4</v>
      </c>
      <c r="BM327" s="125">
        <v>0.4</v>
      </c>
      <c r="BN327" s="208"/>
      <c r="BO327" s="208"/>
      <c r="BP327" s="208"/>
      <c r="BQ327" s="208"/>
      <c r="BR327" s="208"/>
      <c r="BS327" s="208"/>
      <c r="BT327" s="208"/>
      <c r="BU327" s="208"/>
      <c r="BV327" s="208"/>
      <c r="BW327" s="209"/>
      <c r="BX327" s="209"/>
      <c r="BY327" s="209"/>
      <c r="BZ327" s="209"/>
      <c r="CA327" s="209"/>
      <c r="CB327" s="209"/>
      <c r="CC327" s="209"/>
      <c r="CD327" s="209"/>
      <c r="CE327" s="209"/>
      <c r="CF327" s="209"/>
      <c r="CG327" s="209"/>
      <c r="CH327" s="209"/>
      <c r="CI327" s="209"/>
      <c r="CJ327" s="209"/>
      <c r="CK327" s="209"/>
      <c r="CL327" s="209"/>
      <c r="CM327" s="209"/>
      <c r="CN327" s="209"/>
      <c r="CO327" s="209"/>
      <c r="CP327" s="209"/>
      <c r="CQ327" s="209"/>
      <c r="CR327" s="209"/>
      <c r="CS327" s="209"/>
      <c r="CT327" s="209"/>
      <c r="CU327" s="209"/>
      <c r="CV327" s="209"/>
    </row>
    <row r="328" spans="1:100" s="105" customForma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41"/>
      <c r="M328" s="251"/>
      <c r="N328" s="251"/>
      <c r="O328" s="251"/>
      <c r="P328" s="251"/>
      <c r="Q328" s="248"/>
      <c r="R328" s="251"/>
      <c r="S328" s="251"/>
      <c r="T328" s="251"/>
      <c r="U328" s="251"/>
      <c r="V328" s="251"/>
      <c r="W328" s="251"/>
      <c r="X328" s="251"/>
      <c r="Y328" s="251"/>
      <c r="Z328" s="259">
        <v>45107</v>
      </c>
      <c r="AA328" s="125">
        <v>-19.3</v>
      </c>
      <c r="AB328" s="125">
        <v>-25.6</v>
      </c>
      <c r="AC328" s="125">
        <v>-13.9</v>
      </c>
      <c r="AD328" s="125">
        <v>2.8</v>
      </c>
      <c r="AE328" s="125">
        <v>1</v>
      </c>
      <c r="AF328" s="258">
        <v>-2.1</v>
      </c>
      <c r="AG328" s="125">
        <v>-1.3</v>
      </c>
      <c r="AH328" s="125">
        <v>1.1000000000000001</v>
      </c>
      <c r="AI328" s="125">
        <v>0.5</v>
      </c>
      <c r="AJ328" s="125">
        <v>-4.7</v>
      </c>
      <c r="AK328" s="125">
        <v>0.6</v>
      </c>
      <c r="AL328" s="125">
        <v>2.2999999999999998</v>
      </c>
      <c r="AM328" s="125">
        <v>-1.5</v>
      </c>
      <c r="AN328" s="125">
        <v>0.3</v>
      </c>
      <c r="AO328" s="125">
        <v>-6.7</v>
      </c>
      <c r="AP328" s="258">
        <v>-0.3</v>
      </c>
      <c r="AQ328" s="258">
        <v>4.9000000000000004</v>
      </c>
      <c r="AR328" s="258">
        <v>-20.100000000000001</v>
      </c>
      <c r="AS328" s="254">
        <v>-14.9</v>
      </c>
      <c r="AT328" s="258">
        <v>0</v>
      </c>
      <c r="AU328" s="258">
        <v>-6.7</v>
      </c>
      <c r="AV328" s="258">
        <v>-4.4000000000000004</v>
      </c>
      <c r="AW328" s="258">
        <v>-6.4</v>
      </c>
      <c r="AX328" s="258">
        <v>-16</v>
      </c>
      <c r="AY328" s="258">
        <v>-7.2</v>
      </c>
      <c r="AZ328" s="258">
        <v>-4.3</v>
      </c>
      <c r="BA328" s="125">
        <v>-0.4</v>
      </c>
      <c r="BB328" s="125">
        <v>-0.5</v>
      </c>
      <c r="BC328" s="125">
        <v>-1.3</v>
      </c>
      <c r="BD328" s="125">
        <v>0.1</v>
      </c>
      <c r="BE328" s="125">
        <v>-1.9</v>
      </c>
      <c r="BF328" s="125">
        <v>-2</v>
      </c>
      <c r="BG328" s="125">
        <v>0.8</v>
      </c>
      <c r="BH328" s="125">
        <v>-0.8</v>
      </c>
      <c r="BI328" s="125">
        <v>-14.8</v>
      </c>
      <c r="BJ328" s="125">
        <v>2.7</v>
      </c>
      <c r="BK328" s="125">
        <v>1.3</v>
      </c>
      <c r="BL328" s="125">
        <v>-1.5</v>
      </c>
      <c r="BM328" s="125">
        <v>0.5</v>
      </c>
      <c r="BN328" s="208"/>
      <c r="BO328" s="208"/>
      <c r="BP328" s="208"/>
      <c r="BQ328" s="208"/>
      <c r="BR328" s="208"/>
      <c r="BS328" s="208"/>
      <c r="BT328" s="208"/>
      <c r="BU328" s="208"/>
      <c r="BV328" s="208"/>
      <c r="BW328" s="209"/>
      <c r="BX328" s="209"/>
      <c r="BY328" s="209"/>
      <c r="BZ328" s="209"/>
      <c r="CA328" s="209"/>
      <c r="CB328" s="209"/>
      <c r="CC328" s="209"/>
      <c r="CD328" s="209"/>
      <c r="CE328" s="209"/>
      <c r="CF328" s="209"/>
      <c r="CG328" s="209"/>
      <c r="CH328" s="209"/>
      <c r="CI328" s="209"/>
      <c r="CJ328" s="209"/>
      <c r="CK328" s="209"/>
      <c r="CL328" s="209"/>
      <c r="CM328" s="209"/>
      <c r="CN328" s="209"/>
      <c r="CO328" s="209"/>
      <c r="CP328" s="209"/>
      <c r="CQ328" s="209"/>
      <c r="CR328" s="209"/>
      <c r="CS328" s="209"/>
      <c r="CT328" s="209"/>
      <c r="CU328" s="209"/>
      <c r="CV328" s="209"/>
    </row>
    <row r="329" spans="1:100" s="105" customForma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41"/>
      <c r="M329" s="251"/>
      <c r="N329" s="251"/>
      <c r="O329" s="251"/>
      <c r="P329" s="251"/>
      <c r="Q329" s="248"/>
      <c r="R329" s="251"/>
      <c r="S329" s="251"/>
      <c r="T329" s="251"/>
      <c r="U329" s="251"/>
      <c r="V329" s="251"/>
      <c r="W329" s="251"/>
      <c r="X329" s="251"/>
      <c r="Y329" s="251"/>
      <c r="Z329" s="259">
        <v>45138</v>
      </c>
      <c r="AA329" s="125">
        <v>-19.100000000000001</v>
      </c>
      <c r="AB329" s="125">
        <v>-21.5</v>
      </c>
      <c r="AC329" s="125">
        <v>-7.2</v>
      </c>
      <c r="AD329" s="125">
        <v>6</v>
      </c>
      <c r="AE329" s="125">
        <v>-1.6</v>
      </c>
      <c r="AF329" s="258">
        <v>-3.1</v>
      </c>
      <c r="AG329" s="125">
        <v>-1.3</v>
      </c>
      <c r="AH329" s="125">
        <v>1.4</v>
      </c>
      <c r="AI329" s="125">
        <v>1.3</v>
      </c>
      <c r="AJ329" s="125">
        <v>-4.0999999999999996</v>
      </c>
      <c r="AK329" s="125">
        <v>1.2</v>
      </c>
      <c r="AL329" s="125">
        <v>2.7</v>
      </c>
      <c r="AM329" s="125">
        <v>-1.5</v>
      </c>
      <c r="AN329" s="125">
        <v>0.6</v>
      </c>
      <c r="AO329" s="125">
        <v>-7.4</v>
      </c>
      <c r="AP329" s="258">
        <v>-0.8</v>
      </c>
      <c r="AQ329" s="258">
        <v>6.3</v>
      </c>
      <c r="AR329" s="258">
        <v>-18.3</v>
      </c>
      <c r="AS329" s="254">
        <v>-14.2</v>
      </c>
      <c r="AT329" s="258">
        <v>0.6</v>
      </c>
      <c r="AU329" s="258">
        <v>-5.6</v>
      </c>
      <c r="AV329" s="258">
        <v>-4.2</v>
      </c>
      <c r="AW329" s="258">
        <v>-6.5</v>
      </c>
      <c r="AX329" s="258">
        <v>-10.6</v>
      </c>
      <c r="AY329" s="258">
        <v>-1</v>
      </c>
      <c r="AZ329" s="258">
        <v>-3.7</v>
      </c>
      <c r="BA329" s="125">
        <v>-0.3</v>
      </c>
      <c r="BB329" s="125">
        <v>-0.5</v>
      </c>
      <c r="BC329" s="125">
        <v>-1.5</v>
      </c>
      <c r="BD329" s="125">
        <v>0</v>
      </c>
      <c r="BE329" s="125">
        <v>-1.9</v>
      </c>
      <c r="BF329" s="125">
        <v>-1.7</v>
      </c>
      <c r="BG329" s="125">
        <v>-0.2</v>
      </c>
      <c r="BH329" s="125">
        <v>-0.7</v>
      </c>
      <c r="BI329" s="125">
        <v>-7.3</v>
      </c>
      <c r="BJ329" s="125">
        <v>2.2999999999999998</v>
      </c>
      <c r="BK329" s="125">
        <v>1.8</v>
      </c>
      <c r="BL329" s="125">
        <v>-1.2</v>
      </c>
      <c r="BM329" s="125">
        <v>0.5</v>
      </c>
      <c r="BN329" s="208"/>
      <c r="BO329" s="208"/>
      <c r="BP329" s="208"/>
      <c r="BQ329" s="208"/>
      <c r="BR329" s="208"/>
      <c r="BS329" s="208"/>
      <c r="BT329" s="208"/>
      <c r="BU329" s="208"/>
      <c r="BV329" s="208"/>
      <c r="BW329" s="209"/>
      <c r="BX329" s="209"/>
      <c r="BY329" s="209"/>
      <c r="BZ329" s="209"/>
      <c r="CA329" s="209"/>
      <c r="CB329" s="209"/>
      <c r="CC329" s="209"/>
      <c r="CD329" s="209"/>
      <c r="CE329" s="209"/>
      <c r="CF329" s="209"/>
      <c r="CG329" s="209"/>
      <c r="CH329" s="209"/>
      <c r="CI329" s="209"/>
      <c r="CJ329" s="209"/>
      <c r="CK329" s="209"/>
      <c r="CL329" s="209"/>
      <c r="CM329" s="209"/>
      <c r="CN329" s="209"/>
      <c r="CO329" s="209"/>
      <c r="CP329" s="209"/>
      <c r="CQ329" s="209"/>
      <c r="CR329" s="209"/>
      <c r="CS329" s="209"/>
      <c r="CT329" s="209"/>
      <c r="CU329" s="209"/>
      <c r="CV329" s="209"/>
    </row>
    <row r="330" spans="1:100" s="105" customForma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41"/>
      <c r="M330" s="251"/>
      <c r="N330" s="251"/>
      <c r="O330" s="251"/>
      <c r="P330" s="251"/>
      <c r="Q330" s="248"/>
      <c r="R330" s="251"/>
      <c r="S330" s="251"/>
      <c r="T330" s="251"/>
      <c r="U330" s="251"/>
      <c r="V330" s="251"/>
      <c r="W330" s="251"/>
      <c r="X330" s="251"/>
      <c r="Y330" s="251"/>
      <c r="Z330" s="259">
        <v>45169</v>
      </c>
      <c r="AA330" s="125">
        <v>-16.2</v>
      </c>
      <c r="AB330" s="125">
        <v>-10.6</v>
      </c>
      <c r="AC330" s="125">
        <v>0.5</v>
      </c>
      <c r="AD330" s="125">
        <v>8.3000000000000007</v>
      </c>
      <c r="AE330" s="125">
        <v>-2</v>
      </c>
      <c r="AF330" s="258">
        <v>-1.5</v>
      </c>
      <c r="AG330" s="125">
        <v>-1</v>
      </c>
      <c r="AH330" s="125">
        <v>1.2</v>
      </c>
      <c r="AI330" s="125">
        <v>1.3</v>
      </c>
      <c r="AJ330" s="125">
        <v>-3.1</v>
      </c>
      <c r="AK330" s="125">
        <v>0.7</v>
      </c>
      <c r="AL330" s="125">
        <v>2.0828000000000002</v>
      </c>
      <c r="AM330" s="125">
        <v>-1.4</v>
      </c>
      <c r="AN330" s="125">
        <v>0.59850000000000003</v>
      </c>
      <c r="AO330" s="125">
        <v>-7.7</v>
      </c>
      <c r="AP330" s="258">
        <v>-0.6</v>
      </c>
      <c r="AQ330" s="258">
        <v>5.4061000000000003</v>
      </c>
      <c r="AR330" s="258">
        <v>-9.6</v>
      </c>
      <c r="AS330" s="254">
        <v>-10.4</v>
      </c>
      <c r="AT330" s="258">
        <v>0.6</v>
      </c>
      <c r="AU330" s="258">
        <v>-3.3</v>
      </c>
      <c r="AV330" s="258">
        <v>-3.6</v>
      </c>
      <c r="AW330" s="258">
        <v>-6.6</v>
      </c>
      <c r="AX330" s="258">
        <v>-6.6</v>
      </c>
      <c r="AY330" s="258">
        <v>1.4</v>
      </c>
      <c r="AZ330" s="258">
        <v>-2.7</v>
      </c>
      <c r="BA330" s="125">
        <v>-0.4</v>
      </c>
      <c r="BB330" s="125">
        <v>-0.22850000000000001</v>
      </c>
      <c r="BC330" s="125">
        <v>-1.4</v>
      </c>
      <c r="BD330" s="125">
        <v>0</v>
      </c>
      <c r="BE330" s="125">
        <v>-1.9363999999999999</v>
      </c>
      <c r="BF330" s="125">
        <v>-1.9</v>
      </c>
      <c r="BG330" s="125">
        <v>0.35930000000000001</v>
      </c>
      <c r="BH330" s="125">
        <v>-0.878</v>
      </c>
      <c r="BI330" s="125">
        <v>-3.7614999999999998</v>
      </c>
      <c r="BJ330" s="125">
        <v>1.8985000000000001</v>
      </c>
      <c r="BK330" s="125">
        <v>1.7</v>
      </c>
      <c r="BL330" s="125">
        <v>-0.9</v>
      </c>
      <c r="BM330" s="125">
        <v>0.4</v>
      </c>
      <c r="BN330" s="208"/>
      <c r="BO330" s="208"/>
      <c r="BP330" s="208"/>
      <c r="BQ330" s="208"/>
      <c r="BR330" s="208"/>
      <c r="BS330" s="208"/>
      <c r="BT330" s="208"/>
      <c r="BU330" s="208"/>
      <c r="BV330" s="208"/>
      <c r="BW330" s="209"/>
      <c r="BX330" s="209"/>
      <c r="BY330" s="209"/>
      <c r="BZ330" s="209"/>
      <c r="CA330" s="209"/>
      <c r="CB330" s="209"/>
      <c r="CC330" s="209"/>
      <c r="CD330" s="209"/>
      <c r="CE330" s="209"/>
      <c r="CF330" s="209"/>
      <c r="CG330" s="209"/>
      <c r="CH330" s="209"/>
      <c r="CI330" s="209"/>
      <c r="CJ330" s="209"/>
      <c r="CK330" s="209"/>
      <c r="CL330" s="209"/>
      <c r="CM330" s="209"/>
      <c r="CN330" s="209"/>
      <c r="CO330" s="209"/>
      <c r="CP330" s="209"/>
      <c r="CQ330" s="209"/>
      <c r="CR330" s="209"/>
      <c r="CS330" s="209"/>
      <c r="CT330" s="209"/>
      <c r="CU330" s="209"/>
      <c r="CV330" s="209"/>
    </row>
    <row r="331" spans="1:100" s="105" customForma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41"/>
      <c r="M331" s="251"/>
      <c r="N331" s="251"/>
      <c r="O331" s="251"/>
      <c r="P331" s="251"/>
      <c r="Q331" s="248"/>
      <c r="R331" s="251"/>
      <c r="S331" s="251"/>
      <c r="T331" s="251"/>
      <c r="U331" s="251"/>
      <c r="V331" s="251"/>
      <c r="W331" s="251"/>
      <c r="X331" s="251"/>
      <c r="Y331" s="251"/>
      <c r="Z331" s="259">
        <v>45199</v>
      </c>
      <c r="AA331" s="125">
        <v>-15.6</v>
      </c>
      <c r="AB331" s="125">
        <v>-3.3</v>
      </c>
      <c r="AC331" s="125">
        <v>6.8</v>
      </c>
      <c r="AD331" s="125">
        <v>9.6999999999999993</v>
      </c>
      <c r="AE331" s="125">
        <v>-2.2999999999999998</v>
      </c>
      <c r="AF331" s="258">
        <v>-1.8</v>
      </c>
      <c r="AG331" s="125">
        <v>-0.7</v>
      </c>
      <c r="AH331" s="125">
        <v>1.1000000000000001</v>
      </c>
      <c r="AI331" s="125">
        <v>1.3</v>
      </c>
      <c r="AJ331" s="125">
        <v>-2.2999999999999998</v>
      </c>
      <c r="AK331" s="125">
        <v>0.7</v>
      </c>
      <c r="AL331" s="125">
        <v>1.6</v>
      </c>
      <c r="AM331" s="125">
        <v>-1.6</v>
      </c>
      <c r="AN331" s="125">
        <v>0.6</v>
      </c>
      <c r="AO331" s="125">
        <v>-7.2</v>
      </c>
      <c r="AP331" s="258">
        <v>-0.4</v>
      </c>
      <c r="AQ331" s="258">
        <v>5.7</v>
      </c>
      <c r="AR331" s="258">
        <v>-6.7</v>
      </c>
      <c r="AS331" s="254">
        <v>-7.1</v>
      </c>
      <c r="AT331" s="258">
        <v>0.8</v>
      </c>
      <c r="AU331" s="258">
        <v>-1.8</v>
      </c>
      <c r="AV331" s="258">
        <v>-3.6</v>
      </c>
      <c r="AW331" s="258">
        <v>-7</v>
      </c>
      <c r="AX331" s="258">
        <v>-5</v>
      </c>
      <c r="AY331" s="258">
        <v>2.7</v>
      </c>
      <c r="AZ331" s="258">
        <v>-2.4</v>
      </c>
      <c r="BA331" s="125">
        <v>-0.4</v>
      </c>
      <c r="BB331" s="125">
        <v>-0.3</v>
      </c>
      <c r="BC331" s="125">
        <v>-1.4</v>
      </c>
      <c r="BD331" s="125">
        <v>0.1</v>
      </c>
      <c r="BE331" s="125">
        <v>-2.2999999999999998</v>
      </c>
      <c r="BF331" s="125">
        <v>-1.8</v>
      </c>
      <c r="BG331" s="125">
        <v>0.3</v>
      </c>
      <c r="BH331" s="125">
        <v>-1.1000000000000001</v>
      </c>
      <c r="BI331" s="125">
        <v>-2.7</v>
      </c>
      <c r="BJ331" s="125">
        <v>1.8</v>
      </c>
      <c r="BK331" s="125">
        <v>0.5</v>
      </c>
      <c r="BL331" s="125">
        <v>-1.4</v>
      </c>
      <c r="BM331" s="125">
        <v>0.5</v>
      </c>
      <c r="BN331" s="208"/>
      <c r="BO331" s="208"/>
      <c r="BP331" s="208"/>
      <c r="BQ331" s="208"/>
      <c r="BR331" s="208"/>
      <c r="BS331" s="208"/>
      <c r="BT331" s="208"/>
      <c r="BU331" s="208"/>
      <c r="BV331" s="208"/>
      <c r="BW331" s="209"/>
      <c r="BX331" s="209"/>
      <c r="BY331" s="209"/>
      <c r="BZ331" s="209"/>
      <c r="CA331" s="209"/>
      <c r="CB331" s="209"/>
      <c r="CC331" s="209"/>
      <c r="CD331" s="209"/>
      <c r="CE331" s="209"/>
      <c r="CF331" s="209"/>
      <c r="CG331" s="209"/>
      <c r="CH331" s="209"/>
      <c r="CI331" s="209"/>
      <c r="CJ331" s="209"/>
      <c r="CK331" s="209"/>
      <c r="CL331" s="209"/>
      <c r="CM331" s="209"/>
      <c r="CN331" s="209"/>
      <c r="CO331" s="209"/>
      <c r="CP331" s="209"/>
      <c r="CQ331" s="209"/>
      <c r="CR331" s="209"/>
      <c r="CS331" s="209"/>
      <c r="CT331" s="209"/>
      <c r="CU331" s="209"/>
      <c r="CV331" s="209"/>
    </row>
    <row r="332" spans="1:100" s="105" customForma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41"/>
      <c r="M332" s="251"/>
      <c r="N332" s="251"/>
      <c r="O332" s="251"/>
      <c r="P332" s="251"/>
      <c r="Q332" s="248"/>
      <c r="R332" s="251"/>
      <c r="S332" s="251"/>
      <c r="T332" s="251"/>
      <c r="U332" s="251"/>
      <c r="V332" s="251"/>
      <c r="W332" s="251"/>
      <c r="X332" s="251"/>
      <c r="Y332" s="251"/>
      <c r="Z332" s="259">
        <v>45230</v>
      </c>
      <c r="AA332" s="125">
        <v>-15.4</v>
      </c>
      <c r="AB332" s="125">
        <v>1.7</v>
      </c>
      <c r="AC332" s="125">
        <v>10.1</v>
      </c>
      <c r="AD332" s="125">
        <v>9.1</v>
      </c>
      <c r="AE332" s="125">
        <v>-1.9</v>
      </c>
      <c r="AF332" s="258">
        <v>-3.5</v>
      </c>
      <c r="AG332" s="125">
        <v>-1.1000000000000001</v>
      </c>
      <c r="AH332" s="125">
        <v>0.9</v>
      </c>
      <c r="AI332" s="125">
        <v>1.3</v>
      </c>
      <c r="AJ332" s="125">
        <v>-1.9</v>
      </c>
      <c r="AK332" s="125">
        <v>0.4</v>
      </c>
      <c r="AL332" s="125">
        <v>1</v>
      </c>
      <c r="AM332" s="125">
        <v>-1.8</v>
      </c>
      <c r="AN332" s="125">
        <v>0.3</v>
      </c>
      <c r="AO332" s="125">
        <v>-6.2</v>
      </c>
      <c r="AP332" s="258">
        <v>-0.7</v>
      </c>
      <c r="AQ332" s="258">
        <v>4.9000000000000004</v>
      </c>
      <c r="AR332" s="258">
        <v>-3.8</v>
      </c>
      <c r="AS332" s="254">
        <v>-6.9</v>
      </c>
      <c r="AT332" s="258">
        <v>0.8</v>
      </c>
      <c r="AU332" s="258">
        <v>-1</v>
      </c>
      <c r="AV332" s="258">
        <v>-3.4</v>
      </c>
      <c r="AW332" s="258">
        <v>-7.6</v>
      </c>
      <c r="AX332" s="258">
        <v>-5.2</v>
      </c>
      <c r="AY332" s="258">
        <v>2.6</v>
      </c>
      <c r="AZ332" s="258">
        <v>-2.4</v>
      </c>
      <c r="BA332" s="125">
        <v>-0.5</v>
      </c>
      <c r="BB332" s="125">
        <v>-0.5</v>
      </c>
      <c r="BC332" s="125">
        <v>-1.4</v>
      </c>
      <c r="BD332" s="125">
        <v>0</v>
      </c>
      <c r="BE332" s="125">
        <v>-3</v>
      </c>
      <c r="BF332" s="125">
        <v>-2.9</v>
      </c>
      <c r="BG332" s="125">
        <v>-0.1</v>
      </c>
      <c r="BH332" s="125">
        <v>-1.1000000000000001</v>
      </c>
      <c r="BI332" s="125">
        <v>-2.9</v>
      </c>
      <c r="BJ332" s="125">
        <v>1.1000000000000001</v>
      </c>
      <c r="BK332" s="125">
        <v>0.2</v>
      </c>
      <c r="BL332" s="125">
        <v>-1.3</v>
      </c>
      <c r="BM332" s="125">
        <v>0.8</v>
      </c>
      <c r="BN332" s="208"/>
      <c r="BO332" s="208"/>
      <c r="BP332" s="208"/>
      <c r="BQ332" s="208"/>
      <c r="BR332" s="208"/>
      <c r="BS332" s="208"/>
      <c r="BT332" s="208"/>
      <c r="BU332" s="208"/>
      <c r="BV332" s="208"/>
      <c r="BW332" s="209"/>
      <c r="BX332" s="209"/>
      <c r="BY332" s="209"/>
      <c r="BZ332" s="209"/>
      <c r="CA332" s="209"/>
      <c r="CB332" s="209"/>
      <c r="CC332" s="209"/>
      <c r="CD332" s="209"/>
      <c r="CE332" s="209"/>
      <c r="CF332" s="209"/>
      <c r="CG332" s="209"/>
      <c r="CH332" s="209"/>
      <c r="CI332" s="209"/>
      <c r="CJ332" s="209"/>
      <c r="CK332" s="209"/>
      <c r="CL332" s="209"/>
      <c r="CM332" s="209"/>
      <c r="CN332" s="209"/>
      <c r="CO332" s="209"/>
      <c r="CP332" s="209"/>
      <c r="CQ332" s="209"/>
      <c r="CR332" s="209"/>
      <c r="CS332" s="209"/>
      <c r="CT332" s="209"/>
      <c r="CU332" s="209"/>
      <c r="CV332" s="209"/>
    </row>
    <row r="333" spans="1:100" s="105" customForma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41"/>
      <c r="M333" s="251"/>
      <c r="N333" s="251"/>
      <c r="O333" s="251"/>
      <c r="P333" s="251"/>
      <c r="Q333" s="248"/>
      <c r="R333" s="251"/>
      <c r="S333" s="251"/>
      <c r="T333" s="251"/>
      <c r="U333" s="251"/>
      <c r="V333" s="251"/>
      <c r="W333" s="251"/>
      <c r="X333" s="251"/>
      <c r="Y333" s="251"/>
      <c r="Z333" s="259">
        <v>45260</v>
      </c>
      <c r="AA333" s="125">
        <v>-15.8</v>
      </c>
      <c r="AB333" s="125">
        <v>-3.3</v>
      </c>
      <c r="AC333" s="125">
        <v>15.1</v>
      </c>
      <c r="AD333" s="125">
        <v>8.1</v>
      </c>
      <c r="AE333" s="125">
        <v>-2.1</v>
      </c>
      <c r="AF333" s="258">
        <v>-5</v>
      </c>
      <c r="AG333" s="125">
        <v>-1.2</v>
      </c>
      <c r="AH333" s="125">
        <v>1.2</v>
      </c>
      <c r="AI333" s="125">
        <v>1.3</v>
      </c>
      <c r="AJ333" s="125">
        <v>-1.6</v>
      </c>
      <c r="AK333" s="125">
        <v>0.3</v>
      </c>
      <c r="AL333" s="125">
        <v>0.5</v>
      </c>
      <c r="AM333" s="125">
        <v>-1.9</v>
      </c>
      <c r="AN333" s="125">
        <v>0.1</v>
      </c>
      <c r="AO333" s="125">
        <v>-5.9</v>
      </c>
      <c r="AP333" s="258">
        <v>-0.7</v>
      </c>
      <c r="AQ333" s="258">
        <v>4.3</v>
      </c>
      <c r="AR333" s="258">
        <v>-6.3</v>
      </c>
      <c r="AS333" s="254">
        <v>-6.8</v>
      </c>
      <c r="AT333" s="258">
        <v>0.7</v>
      </c>
      <c r="AU333" s="258">
        <v>0</v>
      </c>
      <c r="AV333" s="258">
        <v>-3.2</v>
      </c>
      <c r="AW333" s="258">
        <v>-8.1999999999999993</v>
      </c>
      <c r="AX333" s="258">
        <v>-2.2999999999999998</v>
      </c>
      <c r="AY333" s="258">
        <v>1.7</v>
      </c>
      <c r="AZ333" s="258">
        <v>-2</v>
      </c>
      <c r="BA333" s="125">
        <v>-0.5</v>
      </c>
      <c r="BB333" s="125">
        <v>-0.5</v>
      </c>
      <c r="BC333" s="125">
        <v>-1.6</v>
      </c>
      <c r="BD333" s="125">
        <v>-0.5</v>
      </c>
      <c r="BE333" s="125">
        <v>-4</v>
      </c>
      <c r="BF333" s="125">
        <v>-3.5</v>
      </c>
      <c r="BG333" s="125">
        <v>-0.7</v>
      </c>
      <c r="BH333" s="125">
        <v>-1</v>
      </c>
      <c r="BI333" s="125">
        <v>-2.2000000000000002</v>
      </c>
      <c r="BJ333" s="125">
        <v>0.8</v>
      </c>
      <c r="BK333" s="125">
        <v>-1</v>
      </c>
      <c r="BL333" s="125">
        <v>-1.5</v>
      </c>
      <c r="BM333" s="125">
        <v>1.1000000000000001</v>
      </c>
      <c r="BN333" s="208"/>
      <c r="BO333" s="208"/>
      <c r="BP333" s="208"/>
      <c r="BQ333" s="208"/>
      <c r="BR333" s="208"/>
      <c r="BS333" s="208"/>
      <c r="BT333" s="208"/>
      <c r="BU333" s="208"/>
      <c r="BV333" s="208"/>
      <c r="BW333" s="209"/>
      <c r="BX333" s="209"/>
      <c r="BY333" s="209"/>
      <c r="BZ333" s="209"/>
      <c r="CA333" s="209"/>
      <c r="CB333" s="209"/>
      <c r="CC333" s="209"/>
      <c r="CD333" s="209"/>
      <c r="CE333" s="209"/>
      <c r="CF333" s="209"/>
      <c r="CG333" s="209"/>
      <c r="CH333" s="209"/>
      <c r="CI333" s="209"/>
      <c r="CJ333" s="209"/>
      <c r="CK333" s="209"/>
      <c r="CL333" s="209"/>
      <c r="CM333" s="209"/>
      <c r="CN333" s="209"/>
      <c r="CO333" s="209"/>
      <c r="CP333" s="209"/>
      <c r="CQ333" s="209"/>
      <c r="CR333" s="209"/>
      <c r="CS333" s="209"/>
      <c r="CT333" s="209"/>
      <c r="CU333" s="209"/>
      <c r="CV333" s="209"/>
    </row>
    <row r="334" spans="1:100" s="105" customForma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41"/>
      <c r="M334" s="251"/>
      <c r="N334" s="251"/>
      <c r="O334" s="251"/>
      <c r="P334" s="251"/>
      <c r="Q334" s="248"/>
      <c r="R334" s="251"/>
      <c r="S334" s="251"/>
      <c r="T334" s="251"/>
      <c r="U334" s="251"/>
      <c r="V334" s="251"/>
      <c r="W334" s="251"/>
      <c r="X334" s="251"/>
      <c r="Y334" s="251"/>
      <c r="Z334" s="259">
        <v>45291</v>
      </c>
      <c r="AA334" s="125">
        <v>-16.5</v>
      </c>
      <c r="AB334" s="125">
        <v>-1.6</v>
      </c>
      <c r="AC334" s="125">
        <v>17.399999999999999</v>
      </c>
      <c r="AD334" s="125">
        <v>6.9</v>
      </c>
      <c r="AE334" s="125">
        <v>-2.2999999999999998</v>
      </c>
      <c r="AF334" s="258">
        <v>-4.7</v>
      </c>
      <c r="AG334" s="125">
        <v>-1.1000000000000001</v>
      </c>
      <c r="AH334" s="125">
        <v>1.2</v>
      </c>
      <c r="AI334" s="125">
        <v>1.3</v>
      </c>
      <c r="AJ334" s="125">
        <v>-1.6</v>
      </c>
      <c r="AK334" s="125">
        <v>0.4</v>
      </c>
      <c r="AL334" s="125">
        <v>0.3</v>
      </c>
      <c r="AM334" s="125">
        <v>-1.5</v>
      </c>
      <c r="AN334" s="125">
        <v>0.5</v>
      </c>
      <c r="AO334" s="125">
        <v>-5.8</v>
      </c>
      <c r="AP334" s="258">
        <v>-0.8</v>
      </c>
      <c r="AQ334" s="258">
        <v>4.0999999999999996</v>
      </c>
      <c r="AR334" s="258">
        <v>-5.8</v>
      </c>
      <c r="AS334" s="254">
        <v>-6.3</v>
      </c>
      <c r="AT334" s="258">
        <v>0.1</v>
      </c>
      <c r="AU334" s="258">
        <v>1.3</v>
      </c>
      <c r="AV334" s="258">
        <v>-3.3</v>
      </c>
      <c r="AW334" s="258">
        <v>-7.9</v>
      </c>
      <c r="AX334" s="258">
        <v>-1.9</v>
      </c>
      <c r="AY334" s="258">
        <v>0.4</v>
      </c>
      <c r="AZ334" s="258">
        <v>-2.2000000000000002</v>
      </c>
      <c r="BA334" s="125">
        <v>-0.6</v>
      </c>
      <c r="BB334" s="125">
        <v>-0.6</v>
      </c>
      <c r="BC334" s="125">
        <v>-1.2</v>
      </c>
      <c r="BD334" s="125">
        <v>-0.5</v>
      </c>
      <c r="BE334" s="125">
        <v>-4.3</v>
      </c>
      <c r="BF334" s="125">
        <v>-3.9</v>
      </c>
      <c r="BG334" s="125">
        <v>-1</v>
      </c>
      <c r="BH334" s="125">
        <v>-1.1000000000000001</v>
      </c>
      <c r="BI334" s="125">
        <v>-2.1</v>
      </c>
      <c r="BJ334" s="125">
        <v>0</v>
      </c>
      <c r="BK334" s="125">
        <v>-0.9</v>
      </c>
      <c r="BL334" s="125">
        <v>-0.8</v>
      </c>
      <c r="BM334" s="125">
        <v>1.2</v>
      </c>
      <c r="BN334" s="208"/>
      <c r="BO334" s="208"/>
      <c r="BP334" s="208"/>
      <c r="BQ334" s="208"/>
      <c r="BR334" s="208"/>
      <c r="BS334" s="208"/>
      <c r="BT334" s="208"/>
      <c r="BU334" s="208"/>
      <c r="BV334" s="208"/>
      <c r="BW334" s="209"/>
      <c r="BX334" s="209"/>
      <c r="BY334" s="209"/>
      <c r="BZ334" s="209"/>
      <c r="CA334" s="209"/>
      <c r="CB334" s="209"/>
      <c r="CC334" s="209"/>
      <c r="CD334" s="209"/>
      <c r="CE334" s="209"/>
      <c r="CF334" s="209"/>
      <c r="CG334" s="209"/>
      <c r="CH334" s="209"/>
      <c r="CI334" s="209"/>
      <c r="CJ334" s="209"/>
      <c r="CK334" s="209"/>
      <c r="CL334" s="209"/>
      <c r="CM334" s="209"/>
      <c r="CN334" s="209"/>
      <c r="CO334" s="209"/>
      <c r="CP334" s="209"/>
      <c r="CQ334" s="209"/>
      <c r="CR334" s="209"/>
      <c r="CS334" s="209"/>
      <c r="CT334" s="209"/>
      <c r="CU334" s="209"/>
      <c r="CV334" s="209"/>
    </row>
    <row r="335" spans="1:100" s="105" customForma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41"/>
      <c r="M335" s="251"/>
      <c r="N335" s="251"/>
      <c r="O335" s="251"/>
      <c r="P335" s="251"/>
      <c r="Q335" s="248"/>
      <c r="R335" s="251"/>
      <c r="S335" s="251"/>
      <c r="T335" s="251"/>
      <c r="U335" s="251"/>
      <c r="V335" s="251"/>
      <c r="W335" s="251"/>
      <c r="X335" s="251"/>
      <c r="Y335" s="251"/>
      <c r="Z335" s="259">
        <v>45322</v>
      </c>
      <c r="AA335" s="125">
        <v>-16</v>
      </c>
      <c r="AB335" s="125">
        <v>3.4</v>
      </c>
      <c r="AC335" s="125">
        <v>16.100000000000001</v>
      </c>
      <c r="AD335" s="125">
        <v>6.9</v>
      </c>
      <c r="AE335" s="125">
        <v>-2.1</v>
      </c>
      <c r="AF335" s="258">
        <v>-3.8</v>
      </c>
      <c r="AG335" s="125">
        <v>-0.7</v>
      </c>
      <c r="AH335" s="125">
        <v>0.7</v>
      </c>
      <c r="AI335" s="125">
        <v>0.6</v>
      </c>
      <c r="AJ335" s="125">
        <v>-1.3</v>
      </c>
      <c r="AK335" s="125">
        <v>0.3</v>
      </c>
      <c r="AL335" s="125">
        <v>0.8</v>
      </c>
      <c r="AM335" s="125">
        <v>-1.4</v>
      </c>
      <c r="AN335" s="125">
        <v>0.3</v>
      </c>
      <c r="AO335" s="125">
        <v>-5.8</v>
      </c>
      <c r="AP335" s="258">
        <v>-0.9</v>
      </c>
      <c r="AQ335" s="258">
        <v>4.0999999999999996</v>
      </c>
      <c r="AR335" s="258">
        <v>-4.4000000000000004</v>
      </c>
      <c r="AS335" s="254">
        <v>-6.1</v>
      </c>
      <c r="AT335" s="258">
        <v>-0.3</v>
      </c>
      <c r="AU335" s="258">
        <v>1.4</v>
      </c>
      <c r="AV335" s="258">
        <v>-3.1</v>
      </c>
      <c r="AW335" s="258">
        <v>-8</v>
      </c>
      <c r="AX335" s="258">
        <v>-2.9</v>
      </c>
      <c r="AY335" s="258">
        <v>0.6</v>
      </c>
      <c r="AZ335" s="258">
        <v>-1.8</v>
      </c>
      <c r="BA335" s="125">
        <v>-0.5</v>
      </c>
      <c r="BB335" s="125">
        <v>-0.6</v>
      </c>
      <c r="BC335" s="125">
        <v>-1.5</v>
      </c>
      <c r="BD335" s="125">
        <v>-0.4</v>
      </c>
      <c r="BE335" s="125">
        <v>-4.2</v>
      </c>
      <c r="BF335" s="125">
        <v>-3</v>
      </c>
      <c r="BG335" s="125">
        <v>-1.3</v>
      </c>
      <c r="BH335" s="125">
        <v>-0.1</v>
      </c>
      <c r="BI335" s="125">
        <v>-1.4</v>
      </c>
      <c r="BJ335" s="125">
        <v>0.3</v>
      </c>
      <c r="BK335" s="125">
        <v>-0.5</v>
      </c>
      <c r="BL335" s="125">
        <v>-0.5</v>
      </c>
      <c r="BM335" s="125">
        <v>1.1000000000000001</v>
      </c>
      <c r="BN335" s="208"/>
      <c r="BO335" s="208"/>
      <c r="BP335" s="208"/>
      <c r="BQ335" s="208"/>
      <c r="BR335" s="208"/>
      <c r="BS335" s="208"/>
      <c r="BT335" s="208"/>
      <c r="BU335" s="208"/>
      <c r="BV335" s="208"/>
      <c r="BW335" s="209"/>
      <c r="BX335" s="209"/>
      <c r="BY335" s="209"/>
      <c r="BZ335" s="209"/>
      <c r="CA335" s="209"/>
      <c r="CB335" s="209"/>
      <c r="CC335" s="209"/>
      <c r="CD335" s="209"/>
      <c r="CE335" s="209"/>
      <c r="CF335" s="209"/>
      <c r="CG335" s="209"/>
      <c r="CH335" s="209"/>
      <c r="CI335" s="209"/>
      <c r="CJ335" s="209"/>
      <c r="CK335" s="209"/>
      <c r="CL335" s="209"/>
      <c r="CM335" s="209"/>
      <c r="CN335" s="209"/>
      <c r="CO335" s="209"/>
      <c r="CP335" s="209"/>
      <c r="CQ335" s="209"/>
      <c r="CR335" s="209"/>
      <c r="CS335" s="209"/>
      <c r="CT335" s="209"/>
      <c r="CU335" s="209"/>
      <c r="CV335" s="209"/>
    </row>
    <row r="336" spans="1:100" s="105" customForma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41"/>
      <c r="M336" s="251"/>
      <c r="N336" s="251"/>
      <c r="O336" s="251"/>
      <c r="P336" s="251"/>
      <c r="Q336" s="248"/>
      <c r="R336" s="251"/>
      <c r="S336" s="251"/>
      <c r="T336" s="251"/>
      <c r="U336" s="251"/>
      <c r="V336" s="251"/>
      <c r="W336" s="251"/>
      <c r="X336" s="251"/>
      <c r="Y336" s="251"/>
      <c r="Z336" s="259">
        <v>45351</v>
      </c>
      <c r="AA336" s="125">
        <v>-14.7</v>
      </c>
      <c r="AB336" s="125">
        <v>4.2</v>
      </c>
      <c r="AC336" s="125">
        <v>12.1</v>
      </c>
      <c r="AD336" s="125">
        <v>4.5</v>
      </c>
      <c r="AE336" s="125">
        <v>-2.2999999999999998</v>
      </c>
      <c r="AF336" s="258">
        <v>-3.8</v>
      </c>
      <c r="AG336" s="125">
        <v>-0.9</v>
      </c>
      <c r="AH336" s="125">
        <v>0.5</v>
      </c>
      <c r="AI336" s="125">
        <v>0.6</v>
      </c>
      <c r="AJ336" s="125">
        <v>-0.8</v>
      </c>
      <c r="AK336" s="125">
        <v>0.4</v>
      </c>
      <c r="AL336" s="125">
        <v>0.9</v>
      </c>
      <c r="AM336" s="125">
        <v>-0.7</v>
      </c>
      <c r="AN336" s="125">
        <v>0.4</v>
      </c>
      <c r="AO336" s="125">
        <v>-5.5</v>
      </c>
      <c r="AP336" s="258">
        <v>-0.6</v>
      </c>
      <c r="AQ336" s="258">
        <v>4.5</v>
      </c>
      <c r="AR336" s="258">
        <v>-4.8</v>
      </c>
      <c r="AS336" s="254">
        <v>-6.6</v>
      </c>
      <c r="AT336" s="258">
        <v>-0.5</v>
      </c>
      <c r="AU336" s="258">
        <v>0.7</v>
      </c>
      <c r="AV336" s="258">
        <v>-3</v>
      </c>
      <c r="AW336" s="258">
        <v>-7.7</v>
      </c>
      <c r="AX336" s="258">
        <v>-4.9000000000000004</v>
      </c>
      <c r="AY336" s="258">
        <v>-0.2</v>
      </c>
      <c r="AZ336" s="258">
        <v>-1.7</v>
      </c>
      <c r="BA336" s="125">
        <v>-0.5</v>
      </c>
      <c r="BB336" s="125">
        <v>-0.9</v>
      </c>
      <c r="BC336" s="125">
        <v>-1.5</v>
      </c>
      <c r="BD336" s="125">
        <v>-0.5</v>
      </c>
      <c r="BE336" s="125">
        <v>-4.5</v>
      </c>
      <c r="BF336" s="125">
        <v>-2.1</v>
      </c>
      <c r="BG336" s="125">
        <v>-1.3</v>
      </c>
      <c r="BH336" s="125">
        <v>0.3</v>
      </c>
      <c r="BI336" s="125">
        <v>-2.7</v>
      </c>
      <c r="BJ336" s="125">
        <v>1.6</v>
      </c>
      <c r="BK336" s="125">
        <v>-2.6</v>
      </c>
      <c r="BL336" s="125">
        <v>-2.1</v>
      </c>
      <c r="BM336" s="125">
        <v>0.7</v>
      </c>
      <c r="BN336" s="208"/>
      <c r="BO336" s="208"/>
      <c r="BP336" s="208"/>
      <c r="BQ336" s="208"/>
      <c r="BR336" s="208"/>
      <c r="BS336" s="208"/>
      <c r="BT336" s="208"/>
      <c r="BU336" s="208"/>
      <c r="BV336" s="208"/>
      <c r="BW336" s="209"/>
      <c r="BX336" s="209"/>
      <c r="BY336" s="209"/>
      <c r="BZ336" s="209"/>
      <c r="CA336" s="209"/>
      <c r="CB336" s="209"/>
      <c r="CC336" s="209"/>
      <c r="CD336" s="209"/>
      <c r="CE336" s="209"/>
      <c r="CF336" s="209"/>
      <c r="CG336" s="209"/>
      <c r="CH336" s="209"/>
      <c r="CI336" s="209"/>
      <c r="CJ336" s="209"/>
      <c r="CK336" s="209"/>
      <c r="CL336" s="209"/>
      <c r="CM336" s="209"/>
      <c r="CN336" s="209"/>
      <c r="CO336" s="209"/>
      <c r="CP336" s="209"/>
      <c r="CQ336" s="209"/>
      <c r="CR336" s="209"/>
      <c r="CS336" s="209"/>
      <c r="CT336" s="209"/>
      <c r="CU336" s="209"/>
      <c r="CV336" s="209"/>
    </row>
    <row r="337" spans="1:100" s="105" customForma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41"/>
      <c r="M337" s="251"/>
      <c r="N337" s="251"/>
      <c r="O337" s="251"/>
      <c r="P337" s="251"/>
      <c r="Q337" s="248"/>
      <c r="R337" s="251"/>
      <c r="S337" s="251"/>
      <c r="T337" s="251"/>
      <c r="U337" s="251"/>
      <c r="V337" s="251"/>
      <c r="W337" s="251"/>
      <c r="X337" s="251"/>
      <c r="Y337" s="251"/>
      <c r="Z337" s="259">
        <v>45382</v>
      </c>
      <c r="AA337" s="125">
        <v>-15</v>
      </c>
      <c r="AB337" s="125">
        <v>6.3</v>
      </c>
      <c r="AC337" s="125">
        <v>6.7</v>
      </c>
      <c r="AD337" s="125">
        <v>3.4</v>
      </c>
      <c r="AE337" s="125">
        <v>-2</v>
      </c>
      <c r="AF337" s="258">
        <v>-4.4000000000000004</v>
      </c>
      <c r="AG337" s="125">
        <v>-1.2</v>
      </c>
      <c r="AH337" s="125">
        <v>0.2</v>
      </c>
      <c r="AI337" s="125">
        <v>0.6</v>
      </c>
      <c r="AJ337" s="125">
        <v>-0.7</v>
      </c>
      <c r="AK337" s="125">
        <v>0.4</v>
      </c>
      <c r="AL337" s="125">
        <v>0.8</v>
      </c>
      <c r="AM337" s="125">
        <v>-0.9</v>
      </c>
      <c r="AN337" s="125">
        <v>0.1</v>
      </c>
      <c r="AO337" s="125">
        <v>-4.7</v>
      </c>
      <c r="AP337" s="258">
        <v>-0.9</v>
      </c>
      <c r="AQ337" s="258">
        <v>4.2</v>
      </c>
      <c r="AR337" s="258">
        <v>-4.2</v>
      </c>
      <c r="AS337" s="254">
        <v>-6.3</v>
      </c>
      <c r="AT337" s="258">
        <v>-0.6</v>
      </c>
      <c r="AU337" s="258">
        <v>0.6</v>
      </c>
      <c r="AV337" s="258">
        <v>-2.8</v>
      </c>
      <c r="AW337" s="258">
        <v>-8.1</v>
      </c>
      <c r="AX337" s="258">
        <v>-7.2</v>
      </c>
      <c r="AY337" s="258">
        <v>0.6</v>
      </c>
      <c r="AZ337" s="258">
        <v>-1.7</v>
      </c>
      <c r="BA337" s="125">
        <v>-0.5</v>
      </c>
      <c r="BB337" s="125">
        <v>-0.8</v>
      </c>
      <c r="BC337" s="125">
        <v>-1.5</v>
      </c>
      <c r="BD337" s="125">
        <v>-0.4</v>
      </c>
      <c r="BE337" s="125">
        <v>-4.3</v>
      </c>
      <c r="BF337" s="125">
        <v>-2.5</v>
      </c>
      <c r="BG337" s="125">
        <v>-1.4</v>
      </c>
      <c r="BH337" s="125">
        <v>0</v>
      </c>
      <c r="BI337" s="125">
        <v>-3.5</v>
      </c>
      <c r="BJ337" s="125">
        <v>1</v>
      </c>
      <c r="BK337" s="125">
        <v>-1.7</v>
      </c>
      <c r="BL337" s="125">
        <v>-2.6</v>
      </c>
      <c r="BM337" s="125">
        <v>0.7</v>
      </c>
      <c r="BN337" s="208"/>
      <c r="BO337" s="208"/>
      <c r="BP337" s="208"/>
      <c r="BQ337" s="208"/>
      <c r="BR337" s="208"/>
      <c r="BS337" s="208"/>
      <c r="BT337" s="208"/>
      <c r="BU337" s="208"/>
      <c r="BV337" s="208"/>
      <c r="BW337" s="209"/>
      <c r="BX337" s="209"/>
      <c r="BY337" s="209"/>
      <c r="BZ337" s="209"/>
      <c r="CA337" s="209"/>
      <c r="CB337" s="209"/>
      <c r="CC337" s="209"/>
      <c r="CD337" s="209"/>
      <c r="CE337" s="209"/>
      <c r="CF337" s="209"/>
      <c r="CG337" s="209"/>
      <c r="CH337" s="209"/>
      <c r="CI337" s="209"/>
      <c r="CJ337" s="209"/>
      <c r="CK337" s="209"/>
      <c r="CL337" s="209"/>
      <c r="CM337" s="209"/>
      <c r="CN337" s="209"/>
      <c r="CO337" s="209"/>
      <c r="CP337" s="209"/>
      <c r="CQ337" s="209"/>
      <c r="CR337" s="209"/>
      <c r="CS337" s="209"/>
      <c r="CT337" s="209"/>
      <c r="CU337" s="209"/>
      <c r="CV337" s="209"/>
    </row>
    <row r="338" spans="1:100" s="105" customForma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41"/>
      <c r="M338" s="251"/>
      <c r="N338" s="251"/>
      <c r="O338" s="251"/>
      <c r="P338" s="251"/>
      <c r="Q338" s="248"/>
      <c r="R338" s="251"/>
      <c r="S338" s="251"/>
      <c r="T338" s="251"/>
      <c r="U338" s="251"/>
      <c r="V338" s="251"/>
      <c r="W338" s="251"/>
      <c r="X338" s="251"/>
      <c r="Y338" s="251"/>
      <c r="Z338" s="259">
        <v>45412</v>
      </c>
      <c r="AA338" s="125">
        <v>-14.2</v>
      </c>
      <c r="AB338" s="125">
        <v>9.4</v>
      </c>
      <c r="AC338" s="125">
        <v>0.6</v>
      </c>
      <c r="AD338" s="125">
        <v>7.6</v>
      </c>
      <c r="AE338" s="125">
        <v>-2.2999999999999998</v>
      </c>
      <c r="AF338" s="258">
        <v>-3.6</v>
      </c>
      <c r="AG338" s="125">
        <v>-1.2</v>
      </c>
      <c r="AH338" s="125">
        <v>0.3</v>
      </c>
      <c r="AI338" s="125">
        <v>1</v>
      </c>
      <c r="AJ338" s="125">
        <v>-0.7</v>
      </c>
      <c r="AK338" s="125">
        <v>0.3</v>
      </c>
      <c r="AL338" s="125">
        <v>1.1000000000000001</v>
      </c>
      <c r="AM338" s="125">
        <v>-1.3</v>
      </c>
      <c r="AN338" s="125">
        <v>0.3</v>
      </c>
      <c r="AO338" s="125">
        <v>-4.0999999999999996</v>
      </c>
      <c r="AP338" s="258">
        <v>-1.2</v>
      </c>
      <c r="AQ338" s="258">
        <v>5</v>
      </c>
      <c r="AR338" s="258">
        <v>-1</v>
      </c>
      <c r="AS338" s="254">
        <v>-5.4</v>
      </c>
      <c r="AT338" s="258">
        <v>-0.7</v>
      </c>
      <c r="AU338" s="258">
        <v>-0.6</v>
      </c>
      <c r="AV338" s="258">
        <v>-2.5</v>
      </c>
      <c r="AW338" s="258">
        <v>-9</v>
      </c>
      <c r="AX338" s="258">
        <v>-8.5</v>
      </c>
      <c r="AY338" s="258">
        <v>3.6</v>
      </c>
      <c r="AZ338" s="258">
        <v>-1.9</v>
      </c>
      <c r="BA338" s="125">
        <v>-0.8</v>
      </c>
      <c r="BB338" s="125">
        <v>-0.7</v>
      </c>
      <c r="BC338" s="125">
        <v>-2</v>
      </c>
      <c r="BD338" s="125">
        <v>-0.1</v>
      </c>
      <c r="BE338" s="125">
        <v>-4.2</v>
      </c>
      <c r="BF338" s="125">
        <v>-2</v>
      </c>
      <c r="BG338" s="125">
        <v>-1</v>
      </c>
      <c r="BH338" s="125">
        <v>0.4</v>
      </c>
      <c r="BI338" s="125">
        <v>-3</v>
      </c>
      <c r="BJ338" s="125">
        <v>1.6</v>
      </c>
      <c r="BK338" s="125">
        <v>-2.1</v>
      </c>
      <c r="BL338" s="125">
        <v>-1.2</v>
      </c>
      <c r="BM338" s="125">
        <v>0.7</v>
      </c>
      <c r="BN338" s="208"/>
      <c r="BO338" s="208"/>
      <c r="BP338" s="208"/>
      <c r="BQ338" s="208"/>
      <c r="BR338" s="208"/>
      <c r="BS338" s="208"/>
      <c r="BT338" s="208"/>
      <c r="BU338" s="208"/>
      <c r="BV338" s="208"/>
      <c r="BW338" s="209"/>
      <c r="BX338" s="209"/>
      <c r="BY338" s="209"/>
      <c r="BZ338" s="209"/>
      <c r="CA338" s="209"/>
      <c r="CB338" s="209"/>
      <c r="CC338" s="209"/>
      <c r="CD338" s="209"/>
      <c r="CE338" s="209"/>
      <c r="CF338" s="209"/>
      <c r="CG338" s="209"/>
      <c r="CH338" s="209"/>
      <c r="CI338" s="209"/>
      <c r="CJ338" s="209"/>
      <c r="CK338" s="209"/>
      <c r="CL338" s="209"/>
      <c r="CM338" s="209"/>
      <c r="CN338" s="209"/>
      <c r="CO338" s="209"/>
      <c r="CP338" s="209"/>
      <c r="CQ338" s="209"/>
      <c r="CR338" s="209"/>
      <c r="CS338" s="209"/>
      <c r="CT338" s="209"/>
      <c r="CU338" s="209"/>
      <c r="CV338" s="209"/>
    </row>
    <row r="339" spans="1:100" s="105" customForma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41"/>
      <c r="M339" s="251"/>
      <c r="N339" s="251"/>
      <c r="O339" s="251"/>
      <c r="P339" s="251"/>
      <c r="Q339" s="248"/>
      <c r="R339" s="251"/>
      <c r="S339" s="251"/>
      <c r="T339" s="251"/>
      <c r="U339" s="251"/>
      <c r="V339" s="251"/>
      <c r="W339" s="251"/>
      <c r="X339" s="251"/>
      <c r="Y339" s="251"/>
      <c r="Z339" s="259">
        <v>45443</v>
      </c>
      <c r="AA339" s="125">
        <v>-9</v>
      </c>
      <c r="AB339" s="125">
        <v>9.4</v>
      </c>
      <c r="AC339" s="125">
        <v>4.5999999999999996</v>
      </c>
      <c r="AD339" s="125">
        <v>13.5</v>
      </c>
      <c r="AE339" s="125">
        <v>-2</v>
      </c>
      <c r="AF339" s="258">
        <v>-3.4</v>
      </c>
      <c r="AG339" s="125">
        <v>-1.1000000000000001</v>
      </c>
      <c r="AH339" s="125">
        <v>-0.1</v>
      </c>
      <c r="AI339" s="125">
        <v>1</v>
      </c>
      <c r="AJ339" s="125">
        <v>-0.6</v>
      </c>
      <c r="AK339" s="125">
        <v>0.6</v>
      </c>
      <c r="AL339" s="125">
        <v>1</v>
      </c>
      <c r="AM339" s="125">
        <v>-1.3</v>
      </c>
      <c r="AN339" s="125">
        <v>0.6</v>
      </c>
      <c r="AO339" s="125">
        <v>-3.9</v>
      </c>
      <c r="AP339" s="258">
        <v>-2</v>
      </c>
      <c r="AQ339" s="258">
        <v>5.0999999999999996</v>
      </c>
      <c r="AR339" s="258">
        <v>3.4</v>
      </c>
      <c r="AS339" s="254">
        <v>-3.4</v>
      </c>
      <c r="AT339" s="258">
        <v>-0.7</v>
      </c>
      <c r="AU339" s="258">
        <v>-0.3</v>
      </c>
      <c r="AV339" s="258">
        <v>-2.4</v>
      </c>
      <c r="AW339" s="258">
        <v>-8.8000000000000007</v>
      </c>
      <c r="AX339" s="258">
        <v>-3.7</v>
      </c>
      <c r="AY339" s="258">
        <v>8.9</v>
      </c>
      <c r="AZ339" s="258">
        <v>-1.6</v>
      </c>
      <c r="BA339" s="125">
        <v>-0.8</v>
      </c>
      <c r="BB339" s="125">
        <v>-0.6</v>
      </c>
      <c r="BC339" s="125">
        <v>-2</v>
      </c>
      <c r="BD339" s="125">
        <v>0</v>
      </c>
      <c r="BE339" s="125">
        <v>-3</v>
      </c>
      <c r="BF339" s="125">
        <v>-1.9</v>
      </c>
      <c r="BG339" s="125">
        <v>-0.6</v>
      </c>
      <c r="BH339" s="125">
        <v>0.3</v>
      </c>
      <c r="BI339" s="125">
        <v>2.4</v>
      </c>
      <c r="BJ339" s="125">
        <v>1</v>
      </c>
      <c r="BK339" s="125">
        <v>-1.8</v>
      </c>
      <c r="BL339" s="125">
        <v>-0.8</v>
      </c>
      <c r="BM339" s="125">
        <v>1.1000000000000001</v>
      </c>
      <c r="BN339" s="208"/>
      <c r="BO339" s="208"/>
      <c r="BP339" s="208"/>
      <c r="BQ339" s="208"/>
      <c r="BR339" s="208"/>
      <c r="BS339" s="208"/>
      <c r="BT339" s="208"/>
      <c r="BU339" s="208"/>
      <c r="BV339" s="208"/>
      <c r="BW339" s="209"/>
      <c r="BX339" s="209"/>
      <c r="BY339" s="209"/>
      <c r="BZ339" s="209"/>
      <c r="CA339" s="209"/>
      <c r="CB339" s="209"/>
      <c r="CC339" s="209"/>
      <c r="CD339" s="209"/>
      <c r="CE339" s="209"/>
      <c r="CF339" s="209"/>
      <c r="CG339" s="209"/>
      <c r="CH339" s="209"/>
      <c r="CI339" s="209"/>
      <c r="CJ339" s="209"/>
      <c r="CK339" s="209"/>
      <c r="CL339" s="209"/>
      <c r="CM339" s="209"/>
      <c r="CN339" s="209"/>
      <c r="CO339" s="209"/>
      <c r="CP339" s="209"/>
      <c r="CQ339" s="209"/>
      <c r="CR339" s="209"/>
      <c r="CS339" s="209"/>
      <c r="CT339" s="209"/>
      <c r="CU339" s="209"/>
      <c r="CV339" s="209"/>
    </row>
    <row r="340" spans="1:100" s="105" customForma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41"/>
      <c r="M340" s="251"/>
      <c r="N340" s="251"/>
      <c r="O340" s="251"/>
      <c r="P340" s="251"/>
      <c r="Q340" s="248"/>
      <c r="R340" s="251"/>
      <c r="S340" s="251"/>
      <c r="T340" s="251"/>
      <c r="U340" s="251"/>
      <c r="V340" s="251"/>
      <c r="W340" s="251"/>
      <c r="X340" s="251"/>
      <c r="Y340" s="251"/>
      <c r="Z340" s="259">
        <v>45473</v>
      </c>
      <c r="AA340" s="125">
        <v>-1.6</v>
      </c>
      <c r="AB340" s="125">
        <v>8</v>
      </c>
      <c r="AC340" s="125">
        <v>5.9</v>
      </c>
      <c r="AD340" s="125">
        <v>17</v>
      </c>
      <c r="AE340" s="125">
        <v>-1.6</v>
      </c>
      <c r="AF340" s="258">
        <v>-2.2000000000000002</v>
      </c>
      <c r="AG340" s="125">
        <v>-1.1000000000000001</v>
      </c>
      <c r="AH340" s="125">
        <v>-0.2</v>
      </c>
      <c r="AI340" s="125">
        <v>1</v>
      </c>
      <c r="AJ340" s="125">
        <v>-0.7</v>
      </c>
      <c r="AK340" s="125">
        <v>0.3</v>
      </c>
      <c r="AL340" s="125">
        <v>0.8</v>
      </c>
      <c r="AM340" s="125">
        <v>-0.5</v>
      </c>
      <c r="AN340" s="125">
        <v>0.5</v>
      </c>
      <c r="AO340" s="125">
        <v>-3.2</v>
      </c>
      <c r="AP340" s="258">
        <v>-2</v>
      </c>
      <c r="AQ340" s="258">
        <v>5.0999999999999996</v>
      </c>
      <c r="AR340" s="258">
        <v>4</v>
      </c>
      <c r="AS340" s="254">
        <v>-0.6</v>
      </c>
      <c r="AT340" s="258">
        <v>-1</v>
      </c>
      <c r="AU340" s="258">
        <v>0.3</v>
      </c>
      <c r="AV340" s="258">
        <v>-2.1</v>
      </c>
      <c r="AW340" s="258">
        <v>-6.9</v>
      </c>
      <c r="AX340" s="258">
        <v>-2.1</v>
      </c>
      <c r="AY340" s="258">
        <v>11.5</v>
      </c>
      <c r="AZ340" s="258">
        <v>-1.2</v>
      </c>
      <c r="BA340" s="125">
        <v>-1</v>
      </c>
      <c r="BB340" s="125">
        <v>-0.7</v>
      </c>
      <c r="BC340" s="125">
        <v>-2.2999999999999998</v>
      </c>
      <c r="BD340" s="125">
        <v>0</v>
      </c>
      <c r="BE340" s="125">
        <v>-2.9</v>
      </c>
      <c r="BF340" s="125">
        <v>-2.1</v>
      </c>
      <c r="BG340" s="125">
        <v>-0.3</v>
      </c>
      <c r="BH340" s="125">
        <v>0.2</v>
      </c>
      <c r="BI340" s="125">
        <v>3.7</v>
      </c>
      <c r="BJ340" s="125">
        <v>1.4</v>
      </c>
      <c r="BK340" s="125">
        <v>-2</v>
      </c>
      <c r="BL340" s="125">
        <v>-0.2</v>
      </c>
      <c r="BM340" s="125">
        <v>0.9</v>
      </c>
      <c r="BN340" s="208"/>
      <c r="BO340" s="208"/>
      <c r="BP340" s="208"/>
      <c r="BQ340" s="208"/>
      <c r="BR340" s="208"/>
      <c r="BS340" s="208"/>
      <c r="BT340" s="208"/>
      <c r="BU340" s="208"/>
      <c r="BV340" s="208"/>
      <c r="BW340" s="209"/>
      <c r="BX340" s="209"/>
      <c r="BY340" s="209"/>
      <c r="BZ340" s="209"/>
      <c r="CA340" s="209"/>
      <c r="CB340" s="209"/>
      <c r="CC340" s="209"/>
      <c r="CD340" s="209"/>
      <c r="CE340" s="209"/>
      <c r="CF340" s="209"/>
      <c r="CG340" s="209"/>
      <c r="CH340" s="209"/>
      <c r="CI340" s="209"/>
      <c r="CJ340" s="209"/>
      <c r="CK340" s="209"/>
      <c r="CL340" s="209"/>
      <c r="CM340" s="209"/>
      <c r="CN340" s="209"/>
      <c r="CO340" s="209"/>
      <c r="CP340" s="209"/>
      <c r="CQ340" s="209"/>
      <c r="CR340" s="209"/>
      <c r="CS340" s="209"/>
      <c r="CT340" s="209"/>
      <c r="CU340" s="209"/>
      <c r="CV340" s="209"/>
    </row>
    <row r="341" spans="1:100" s="105" customForma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41"/>
      <c r="M341" s="251"/>
      <c r="N341" s="251"/>
      <c r="O341" s="251"/>
      <c r="P341" s="251"/>
      <c r="Q341" s="248"/>
      <c r="R341" s="251"/>
      <c r="S341" s="251"/>
      <c r="T341" s="251"/>
      <c r="U341" s="251"/>
      <c r="V341" s="251"/>
      <c r="W341" s="251"/>
      <c r="X341" s="251"/>
      <c r="Y341" s="251"/>
      <c r="Z341" s="259">
        <v>45504</v>
      </c>
      <c r="AA341" s="125">
        <v>0.3</v>
      </c>
      <c r="AB341" s="125">
        <v>6.7</v>
      </c>
      <c r="AC341" s="125">
        <v>3.8</v>
      </c>
      <c r="AD341" s="125">
        <v>18.100000000000001</v>
      </c>
      <c r="AE341" s="125">
        <v>0.1</v>
      </c>
      <c r="AF341" s="258">
        <v>-2.7</v>
      </c>
      <c r="AG341" s="125">
        <v>-1.1000000000000001</v>
      </c>
      <c r="AH341" s="125">
        <v>-0.6</v>
      </c>
      <c r="AI341" s="125">
        <v>0.2</v>
      </c>
      <c r="AJ341" s="125">
        <v>-0.8</v>
      </c>
      <c r="AK341" s="125">
        <v>-0.2</v>
      </c>
      <c r="AL341" s="125">
        <v>0.4</v>
      </c>
      <c r="AM341" s="125">
        <v>-0.4</v>
      </c>
      <c r="AN341" s="125">
        <v>0.3</v>
      </c>
      <c r="AO341" s="125">
        <v>-2.6</v>
      </c>
      <c r="AP341" s="258">
        <v>-1.5</v>
      </c>
      <c r="AQ341" s="258">
        <v>4.7</v>
      </c>
      <c r="AR341" s="258">
        <v>4.3</v>
      </c>
      <c r="AS341" s="254">
        <v>0.3</v>
      </c>
      <c r="AT341" s="258">
        <v>-1.2</v>
      </c>
      <c r="AU341" s="258">
        <v>1.3</v>
      </c>
      <c r="AV341" s="258">
        <v>-1.9</v>
      </c>
      <c r="AW341" s="258">
        <v>-5.6</v>
      </c>
      <c r="AX341" s="258">
        <v>-3.7</v>
      </c>
      <c r="AY341" s="258">
        <v>10.6</v>
      </c>
      <c r="AZ341" s="258">
        <v>-1.1000000000000001</v>
      </c>
      <c r="BA341" s="125">
        <v>-1.1000000000000001</v>
      </c>
      <c r="BB341" s="125">
        <v>-0.8</v>
      </c>
      <c r="BC341" s="125">
        <v>-2.1</v>
      </c>
      <c r="BD341" s="125">
        <v>0.5</v>
      </c>
      <c r="BE341" s="125">
        <v>-2.8</v>
      </c>
      <c r="BF341" s="125">
        <v>-2.6</v>
      </c>
      <c r="BG341" s="125">
        <v>0.1</v>
      </c>
      <c r="BH341" s="125">
        <v>0.6</v>
      </c>
      <c r="BI341" s="125">
        <v>2.4</v>
      </c>
      <c r="BJ341" s="125">
        <v>1.1000000000000001</v>
      </c>
      <c r="BK341" s="125">
        <v>-1.9</v>
      </c>
      <c r="BL341" s="125">
        <v>0.2</v>
      </c>
      <c r="BM341" s="125">
        <v>0.8</v>
      </c>
      <c r="BN341" s="208"/>
      <c r="BO341" s="208"/>
      <c r="BP341" s="208"/>
      <c r="BQ341" s="208"/>
      <c r="BR341" s="208"/>
      <c r="BS341" s="208"/>
      <c r="BT341" s="208"/>
      <c r="BU341" s="208"/>
      <c r="BV341" s="208"/>
      <c r="BW341" s="209"/>
      <c r="BX341" s="209"/>
      <c r="BY341" s="209"/>
      <c r="BZ341" s="209"/>
      <c r="CA341" s="209"/>
      <c r="CB341" s="209"/>
      <c r="CC341" s="209"/>
      <c r="CD341" s="209"/>
      <c r="CE341" s="209"/>
      <c r="CF341" s="209"/>
      <c r="CG341" s="209"/>
      <c r="CH341" s="209"/>
      <c r="CI341" s="209"/>
      <c r="CJ341" s="209"/>
      <c r="CK341" s="209"/>
      <c r="CL341" s="209"/>
      <c r="CM341" s="209"/>
      <c r="CN341" s="209"/>
      <c r="CO341" s="209"/>
      <c r="CP341" s="209"/>
      <c r="CQ341" s="209"/>
      <c r="CR341" s="209"/>
      <c r="CS341" s="209"/>
      <c r="CT341" s="209"/>
      <c r="CU341" s="209"/>
      <c r="CV341" s="209"/>
    </row>
    <row r="342" spans="1:100" s="105" customForma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41"/>
      <c r="M342" s="251"/>
      <c r="N342" s="251"/>
      <c r="O342" s="251"/>
      <c r="P342" s="251"/>
      <c r="Q342" s="248"/>
      <c r="R342" s="251"/>
      <c r="S342" s="251"/>
      <c r="T342" s="251"/>
      <c r="U342" s="251"/>
      <c r="V342" s="251"/>
      <c r="W342" s="251"/>
      <c r="X342" s="251"/>
      <c r="Y342" s="251"/>
      <c r="Z342" s="259">
        <v>45535</v>
      </c>
      <c r="AA342" s="125">
        <v>-0.1</v>
      </c>
      <c r="AB342" s="125">
        <v>-3.3</v>
      </c>
      <c r="AC342" s="125">
        <v>0.7</v>
      </c>
      <c r="AD342" s="125">
        <v>17.100000000000001</v>
      </c>
      <c r="AE342" s="125">
        <v>0.9</v>
      </c>
      <c r="AF342" s="258">
        <v>-4</v>
      </c>
      <c r="AG342" s="125">
        <v>-1.5</v>
      </c>
      <c r="AH342" s="125">
        <v>-0.8</v>
      </c>
      <c r="AI342" s="125">
        <v>0.2</v>
      </c>
      <c r="AJ342" s="125">
        <v>-1.1000000000000001</v>
      </c>
      <c r="AK342" s="125">
        <v>-0.1</v>
      </c>
      <c r="AL342" s="125">
        <v>0.5</v>
      </c>
      <c r="AM342" s="125">
        <v>-0.3</v>
      </c>
      <c r="AN342" s="125">
        <v>0.4</v>
      </c>
      <c r="AO342" s="125">
        <v>-2.2999999999999998</v>
      </c>
      <c r="AP342" s="258">
        <v>-1.3</v>
      </c>
      <c r="AQ342" s="258">
        <v>4.9000000000000004</v>
      </c>
      <c r="AR342" s="258">
        <v>-3</v>
      </c>
      <c r="AS342" s="254">
        <v>-1.2</v>
      </c>
      <c r="AT342" s="258">
        <v>-0.9</v>
      </c>
      <c r="AU342" s="258">
        <v>0.8</v>
      </c>
      <c r="AV342" s="258">
        <v>-1.8</v>
      </c>
      <c r="AW342" s="258">
        <v>-5.0999999999999996</v>
      </c>
      <c r="AX342" s="258">
        <v>-8</v>
      </c>
      <c r="AY342" s="258">
        <v>7.6</v>
      </c>
      <c r="AZ342" s="258">
        <v>-1.6</v>
      </c>
      <c r="BA342" s="125">
        <v>-1</v>
      </c>
      <c r="BB342" s="125">
        <v>-0.8</v>
      </c>
      <c r="BC342" s="125">
        <v>-2.2000000000000002</v>
      </c>
      <c r="BD342" s="125">
        <v>0.6</v>
      </c>
      <c r="BE342" s="125">
        <v>-3</v>
      </c>
      <c r="BF342" s="125">
        <v>-2.4</v>
      </c>
      <c r="BG342" s="125">
        <v>-1.3</v>
      </c>
      <c r="BH342" s="125">
        <v>0.7</v>
      </c>
      <c r="BI342" s="125">
        <v>-3</v>
      </c>
      <c r="BJ342" s="125">
        <v>1.1000000000000001</v>
      </c>
      <c r="BK342" s="125">
        <v>-2.2000000000000002</v>
      </c>
      <c r="BL342" s="125">
        <v>0</v>
      </c>
      <c r="BM342" s="125">
        <v>0.9</v>
      </c>
      <c r="BN342" s="208"/>
      <c r="BO342" s="208"/>
      <c r="BP342" s="208"/>
      <c r="BQ342" s="208"/>
      <c r="BR342" s="208"/>
      <c r="BS342" s="208"/>
      <c r="BT342" s="208"/>
      <c r="BU342" s="208"/>
      <c r="BV342" s="208"/>
      <c r="BW342" s="209"/>
      <c r="BX342" s="209"/>
      <c r="BY342" s="209"/>
      <c r="BZ342" s="209"/>
      <c r="CA342" s="209"/>
      <c r="CB342" s="209"/>
      <c r="CC342" s="209"/>
      <c r="CD342" s="209"/>
      <c r="CE342" s="209"/>
      <c r="CF342" s="209"/>
      <c r="CG342" s="209"/>
      <c r="CH342" s="209"/>
      <c r="CI342" s="209"/>
      <c r="CJ342" s="209"/>
      <c r="CK342" s="209"/>
      <c r="CL342" s="209"/>
      <c r="CM342" s="209"/>
      <c r="CN342" s="209"/>
      <c r="CO342" s="209"/>
      <c r="CP342" s="209"/>
      <c r="CQ342" s="209"/>
      <c r="CR342" s="209"/>
      <c r="CS342" s="209"/>
      <c r="CT342" s="209"/>
      <c r="CU342" s="209"/>
      <c r="CV342" s="209"/>
    </row>
    <row r="343" spans="1:100" s="105" customForma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41"/>
      <c r="M343" s="251"/>
      <c r="N343" s="251"/>
      <c r="O343" s="251"/>
      <c r="P343" s="251"/>
      <c r="Q343" s="248"/>
      <c r="R343" s="251"/>
      <c r="S343" s="251"/>
      <c r="T343" s="251"/>
      <c r="U343" s="251"/>
      <c r="V343" s="251"/>
      <c r="W343" s="251"/>
      <c r="X343" s="251"/>
      <c r="Y343" s="251"/>
      <c r="Z343" s="259">
        <v>45565</v>
      </c>
      <c r="AA343" s="258">
        <v>-2.6</v>
      </c>
      <c r="AB343" s="258">
        <v>-10.1</v>
      </c>
      <c r="AC343" s="258">
        <v>-6.5</v>
      </c>
      <c r="AD343" s="258">
        <v>15.9</v>
      </c>
      <c r="AE343" s="258">
        <v>1.2</v>
      </c>
      <c r="AF343" s="258">
        <v>-4.9000000000000004</v>
      </c>
      <c r="AG343" s="125">
        <v>-1.6</v>
      </c>
      <c r="AH343" s="125">
        <v>-1.2</v>
      </c>
      <c r="AI343" s="125">
        <v>0.2</v>
      </c>
      <c r="AJ343" s="125">
        <v>-1.5</v>
      </c>
      <c r="AK343" s="125">
        <v>0</v>
      </c>
      <c r="AL343" s="125">
        <v>0.8</v>
      </c>
      <c r="AM343" s="125">
        <v>-0.4</v>
      </c>
      <c r="AN343" s="125">
        <v>0.1</v>
      </c>
      <c r="AO343" s="125">
        <v>-2.6</v>
      </c>
      <c r="AP343" s="258">
        <v>-1.7</v>
      </c>
      <c r="AQ343" s="258">
        <v>4.5999999999999996</v>
      </c>
      <c r="AR343" s="258">
        <v>-9.4</v>
      </c>
      <c r="AS343" s="254">
        <v>-4.0999999999999996</v>
      </c>
      <c r="AT343" s="258">
        <v>-1.2</v>
      </c>
      <c r="AU343" s="258">
        <v>-2</v>
      </c>
      <c r="AV343" s="258">
        <v>-1.7</v>
      </c>
      <c r="AW343" s="258">
        <v>-5.0999999999999996</v>
      </c>
      <c r="AX343" s="258">
        <v>-11.1</v>
      </c>
      <c r="AY343" s="258">
        <v>5.9</v>
      </c>
      <c r="AZ343" s="258">
        <v>-2.1</v>
      </c>
      <c r="BA343" s="125">
        <v>-1</v>
      </c>
      <c r="BB343" s="125">
        <v>-1</v>
      </c>
      <c r="BC343" s="125">
        <v>-2.2999999999999998</v>
      </c>
      <c r="BD343" s="125">
        <v>0.5</v>
      </c>
      <c r="BE343" s="125">
        <v>-3.1</v>
      </c>
      <c r="BF343" s="125">
        <v>-2.8</v>
      </c>
      <c r="BG343" s="125">
        <v>-1.3</v>
      </c>
      <c r="BH343" s="125">
        <v>0.4</v>
      </c>
      <c r="BI343" s="125">
        <v>-5</v>
      </c>
      <c r="BJ343" s="125">
        <v>1.7</v>
      </c>
      <c r="BK343" s="125">
        <v>-2.2000000000000002</v>
      </c>
      <c r="BL343" s="125">
        <v>0.4</v>
      </c>
      <c r="BM343" s="125">
        <v>0.8</v>
      </c>
      <c r="BN343" s="208"/>
      <c r="BO343" s="208"/>
      <c r="BP343" s="208"/>
      <c r="BQ343" s="208"/>
      <c r="BR343" s="208"/>
      <c r="BS343" s="208"/>
      <c r="BT343" s="208"/>
      <c r="BU343" s="208"/>
      <c r="BV343" s="208"/>
      <c r="BW343" s="209"/>
      <c r="BX343" s="209"/>
      <c r="BY343" s="209"/>
      <c r="BZ343" s="209"/>
      <c r="CA343" s="209"/>
      <c r="CB343" s="209"/>
      <c r="CC343" s="209"/>
      <c r="CD343" s="209"/>
      <c r="CE343" s="209"/>
      <c r="CF343" s="209"/>
      <c r="CG343" s="209"/>
      <c r="CH343" s="209"/>
      <c r="CI343" s="209"/>
      <c r="CJ343" s="209"/>
      <c r="CK343" s="209"/>
      <c r="CL343" s="209"/>
      <c r="CM343" s="209"/>
      <c r="CN343" s="209"/>
      <c r="CO343" s="209"/>
      <c r="CP343" s="209"/>
      <c r="CQ343" s="209"/>
      <c r="CR343" s="209"/>
      <c r="CS343" s="209"/>
      <c r="CT343" s="209"/>
      <c r="CU343" s="209"/>
      <c r="CV343" s="209"/>
    </row>
    <row r="344" spans="1:100" s="105" customForma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41"/>
      <c r="M344" s="251"/>
      <c r="N344" s="251"/>
      <c r="O344" s="251"/>
      <c r="P344" s="251"/>
      <c r="Q344" s="248"/>
      <c r="R344" s="251"/>
      <c r="S344" s="251"/>
      <c r="T344" s="251"/>
      <c r="U344" s="251"/>
      <c r="V344" s="251"/>
      <c r="W344" s="251"/>
      <c r="X344" s="251"/>
      <c r="Y344" s="251"/>
      <c r="Z344" s="259">
        <v>45596</v>
      </c>
      <c r="AA344" s="258">
        <v>-5.6</v>
      </c>
      <c r="AB344" s="258">
        <v>-14.6</v>
      </c>
      <c r="AC344" s="258">
        <v>-7.7</v>
      </c>
      <c r="AD344" s="258">
        <v>16.3</v>
      </c>
      <c r="AE344" s="258">
        <v>0.1</v>
      </c>
      <c r="AF344" s="258">
        <v>-5</v>
      </c>
      <c r="AG344" s="125">
        <v>-1.8</v>
      </c>
      <c r="AH344" s="125">
        <v>-0.9</v>
      </c>
      <c r="AI344" s="125">
        <v>0.2</v>
      </c>
      <c r="AJ344" s="125">
        <v>-1.8</v>
      </c>
      <c r="AK344" s="125">
        <v>-0.1</v>
      </c>
      <c r="AL344" s="125">
        <v>0.8</v>
      </c>
      <c r="AM344" s="125">
        <v>-0.5</v>
      </c>
      <c r="AN344" s="125">
        <v>0.1</v>
      </c>
      <c r="AO344" s="125">
        <v>-3.8</v>
      </c>
      <c r="AP344" s="258">
        <v>-1.4</v>
      </c>
      <c r="AQ344" s="258">
        <v>5.8</v>
      </c>
      <c r="AR344" s="258">
        <v>-13.9</v>
      </c>
      <c r="AS344" s="254">
        <v>-5.6</v>
      </c>
      <c r="AT344" s="258">
        <v>-1.1000000000000001</v>
      </c>
      <c r="AU344" s="258">
        <v>-2.5</v>
      </c>
      <c r="AV344" s="258">
        <v>-1.9</v>
      </c>
      <c r="AW344" s="258">
        <v>-4.7</v>
      </c>
      <c r="AX344" s="258">
        <v>-7.5</v>
      </c>
      <c r="AY344" s="258">
        <v>8.3000000000000007</v>
      </c>
      <c r="AZ344" s="258">
        <v>-2.2000000000000002</v>
      </c>
      <c r="BA344" s="125">
        <v>-1</v>
      </c>
      <c r="BB344" s="125">
        <v>-1.2</v>
      </c>
      <c r="BC344" s="125">
        <v>-3.1</v>
      </c>
      <c r="BD344" s="125">
        <v>0.2</v>
      </c>
      <c r="BE344" s="125">
        <v>-2.7</v>
      </c>
      <c r="BF344" s="125">
        <v>-2.9</v>
      </c>
      <c r="BG344" s="125">
        <v>-1.7</v>
      </c>
      <c r="BH344" s="125">
        <v>-0.1</v>
      </c>
      <c r="BI344" s="125">
        <v>-2.7</v>
      </c>
      <c r="BJ344" s="125">
        <v>1.8</v>
      </c>
      <c r="BK344" s="125">
        <v>-1.8</v>
      </c>
      <c r="BL344" s="125">
        <v>0.1</v>
      </c>
      <c r="BM344" s="125">
        <v>0.7</v>
      </c>
      <c r="BN344" s="208"/>
      <c r="BO344" s="208"/>
      <c r="BP344" s="208"/>
      <c r="BQ344" s="208"/>
      <c r="BR344" s="208"/>
      <c r="BS344" s="208"/>
      <c r="BT344" s="208"/>
      <c r="BU344" s="208"/>
      <c r="BV344" s="208"/>
      <c r="BW344" s="209"/>
      <c r="BX344" s="209"/>
      <c r="BY344" s="209"/>
      <c r="BZ344" s="209"/>
      <c r="CA344" s="209"/>
      <c r="CB344" s="209"/>
      <c r="CC344" s="209"/>
      <c r="CD344" s="209"/>
      <c r="CE344" s="209"/>
      <c r="CF344" s="209"/>
      <c r="CG344" s="209"/>
      <c r="CH344" s="209"/>
      <c r="CI344" s="209"/>
      <c r="CJ344" s="209"/>
      <c r="CK344" s="209"/>
      <c r="CL344" s="209"/>
      <c r="CM344" s="209"/>
      <c r="CN344" s="209"/>
      <c r="CO344" s="209"/>
      <c r="CP344" s="209"/>
      <c r="CQ344" s="209"/>
      <c r="CR344" s="209"/>
      <c r="CS344" s="209"/>
      <c r="CT344" s="209"/>
      <c r="CU344" s="209"/>
      <c r="CV344" s="209"/>
    </row>
    <row r="345" spans="1:100" s="105" customForma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41"/>
      <c r="M345" s="251"/>
      <c r="N345" s="251"/>
      <c r="O345" s="251"/>
      <c r="P345" s="251"/>
      <c r="Q345" s="248"/>
      <c r="R345" s="251"/>
      <c r="S345" s="251"/>
      <c r="T345" s="251"/>
      <c r="U345" s="251"/>
      <c r="V345" s="251"/>
      <c r="W345" s="251"/>
      <c r="X345" s="251"/>
      <c r="Y345" s="251"/>
      <c r="Z345" s="259">
        <v>45626</v>
      </c>
      <c r="AA345" s="258">
        <v>-6.3</v>
      </c>
      <c r="AB345" s="258">
        <v>-12.5</v>
      </c>
      <c r="AC345" s="258">
        <v>-9.1</v>
      </c>
      <c r="AD345" s="258">
        <v>18.5</v>
      </c>
      <c r="AE345" s="258">
        <v>-0.5</v>
      </c>
      <c r="AF345" s="258">
        <v>-4.7</v>
      </c>
      <c r="AG345" s="125">
        <v>-1.8</v>
      </c>
      <c r="AH345" s="125">
        <v>-1.1000000000000001</v>
      </c>
      <c r="AI345" s="125">
        <v>0.2</v>
      </c>
      <c r="AJ345" s="125">
        <v>-1.9</v>
      </c>
      <c r="AK345" s="125">
        <v>0.1</v>
      </c>
      <c r="AL345" s="125">
        <v>0.8</v>
      </c>
      <c r="AM345" s="125">
        <v>-0.9</v>
      </c>
      <c r="AN345" s="125">
        <v>-0.1</v>
      </c>
      <c r="AO345" s="125">
        <v>-4.0999999999999996</v>
      </c>
      <c r="AP345" s="258">
        <v>-1.4</v>
      </c>
      <c r="AQ345" s="258">
        <v>6</v>
      </c>
      <c r="AR345" s="258">
        <v>-11.6</v>
      </c>
      <c r="AS345" s="254">
        <v>-5</v>
      </c>
      <c r="AT345" s="258">
        <v>-0.9</v>
      </c>
      <c r="AU345" s="258">
        <v>-2.1</v>
      </c>
      <c r="AV345" s="258">
        <v>-1.8</v>
      </c>
      <c r="AW345" s="258">
        <v>-3.4</v>
      </c>
      <c r="AX345" s="258">
        <v>-8.1999999999999993</v>
      </c>
      <c r="AY345" s="258">
        <v>9.6999999999999993</v>
      </c>
      <c r="AZ345" s="258">
        <v>-1.8</v>
      </c>
      <c r="BA345" s="125">
        <v>-1.1000000000000001</v>
      </c>
      <c r="BB345" s="125">
        <v>-1.2</v>
      </c>
      <c r="BC345" s="125">
        <v>-3.1</v>
      </c>
      <c r="BD345" s="125">
        <v>0.2</v>
      </c>
      <c r="BE345" s="125">
        <v>-2.4</v>
      </c>
      <c r="BF345" s="125">
        <v>-2.5</v>
      </c>
      <c r="BG345" s="125">
        <v>-1.7</v>
      </c>
      <c r="BH345" s="125">
        <v>-0.3</v>
      </c>
      <c r="BI345" s="125">
        <v>-1.4</v>
      </c>
      <c r="BJ345" s="125">
        <v>1.9</v>
      </c>
      <c r="BK345" s="125">
        <v>-0.9</v>
      </c>
      <c r="BL345" s="125">
        <v>-0.6</v>
      </c>
      <c r="BM345" s="125">
        <v>0.5</v>
      </c>
      <c r="BN345" s="208"/>
      <c r="BO345" s="208"/>
      <c r="BP345" s="208"/>
      <c r="BQ345" s="208"/>
      <c r="BR345" s="208"/>
      <c r="BS345" s="208"/>
      <c r="BT345" s="208"/>
      <c r="BU345" s="208"/>
      <c r="BV345" s="208"/>
      <c r="BW345" s="209"/>
      <c r="BX345" s="209"/>
      <c r="BY345" s="209"/>
      <c r="BZ345" s="209"/>
      <c r="CA345" s="209"/>
      <c r="CB345" s="209"/>
      <c r="CC345" s="209"/>
      <c r="CD345" s="209"/>
      <c r="CE345" s="209"/>
      <c r="CF345" s="209"/>
      <c r="CG345" s="209"/>
      <c r="CH345" s="209"/>
      <c r="CI345" s="209"/>
      <c r="CJ345" s="209"/>
      <c r="CK345" s="209"/>
      <c r="CL345" s="209"/>
      <c r="CM345" s="209"/>
      <c r="CN345" s="209"/>
      <c r="CO345" s="209"/>
      <c r="CP345" s="209"/>
      <c r="CQ345" s="209"/>
      <c r="CR345" s="209"/>
      <c r="CS345" s="209"/>
      <c r="CT345" s="209"/>
      <c r="CU345" s="209"/>
      <c r="CV345" s="209"/>
    </row>
    <row r="346" spans="1:100" s="105" customForma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41"/>
      <c r="M346" s="251"/>
      <c r="N346" s="251"/>
      <c r="O346" s="251"/>
      <c r="P346" s="251"/>
      <c r="Q346" s="248"/>
      <c r="R346" s="251"/>
      <c r="S346" s="251"/>
      <c r="T346" s="251"/>
      <c r="U346" s="251"/>
      <c r="V346" s="251"/>
      <c r="W346" s="251"/>
      <c r="X346" s="251"/>
      <c r="Y346" s="251"/>
      <c r="Z346" s="259">
        <v>45657</v>
      </c>
      <c r="AA346" s="258">
        <v>-8</v>
      </c>
      <c r="AB346" s="258">
        <v>-6.2</v>
      </c>
      <c r="AC346" s="258">
        <v>-11.4</v>
      </c>
      <c r="AD346" s="258">
        <v>19.100000000000001</v>
      </c>
      <c r="AE346" s="258">
        <v>-0.3</v>
      </c>
      <c r="AF346" s="258">
        <v>-4.3</v>
      </c>
      <c r="AG346" s="125">
        <v>-1.6</v>
      </c>
      <c r="AH346" s="260">
        <v>-1.2</v>
      </c>
      <c r="AI346" s="260">
        <v>0.3</v>
      </c>
      <c r="AJ346" s="260">
        <v>-1.7</v>
      </c>
      <c r="AK346" s="260">
        <v>0.1</v>
      </c>
      <c r="AL346" s="260">
        <v>1</v>
      </c>
      <c r="AM346" s="260">
        <v>-1.5</v>
      </c>
      <c r="AN346" s="260">
        <v>-0.2</v>
      </c>
      <c r="AO346" s="260">
        <v>-3.1</v>
      </c>
      <c r="AP346" s="258">
        <v>-1.1000000000000001</v>
      </c>
      <c r="AQ346" s="258">
        <v>6.4</v>
      </c>
      <c r="AR346" s="258">
        <v>-8.6999999999999993</v>
      </c>
      <c r="AS346" s="254">
        <v>-4.8</v>
      </c>
      <c r="AT346" s="258">
        <v>-0.5</v>
      </c>
      <c r="AU346" s="258">
        <v>-3</v>
      </c>
      <c r="AV346" s="258">
        <v>-1.6</v>
      </c>
      <c r="AW346" s="258">
        <v>-3</v>
      </c>
      <c r="AX346" s="258">
        <v>-9.5</v>
      </c>
      <c r="AY346" s="258">
        <v>10</v>
      </c>
      <c r="AZ346" s="258">
        <v>-1.8</v>
      </c>
      <c r="BA346" s="125">
        <v>-1</v>
      </c>
      <c r="BB346" s="125">
        <v>-1.2</v>
      </c>
      <c r="BC346" s="125">
        <v>-3.8</v>
      </c>
      <c r="BD346" s="125">
        <v>0.1</v>
      </c>
      <c r="BE346" s="125">
        <v>-2.1</v>
      </c>
      <c r="BF346" s="125">
        <v>-1.9</v>
      </c>
      <c r="BG346" s="125">
        <v>-1.3</v>
      </c>
      <c r="BH346" s="125">
        <v>-0.1</v>
      </c>
      <c r="BI346" s="125">
        <v>-2.4</v>
      </c>
      <c r="BJ346" s="125">
        <v>3.1</v>
      </c>
      <c r="BK346" s="125">
        <v>-0.7</v>
      </c>
      <c r="BL346" s="125">
        <v>-1.7</v>
      </c>
      <c r="BM346" s="125">
        <v>0.5</v>
      </c>
      <c r="BN346" s="208"/>
      <c r="BO346" s="208"/>
      <c r="BP346" s="208"/>
      <c r="BQ346" s="208"/>
      <c r="BR346" s="208"/>
      <c r="BS346" s="208"/>
      <c r="BT346" s="208"/>
      <c r="BU346" s="208"/>
      <c r="BV346" s="208"/>
      <c r="BW346" s="209"/>
      <c r="BX346" s="209"/>
      <c r="BY346" s="209"/>
      <c r="BZ346" s="209"/>
      <c r="CA346" s="209"/>
      <c r="CB346" s="209"/>
      <c r="CC346" s="209"/>
      <c r="CD346" s="209"/>
      <c r="CE346" s="209"/>
      <c r="CF346" s="209"/>
      <c r="CG346" s="209"/>
      <c r="CH346" s="209"/>
      <c r="CI346" s="209"/>
      <c r="CJ346" s="209"/>
      <c r="CK346" s="209"/>
      <c r="CL346" s="209"/>
      <c r="CM346" s="209"/>
      <c r="CN346" s="209"/>
      <c r="CO346" s="209"/>
      <c r="CP346" s="209"/>
      <c r="CQ346" s="209"/>
      <c r="CR346" s="209"/>
      <c r="CS346" s="209"/>
      <c r="CT346" s="209"/>
      <c r="CU346" s="209"/>
      <c r="CV346" s="209"/>
    </row>
    <row r="347" spans="1:100" s="105" customForma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41"/>
      <c r="M347" s="251"/>
      <c r="N347" s="251"/>
      <c r="O347" s="251"/>
      <c r="P347" s="251"/>
      <c r="Q347" s="248"/>
      <c r="R347" s="251"/>
      <c r="S347" s="251"/>
      <c r="T347" s="251"/>
      <c r="U347" s="251"/>
      <c r="V347" s="251"/>
      <c r="W347" s="251"/>
      <c r="X347" s="251"/>
      <c r="Y347" s="251"/>
      <c r="Z347" s="259">
        <v>45688</v>
      </c>
      <c r="AA347" s="258">
        <v>-10.1</v>
      </c>
      <c r="AB347" s="258">
        <v>-1.3</v>
      </c>
      <c r="AC347" s="258">
        <v>-13.7</v>
      </c>
      <c r="AD347" s="258">
        <v>18.899999999999999</v>
      </c>
      <c r="AE347" s="258">
        <v>-0.2</v>
      </c>
      <c r="AF347" s="258">
        <v>-4.3</v>
      </c>
      <c r="AG347" s="125">
        <v>-1.8</v>
      </c>
      <c r="AH347" s="125">
        <v>-1.1000000000000001</v>
      </c>
      <c r="AI347" s="125">
        <v>0.5</v>
      </c>
      <c r="AJ347" s="125">
        <v>-1.7</v>
      </c>
      <c r="AK347" s="125">
        <v>0.1</v>
      </c>
      <c r="AL347" s="125">
        <v>0.5</v>
      </c>
      <c r="AM347" s="125">
        <v>-2</v>
      </c>
      <c r="AN347" s="125">
        <v>-0.2</v>
      </c>
      <c r="AO347" s="125">
        <v>-2.6</v>
      </c>
      <c r="AP347" s="258">
        <v>-1.5</v>
      </c>
      <c r="AQ347" s="258">
        <v>6.7</v>
      </c>
      <c r="AR347" s="258">
        <v>-6.2</v>
      </c>
      <c r="AS347" s="254">
        <v>-4</v>
      </c>
      <c r="AT347" s="258">
        <v>-1.1000000000000001</v>
      </c>
      <c r="AU347" s="258">
        <v>-3.4</v>
      </c>
      <c r="AV347" s="258">
        <v>-1.4</v>
      </c>
      <c r="AW347" s="258">
        <v>-3</v>
      </c>
      <c r="AX347" s="258">
        <v>-10.7</v>
      </c>
      <c r="AY347" s="258">
        <v>9.3000000000000007</v>
      </c>
      <c r="AZ347" s="258">
        <v>-2</v>
      </c>
      <c r="BA347" s="125">
        <v>-1.2</v>
      </c>
      <c r="BB347" s="125">
        <v>-1.6</v>
      </c>
      <c r="BC347" s="125">
        <v>-3.1</v>
      </c>
      <c r="BD347" s="125">
        <v>0.2</v>
      </c>
      <c r="BE347" s="125">
        <v>-1.6</v>
      </c>
      <c r="BF347" s="125">
        <v>-1.8</v>
      </c>
      <c r="BG347" s="125">
        <v>-1</v>
      </c>
      <c r="BH347" s="125">
        <v>-0.8</v>
      </c>
      <c r="BI347" s="125">
        <v>-4</v>
      </c>
      <c r="BJ347" s="125">
        <v>3.2</v>
      </c>
      <c r="BK347" s="125">
        <v>-1.5</v>
      </c>
      <c r="BL347" s="125">
        <v>-2.4</v>
      </c>
      <c r="BM347" s="125">
        <v>0.8</v>
      </c>
      <c r="BN347" s="208"/>
      <c r="BO347" s="208"/>
      <c r="BP347" s="208"/>
      <c r="BQ347" s="208"/>
      <c r="BR347" s="208"/>
      <c r="BS347" s="208"/>
      <c r="BT347" s="208"/>
      <c r="BU347" s="208"/>
      <c r="BV347" s="208"/>
      <c r="BW347" s="209"/>
      <c r="BX347" s="209"/>
      <c r="BY347" s="209"/>
      <c r="BZ347" s="209"/>
      <c r="CA347" s="209"/>
      <c r="CB347" s="209"/>
      <c r="CC347" s="209"/>
      <c r="CD347" s="209"/>
      <c r="CE347" s="209"/>
      <c r="CF347" s="209"/>
      <c r="CG347" s="209"/>
      <c r="CH347" s="209"/>
      <c r="CI347" s="209"/>
      <c r="CJ347" s="209"/>
      <c r="CK347" s="209"/>
      <c r="CL347" s="209"/>
      <c r="CM347" s="209"/>
      <c r="CN347" s="209"/>
      <c r="CO347" s="209"/>
      <c r="CP347" s="209"/>
      <c r="CQ347" s="209"/>
      <c r="CR347" s="209"/>
      <c r="CS347" s="209"/>
      <c r="CT347" s="209"/>
      <c r="CU347" s="209"/>
      <c r="CV347" s="209"/>
    </row>
    <row r="348" spans="1:100" s="105" customForma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41"/>
      <c r="M348" s="251"/>
      <c r="N348" s="251"/>
      <c r="O348" s="251"/>
      <c r="P348" s="251"/>
      <c r="Q348" s="248"/>
      <c r="R348" s="251"/>
      <c r="S348" s="251"/>
      <c r="T348" s="251"/>
      <c r="U348" s="251"/>
      <c r="V348" s="251"/>
      <c r="W348" s="251"/>
      <c r="X348" s="251"/>
      <c r="Y348" s="251"/>
      <c r="Z348" s="259">
        <v>45716</v>
      </c>
      <c r="AA348" s="258">
        <v>-12.5</v>
      </c>
      <c r="AB348" s="258">
        <v>-3.3</v>
      </c>
      <c r="AC348" s="258">
        <v>-13.2</v>
      </c>
      <c r="AD348" s="258">
        <v>21.2</v>
      </c>
      <c r="AE348" s="258">
        <v>-0.2</v>
      </c>
      <c r="AF348" s="258">
        <v>-4.2</v>
      </c>
      <c r="AG348" s="125">
        <v>-1.7</v>
      </c>
      <c r="AH348" s="125">
        <v>-1</v>
      </c>
      <c r="AI348" s="125">
        <v>0.6</v>
      </c>
      <c r="AJ348" s="125">
        <v>-2.1</v>
      </c>
      <c r="AK348" s="125">
        <v>-0.2</v>
      </c>
      <c r="AL348" s="125">
        <v>0.7</v>
      </c>
      <c r="AM348" s="125">
        <v>-2.1</v>
      </c>
      <c r="AN348" s="125">
        <v>0</v>
      </c>
      <c r="AO348" s="125">
        <v>-2.5</v>
      </c>
      <c r="AP348" s="258">
        <v>-1.6</v>
      </c>
      <c r="AQ348" s="258">
        <v>7.8</v>
      </c>
      <c r="AR348" s="258">
        <v>-5.5</v>
      </c>
      <c r="AS348" s="254">
        <v>-3.6</v>
      </c>
      <c r="AT348" s="258">
        <v>-1</v>
      </c>
      <c r="AU348" s="258">
        <v>-4</v>
      </c>
      <c r="AV348" s="258">
        <v>-1.4</v>
      </c>
      <c r="AW348" s="258">
        <v>-3.5</v>
      </c>
      <c r="AX348" s="258">
        <v>-10.6</v>
      </c>
      <c r="AY348" s="258">
        <v>9.5</v>
      </c>
      <c r="AZ348" s="258">
        <v>-2.1</v>
      </c>
      <c r="BA348" s="125">
        <v>-1.3</v>
      </c>
      <c r="BB348" s="125">
        <v>-1.2</v>
      </c>
      <c r="BC348" s="125">
        <v>-3.1</v>
      </c>
      <c r="BD348" s="125">
        <v>0.4</v>
      </c>
      <c r="BE348" s="125">
        <v>-1.2</v>
      </c>
      <c r="BF348" s="125">
        <v>-1.8</v>
      </c>
      <c r="BG348" s="125">
        <v>-1.2</v>
      </c>
      <c r="BH348" s="125">
        <v>-0.4</v>
      </c>
      <c r="BI348" s="125">
        <v>-3.8</v>
      </c>
      <c r="BJ348" s="125">
        <v>2.6</v>
      </c>
      <c r="BK348" s="125">
        <v>-0.8</v>
      </c>
      <c r="BL348" s="125">
        <v>-1.5</v>
      </c>
      <c r="BM348" s="125">
        <v>1</v>
      </c>
      <c r="BN348" s="208"/>
      <c r="BO348" s="208"/>
      <c r="BP348" s="208"/>
      <c r="BQ348" s="208"/>
      <c r="BR348" s="208"/>
      <c r="BS348" s="208"/>
      <c r="BT348" s="208"/>
      <c r="BU348" s="208"/>
      <c r="BV348" s="208"/>
      <c r="BW348" s="209"/>
      <c r="BX348" s="209"/>
      <c r="BY348" s="209"/>
      <c r="BZ348" s="209"/>
      <c r="CA348" s="209"/>
      <c r="CB348" s="209"/>
      <c r="CC348" s="209"/>
      <c r="CD348" s="209"/>
      <c r="CE348" s="209"/>
      <c r="CF348" s="209"/>
      <c r="CG348" s="209"/>
      <c r="CH348" s="209"/>
      <c r="CI348" s="209"/>
      <c r="CJ348" s="209"/>
      <c r="CK348" s="209"/>
      <c r="CL348" s="209"/>
      <c r="CM348" s="209"/>
      <c r="CN348" s="209"/>
      <c r="CO348" s="209"/>
      <c r="CP348" s="209"/>
      <c r="CQ348" s="209"/>
      <c r="CR348" s="209"/>
      <c r="CS348" s="209"/>
      <c r="CT348" s="209"/>
      <c r="CU348" s="209"/>
      <c r="CV348" s="209"/>
    </row>
    <row r="349" spans="1:100" s="105" customForma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41"/>
      <c r="M349" s="251"/>
      <c r="N349" s="251"/>
      <c r="O349" s="251"/>
      <c r="P349" s="251"/>
      <c r="Q349" s="248"/>
      <c r="R349" s="251"/>
      <c r="S349" s="251"/>
      <c r="T349" s="251"/>
      <c r="U349" s="251"/>
      <c r="V349" s="251"/>
      <c r="W349" s="251"/>
      <c r="X349" s="251"/>
      <c r="Y349" s="251"/>
      <c r="Z349" s="259">
        <v>45747</v>
      </c>
      <c r="AA349" s="258">
        <v>-14.9</v>
      </c>
      <c r="AB349" s="258">
        <v>-8.5</v>
      </c>
      <c r="AC349" s="258">
        <v>-10.9</v>
      </c>
      <c r="AD349" s="258">
        <v>21.2</v>
      </c>
      <c r="AE349" s="258">
        <v>-0.4</v>
      </c>
      <c r="AF349" s="258">
        <v>-3.2</v>
      </c>
      <c r="AG349" s="125">
        <v>-1.1000000000000001</v>
      </c>
      <c r="AH349" s="125">
        <v>-0.9</v>
      </c>
      <c r="AI349" s="125">
        <v>0.6</v>
      </c>
      <c r="AJ349" s="125">
        <v>-2.2999999999999998</v>
      </c>
      <c r="AK349" s="125">
        <v>-0.5</v>
      </c>
      <c r="AL349" s="125">
        <v>0.5</v>
      </c>
      <c r="AM349" s="125">
        <v>-2.4</v>
      </c>
      <c r="AN349" s="125">
        <v>0.1</v>
      </c>
      <c r="AO349" s="125">
        <v>-3.4</v>
      </c>
      <c r="AP349" s="258">
        <v>-1.6</v>
      </c>
      <c r="AQ349" s="258">
        <v>7.6</v>
      </c>
      <c r="AR349" s="258">
        <v>-7.8</v>
      </c>
      <c r="AS349" s="254">
        <v>-3.6</v>
      </c>
      <c r="AT349" s="258">
        <v>-1.3</v>
      </c>
      <c r="AU349" s="258">
        <v>-4.7</v>
      </c>
      <c r="AV349" s="258">
        <v>-1.5</v>
      </c>
      <c r="AW349" s="258">
        <v>-3.4</v>
      </c>
      <c r="AX349" s="258">
        <v>-10</v>
      </c>
      <c r="AY349" s="258">
        <v>9.4</v>
      </c>
      <c r="AZ349" s="258">
        <v>-2.2999999999999998</v>
      </c>
      <c r="BA349" s="125">
        <v>-1.4</v>
      </c>
      <c r="BB349" s="125">
        <v>-1.4</v>
      </c>
      <c r="BC349" s="125">
        <v>-3.4</v>
      </c>
      <c r="BD349" s="125">
        <v>0</v>
      </c>
      <c r="BE349" s="125">
        <v>-1.3</v>
      </c>
      <c r="BF349" s="125">
        <v>-2.4</v>
      </c>
      <c r="BG349" s="125">
        <v>-1</v>
      </c>
      <c r="BH349" s="125">
        <v>-0.3</v>
      </c>
      <c r="BI349" s="125">
        <v>-3.5</v>
      </c>
      <c r="BJ349" s="125">
        <v>2.5</v>
      </c>
      <c r="BK349" s="125">
        <v>-1.8</v>
      </c>
      <c r="BL349" s="125">
        <v>-0.6</v>
      </c>
      <c r="BM349" s="125">
        <v>1.1000000000000001</v>
      </c>
      <c r="BN349" s="208"/>
      <c r="BO349" s="208"/>
      <c r="BP349" s="208"/>
      <c r="BQ349" s="208"/>
      <c r="BR349" s="208"/>
      <c r="BS349" s="208"/>
      <c r="BT349" s="208"/>
      <c r="BU349" s="208"/>
      <c r="BV349" s="208"/>
      <c r="BW349" s="209"/>
      <c r="BX349" s="209"/>
      <c r="BY349" s="209"/>
      <c r="BZ349" s="209"/>
      <c r="CA349" s="209"/>
      <c r="CB349" s="209"/>
      <c r="CC349" s="209"/>
      <c r="CD349" s="209"/>
      <c r="CE349" s="209"/>
      <c r="CF349" s="209"/>
      <c r="CG349" s="209"/>
      <c r="CH349" s="209"/>
      <c r="CI349" s="209"/>
      <c r="CJ349" s="209"/>
      <c r="CK349" s="209"/>
      <c r="CL349" s="209"/>
      <c r="CM349" s="209"/>
      <c r="CN349" s="209"/>
      <c r="CO349" s="209"/>
      <c r="CP349" s="209"/>
      <c r="CQ349" s="209"/>
      <c r="CR349" s="209"/>
      <c r="CS349" s="209"/>
      <c r="CT349" s="209"/>
      <c r="CU349" s="209"/>
      <c r="CV349" s="209"/>
    </row>
    <row r="350" spans="1:100" s="105" customForma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41"/>
      <c r="M350" s="251"/>
      <c r="N350" s="251"/>
      <c r="O350" s="251"/>
      <c r="P350" s="251"/>
      <c r="Q350" s="253"/>
      <c r="R350" s="251"/>
      <c r="S350" s="251"/>
      <c r="T350" s="251"/>
      <c r="U350" s="251"/>
      <c r="V350" s="251"/>
      <c r="W350" s="251"/>
      <c r="X350" s="251"/>
      <c r="Y350" s="251"/>
      <c r="Z350" s="259">
        <v>45777</v>
      </c>
      <c r="AA350" s="258">
        <v>-15.2</v>
      </c>
      <c r="AB350" s="258">
        <v>-14.2</v>
      </c>
      <c r="AC350" s="258">
        <v>-6.3</v>
      </c>
      <c r="AD350" s="258">
        <v>19</v>
      </c>
      <c r="AE350" s="258">
        <v>-0.1</v>
      </c>
      <c r="AF350" s="258">
        <v>-3.2</v>
      </c>
      <c r="AG350" s="125">
        <v>-0.9</v>
      </c>
      <c r="AH350" s="125">
        <v>-0.8</v>
      </c>
      <c r="AI350" s="125">
        <v>0.4</v>
      </c>
      <c r="AJ350" s="125">
        <v>-2.5</v>
      </c>
      <c r="AK350" s="125">
        <v>-0.2</v>
      </c>
      <c r="AL350" s="125">
        <v>0.3</v>
      </c>
      <c r="AM350" s="125">
        <v>-2.7</v>
      </c>
      <c r="AN350" s="125">
        <v>-0.1</v>
      </c>
      <c r="AO350" s="125">
        <v>-3.7</v>
      </c>
      <c r="AP350" s="258">
        <v>-1.4</v>
      </c>
      <c r="AQ350" s="258">
        <v>7.6</v>
      </c>
      <c r="AR350" s="258">
        <v>-11.1</v>
      </c>
      <c r="AS350" s="254">
        <v>-4.0999999999999996</v>
      </c>
      <c r="AT350" s="258">
        <v>-1.6</v>
      </c>
      <c r="AU350" s="258">
        <v>-6.5</v>
      </c>
      <c r="AV350" s="258">
        <v>-1.8</v>
      </c>
      <c r="AW350" s="258">
        <v>-2.4</v>
      </c>
      <c r="AX350" s="258">
        <v>-8.6</v>
      </c>
      <c r="AY350" s="258">
        <v>6.4</v>
      </c>
      <c r="AZ350" s="258">
        <v>-2.2999999999999998</v>
      </c>
      <c r="BA350" s="125">
        <v>-1.3</v>
      </c>
      <c r="BB350" s="125">
        <v>-1.3</v>
      </c>
      <c r="BC350" s="125">
        <v>-3.3</v>
      </c>
      <c r="BD350" s="125">
        <v>0.1</v>
      </c>
      <c r="BE350" s="125">
        <v>-1.3</v>
      </c>
      <c r="BF350" s="125">
        <v>-2.4</v>
      </c>
      <c r="BG350" s="125">
        <v>-1.1000000000000001</v>
      </c>
      <c r="BH350" s="125">
        <v>-0.5</v>
      </c>
      <c r="BI350" s="125">
        <v>-3.7</v>
      </c>
      <c r="BJ350" s="125">
        <v>3.5</v>
      </c>
      <c r="BK350" s="125">
        <v>-1.5</v>
      </c>
      <c r="BL350" s="125">
        <v>-0.5</v>
      </c>
      <c r="BM350" s="125">
        <v>1.1000000000000001</v>
      </c>
      <c r="BN350" s="208"/>
      <c r="BO350" s="208"/>
      <c r="BP350" s="208"/>
      <c r="BQ350" s="208"/>
      <c r="BR350" s="208"/>
      <c r="BS350" s="208"/>
      <c r="BT350" s="208"/>
      <c r="BU350" s="208"/>
      <c r="BV350" s="208"/>
      <c r="BW350" s="209"/>
      <c r="BX350" s="209"/>
      <c r="BY350" s="209"/>
      <c r="BZ350" s="209"/>
      <c r="CA350" s="209"/>
      <c r="CB350" s="209"/>
      <c r="CC350" s="209"/>
      <c r="CD350" s="209"/>
      <c r="CE350" s="209"/>
      <c r="CF350" s="209"/>
      <c r="CG350" s="209"/>
      <c r="CH350" s="209"/>
      <c r="CI350" s="209"/>
      <c r="CJ350" s="209"/>
      <c r="CK350" s="209"/>
      <c r="CL350" s="209"/>
      <c r="CM350" s="209"/>
      <c r="CN350" s="209"/>
      <c r="CO350" s="209"/>
      <c r="CP350" s="209"/>
      <c r="CQ350" s="209"/>
      <c r="CR350" s="209"/>
      <c r="CS350" s="209"/>
      <c r="CT350" s="209"/>
      <c r="CU350" s="209"/>
      <c r="CV350" s="209"/>
    </row>
    <row r="351" spans="1:100" s="105" customForma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41"/>
      <c r="M351" s="251"/>
      <c r="N351" s="251"/>
      <c r="O351" s="251"/>
      <c r="P351" s="251"/>
      <c r="Q351" s="253"/>
      <c r="R351" s="251"/>
      <c r="S351" s="251"/>
      <c r="T351" s="251"/>
      <c r="U351" s="251"/>
      <c r="V351" s="251"/>
      <c r="W351" s="251"/>
      <c r="X351" s="251"/>
      <c r="Y351" s="251"/>
      <c r="Z351" s="259">
        <v>45808</v>
      </c>
      <c r="AA351" s="258">
        <v>-18.2</v>
      </c>
      <c r="AB351" s="258">
        <v>-17.3</v>
      </c>
      <c r="AC351" s="258">
        <v>-7</v>
      </c>
      <c r="AD351" s="258">
        <v>14.8</v>
      </c>
      <c r="AE351" s="258">
        <v>-0.6</v>
      </c>
      <c r="AF351" s="258">
        <v>-2.8</v>
      </c>
      <c r="AG351" s="125">
        <v>-1</v>
      </c>
      <c r="AH351" s="125">
        <v>-0.6</v>
      </c>
      <c r="AI351" s="125">
        <v>0.4</v>
      </c>
      <c r="AJ351" s="125">
        <v>-2.6</v>
      </c>
      <c r="AK351" s="125">
        <v>-0.2</v>
      </c>
      <c r="AL351" s="125">
        <v>0.4</v>
      </c>
      <c r="AM351" s="125">
        <v>-3</v>
      </c>
      <c r="AN351" s="125">
        <v>-0.3</v>
      </c>
      <c r="AO351" s="125">
        <v>-3.6</v>
      </c>
      <c r="AP351" s="258">
        <v>-1.6</v>
      </c>
      <c r="AQ351" s="258">
        <v>7.9</v>
      </c>
      <c r="AR351" s="258">
        <v>-14.7</v>
      </c>
      <c r="AS351" s="254">
        <v>-5.3</v>
      </c>
      <c r="AT351" s="258">
        <v>-2</v>
      </c>
      <c r="AU351" s="258">
        <v>-7.5</v>
      </c>
      <c r="AV351" s="258">
        <v>-1.8</v>
      </c>
      <c r="AW351" s="258">
        <v>-2.7</v>
      </c>
      <c r="AX351" s="258">
        <v>-10.199999999999999</v>
      </c>
      <c r="AY351" s="258">
        <v>2.2999999999999998</v>
      </c>
      <c r="AZ351" s="258">
        <v>-2.2999999999999998</v>
      </c>
      <c r="BA351" s="125">
        <v>-1.3</v>
      </c>
      <c r="BB351" s="125">
        <v>-1.3</v>
      </c>
      <c r="BC351" s="125">
        <v>-3.1</v>
      </c>
      <c r="BD351" s="125">
        <v>0</v>
      </c>
      <c r="BE351" s="125">
        <v>-2.2000000000000002</v>
      </c>
      <c r="BF351" s="125">
        <v>-2.2000000000000002</v>
      </c>
      <c r="BG351" s="125">
        <v>-0.9</v>
      </c>
      <c r="BH351" s="125">
        <v>-0.3</v>
      </c>
      <c r="BI351" s="125">
        <v>-6.4</v>
      </c>
      <c r="BJ351" s="125">
        <v>3.1</v>
      </c>
      <c r="BK351" s="125">
        <v>-1.5</v>
      </c>
      <c r="BL351" s="125">
        <v>-0.1</v>
      </c>
      <c r="BM351" s="125">
        <v>0.7</v>
      </c>
      <c r="BN351" s="208"/>
      <c r="BO351" s="208"/>
      <c r="BP351" s="208"/>
      <c r="BQ351" s="208"/>
      <c r="BR351" s="208"/>
      <c r="BS351" s="208"/>
      <c r="BT351" s="208"/>
      <c r="BU351" s="208"/>
      <c r="BV351" s="208"/>
      <c r="BW351" s="209"/>
      <c r="BX351" s="209"/>
      <c r="BY351" s="209"/>
      <c r="BZ351" s="209"/>
      <c r="CA351" s="209"/>
      <c r="CB351" s="209"/>
      <c r="CC351" s="209"/>
      <c r="CD351" s="209"/>
      <c r="CE351" s="209"/>
      <c r="CF351" s="209"/>
      <c r="CG351" s="209"/>
      <c r="CH351" s="209"/>
      <c r="CI351" s="209"/>
      <c r="CJ351" s="209"/>
      <c r="CK351" s="209"/>
      <c r="CL351" s="209"/>
      <c r="CM351" s="209"/>
      <c r="CN351" s="209"/>
      <c r="CO351" s="209"/>
      <c r="CP351" s="209"/>
      <c r="CQ351" s="209"/>
      <c r="CR351" s="209"/>
      <c r="CS351" s="209"/>
      <c r="CT351" s="209"/>
      <c r="CU351" s="209"/>
      <c r="CV351" s="209"/>
    </row>
    <row r="352" spans="1:100" s="105" customForma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41"/>
      <c r="M352" s="251"/>
      <c r="N352" s="251"/>
      <c r="O352" s="251"/>
      <c r="P352" s="251"/>
      <c r="Q352" s="253"/>
      <c r="R352" s="251"/>
      <c r="S352" s="251"/>
      <c r="T352" s="251"/>
      <c r="U352" s="251"/>
      <c r="V352" s="251"/>
      <c r="W352" s="251"/>
      <c r="X352" s="251"/>
      <c r="Y352" s="251"/>
      <c r="Z352" s="259">
        <v>45838</v>
      </c>
      <c r="AA352" s="258">
        <v>-21.8</v>
      </c>
      <c r="AB352" s="258">
        <v>-12.6</v>
      </c>
      <c r="AC352" s="258">
        <v>-8.8000000000000007</v>
      </c>
      <c r="AD352" s="258">
        <v>12</v>
      </c>
      <c r="AE352" s="258">
        <v>-1.3</v>
      </c>
      <c r="AF352" s="258">
        <v>-3.7</v>
      </c>
      <c r="AG352" s="125">
        <v>-1.1000000000000001</v>
      </c>
      <c r="AH352" s="125">
        <v>-0.6</v>
      </c>
      <c r="AI352" s="125">
        <v>0.4</v>
      </c>
      <c r="AJ352" s="125">
        <v>-2.5</v>
      </c>
      <c r="AK352" s="125">
        <v>-0.1</v>
      </c>
      <c r="AL352" s="125">
        <v>0.2</v>
      </c>
      <c r="AM352" s="125">
        <v>-3.2</v>
      </c>
      <c r="AN352" s="125">
        <v>-0.4</v>
      </c>
      <c r="AO352" s="125">
        <v>-3.4</v>
      </c>
      <c r="AP352" s="258">
        <v>-1.4</v>
      </c>
      <c r="AQ352" s="258">
        <v>8.3000000000000007</v>
      </c>
      <c r="AR352" s="258">
        <v>-13.5</v>
      </c>
      <c r="AS352" s="254">
        <v>-6.1</v>
      </c>
      <c r="AT352" s="258">
        <v>-1.9</v>
      </c>
      <c r="AU352" s="258">
        <v>-7.7</v>
      </c>
      <c r="AV352" s="258">
        <v>-2.2000000000000002</v>
      </c>
      <c r="AW352" s="258">
        <v>-4.3</v>
      </c>
      <c r="AX352" s="258">
        <v>-11.3</v>
      </c>
      <c r="AY352" s="258">
        <v>0.9</v>
      </c>
      <c r="AZ352" s="258">
        <v>-2.6</v>
      </c>
      <c r="BA352" s="125">
        <v>-1.5</v>
      </c>
      <c r="BB352" s="125">
        <v>-1.3</v>
      </c>
      <c r="BC352" s="125">
        <v>-2.2000000000000002</v>
      </c>
      <c r="BD352" s="125">
        <v>-0.1</v>
      </c>
      <c r="BE352" s="125">
        <v>-2.4</v>
      </c>
      <c r="BF352" s="125">
        <v>-2.2999999999999998</v>
      </c>
      <c r="BG352" s="125">
        <v>-0.6</v>
      </c>
      <c r="BH352" s="125">
        <v>0.2</v>
      </c>
      <c r="BI352" s="125">
        <v>-7.2</v>
      </c>
      <c r="BJ352" s="125">
        <v>3</v>
      </c>
      <c r="BK352" s="125">
        <v>-1.3</v>
      </c>
      <c r="BL352" s="125">
        <v>0</v>
      </c>
      <c r="BM352" s="125">
        <v>1.1000000000000001</v>
      </c>
      <c r="BN352" s="208"/>
      <c r="BO352" s="208"/>
      <c r="BP352" s="208"/>
      <c r="BQ352" s="208"/>
      <c r="BR352" s="208"/>
      <c r="BS352" s="208"/>
      <c r="BT352" s="208"/>
      <c r="BU352" s="208"/>
      <c r="BV352" s="208"/>
      <c r="BW352" s="209"/>
      <c r="BX352" s="209"/>
      <c r="BY352" s="209"/>
      <c r="BZ352" s="209"/>
      <c r="CA352" s="209"/>
      <c r="CB352" s="209"/>
      <c r="CC352" s="209"/>
      <c r="CD352" s="209"/>
      <c r="CE352" s="209"/>
      <c r="CF352" s="209"/>
      <c r="CG352" s="209"/>
      <c r="CH352" s="209"/>
      <c r="CI352" s="209"/>
      <c r="CJ352" s="209"/>
      <c r="CK352" s="209"/>
      <c r="CL352" s="209"/>
      <c r="CM352" s="209"/>
      <c r="CN352" s="209"/>
      <c r="CO352" s="209"/>
      <c r="CP352" s="209"/>
      <c r="CQ352" s="209"/>
      <c r="CR352" s="209"/>
      <c r="CS352" s="209"/>
      <c r="CT352" s="209"/>
      <c r="CU352" s="209"/>
      <c r="CV352" s="209"/>
    </row>
    <row r="353" spans="1:100" s="105" customForma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41"/>
      <c r="M353" s="251"/>
      <c r="N353" s="251"/>
      <c r="O353" s="251"/>
      <c r="P353" s="251"/>
      <c r="Q353" s="253"/>
      <c r="R353" s="251"/>
      <c r="S353" s="251"/>
      <c r="T353" s="251"/>
      <c r="U353" s="251"/>
      <c r="V353" s="251"/>
      <c r="W353" s="251"/>
      <c r="X353" s="251"/>
      <c r="Y353" s="251"/>
      <c r="Z353" s="259">
        <v>45869</v>
      </c>
      <c r="AA353" s="258">
        <v>-23</v>
      </c>
      <c r="AB353" s="258">
        <v>-12.6</v>
      </c>
      <c r="AC353" s="258">
        <v>-9.1</v>
      </c>
      <c r="AD353" s="258">
        <v>11.1</v>
      </c>
      <c r="AE353" s="258">
        <v>-2.1</v>
      </c>
      <c r="AF353" s="258">
        <v>-3.3</v>
      </c>
      <c r="AG353" s="125">
        <v>-1.1000000000000001</v>
      </c>
      <c r="AH353" s="125">
        <v>-0.2</v>
      </c>
      <c r="AI353" s="125">
        <v>0.4</v>
      </c>
      <c r="AJ353" s="125">
        <v>-2.7</v>
      </c>
      <c r="AK353" s="125">
        <v>-0.3</v>
      </c>
      <c r="AL353" s="125">
        <v>0</v>
      </c>
      <c r="AM353" s="125">
        <v>-3.5</v>
      </c>
      <c r="AN353" s="125">
        <v>-0.4</v>
      </c>
      <c r="AO353" s="125">
        <v>-3.5</v>
      </c>
      <c r="AP353" s="258">
        <v>-1.6</v>
      </c>
      <c r="AQ353" s="258">
        <v>8.1999999999999993</v>
      </c>
      <c r="AR353" s="258">
        <v>-12.8</v>
      </c>
      <c r="AS353" s="254">
        <v>-6.5</v>
      </c>
      <c r="AT353" s="258">
        <v>-2.4</v>
      </c>
      <c r="AU353" s="258">
        <v>-8.9</v>
      </c>
      <c r="AV353" s="258">
        <v>-2.5</v>
      </c>
      <c r="AW353" s="258">
        <v>-5</v>
      </c>
      <c r="AX353" s="258">
        <v>-10</v>
      </c>
      <c r="AY353" s="258">
        <v>2.2000000000000002</v>
      </c>
      <c r="AZ353" s="258">
        <v>-2.7</v>
      </c>
      <c r="BA353" s="125">
        <v>-1.6</v>
      </c>
      <c r="BB353" s="125">
        <v>-1.2</v>
      </c>
      <c r="BC353" s="125">
        <v>-2.7</v>
      </c>
      <c r="BD353" s="125">
        <v>-0.3</v>
      </c>
      <c r="BE353" s="125">
        <v>-2.4</v>
      </c>
      <c r="BF353" s="125">
        <v>-2.4</v>
      </c>
      <c r="BG353" s="125">
        <v>-0.7</v>
      </c>
      <c r="BH353" s="125">
        <v>-0.5</v>
      </c>
      <c r="BI353" s="125">
        <v>-6</v>
      </c>
      <c r="BJ353" s="125">
        <v>3.4</v>
      </c>
      <c r="BK353" s="125">
        <v>-1.7</v>
      </c>
      <c r="BL353" s="125">
        <v>-0.1</v>
      </c>
      <c r="BM353" s="125">
        <v>1.7</v>
      </c>
      <c r="BN353" s="208"/>
      <c r="BO353" s="208"/>
      <c r="BP353" s="208"/>
      <c r="BQ353" s="208"/>
      <c r="BR353" s="208"/>
      <c r="BS353" s="208"/>
      <c r="BT353" s="208"/>
      <c r="BU353" s="208"/>
      <c r="BV353" s="208"/>
      <c r="BW353" s="209"/>
      <c r="BX353" s="209"/>
      <c r="BY353" s="209"/>
      <c r="BZ353" s="209"/>
      <c r="CA353" s="209"/>
      <c r="CB353" s="209"/>
      <c r="CC353" s="209"/>
      <c r="CD353" s="209"/>
      <c r="CE353" s="209"/>
      <c r="CF353" s="209"/>
      <c r="CG353" s="209"/>
      <c r="CH353" s="209"/>
      <c r="CI353" s="209"/>
      <c r="CJ353" s="209"/>
      <c r="CK353" s="209"/>
      <c r="CL353" s="209"/>
      <c r="CM353" s="209"/>
      <c r="CN353" s="209"/>
      <c r="CO353" s="209"/>
      <c r="CP353" s="209"/>
      <c r="CQ353" s="209"/>
      <c r="CR353" s="209"/>
      <c r="CS353" s="209"/>
      <c r="CT353" s="209"/>
      <c r="CU353" s="209"/>
      <c r="CV353" s="209"/>
    </row>
    <row r="354" spans="1:100" s="105" customForma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41"/>
      <c r="M354" s="251"/>
      <c r="N354" s="251"/>
      <c r="O354" s="251"/>
      <c r="P354" s="251"/>
      <c r="Q354" s="253"/>
      <c r="R354" s="251"/>
      <c r="S354" s="251"/>
      <c r="T354" s="251"/>
      <c r="U354" s="251"/>
      <c r="V354" s="251"/>
      <c r="W354" s="251"/>
      <c r="X354" s="251"/>
      <c r="Y354" s="251"/>
      <c r="Z354" s="259">
        <v>45900</v>
      </c>
      <c r="AA354" s="258">
        <v>-19.8</v>
      </c>
      <c r="AB354" s="258">
        <v>-9.6999999999999993</v>
      </c>
      <c r="AC354" s="258">
        <v>-5.3</v>
      </c>
      <c r="AD354" s="258">
        <v>11.8</v>
      </c>
      <c r="AE354" s="258">
        <v>-3.1</v>
      </c>
      <c r="AF354" s="258">
        <v>-2.9</v>
      </c>
      <c r="AG354" s="125">
        <v>-1.2</v>
      </c>
      <c r="AH354" s="125">
        <v>-0.7</v>
      </c>
      <c r="AI354" s="125">
        <v>0.4</v>
      </c>
      <c r="AJ354" s="125">
        <v>-2.4</v>
      </c>
      <c r="AK354" s="125">
        <v>-0.3</v>
      </c>
      <c r="AL354" s="125">
        <v>0.1</v>
      </c>
      <c r="AM354" s="125">
        <v>-3.5</v>
      </c>
      <c r="AN354" s="125">
        <v>-0.5</v>
      </c>
      <c r="AO354" s="125">
        <v>-3.5</v>
      </c>
      <c r="AP354" s="258">
        <v>-1.8</v>
      </c>
      <c r="AQ354" s="258">
        <v>8.1</v>
      </c>
      <c r="AR354" s="258">
        <v>-10.5</v>
      </c>
      <c r="AS354" s="254">
        <v>-5.7</v>
      </c>
      <c r="AT354" s="258">
        <v>-2.9</v>
      </c>
      <c r="AU354" s="258">
        <v>-9.3000000000000007</v>
      </c>
      <c r="AV354" s="258">
        <v>-2.6</v>
      </c>
      <c r="AW354" s="258">
        <v>-5.4</v>
      </c>
      <c r="AX354" s="258">
        <v>-4</v>
      </c>
      <c r="AY354" s="258">
        <v>4.8</v>
      </c>
      <c r="AZ354" s="258">
        <v>-2.2999999999999998</v>
      </c>
      <c r="BA354" s="125">
        <v>-1.7</v>
      </c>
      <c r="BB354" s="125">
        <v>-1.3</v>
      </c>
      <c r="BC354" s="125">
        <v>-2.7</v>
      </c>
      <c r="BD354" s="125">
        <v>-0.5</v>
      </c>
      <c r="BE354" s="125">
        <v>-2.1</v>
      </c>
      <c r="BF354" s="125">
        <v>-2.4</v>
      </c>
      <c r="BG354" s="125">
        <v>-0.3</v>
      </c>
      <c r="BH354" s="125">
        <v>-0.8</v>
      </c>
      <c r="BI354" s="125">
        <v>-0.6</v>
      </c>
      <c r="BJ354" s="125">
        <v>3.5</v>
      </c>
      <c r="BK354" s="125">
        <v>-1.6</v>
      </c>
      <c r="BL354" s="125">
        <v>-0.4</v>
      </c>
      <c r="BM354" s="125">
        <v>2.4</v>
      </c>
      <c r="BN354" s="208"/>
      <c r="BO354" s="208"/>
      <c r="BP354" s="208"/>
      <c r="BQ354" s="208"/>
      <c r="BR354" s="208"/>
      <c r="BS354" s="208"/>
      <c r="BT354" s="208"/>
      <c r="BU354" s="208"/>
      <c r="BV354" s="208"/>
      <c r="BW354" s="209"/>
      <c r="BX354" s="209"/>
      <c r="BY354" s="209"/>
      <c r="BZ354" s="209"/>
      <c r="CA354" s="209"/>
      <c r="CB354" s="209"/>
      <c r="CC354" s="209"/>
      <c r="CD354" s="209"/>
      <c r="CE354" s="209"/>
      <c r="CF354" s="209"/>
      <c r="CG354" s="209"/>
      <c r="CH354" s="209"/>
      <c r="CI354" s="209"/>
      <c r="CJ354" s="209"/>
      <c r="CK354" s="209"/>
      <c r="CL354" s="209"/>
      <c r="CM354" s="209"/>
      <c r="CN354" s="209"/>
      <c r="CO354" s="209"/>
      <c r="CP354" s="209"/>
      <c r="CQ354" s="209"/>
      <c r="CR354" s="209"/>
      <c r="CS354" s="209"/>
      <c r="CT354" s="209"/>
      <c r="CU354" s="209"/>
      <c r="CV354" s="209"/>
    </row>
    <row r="355" spans="1:100" s="105" customForma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41"/>
      <c r="M355" s="251"/>
      <c r="N355" s="251"/>
      <c r="O355" s="251"/>
      <c r="P355" s="251"/>
      <c r="Q355" s="253"/>
      <c r="R355" s="251"/>
      <c r="S355" s="251"/>
      <c r="T355" s="251"/>
      <c r="U355" s="251"/>
      <c r="V355" s="251"/>
      <c r="W355" s="251"/>
      <c r="X355" s="251"/>
      <c r="Y355" s="251"/>
      <c r="Z355" s="259">
        <v>45930</v>
      </c>
      <c r="AA355" s="258">
        <v>-16.8</v>
      </c>
      <c r="AB355" s="258">
        <v>-8.6</v>
      </c>
      <c r="AC355" s="258">
        <v>1.5</v>
      </c>
      <c r="AD355" s="258">
        <v>13.9</v>
      </c>
      <c r="AE355" s="258">
        <v>-3.6</v>
      </c>
      <c r="AF355" s="258">
        <v>-2.6</v>
      </c>
      <c r="AG355" s="125">
        <v>-1.3</v>
      </c>
      <c r="AH355" s="125">
        <v>-0.4</v>
      </c>
      <c r="AI355" s="125">
        <v>0.4</v>
      </c>
      <c r="AJ355" s="125">
        <v>-2.4</v>
      </c>
      <c r="AK355" s="125">
        <v>-0.6</v>
      </c>
      <c r="AL355" s="125">
        <v>-0.3</v>
      </c>
      <c r="AM355" s="125">
        <v>-3.3</v>
      </c>
      <c r="AN355" s="125">
        <v>-0.2</v>
      </c>
      <c r="AO355" s="125">
        <v>-2.5</v>
      </c>
      <c r="AP355" s="258">
        <v>-1.5</v>
      </c>
      <c r="AQ355" s="258">
        <v>9.1999999999999993</v>
      </c>
      <c r="AR355" s="258">
        <v>-7.8</v>
      </c>
      <c r="AS355" s="254">
        <v>-5.2</v>
      </c>
      <c r="AT355" s="258">
        <v>-3</v>
      </c>
      <c r="AU355" s="258">
        <v>-7.9</v>
      </c>
      <c r="AV355" s="258">
        <v>-2.7</v>
      </c>
      <c r="AW355" s="258">
        <v>-5</v>
      </c>
      <c r="AX355" s="258">
        <v>-0.6</v>
      </c>
      <c r="AY355" s="258">
        <v>6.5</v>
      </c>
      <c r="AZ355" s="258">
        <v>-1.8</v>
      </c>
      <c r="BA355" s="125">
        <v>-1.8</v>
      </c>
      <c r="BB355" s="125">
        <v>-1.1000000000000001</v>
      </c>
      <c r="BC355" s="125">
        <v>-3</v>
      </c>
      <c r="BD355" s="125">
        <v>-0.3</v>
      </c>
      <c r="BE355" s="125">
        <v>-1.8</v>
      </c>
      <c r="BF355" s="125">
        <v>-2.5</v>
      </c>
      <c r="BG355" s="125">
        <v>-0.3</v>
      </c>
      <c r="BH355" s="125">
        <v>-0.8</v>
      </c>
      <c r="BI355" s="125">
        <v>0.9</v>
      </c>
      <c r="BJ355" s="125">
        <v>2.9</v>
      </c>
      <c r="BK355" s="125">
        <v>-1.7</v>
      </c>
      <c r="BL355" s="125">
        <v>-1.4</v>
      </c>
      <c r="BM355" s="125">
        <v>2.2999999999999998</v>
      </c>
      <c r="BN355" s="208"/>
      <c r="BO355" s="208"/>
      <c r="BP355" s="208"/>
      <c r="BQ355" s="208"/>
      <c r="BR355" s="208"/>
      <c r="BS355" s="208"/>
      <c r="BT355" s="208"/>
      <c r="BU355" s="208"/>
      <c r="BV355" s="208"/>
      <c r="BW355" s="209"/>
      <c r="BX355" s="209"/>
      <c r="BY355" s="209"/>
      <c r="BZ355" s="209"/>
      <c r="CA355" s="209"/>
      <c r="CB355" s="209"/>
      <c r="CC355" s="209"/>
      <c r="CD355" s="209"/>
      <c r="CE355" s="209"/>
      <c r="CF355" s="209"/>
      <c r="CG355" s="209"/>
      <c r="CH355" s="209"/>
      <c r="CI355" s="209"/>
      <c r="CJ355" s="209"/>
      <c r="CK355" s="209"/>
      <c r="CL355" s="209"/>
      <c r="CM355" s="209"/>
      <c r="CN355" s="209"/>
      <c r="CO355" s="209"/>
      <c r="CP355" s="209"/>
      <c r="CQ355" s="209"/>
      <c r="CR355" s="209"/>
      <c r="CS355" s="209"/>
      <c r="CT355" s="209"/>
      <c r="CU355" s="209"/>
      <c r="CV355" s="209"/>
    </row>
    <row r="356" spans="1:100" s="105" customForma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41"/>
      <c r="M356" s="251"/>
      <c r="N356" s="251"/>
      <c r="O356" s="251"/>
      <c r="P356" s="251"/>
      <c r="Q356" s="253"/>
      <c r="R356" s="251"/>
      <c r="S356" s="251"/>
      <c r="T356" s="251"/>
      <c r="U356" s="251"/>
      <c r="V356" s="251"/>
      <c r="W356" s="251"/>
      <c r="X356" s="251"/>
      <c r="Y356" s="251"/>
      <c r="Z356" s="259">
        <v>45961</v>
      </c>
      <c r="AA356" s="258">
        <v>-15.6</v>
      </c>
      <c r="AB356" s="258">
        <v>-8.4</v>
      </c>
      <c r="AC356" s="258">
        <v>2.1</v>
      </c>
      <c r="AD356" s="258">
        <v>18.899999999999999</v>
      </c>
      <c r="AE356" s="258">
        <v>-3.1</v>
      </c>
      <c r="AF356" s="258">
        <v>-2.2999999999999998</v>
      </c>
      <c r="AG356" s="254">
        <v>-1.1000000000000001</v>
      </c>
      <c r="AH356" s="258">
        <v>-0.5</v>
      </c>
      <c r="AI356" s="258">
        <v>0.4</v>
      </c>
      <c r="AJ356" s="258">
        <v>-2.2000000000000002</v>
      </c>
      <c r="AK356" s="258">
        <v>-0.7</v>
      </c>
      <c r="AL356" s="254">
        <v>-0.3</v>
      </c>
      <c r="AM356" s="258">
        <v>-3.7</v>
      </c>
      <c r="AN356" s="258">
        <v>-0.3</v>
      </c>
      <c r="AO356" s="258">
        <v>-1.4</v>
      </c>
      <c r="AP356" s="258">
        <v>-1.7</v>
      </c>
      <c r="AQ356" s="258">
        <v>11.6</v>
      </c>
      <c r="AR356" s="258">
        <v>-5.8</v>
      </c>
      <c r="AS356" s="254">
        <v>-5</v>
      </c>
      <c r="AT356" s="258">
        <v>-3.4</v>
      </c>
      <c r="AU356" s="258">
        <v>-8.1999999999999993</v>
      </c>
      <c r="AV356" s="258">
        <v>-2.8</v>
      </c>
      <c r="AW356" s="258">
        <v>-5.3</v>
      </c>
      <c r="AX356" s="258">
        <v>-4.5</v>
      </c>
      <c r="AY356" s="258">
        <v>6.8</v>
      </c>
      <c r="AZ356" s="258">
        <v>-1.5</v>
      </c>
      <c r="BA356" s="254">
        <v>-1.7</v>
      </c>
      <c r="BB356" s="258">
        <v>-1.1000000000000001</v>
      </c>
      <c r="BC356" s="258">
        <v>-2.2999999999999998</v>
      </c>
      <c r="BD356" s="258">
        <v>-0.2</v>
      </c>
      <c r="BE356" s="258">
        <v>-1.5</v>
      </c>
      <c r="BF356" s="258">
        <v>-2</v>
      </c>
      <c r="BG356" s="258">
        <v>0.1</v>
      </c>
      <c r="BH356" s="258">
        <v>-0.6</v>
      </c>
      <c r="BI356" s="254">
        <v>0.7</v>
      </c>
      <c r="BJ356" s="258">
        <v>2.6</v>
      </c>
      <c r="BK356" s="258">
        <v>-1.5</v>
      </c>
      <c r="BL356" s="258">
        <v>-1.9</v>
      </c>
      <c r="BM356" s="258">
        <v>2.2000000000000002</v>
      </c>
      <c r="BN356" s="208"/>
      <c r="BO356" s="208"/>
      <c r="BP356" s="208"/>
      <c r="BQ356" s="208"/>
      <c r="BR356" s="208"/>
      <c r="BS356" s="208"/>
      <c r="BT356" s="208"/>
      <c r="BU356" s="208"/>
      <c r="BV356" s="208"/>
      <c r="BW356" s="209"/>
      <c r="BX356" s="209"/>
      <c r="BY356" s="209"/>
      <c r="BZ356" s="209"/>
      <c r="CA356" s="209"/>
      <c r="CB356" s="209"/>
      <c r="CC356" s="209"/>
      <c r="CD356" s="209"/>
      <c r="CE356" s="209"/>
      <c r="CF356" s="209"/>
      <c r="CG356" s="209"/>
      <c r="CH356" s="209"/>
      <c r="CI356" s="209"/>
      <c r="CJ356" s="209"/>
      <c r="CK356" s="209"/>
      <c r="CL356" s="209"/>
      <c r="CM356" s="209"/>
      <c r="CN356" s="209"/>
      <c r="CO356" s="209"/>
      <c r="CP356" s="209"/>
      <c r="CQ356" s="209"/>
      <c r="CR356" s="209"/>
      <c r="CS356" s="209"/>
      <c r="CT356" s="209"/>
      <c r="CU356" s="209"/>
      <c r="CV356" s="209"/>
    </row>
    <row r="357" spans="1:100" s="105" customForma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41"/>
      <c r="M357" s="251"/>
      <c r="N357" s="251"/>
      <c r="O357" s="251"/>
      <c r="P357" s="251"/>
      <c r="Q357" s="253"/>
      <c r="R357" s="251"/>
      <c r="S357" s="251"/>
      <c r="T357" s="251"/>
      <c r="U357" s="251"/>
      <c r="V357" s="251"/>
      <c r="W357" s="251"/>
      <c r="X357" s="251"/>
      <c r="Y357" s="251"/>
      <c r="Z357" s="259">
        <v>45991</v>
      </c>
      <c r="AA357" s="258">
        <v>-11.8</v>
      </c>
      <c r="AB357" s="258">
        <v>-10.3</v>
      </c>
      <c r="AC357" s="258">
        <v>2.4</v>
      </c>
      <c r="AD357" s="258">
        <v>20.2</v>
      </c>
      <c r="AE357" s="258">
        <v>-3.1</v>
      </c>
      <c r="AF357" s="258">
        <v>-2</v>
      </c>
      <c r="AG357" s="254">
        <v>-1.2</v>
      </c>
      <c r="AH357" s="258">
        <v>-0.6</v>
      </c>
      <c r="AI357" s="258">
        <v>0.4</v>
      </c>
      <c r="AJ357" s="258">
        <v>-2</v>
      </c>
      <c r="AK357" s="258">
        <v>-0.6</v>
      </c>
      <c r="AL357" s="254">
        <v>0.1</v>
      </c>
      <c r="AM357" s="258">
        <v>-3.5</v>
      </c>
      <c r="AN357" s="258">
        <v>-0.2</v>
      </c>
      <c r="AO357" s="258">
        <v>0</v>
      </c>
      <c r="AP357" s="258">
        <v>-1.6</v>
      </c>
      <c r="AQ357" s="258">
        <v>12.8</v>
      </c>
      <c r="AR357" s="258">
        <v>-7.2</v>
      </c>
      <c r="AS357" s="254">
        <v>-5.2</v>
      </c>
      <c r="AT357" s="258">
        <v>-3.9</v>
      </c>
      <c r="AU357" s="258">
        <v>-7.8</v>
      </c>
      <c r="AV357" s="258">
        <v>-3.2</v>
      </c>
      <c r="AW357" s="258">
        <v>-6.4</v>
      </c>
      <c r="AX357" s="258">
        <v>-5.2</v>
      </c>
      <c r="AY357" s="258">
        <v>7.8</v>
      </c>
      <c r="AZ357" s="258">
        <v>-1.7</v>
      </c>
      <c r="BA357" s="254">
        <v>-1.8</v>
      </c>
      <c r="BB357" s="258">
        <v>-1.3</v>
      </c>
      <c r="BC357" s="258">
        <v>-2.2999999999999998</v>
      </c>
      <c r="BD357" s="258">
        <v>-0.2</v>
      </c>
      <c r="BE357" s="258">
        <v>-0.9</v>
      </c>
      <c r="BF357" s="258">
        <v>-2.1</v>
      </c>
      <c r="BG357" s="258">
        <v>0.1</v>
      </c>
      <c r="BH357" s="258">
        <v>-0.3</v>
      </c>
      <c r="BI357" s="254">
        <v>0.4</v>
      </c>
      <c r="BJ357" s="258">
        <v>2.2999999999999998</v>
      </c>
      <c r="BK357" s="258">
        <v>-2</v>
      </c>
      <c r="BL357" s="258">
        <v>-1.9</v>
      </c>
      <c r="BM357" s="258">
        <v>2.4</v>
      </c>
      <c r="BN357" s="208"/>
      <c r="BO357" s="208"/>
      <c r="BP357" s="208"/>
      <c r="BQ357" s="208"/>
      <c r="BR357" s="208"/>
      <c r="BS357" s="208"/>
      <c r="BT357" s="208"/>
      <c r="BU357" s="208"/>
      <c r="BV357" s="208"/>
      <c r="BW357" s="209"/>
      <c r="BX357" s="209"/>
      <c r="BY357" s="209"/>
      <c r="BZ357" s="209"/>
      <c r="CA357" s="209"/>
      <c r="CB357" s="209"/>
      <c r="CC357" s="209"/>
      <c r="CD357" s="209"/>
      <c r="CE357" s="209"/>
      <c r="CF357" s="209"/>
      <c r="CG357" s="209"/>
      <c r="CH357" s="209"/>
      <c r="CI357" s="209"/>
      <c r="CJ357" s="209"/>
      <c r="CK357" s="209"/>
      <c r="CL357" s="209"/>
      <c r="CM357" s="209"/>
      <c r="CN357" s="209"/>
      <c r="CO357" s="209"/>
      <c r="CP357" s="209"/>
      <c r="CQ357" s="209"/>
      <c r="CR357" s="209"/>
      <c r="CS357" s="209"/>
      <c r="CT357" s="209"/>
      <c r="CU357" s="209"/>
      <c r="CV357" s="209"/>
    </row>
    <row r="358" spans="1:100" s="105" customForma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41"/>
      <c r="M358" s="251"/>
      <c r="N358" s="251"/>
      <c r="O358" s="251"/>
      <c r="P358" s="251"/>
      <c r="Q358" s="253"/>
      <c r="R358" s="251"/>
      <c r="S358" s="251"/>
      <c r="T358" s="251"/>
      <c r="U358" s="251"/>
      <c r="V358" s="251"/>
      <c r="W358" s="251"/>
      <c r="X358" s="251"/>
      <c r="Y358" s="251"/>
      <c r="Z358" s="259">
        <v>46022</v>
      </c>
      <c r="AA358" s="258">
        <v>-8.9</v>
      </c>
      <c r="AB358" s="258">
        <v>-11.5</v>
      </c>
      <c r="AC358" s="258">
        <v>1.8</v>
      </c>
      <c r="AD358" s="258">
        <v>24</v>
      </c>
      <c r="AE358" s="258">
        <v>-3.4</v>
      </c>
      <c r="AF358" s="258">
        <v>-1.8</v>
      </c>
      <c r="AG358" s="254">
        <v>-1.5</v>
      </c>
      <c r="AH358" s="258">
        <v>-0.6</v>
      </c>
      <c r="AI358" s="258">
        <v>0.4</v>
      </c>
      <c r="AJ358" s="258">
        <v>-1.8</v>
      </c>
      <c r="AK358" s="258">
        <v>-0.4</v>
      </c>
      <c r="AL358" s="254">
        <v>0.2</v>
      </c>
      <c r="AM358" s="258">
        <v>-3.4</v>
      </c>
      <c r="AN358" s="258">
        <v>-0.1</v>
      </c>
      <c r="AO358" s="258">
        <v>-0.6</v>
      </c>
      <c r="AP358" s="258">
        <v>-1.8</v>
      </c>
      <c r="AQ358" s="258">
        <v>14.5</v>
      </c>
      <c r="AR358" s="258">
        <v>-7.9</v>
      </c>
      <c r="AS358" s="254">
        <v>-4.8</v>
      </c>
      <c r="AT358" s="258">
        <v>-3.9</v>
      </c>
      <c r="AU358" s="258">
        <v>-6.9</v>
      </c>
      <c r="AV358" s="258">
        <v>-3.3</v>
      </c>
      <c r="AW358" s="258">
        <v>-6.8</v>
      </c>
      <c r="AX358" s="258">
        <v>-4.7</v>
      </c>
      <c r="AY358" s="258">
        <v>10.8</v>
      </c>
      <c r="AZ358" s="258">
        <v>-1.3</v>
      </c>
      <c r="BA358" s="254">
        <v>-1.7</v>
      </c>
      <c r="BB358" s="258">
        <v>-1.2</v>
      </c>
      <c r="BC358" s="258">
        <v>-1.9</v>
      </c>
      <c r="BD358" s="258">
        <v>-0.3</v>
      </c>
      <c r="BE358" s="258">
        <v>-0.5</v>
      </c>
      <c r="BF358" s="258">
        <v>-2.2000000000000002</v>
      </c>
      <c r="BG358" s="258">
        <v>-0.3</v>
      </c>
      <c r="BH358" s="258">
        <v>-0.6</v>
      </c>
      <c r="BI358" s="254">
        <v>0.9</v>
      </c>
      <c r="BJ358" s="258">
        <v>1.6</v>
      </c>
      <c r="BK358" s="258">
        <v>-2</v>
      </c>
      <c r="BL358" s="258">
        <v>-1.9</v>
      </c>
      <c r="BM358" s="258">
        <v>2.2999999999999998</v>
      </c>
      <c r="BN358" s="208"/>
      <c r="BO358" s="208"/>
      <c r="BP358" s="208"/>
      <c r="BQ358" s="208"/>
      <c r="BR358" s="208"/>
      <c r="BS358" s="208"/>
      <c r="BT358" s="208"/>
      <c r="BU358" s="208"/>
      <c r="BV358" s="208"/>
      <c r="BW358" s="209"/>
      <c r="BX358" s="209"/>
      <c r="BY358" s="209"/>
      <c r="BZ358" s="209"/>
      <c r="CA358" s="209"/>
      <c r="CB358" s="209"/>
      <c r="CC358" s="209"/>
      <c r="CD358" s="209"/>
      <c r="CE358" s="209"/>
      <c r="CF358" s="209"/>
      <c r="CG358" s="209"/>
      <c r="CH358" s="209"/>
      <c r="CI358" s="209"/>
      <c r="CJ358" s="209"/>
      <c r="CK358" s="209"/>
      <c r="CL358" s="209"/>
      <c r="CM358" s="209"/>
      <c r="CN358" s="209"/>
      <c r="CO358" s="209"/>
      <c r="CP358" s="209"/>
      <c r="CQ358" s="209"/>
      <c r="CR358" s="209"/>
      <c r="CS358" s="209"/>
      <c r="CT358" s="209"/>
      <c r="CU358" s="209"/>
      <c r="CV358" s="209"/>
    </row>
    <row r="359" spans="1:100" s="105" customForma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41"/>
      <c r="M359" s="251"/>
      <c r="N359" s="251"/>
      <c r="O359" s="251"/>
      <c r="P359" s="251"/>
      <c r="Q359" s="253"/>
      <c r="R359" s="251"/>
      <c r="S359" s="251"/>
      <c r="T359" s="251"/>
      <c r="U359" s="251"/>
      <c r="V359" s="251"/>
      <c r="W359" s="251"/>
      <c r="X359" s="251"/>
      <c r="Y359" s="251"/>
      <c r="Z359" s="259">
        <v>46053</v>
      </c>
      <c r="AA359" s="258">
        <v>-9.8000000000000007</v>
      </c>
      <c r="AB359" s="258">
        <v>-16.7</v>
      </c>
      <c r="AC359" s="258">
        <v>3</v>
      </c>
      <c r="AD359" s="258">
        <v>22.7</v>
      </c>
      <c r="AE359" s="258">
        <v>-4.5999999999999996</v>
      </c>
      <c r="AF359" s="258">
        <v>-1.6</v>
      </c>
      <c r="AG359" s="254">
        <v>-2.1</v>
      </c>
      <c r="AH359" s="258">
        <v>-1.9</v>
      </c>
      <c r="AI359" s="258">
        <v>0.5</v>
      </c>
      <c r="AJ359" s="258">
        <v>-1.6</v>
      </c>
      <c r="AK359" s="258">
        <v>-1.1000000000000001</v>
      </c>
      <c r="AL359" s="254">
        <v>0</v>
      </c>
      <c r="AM359" s="258">
        <v>-2.8</v>
      </c>
      <c r="AN359" s="258">
        <v>-0.2</v>
      </c>
      <c r="AO359" s="258">
        <v>-2.4</v>
      </c>
      <c r="AP359" s="258">
        <v>-3.7</v>
      </c>
      <c r="AQ359" s="258">
        <v>21.2</v>
      </c>
      <c r="AR359" s="258">
        <v>-11.5</v>
      </c>
      <c r="AS359" s="254">
        <v>-5</v>
      </c>
      <c r="AT359" s="258">
        <v>-4.4000000000000004</v>
      </c>
      <c r="AU359" s="258">
        <v>-6.4</v>
      </c>
      <c r="AV359" s="258">
        <v>-4.0999999999999996</v>
      </c>
      <c r="AW359" s="258">
        <v>-5.4</v>
      </c>
      <c r="AX359" s="258">
        <v>-3.7</v>
      </c>
      <c r="AY359" s="258">
        <v>17.100000000000001</v>
      </c>
      <c r="AZ359" s="258">
        <v>-0.7</v>
      </c>
      <c r="BA359" s="254">
        <v>-1.3</v>
      </c>
      <c r="BB359" s="258">
        <v>-0.9</v>
      </c>
      <c r="BC359" s="258">
        <v>-2.5</v>
      </c>
      <c r="BD359" s="258">
        <v>-0.3</v>
      </c>
      <c r="BE359" s="258">
        <v>0.8</v>
      </c>
      <c r="BF359" s="258">
        <v>-1.6</v>
      </c>
      <c r="BG359" s="258">
        <v>-0.6</v>
      </c>
      <c r="BH359" s="258">
        <v>-1.3</v>
      </c>
      <c r="BI359" s="254">
        <v>-2.2000000000000002</v>
      </c>
      <c r="BJ359" s="258">
        <v>0.1</v>
      </c>
      <c r="BK359" s="258">
        <v>-2.2999999999999998</v>
      </c>
      <c r="BL359" s="258">
        <v>-2.5</v>
      </c>
      <c r="BM359" s="258">
        <v>1.5</v>
      </c>
      <c r="BN359" s="208"/>
      <c r="BO359" s="208"/>
      <c r="BP359" s="208"/>
      <c r="BQ359" s="208"/>
      <c r="BR359" s="208"/>
      <c r="BS359" s="208"/>
      <c r="BT359" s="208"/>
      <c r="BU359" s="208"/>
      <c r="BV359" s="208"/>
      <c r="BW359" s="209"/>
      <c r="BX359" s="209"/>
      <c r="BY359" s="209"/>
      <c r="BZ359" s="209"/>
      <c r="CA359" s="209"/>
      <c r="CB359" s="209"/>
      <c r="CC359" s="209"/>
      <c r="CD359" s="209"/>
      <c r="CE359" s="209"/>
      <c r="CF359" s="209"/>
      <c r="CG359" s="209"/>
      <c r="CH359" s="209"/>
      <c r="CI359" s="209"/>
      <c r="CJ359" s="209"/>
      <c r="CK359" s="209"/>
      <c r="CL359" s="209"/>
      <c r="CM359" s="209"/>
      <c r="CN359" s="209"/>
      <c r="CO359" s="209"/>
      <c r="CP359" s="209"/>
      <c r="CQ359" s="209"/>
      <c r="CR359" s="209"/>
      <c r="CS359" s="209"/>
      <c r="CT359" s="209"/>
      <c r="CU359" s="209"/>
      <c r="CV359" s="209"/>
    </row>
    <row r="360" spans="1:100" s="105" customForma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41"/>
      <c r="M360" s="251"/>
      <c r="N360" s="251"/>
      <c r="O360" s="251"/>
      <c r="P360" s="251"/>
      <c r="Q360" s="253"/>
      <c r="R360" s="251"/>
      <c r="S360" s="251"/>
      <c r="T360" s="251"/>
      <c r="U360" s="251"/>
      <c r="V360" s="251"/>
      <c r="W360" s="251"/>
      <c r="X360" s="251"/>
      <c r="Y360" s="251"/>
      <c r="Z360" s="259">
        <v>46081</v>
      </c>
      <c r="AA360" s="258">
        <v>-7</v>
      </c>
      <c r="AB360" s="258">
        <v>-12.9</v>
      </c>
      <c r="AC360" s="258">
        <v>1</v>
      </c>
      <c r="AD360" s="258">
        <v>30.2</v>
      </c>
      <c r="AE360" s="258">
        <v>-5</v>
      </c>
      <c r="AF360" s="258">
        <v>-1.5</v>
      </c>
      <c r="AG360" s="254">
        <v>-2.2000000000000002</v>
      </c>
      <c r="AH360" s="258">
        <v>-2.1</v>
      </c>
      <c r="AI360" s="258">
        <v>0.3</v>
      </c>
      <c r="AJ360" s="258">
        <v>-1.4</v>
      </c>
      <c r="AK360" s="258">
        <v>-1.5</v>
      </c>
      <c r="AL360" s="254">
        <v>0</v>
      </c>
      <c r="AM360" s="258">
        <v>-2.8</v>
      </c>
      <c r="AN360" s="258">
        <v>-0.2</v>
      </c>
      <c r="AO360" s="258">
        <v>-3.2</v>
      </c>
      <c r="AP360" s="258">
        <v>-3.7</v>
      </c>
      <c r="AQ360" s="258">
        <v>23</v>
      </c>
      <c r="AR360" s="258">
        <v>-12</v>
      </c>
      <c r="AS360" s="254">
        <v>-3.7</v>
      </c>
      <c r="AT360" s="258">
        <v>-4.7</v>
      </c>
      <c r="AU360" s="258">
        <v>-6</v>
      </c>
      <c r="AV360" s="258">
        <v>-4.2</v>
      </c>
      <c r="AW360" s="258">
        <v>-4.9000000000000004</v>
      </c>
      <c r="AX360" s="258">
        <v>-3.4</v>
      </c>
      <c r="AY360" s="258">
        <v>22.1</v>
      </c>
      <c r="AZ360" s="258">
        <v>-0.2</v>
      </c>
      <c r="BA360" s="254">
        <v>-1.1000000000000001</v>
      </c>
      <c r="BB360" s="258">
        <v>-1</v>
      </c>
      <c r="BC360" s="258">
        <v>-2.4</v>
      </c>
      <c r="BD360" s="258">
        <v>-0.3</v>
      </c>
      <c r="BE360" s="258">
        <v>2</v>
      </c>
      <c r="BF360" s="258">
        <v>-0.9</v>
      </c>
      <c r="BG360" s="258">
        <v>-0.4</v>
      </c>
      <c r="BH360" s="258">
        <v>-2.1</v>
      </c>
      <c r="BI360" s="254">
        <v>-0.8</v>
      </c>
      <c r="BJ360" s="258">
        <v>0.2</v>
      </c>
      <c r="BK360" s="258">
        <v>-5.5</v>
      </c>
      <c r="BL360" s="258">
        <v>-2.5</v>
      </c>
      <c r="BM360" s="258">
        <v>1.6</v>
      </c>
      <c r="BN360" s="208"/>
      <c r="BO360" s="208"/>
      <c r="BP360" s="208"/>
      <c r="BQ360" s="208"/>
      <c r="BR360" s="208"/>
      <c r="BS360" s="208"/>
      <c r="BT360" s="208"/>
      <c r="BU360" s="208"/>
      <c r="BV360" s="208"/>
      <c r="BW360" s="209"/>
      <c r="BX360" s="209"/>
      <c r="BY360" s="209"/>
      <c r="BZ360" s="209"/>
      <c r="CA360" s="209"/>
      <c r="CB360" s="209"/>
      <c r="CC360" s="209"/>
      <c r="CD360" s="209"/>
      <c r="CE360" s="209"/>
      <c r="CF360" s="209"/>
      <c r="CG360" s="209"/>
      <c r="CH360" s="209"/>
      <c r="CI360" s="209"/>
      <c r="CJ360" s="209"/>
      <c r="CK360" s="209"/>
      <c r="CL360" s="209"/>
      <c r="CM360" s="209"/>
      <c r="CN360" s="209"/>
      <c r="CO360" s="209"/>
      <c r="CP360" s="209"/>
      <c r="CQ360" s="209"/>
      <c r="CR360" s="209"/>
      <c r="CS360" s="209"/>
      <c r="CT360" s="209"/>
      <c r="CU360" s="209"/>
      <c r="CV360" s="209"/>
    </row>
    <row r="361" spans="1:100" s="105" customForma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41"/>
      <c r="M361" s="251"/>
      <c r="N361" s="251"/>
      <c r="O361" s="251"/>
      <c r="P361" s="251"/>
      <c r="Q361" s="253"/>
      <c r="R361" s="251"/>
      <c r="S361" s="251"/>
      <c r="T361" s="251"/>
      <c r="U361" s="251"/>
      <c r="V361" s="251"/>
      <c r="W361" s="251"/>
      <c r="X361" s="251"/>
      <c r="Y361" s="251"/>
      <c r="Z361" s="259">
        <v>46112</v>
      </c>
      <c r="AA361" s="258">
        <v>-2.2000000000000002</v>
      </c>
      <c r="AB361" s="258">
        <v>5.2</v>
      </c>
      <c r="AC361" s="258">
        <v>0.1</v>
      </c>
      <c r="AD361" s="258">
        <v>36.4</v>
      </c>
      <c r="AE361" s="258">
        <v>-4.2</v>
      </c>
      <c r="AF361" s="258">
        <v>-1.5</v>
      </c>
      <c r="AG361" s="254">
        <v>-2</v>
      </c>
      <c r="AH361" s="258">
        <v>-2.1</v>
      </c>
      <c r="AI361" s="258">
        <v>0.3</v>
      </c>
      <c r="AJ361" s="258">
        <v>-0.8</v>
      </c>
      <c r="AK361" s="258">
        <v>-1.5</v>
      </c>
      <c r="AL361" s="254">
        <v>-0.3</v>
      </c>
      <c r="AM361" s="258">
        <v>-2.6</v>
      </c>
      <c r="AN361" s="258">
        <v>-0.4</v>
      </c>
      <c r="AO361" s="258">
        <v>-2.2000000000000002</v>
      </c>
      <c r="AP361" s="258">
        <v>-3.5</v>
      </c>
      <c r="AQ361" s="258">
        <v>22.1</v>
      </c>
      <c r="AR361" s="258">
        <v>-4.5</v>
      </c>
      <c r="AS361" s="254">
        <v>-0.3</v>
      </c>
      <c r="AT361" s="258">
        <v>-4.5999999999999996</v>
      </c>
      <c r="AU361" s="258">
        <v>-2.2999999999999998</v>
      </c>
      <c r="AV361" s="258">
        <v>-3.4</v>
      </c>
      <c r="AW361" s="258">
        <v>-4.9000000000000004</v>
      </c>
      <c r="AX361" s="258">
        <v>-2.5</v>
      </c>
      <c r="AY361" s="258">
        <v>22.4</v>
      </c>
      <c r="AZ361" s="258">
        <v>0.2</v>
      </c>
      <c r="BA361" s="254">
        <v>-1.2</v>
      </c>
      <c r="BB361" s="258">
        <v>-1</v>
      </c>
      <c r="BC361" s="258">
        <v>-2.5</v>
      </c>
      <c r="BD361" s="258">
        <v>-0.1</v>
      </c>
      <c r="BE361" s="258">
        <v>3.2</v>
      </c>
      <c r="BF361" s="258">
        <v>0.4</v>
      </c>
      <c r="BG361" s="258">
        <v>-0.5</v>
      </c>
      <c r="BH361" s="258">
        <v>-1.6</v>
      </c>
      <c r="BI361" s="254">
        <v>0.9</v>
      </c>
      <c r="BJ361" s="258">
        <v>1</v>
      </c>
      <c r="BK361" s="258">
        <v>-3.8</v>
      </c>
      <c r="BL361" s="258">
        <v>-2.4</v>
      </c>
      <c r="BM361" s="258">
        <v>1.6</v>
      </c>
      <c r="BN361" s="208"/>
      <c r="BO361" s="208"/>
      <c r="BP361" s="208"/>
      <c r="BQ361" s="208"/>
      <c r="BR361" s="208"/>
      <c r="BS361" s="208"/>
      <c r="BT361" s="208"/>
      <c r="BU361" s="208"/>
      <c r="BV361" s="208"/>
      <c r="BW361" s="209"/>
      <c r="BX361" s="209"/>
      <c r="BY361" s="209"/>
      <c r="BZ361" s="209"/>
      <c r="CA361" s="209"/>
      <c r="CB361" s="209"/>
      <c r="CC361" s="209"/>
      <c r="CD361" s="209"/>
      <c r="CE361" s="209"/>
      <c r="CF361" s="209"/>
      <c r="CG361" s="209"/>
      <c r="CH361" s="209"/>
      <c r="CI361" s="209"/>
      <c r="CJ361" s="209"/>
      <c r="CK361" s="209"/>
      <c r="CL361" s="209"/>
      <c r="CM361" s="209"/>
      <c r="CN361" s="209"/>
      <c r="CO361" s="209"/>
      <c r="CP361" s="209"/>
      <c r="CQ361" s="209"/>
      <c r="CR361" s="209"/>
      <c r="CS361" s="209"/>
      <c r="CT361" s="209"/>
      <c r="CU361" s="209"/>
      <c r="CV361" s="209"/>
    </row>
    <row r="362" spans="1:100" s="105" customForma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41"/>
      <c r="M362" s="251"/>
      <c r="N362" s="251"/>
      <c r="O362" s="251"/>
      <c r="P362" s="251"/>
      <c r="Q362" s="253"/>
      <c r="R362" s="251"/>
      <c r="S362" s="251"/>
      <c r="T362" s="251"/>
      <c r="U362" s="251"/>
      <c r="V362" s="251"/>
      <c r="W362" s="251"/>
      <c r="X362" s="251"/>
      <c r="Y362" s="251"/>
      <c r="Z362" s="259">
        <v>46142</v>
      </c>
      <c r="AA362" s="258">
        <v>3.1</v>
      </c>
      <c r="AB362" s="258">
        <v>28.6</v>
      </c>
      <c r="AC362" s="258">
        <v>1.3</v>
      </c>
      <c r="AD362" s="258">
        <v>38.9</v>
      </c>
      <c r="AE362" s="258">
        <v>-4.0999999999999996</v>
      </c>
      <c r="AF362" s="258">
        <v>-1.3</v>
      </c>
      <c r="AG362" s="254">
        <v>-1.6</v>
      </c>
      <c r="AH362" s="258">
        <v>-2.9</v>
      </c>
      <c r="AI362" s="258">
        <v>0.1</v>
      </c>
      <c r="AJ362" s="258">
        <v>0.2</v>
      </c>
      <c r="AK362" s="258">
        <v>-1.5</v>
      </c>
      <c r="AL362" s="254">
        <v>-0.1</v>
      </c>
      <c r="AM362" s="258">
        <v>-2.2999999999999998</v>
      </c>
      <c r="AN362" s="258">
        <v>-0.4</v>
      </c>
      <c r="AO362" s="258">
        <v>-1.2</v>
      </c>
      <c r="AP362" s="258">
        <v>-2.7</v>
      </c>
      <c r="AQ362" s="258">
        <v>17.899999999999999</v>
      </c>
      <c r="AR362" s="258">
        <v>14.2</v>
      </c>
      <c r="AS362" s="254">
        <v>8.9</v>
      </c>
      <c r="AT362" s="258">
        <v>-4.7</v>
      </c>
      <c r="AU362" s="258">
        <v>5.4</v>
      </c>
      <c r="AV362" s="258">
        <v>-1.3</v>
      </c>
      <c r="AW362" s="258">
        <v>-5.5</v>
      </c>
      <c r="AX362" s="258">
        <v>-1.1000000000000001</v>
      </c>
      <c r="AY362" s="258">
        <v>22.5</v>
      </c>
      <c r="AZ362" s="258">
        <v>0.5</v>
      </c>
      <c r="BA362" s="254">
        <v>-1</v>
      </c>
      <c r="BB362" s="258">
        <v>-0.9</v>
      </c>
      <c r="BC362" s="258">
        <v>-2</v>
      </c>
      <c r="BD362" s="258">
        <v>-0.3</v>
      </c>
      <c r="BE362" s="258">
        <v>3.6</v>
      </c>
      <c r="BF362" s="258">
        <v>1.5</v>
      </c>
      <c r="BG362" s="258">
        <v>-1</v>
      </c>
      <c r="BH362" s="258">
        <v>-1.7</v>
      </c>
      <c r="BI362" s="254">
        <v>2.8</v>
      </c>
      <c r="BJ362" s="258">
        <v>0.4</v>
      </c>
      <c r="BK362" s="258">
        <v>-4.2</v>
      </c>
      <c r="BL362" s="258">
        <v>-0.6</v>
      </c>
      <c r="BM362" s="258">
        <v>1.6</v>
      </c>
      <c r="BN362" s="208"/>
      <c r="BO362" s="208"/>
      <c r="BP362" s="208"/>
      <c r="BQ362" s="208"/>
      <c r="BR362" s="208"/>
      <c r="BS362" s="208"/>
      <c r="BT362" s="208"/>
      <c r="BU362" s="208"/>
      <c r="BV362" s="208"/>
      <c r="BW362" s="209"/>
      <c r="BX362" s="209"/>
      <c r="BY362" s="209"/>
      <c r="BZ362" s="209"/>
      <c r="CA362" s="209"/>
      <c r="CB362" s="209"/>
      <c r="CC362" s="209"/>
      <c r="CD362" s="209"/>
      <c r="CE362" s="209"/>
      <c r="CF362" s="209"/>
      <c r="CG362" s="209"/>
      <c r="CH362" s="209"/>
      <c r="CI362" s="209"/>
      <c r="CJ362" s="209"/>
      <c r="CK362" s="209"/>
      <c r="CL362" s="209"/>
      <c r="CM362" s="209"/>
      <c r="CN362" s="209"/>
      <c r="CO362" s="209"/>
      <c r="CP362" s="209"/>
      <c r="CQ362" s="209"/>
      <c r="CR362" s="209"/>
      <c r="CS362" s="209"/>
      <c r="CT362" s="209"/>
      <c r="CU362" s="209"/>
      <c r="CV362" s="209"/>
    </row>
    <row r="363" spans="1:100" s="105" customForma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41"/>
      <c r="M363" s="251"/>
      <c r="N363" s="251"/>
      <c r="O363" s="251"/>
      <c r="P363" s="251"/>
      <c r="Q363" s="253"/>
      <c r="R363" s="251"/>
      <c r="S363" s="251"/>
      <c r="T363" s="251"/>
      <c r="U363" s="251"/>
      <c r="V363" s="251"/>
      <c r="W363" s="251"/>
      <c r="X363" s="251"/>
      <c r="Y363" s="251"/>
      <c r="Z363" s="259">
        <v>46173</v>
      </c>
      <c r="AA363" s="258">
        <v>10</v>
      </c>
      <c r="AB363" s="258">
        <v>35.700000000000003</v>
      </c>
      <c r="AC363" s="258">
        <v>3.3</v>
      </c>
      <c r="AD363" s="258">
        <v>36.5</v>
      </c>
      <c r="AE363" s="258">
        <v>-3.4</v>
      </c>
      <c r="AF363" s="258">
        <v>-1.4</v>
      </c>
      <c r="AG363" s="254">
        <v>-1</v>
      </c>
      <c r="AH363" s="258">
        <v>-1.9</v>
      </c>
      <c r="AI363" s="258">
        <v>0.1</v>
      </c>
      <c r="AJ363" s="258">
        <v>1.1000000000000001</v>
      </c>
      <c r="AK363" s="258">
        <v>-1.4</v>
      </c>
      <c r="AL363" s="254">
        <v>0</v>
      </c>
      <c r="AM363" s="258">
        <v>-1.9</v>
      </c>
      <c r="AN363" s="258">
        <v>0</v>
      </c>
      <c r="AO363" s="258">
        <v>-0.7</v>
      </c>
      <c r="AP363" s="258">
        <v>-2.7</v>
      </c>
      <c r="AQ363" s="258">
        <v>0</v>
      </c>
      <c r="AR363" s="258">
        <v>18.399999999999999</v>
      </c>
      <c r="AS363" s="254">
        <v>12.7</v>
      </c>
      <c r="AT363" s="258">
        <v>-4.5</v>
      </c>
      <c r="AU363" s="258">
        <v>8.5</v>
      </c>
      <c r="AV363" s="258">
        <v>0.5</v>
      </c>
      <c r="AW363" s="258">
        <v>-5.0999999999999996</v>
      </c>
      <c r="AX363" s="258">
        <v>1</v>
      </c>
      <c r="AY363" s="258">
        <v>24</v>
      </c>
      <c r="AZ363" s="258">
        <v>0.8</v>
      </c>
      <c r="BA363" s="254">
        <v>-0.9</v>
      </c>
      <c r="BB363" s="258">
        <v>0</v>
      </c>
      <c r="BC363" s="258">
        <v>-2</v>
      </c>
      <c r="BD363" s="258">
        <v>-0.3</v>
      </c>
      <c r="BE363" s="258">
        <v>0</v>
      </c>
      <c r="BF363" s="258">
        <v>2.1</v>
      </c>
      <c r="BG363" s="258">
        <v>0</v>
      </c>
      <c r="BH363" s="258">
        <v>0</v>
      </c>
      <c r="BI363" s="254">
        <v>0</v>
      </c>
      <c r="BJ363" s="258">
        <v>0</v>
      </c>
      <c r="BK363" s="258">
        <v>-4.4000000000000004</v>
      </c>
      <c r="BL363" s="258">
        <v>2.5</v>
      </c>
      <c r="BM363" s="258">
        <v>1.7</v>
      </c>
      <c r="BN363" s="208"/>
      <c r="BO363" s="208"/>
      <c r="BP363" s="208"/>
      <c r="BQ363" s="208"/>
      <c r="BR363" s="208"/>
      <c r="BS363" s="208"/>
      <c r="BT363" s="208"/>
      <c r="BU363" s="208"/>
      <c r="BV363" s="208"/>
      <c r="BW363" s="209"/>
      <c r="BX363" s="209"/>
      <c r="BY363" s="209"/>
      <c r="BZ363" s="209"/>
      <c r="CA363" s="209"/>
      <c r="CB363" s="209"/>
      <c r="CC363" s="209"/>
      <c r="CD363" s="209"/>
      <c r="CE363" s="209"/>
      <c r="CF363" s="209"/>
      <c r="CG363" s="209"/>
      <c r="CH363" s="209"/>
      <c r="CI363" s="209"/>
      <c r="CJ363" s="209"/>
      <c r="CK363" s="209"/>
      <c r="CL363" s="209"/>
      <c r="CM363" s="209"/>
      <c r="CN363" s="209"/>
      <c r="CO363" s="209"/>
      <c r="CP363" s="209"/>
      <c r="CQ363" s="209"/>
      <c r="CR363" s="209"/>
      <c r="CS363" s="209"/>
      <c r="CT363" s="209"/>
      <c r="CU363" s="209"/>
      <c r="CV363" s="209"/>
    </row>
    <row r="364" spans="1:100" s="105" customForma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41"/>
      <c r="M364" s="251"/>
      <c r="N364" s="251"/>
      <c r="O364" s="251"/>
      <c r="P364" s="251"/>
      <c r="Q364" s="253"/>
      <c r="R364" s="251"/>
      <c r="S364" s="251"/>
      <c r="T364" s="251"/>
      <c r="U364" s="251"/>
      <c r="V364" s="251"/>
      <c r="W364" s="251"/>
      <c r="X364" s="251"/>
      <c r="Y364" s="251"/>
      <c r="Z364" s="208"/>
      <c r="AA364" s="208"/>
      <c r="AB364" s="208"/>
      <c r="AC364" s="208"/>
      <c r="AD364" s="208"/>
      <c r="AE364" s="208"/>
      <c r="AF364" s="208"/>
      <c r="AG364" s="209"/>
      <c r="AH364" s="208"/>
      <c r="AI364" s="208"/>
      <c r="AJ364" s="208"/>
      <c r="AK364" s="208"/>
      <c r="AL364" s="209"/>
      <c r="AM364" s="208"/>
      <c r="AN364" s="208"/>
      <c r="AO364" s="208"/>
      <c r="AP364" s="208"/>
      <c r="AQ364" s="208"/>
      <c r="AR364" s="208"/>
      <c r="AS364" s="209"/>
      <c r="AT364" s="208"/>
      <c r="AU364" s="208"/>
      <c r="AV364" s="208"/>
      <c r="AW364" s="208"/>
      <c r="AX364" s="208"/>
      <c r="AY364" s="208"/>
      <c r="AZ364" s="208"/>
      <c r="BA364" s="209"/>
      <c r="BB364" s="208"/>
      <c r="BC364" s="208"/>
      <c r="BD364" s="208"/>
      <c r="BE364" s="208"/>
      <c r="BF364" s="208"/>
      <c r="BG364" s="208"/>
      <c r="BH364" s="208"/>
      <c r="BI364" s="209"/>
      <c r="BJ364" s="208"/>
      <c r="BK364" s="208"/>
      <c r="BL364" s="208"/>
      <c r="BM364" s="208"/>
      <c r="BN364" s="208"/>
      <c r="BO364" s="208"/>
      <c r="BP364" s="208"/>
      <c r="BQ364" s="208"/>
      <c r="BR364" s="208"/>
      <c r="BS364" s="208"/>
      <c r="BT364" s="208"/>
      <c r="BU364" s="208"/>
      <c r="BV364" s="208"/>
      <c r="BW364" s="209"/>
      <c r="BX364" s="209"/>
      <c r="BY364" s="209"/>
      <c r="BZ364" s="209"/>
      <c r="CA364" s="209"/>
      <c r="CB364" s="209"/>
      <c r="CC364" s="209"/>
      <c r="CD364" s="209"/>
      <c r="CE364" s="209"/>
      <c r="CF364" s="209"/>
      <c r="CG364" s="209"/>
      <c r="CH364" s="209"/>
      <c r="CI364" s="209"/>
      <c r="CJ364" s="209"/>
      <c r="CK364" s="209"/>
      <c r="CL364" s="209"/>
      <c r="CM364" s="209"/>
      <c r="CN364" s="209"/>
      <c r="CO364" s="209"/>
      <c r="CP364" s="209"/>
      <c r="CQ364" s="209"/>
      <c r="CR364" s="209"/>
      <c r="CS364" s="209"/>
      <c r="CT364" s="209"/>
      <c r="CU364" s="209"/>
      <c r="CV364" s="209"/>
    </row>
    <row r="365" spans="1:100" s="105" customForma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41"/>
      <c r="M365" s="251"/>
      <c r="N365" s="251"/>
      <c r="O365" s="251"/>
      <c r="P365" s="251"/>
      <c r="Q365" s="253"/>
      <c r="R365" s="251"/>
      <c r="S365" s="251"/>
      <c r="T365" s="251"/>
      <c r="U365" s="251"/>
      <c r="V365" s="251"/>
      <c r="W365" s="251"/>
      <c r="X365" s="251"/>
      <c r="Y365" s="251"/>
      <c r="Z365" s="208"/>
      <c r="AA365" s="208"/>
      <c r="AB365" s="208"/>
      <c r="AC365" s="208"/>
      <c r="AD365" s="208"/>
      <c r="AE365" s="208"/>
      <c r="AF365" s="208"/>
      <c r="AG365" s="209"/>
      <c r="AH365" s="208"/>
      <c r="AI365" s="208"/>
      <c r="AJ365" s="208"/>
      <c r="AK365" s="208"/>
      <c r="AL365" s="209"/>
      <c r="AM365" s="208"/>
      <c r="AN365" s="208"/>
      <c r="AO365" s="208"/>
      <c r="AP365" s="208"/>
      <c r="AQ365" s="208"/>
      <c r="AR365" s="208"/>
      <c r="AS365" s="209"/>
      <c r="AT365" s="208"/>
      <c r="AU365" s="208"/>
      <c r="AV365" s="208"/>
      <c r="AW365" s="208"/>
      <c r="AX365" s="208"/>
      <c r="AY365" s="208"/>
      <c r="AZ365" s="208"/>
      <c r="BA365" s="209"/>
      <c r="BB365" s="208"/>
      <c r="BC365" s="208"/>
      <c r="BD365" s="208"/>
      <c r="BE365" s="208"/>
      <c r="BF365" s="208"/>
      <c r="BG365" s="208"/>
      <c r="BH365" s="208"/>
      <c r="BI365" s="209"/>
      <c r="BJ365" s="208"/>
      <c r="BK365" s="208"/>
      <c r="BL365" s="208"/>
      <c r="BM365" s="208"/>
      <c r="BN365" s="208"/>
      <c r="BO365" s="208"/>
      <c r="BP365" s="208"/>
      <c r="BQ365" s="208"/>
      <c r="BR365" s="208"/>
      <c r="BS365" s="208"/>
      <c r="BT365" s="208"/>
      <c r="BU365" s="208"/>
      <c r="BV365" s="208"/>
      <c r="BW365" s="209"/>
      <c r="BX365" s="209"/>
      <c r="BY365" s="209"/>
      <c r="BZ365" s="209"/>
      <c r="CA365" s="209"/>
      <c r="CB365" s="209"/>
      <c r="CC365" s="209"/>
      <c r="CD365" s="209"/>
      <c r="CE365" s="209"/>
      <c r="CF365" s="209"/>
      <c r="CG365" s="209"/>
      <c r="CH365" s="209"/>
      <c r="CI365" s="209"/>
      <c r="CJ365" s="209"/>
      <c r="CK365" s="209"/>
      <c r="CL365" s="209"/>
      <c r="CM365" s="209"/>
      <c r="CN365" s="209"/>
      <c r="CO365" s="209"/>
      <c r="CP365" s="209"/>
      <c r="CQ365" s="209"/>
      <c r="CR365" s="209"/>
      <c r="CS365" s="209"/>
      <c r="CT365" s="209"/>
      <c r="CU365" s="209"/>
      <c r="CV365" s="209"/>
    </row>
    <row r="366" spans="1:100" s="105" customForma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41"/>
      <c r="M366" s="251"/>
      <c r="N366" s="251"/>
      <c r="O366" s="251"/>
      <c r="P366" s="251"/>
      <c r="Q366" s="253"/>
      <c r="R366" s="251"/>
      <c r="S366" s="251"/>
      <c r="T366" s="251"/>
      <c r="U366" s="251"/>
      <c r="V366" s="251"/>
      <c r="W366" s="251"/>
      <c r="X366" s="251"/>
      <c r="Y366" s="251"/>
      <c r="Z366" s="208"/>
      <c r="AA366" s="208"/>
      <c r="AB366" s="208"/>
      <c r="AC366" s="208"/>
      <c r="AD366" s="208"/>
      <c r="AE366" s="208"/>
      <c r="AF366" s="208"/>
      <c r="AG366" s="209"/>
      <c r="AH366" s="208"/>
      <c r="AI366" s="208"/>
      <c r="AJ366" s="208"/>
      <c r="AK366" s="208"/>
      <c r="AL366" s="209"/>
      <c r="AM366" s="208"/>
      <c r="AN366" s="208"/>
      <c r="AO366" s="208"/>
      <c r="AP366" s="208"/>
      <c r="AQ366" s="208"/>
      <c r="AR366" s="208"/>
      <c r="AS366" s="209"/>
      <c r="AT366" s="208"/>
      <c r="AU366" s="208"/>
      <c r="AV366" s="208"/>
      <c r="AW366" s="208"/>
      <c r="AX366" s="208"/>
      <c r="AY366" s="208"/>
      <c r="AZ366" s="208"/>
      <c r="BA366" s="209"/>
      <c r="BB366" s="208"/>
      <c r="BC366" s="208"/>
      <c r="BD366" s="208"/>
      <c r="BE366" s="208"/>
      <c r="BF366" s="208"/>
      <c r="BG366" s="208"/>
      <c r="BH366" s="208"/>
      <c r="BI366" s="209"/>
      <c r="BJ366" s="208"/>
      <c r="BK366" s="208"/>
      <c r="BL366" s="208"/>
      <c r="BM366" s="208"/>
      <c r="BN366" s="208"/>
      <c r="BO366" s="208"/>
      <c r="BP366" s="208"/>
      <c r="BQ366" s="208"/>
      <c r="BR366" s="208"/>
      <c r="BS366" s="208"/>
      <c r="BT366" s="208"/>
      <c r="BU366" s="208"/>
      <c r="BV366" s="208"/>
      <c r="BW366" s="209"/>
      <c r="BX366" s="209"/>
      <c r="BY366" s="209"/>
      <c r="BZ366" s="209"/>
      <c r="CA366" s="209"/>
      <c r="CB366" s="209"/>
      <c r="CC366" s="209"/>
      <c r="CD366" s="209"/>
      <c r="CE366" s="209"/>
      <c r="CF366" s="209"/>
      <c r="CG366" s="209"/>
      <c r="CH366" s="209"/>
      <c r="CI366" s="209"/>
      <c r="CJ366" s="209"/>
      <c r="CK366" s="209"/>
      <c r="CL366" s="209"/>
      <c r="CM366" s="209"/>
      <c r="CN366" s="209"/>
      <c r="CO366" s="209"/>
      <c r="CP366" s="209"/>
      <c r="CQ366" s="209"/>
      <c r="CR366" s="209"/>
      <c r="CS366" s="209"/>
      <c r="CT366" s="209"/>
      <c r="CU366" s="209"/>
      <c r="CV366" s="209"/>
    </row>
    <row r="367" spans="1:100" s="105" customForma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41"/>
      <c r="M367" s="251"/>
      <c r="N367" s="251"/>
      <c r="O367" s="251"/>
      <c r="P367" s="251"/>
      <c r="Q367" s="253"/>
      <c r="R367" s="251"/>
      <c r="S367" s="251"/>
      <c r="T367" s="251"/>
      <c r="U367" s="251"/>
      <c r="V367" s="251"/>
      <c r="W367" s="251"/>
      <c r="X367" s="251"/>
      <c r="Y367" s="251"/>
      <c r="Z367" s="208"/>
      <c r="AA367" s="208"/>
      <c r="AB367" s="208"/>
      <c r="AC367" s="208"/>
      <c r="AD367" s="208"/>
      <c r="AE367" s="208"/>
      <c r="AF367" s="208"/>
      <c r="AG367" s="209"/>
      <c r="AH367" s="208"/>
      <c r="AI367" s="208"/>
      <c r="AJ367" s="208"/>
      <c r="AK367" s="208"/>
      <c r="AL367" s="209"/>
      <c r="AM367" s="208"/>
      <c r="AN367" s="208"/>
      <c r="AO367" s="208"/>
      <c r="AP367" s="208"/>
      <c r="AQ367" s="208"/>
      <c r="AR367" s="208"/>
      <c r="AS367" s="209"/>
      <c r="AT367" s="208"/>
      <c r="AU367" s="208"/>
      <c r="AV367" s="208"/>
      <c r="AW367" s="208"/>
      <c r="AX367" s="208"/>
      <c r="AY367" s="208"/>
      <c r="AZ367" s="208"/>
      <c r="BA367" s="209"/>
      <c r="BB367" s="208"/>
      <c r="BC367" s="208"/>
      <c r="BD367" s="208"/>
      <c r="BE367" s="208"/>
      <c r="BF367" s="208"/>
      <c r="BG367" s="208"/>
      <c r="BH367" s="208"/>
      <c r="BI367" s="209"/>
      <c r="BJ367" s="208"/>
      <c r="BK367" s="208"/>
      <c r="BL367" s="208"/>
      <c r="BM367" s="208"/>
      <c r="BN367" s="208"/>
      <c r="BO367" s="208"/>
      <c r="BP367" s="208"/>
      <c r="BQ367" s="208"/>
      <c r="BR367" s="208"/>
      <c r="BS367" s="208"/>
      <c r="BT367" s="208"/>
      <c r="BU367" s="208"/>
      <c r="BV367" s="208"/>
      <c r="BW367" s="209"/>
      <c r="BX367" s="209"/>
      <c r="BY367" s="209"/>
      <c r="BZ367" s="209"/>
      <c r="CA367" s="209"/>
      <c r="CB367" s="209"/>
      <c r="CC367" s="209"/>
      <c r="CD367" s="209"/>
      <c r="CE367" s="209"/>
      <c r="CF367" s="209"/>
      <c r="CG367" s="209"/>
      <c r="CH367" s="209"/>
      <c r="CI367" s="209"/>
      <c r="CJ367" s="209"/>
      <c r="CK367" s="209"/>
      <c r="CL367" s="209"/>
      <c r="CM367" s="209"/>
      <c r="CN367" s="209"/>
      <c r="CO367" s="209"/>
      <c r="CP367" s="209"/>
      <c r="CQ367" s="209"/>
      <c r="CR367" s="209"/>
      <c r="CS367" s="209"/>
      <c r="CT367" s="209"/>
      <c r="CU367" s="209"/>
      <c r="CV367" s="209"/>
    </row>
    <row r="368" spans="1:100" s="105" customForma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41"/>
      <c r="M368" s="251"/>
      <c r="N368" s="251"/>
      <c r="O368" s="251"/>
      <c r="P368" s="251"/>
      <c r="Q368" s="253"/>
      <c r="R368" s="251"/>
      <c r="S368" s="251"/>
      <c r="T368" s="251"/>
      <c r="U368" s="251"/>
      <c r="V368" s="251"/>
      <c r="W368" s="251"/>
      <c r="X368" s="251"/>
      <c r="Y368" s="251"/>
      <c r="Z368" s="208"/>
      <c r="AA368" s="208"/>
      <c r="AB368" s="208"/>
      <c r="AC368" s="208"/>
      <c r="AD368" s="208"/>
      <c r="AE368" s="208"/>
      <c r="AF368" s="208"/>
      <c r="AG368" s="209"/>
      <c r="AH368" s="208"/>
      <c r="AI368" s="208"/>
      <c r="AJ368" s="208"/>
      <c r="AK368" s="208"/>
      <c r="AL368" s="209"/>
      <c r="AM368" s="208"/>
      <c r="AN368" s="208"/>
      <c r="AO368" s="208"/>
      <c r="AP368" s="208"/>
      <c r="AQ368" s="208"/>
      <c r="AR368" s="208"/>
      <c r="AS368" s="209"/>
      <c r="AT368" s="208"/>
      <c r="AU368" s="208"/>
      <c r="AV368" s="208"/>
      <c r="AW368" s="208"/>
      <c r="AX368" s="208"/>
      <c r="AY368" s="208"/>
      <c r="AZ368" s="208"/>
      <c r="BA368" s="209"/>
      <c r="BB368" s="208"/>
      <c r="BC368" s="208"/>
      <c r="BD368" s="208"/>
      <c r="BE368" s="208"/>
      <c r="BF368" s="208"/>
      <c r="BG368" s="208"/>
      <c r="BH368" s="208"/>
      <c r="BI368" s="209"/>
      <c r="BJ368" s="208"/>
      <c r="BK368" s="208"/>
      <c r="BL368" s="208"/>
      <c r="BM368" s="208"/>
      <c r="BN368" s="208"/>
      <c r="BO368" s="208"/>
      <c r="BP368" s="208"/>
      <c r="BQ368" s="208"/>
      <c r="BR368" s="208"/>
      <c r="BS368" s="208"/>
      <c r="BT368" s="208"/>
      <c r="BU368" s="208"/>
      <c r="BV368" s="208"/>
      <c r="BW368" s="209"/>
      <c r="BX368" s="209"/>
      <c r="BY368" s="209"/>
      <c r="BZ368" s="209"/>
      <c r="CA368" s="209"/>
      <c r="CB368" s="209"/>
      <c r="CC368" s="209"/>
      <c r="CD368" s="209"/>
      <c r="CE368" s="209"/>
      <c r="CF368" s="209"/>
      <c r="CG368" s="209"/>
      <c r="CH368" s="209"/>
      <c r="CI368" s="209"/>
      <c r="CJ368" s="209"/>
      <c r="CK368" s="209"/>
      <c r="CL368" s="209"/>
      <c r="CM368" s="209"/>
      <c r="CN368" s="209"/>
      <c r="CO368" s="209"/>
      <c r="CP368" s="209"/>
      <c r="CQ368" s="209"/>
      <c r="CR368" s="209"/>
      <c r="CS368" s="209"/>
      <c r="CT368" s="209"/>
      <c r="CU368" s="209"/>
      <c r="CV368" s="209"/>
    </row>
    <row r="369" spans="1:100" s="105" customForma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41"/>
      <c r="M369" s="251"/>
      <c r="N369" s="251"/>
      <c r="O369" s="251"/>
      <c r="P369" s="251"/>
      <c r="Q369" s="253"/>
      <c r="R369" s="251"/>
      <c r="S369" s="251"/>
      <c r="T369" s="251"/>
      <c r="U369" s="251"/>
      <c r="V369" s="251"/>
      <c r="W369" s="251"/>
      <c r="X369" s="251"/>
      <c r="Y369" s="251"/>
      <c r="Z369" s="208"/>
      <c r="AA369" s="208"/>
      <c r="AB369" s="208"/>
      <c r="AC369" s="208"/>
      <c r="AD369" s="208"/>
      <c r="AE369" s="208"/>
      <c r="AF369" s="208"/>
      <c r="AG369" s="209"/>
      <c r="AH369" s="208"/>
      <c r="AI369" s="208"/>
      <c r="AJ369" s="208"/>
      <c r="AK369" s="208"/>
      <c r="AL369" s="209"/>
      <c r="AM369" s="208"/>
      <c r="AN369" s="208"/>
      <c r="AO369" s="208"/>
      <c r="AP369" s="208"/>
      <c r="AQ369" s="208"/>
      <c r="AR369" s="208"/>
      <c r="AS369" s="209"/>
      <c r="AT369" s="208"/>
      <c r="AU369" s="208"/>
      <c r="AV369" s="208"/>
      <c r="AW369" s="208"/>
      <c r="AX369" s="208"/>
      <c r="AY369" s="208"/>
      <c r="AZ369" s="208"/>
      <c r="BA369" s="209"/>
      <c r="BB369" s="208"/>
      <c r="BC369" s="208"/>
      <c r="BD369" s="208"/>
      <c r="BE369" s="208"/>
      <c r="BF369" s="208"/>
      <c r="BG369" s="208"/>
      <c r="BH369" s="208"/>
      <c r="BI369" s="209"/>
      <c r="BJ369" s="208"/>
      <c r="BK369" s="208"/>
      <c r="BL369" s="208"/>
      <c r="BM369" s="208"/>
      <c r="BN369" s="208"/>
      <c r="BO369" s="208"/>
      <c r="BP369" s="208"/>
      <c r="BQ369" s="208"/>
      <c r="BR369" s="208"/>
      <c r="BS369" s="208"/>
      <c r="BT369" s="208"/>
      <c r="BU369" s="208"/>
      <c r="BV369" s="208"/>
      <c r="BW369" s="209"/>
      <c r="BX369" s="209"/>
      <c r="BY369" s="209"/>
      <c r="BZ369" s="209"/>
      <c r="CA369" s="209"/>
      <c r="CB369" s="209"/>
      <c r="CC369" s="209"/>
      <c r="CD369" s="209"/>
      <c r="CE369" s="209"/>
      <c r="CF369" s="209"/>
      <c r="CG369" s="209"/>
      <c r="CH369" s="209"/>
      <c r="CI369" s="209"/>
      <c r="CJ369" s="209"/>
      <c r="CK369" s="209"/>
      <c r="CL369" s="209"/>
      <c r="CM369" s="209"/>
      <c r="CN369" s="209"/>
      <c r="CO369" s="209"/>
      <c r="CP369" s="209"/>
      <c r="CQ369" s="209"/>
      <c r="CR369" s="209"/>
      <c r="CS369" s="209"/>
      <c r="CT369" s="209"/>
      <c r="CU369" s="209"/>
      <c r="CV369" s="209"/>
    </row>
    <row r="370" spans="1:100" s="105" customForma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41"/>
      <c r="M370" s="251"/>
      <c r="N370" s="251"/>
      <c r="O370" s="251"/>
      <c r="P370" s="251"/>
      <c r="Q370" s="253"/>
      <c r="R370" s="251"/>
      <c r="S370" s="251"/>
      <c r="T370" s="251"/>
      <c r="U370" s="251"/>
      <c r="V370" s="251"/>
      <c r="W370" s="251"/>
      <c r="X370" s="251"/>
      <c r="Y370" s="251"/>
      <c r="Z370" s="208"/>
      <c r="AA370" s="208"/>
      <c r="AB370" s="208"/>
      <c r="AC370" s="208"/>
      <c r="AD370" s="208"/>
      <c r="AE370" s="208"/>
      <c r="AF370" s="208"/>
      <c r="AG370" s="209"/>
      <c r="AH370" s="208"/>
      <c r="AI370" s="208"/>
      <c r="AJ370" s="208"/>
      <c r="AK370" s="208"/>
      <c r="AL370" s="209"/>
      <c r="AM370" s="208"/>
      <c r="AN370" s="208"/>
      <c r="AO370" s="208"/>
      <c r="AP370" s="208"/>
      <c r="AQ370" s="208"/>
      <c r="AR370" s="208"/>
      <c r="AS370" s="209"/>
      <c r="AT370" s="208"/>
      <c r="AU370" s="208"/>
      <c r="AV370" s="208"/>
      <c r="AW370" s="208"/>
      <c r="AX370" s="208"/>
      <c r="AY370" s="208"/>
      <c r="AZ370" s="208"/>
      <c r="BA370" s="209"/>
      <c r="BB370" s="208"/>
      <c r="BC370" s="208"/>
      <c r="BD370" s="208"/>
      <c r="BE370" s="208"/>
      <c r="BF370" s="208"/>
      <c r="BG370" s="208"/>
      <c r="BH370" s="208"/>
      <c r="BI370" s="209"/>
      <c r="BJ370" s="208"/>
      <c r="BK370" s="208"/>
      <c r="BL370" s="208"/>
      <c r="BM370" s="208"/>
      <c r="BN370" s="208"/>
      <c r="BO370" s="208"/>
      <c r="BP370" s="208"/>
      <c r="BQ370" s="208"/>
      <c r="BR370" s="208"/>
      <c r="BS370" s="208"/>
      <c r="BT370" s="208"/>
      <c r="BU370" s="208"/>
      <c r="BV370" s="208"/>
      <c r="BW370" s="209"/>
      <c r="BX370" s="209"/>
      <c r="BY370" s="209"/>
      <c r="BZ370" s="209"/>
      <c r="CA370" s="209"/>
      <c r="CB370" s="209"/>
      <c r="CC370" s="209"/>
      <c r="CD370" s="209"/>
      <c r="CE370" s="209"/>
      <c r="CF370" s="209"/>
      <c r="CG370" s="209"/>
      <c r="CH370" s="209"/>
      <c r="CI370" s="209"/>
      <c r="CJ370" s="209"/>
      <c r="CK370" s="209"/>
      <c r="CL370" s="209"/>
      <c r="CM370" s="209"/>
      <c r="CN370" s="209"/>
      <c r="CO370" s="209"/>
      <c r="CP370" s="209"/>
      <c r="CQ370" s="209"/>
      <c r="CR370" s="209"/>
      <c r="CS370" s="209"/>
      <c r="CT370" s="209"/>
      <c r="CU370" s="209"/>
      <c r="CV370" s="209"/>
    </row>
    <row r="371" spans="1:100" s="105" customForma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41"/>
      <c r="M371" s="251"/>
      <c r="N371" s="251"/>
      <c r="O371" s="251"/>
      <c r="P371" s="251"/>
      <c r="Q371" s="253"/>
      <c r="R371" s="251"/>
      <c r="S371" s="251"/>
      <c r="T371" s="251"/>
      <c r="U371" s="251"/>
      <c r="V371" s="251"/>
      <c r="W371" s="251"/>
      <c r="X371" s="251"/>
      <c r="Y371" s="251"/>
      <c r="Z371" s="208"/>
      <c r="AA371" s="208"/>
      <c r="AB371" s="208"/>
      <c r="AC371" s="208"/>
      <c r="AD371" s="208"/>
      <c r="AE371" s="208"/>
      <c r="AF371" s="208"/>
      <c r="AG371" s="209"/>
      <c r="AH371" s="208"/>
      <c r="AI371" s="208"/>
      <c r="AJ371" s="208"/>
      <c r="AK371" s="208"/>
      <c r="AL371" s="209"/>
      <c r="AM371" s="208"/>
      <c r="AN371" s="208"/>
      <c r="AO371" s="208"/>
      <c r="AP371" s="208"/>
      <c r="AQ371" s="208"/>
      <c r="AR371" s="208"/>
      <c r="AS371" s="209"/>
      <c r="AT371" s="208"/>
      <c r="AU371" s="208"/>
      <c r="AV371" s="208"/>
      <c r="AW371" s="208"/>
      <c r="AX371" s="208"/>
      <c r="AY371" s="208"/>
      <c r="AZ371" s="208"/>
      <c r="BA371" s="209"/>
      <c r="BB371" s="208"/>
      <c r="BC371" s="208"/>
      <c r="BD371" s="208"/>
      <c r="BE371" s="208"/>
      <c r="BF371" s="208"/>
      <c r="BG371" s="208"/>
      <c r="BH371" s="208"/>
      <c r="BI371" s="209"/>
      <c r="BJ371" s="208"/>
      <c r="BK371" s="208"/>
      <c r="BL371" s="208"/>
      <c r="BM371" s="208"/>
      <c r="BN371" s="208"/>
      <c r="BO371" s="208"/>
      <c r="BP371" s="208"/>
      <c r="BQ371" s="208"/>
      <c r="BR371" s="208"/>
      <c r="BS371" s="208"/>
      <c r="BT371" s="208"/>
      <c r="BU371" s="208"/>
      <c r="BV371" s="208"/>
      <c r="BW371" s="209"/>
      <c r="BX371" s="209"/>
      <c r="BY371" s="209"/>
      <c r="BZ371" s="209"/>
      <c r="CA371" s="209"/>
      <c r="CB371" s="209"/>
      <c r="CC371" s="209"/>
      <c r="CD371" s="209"/>
      <c r="CE371" s="209"/>
      <c r="CF371" s="209"/>
      <c r="CG371" s="209"/>
      <c r="CH371" s="209"/>
      <c r="CI371" s="209"/>
      <c r="CJ371" s="209"/>
      <c r="CK371" s="209"/>
      <c r="CL371" s="209"/>
      <c r="CM371" s="209"/>
      <c r="CN371" s="209"/>
      <c r="CO371" s="209"/>
      <c r="CP371" s="209"/>
      <c r="CQ371" s="209"/>
      <c r="CR371" s="209"/>
      <c r="CS371" s="209"/>
      <c r="CT371" s="209"/>
      <c r="CU371" s="209"/>
      <c r="CV371" s="209"/>
    </row>
    <row r="372" spans="1:100" s="105" customForma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41"/>
      <c r="M372" s="251"/>
      <c r="N372" s="251"/>
      <c r="O372" s="251"/>
      <c r="P372" s="251"/>
      <c r="Q372" s="253"/>
      <c r="R372" s="251"/>
      <c r="S372" s="251"/>
      <c r="T372" s="251"/>
      <c r="U372" s="251"/>
      <c r="V372" s="251"/>
      <c r="W372" s="251"/>
      <c r="X372" s="251"/>
      <c r="Y372" s="251"/>
      <c r="Z372" s="208"/>
      <c r="AA372" s="208"/>
      <c r="AB372" s="208"/>
      <c r="AC372" s="208"/>
      <c r="AD372" s="208"/>
      <c r="AE372" s="208"/>
      <c r="AF372" s="208"/>
      <c r="AG372" s="209"/>
      <c r="AH372" s="208"/>
      <c r="AI372" s="208"/>
      <c r="AJ372" s="208"/>
      <c r="AK372" s="208"/>
      <c r="AL372" s="209"/>
      <c r="AM372" s="208"/>
      <c r="AN372" s="208"/>
      <c r="AO372" s="208"/>
      <c r="AP372" s="208"/>
      <c r="AQ372" s="208"/>
      <c r="AR372" s="208"/>
      <c r="AS372" s="209"/>
      <c r="AT372" s="208"/>
      <c r="AU372" s="208"/>
      <c r="AV372" s="208"/>
      <c r="AW372" s="208"/>
      <c r="AX372" s="208"/>
      <c r="AY372" s="208"/>
      <c r="AZ372" s="208"/>
      <c r="BA372" s="209"/>
      <c r="BB372" s="208"/>
      <c r="BC372" s="208"/>
      <c r="BD372" s="208"/>
      <c r="BE372" s="208"/>
      <c r="BF372" s="208"/>
      <c r="BG372" s="208"/>
      <c r="BH372" s="208"/>
      <c r="BI372" s="209"/>
      <c r="BJ372" s="208"/>
      <c r="BK372" s="208"/>
      <c r="BL372" s="208"/>
      <c r="BM372" s="208"/>
      <c r="BN372" s="208"/>
      <c r="BO372" s="208"/>
      <c r="BP372" s="208"/>
      <c r="BQ372" s="208"/>
      <c r="BR372" s="208"/>
      <c r="BS372" s="208"/>
      <c r="BT372" s="208"/>
      <c r="BU372" s="208"/>
      <c r="BV372" s="208"/>
      <c r="BW372" s="209"/>
      <c r="BX372" s="209"/>
      <c r="BY372" s="209"/>
      <c r="BZ372" s="209"/>
      <c r="CA372" s="209"/>
      <c r="CB372" s="209"/>
      <c r="CC372" s="209"/>
      <c r="CD372" s="209"/>
      <c r="CE372" s="209"/>
      <c r="CF372" s="209"/>
      <c r="CG372" s="209"/>
      <c r="CH372" s="209"/>
      <c r="CI372" s="209"/>
      <c r="CJ372" s="209"/>
      <c r="CK372" s="209"/>
      <c r="CL372" s="209"/>
      <c r="CM372" s="209"/>
      <c r="CN372" s="209"/>
      <c r="CO372" s="209"/>
      <c r="CP372" s="209"/>
      <c r="CQ372" s="209"/>
      <c r="CR372" s="209"/>
      <c r="CS372" s="209"/>
      <c r="CT372" s="209"/>
      <c r="CU372" s="209"/>
      <c r="CV372" s="209"/>
    </row>
    <row r="373" spans="1:100" s="105" customForma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41"/>
      <c r="M373" s="251"/>
      <c r="N373" s="251"/>
      <c r="O373" s="251"/>
      <c r="P373" s="251"/>
      <c r="Q373" s="253"/>
      <c r="R373" s="251"/>
      <c r="S373" s="251"/>
      <c r="T373" s="251"/>
      <c r="U373" s="251"/>
      <c r="V373" s="251"/>
      <c r="W373" s="251"/>
      <c r="X373" s="251"/>
      <c r="Y373" s="251"/>
      <c r="Z373" s="208"/>
      <c r="AA373" s="208"/>
      <c r="AB373" s="208"/>
      <c r="AC373" s="208"/>
      <c r="AD373" s="208"/>
      <c r="AE373" s="208"/>
      <c r="AF373" s="208"/>
      <c r="AG373" s="209"/>
      <c r="AH373" s="208"/>
      <c r="AI373" s="208"/>
      <c r="AJ373" s="208"/>
      <c r="AK373" s="208"/>
      <c r="AL373" s="209"/>
      <c r="AM373" s="208"/>
      <c r="AN373" s="208"/>
      <c r="AO373" s="208"/>
      <c r="AP373" s="208"/>
      <c r="AQ373" s="208"/>
      <c r="AR373" s="208"/>
      <c r="AS373" s="209"/>
      <c r="AT373" s="208"/>
      <c r="AU373" s="208"/>
      <c r="AV373" s="208"/>
      <c r="AW373" s="208"/>
      <c r="AX373" s="208"/>
      <c r="AY373" s="208"/>
      <c r="AZ373" s="208"/>
      <c r="BA373" s="209"/>
      <c r="BB373" s="208"/>
      <c r="BC373" s="208"/>
      <c r="BD373" s="208"/>
      <c r="BE373" s="208"/>
      <c r="BF373" s="208"/>
      <c r="BG373" s="208"/>
      <c r="BH373" s="208"/>
      <c r="BI373" s="209"/>
      <c r="BJ373" s="208"/>
      <c r="BK373" s="208"/>
      <c r="BL373" s="208"/>
      <c r="BM373" s="208"/>
      <c r="BN373" s="208"/>
      <c r="BO373" s="208"/>
      <c r="BP373" s="208"/>
      <c r="BQ373" s="208"/>
      <c r="BR373" s="208"/>
      <c r="BS373" s="208"/>
      <c r="BT373" s="208"/>
      <c r="BU373" s="208"/>
      <c r="BV373" s="208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</row>
    <row r="374" spans="1:100" s="105" customForma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41"/>
      <c r="M374" s="251"/>
      <c r="N374" s="251"/>
      <c r="O374" s="251"/>
      <c r="P374" s="251"/>
      <c r="Q374" s="253"/>
      <c r="R374" s="251"/>
      <c r="S374" s="251"/>
      <c r="T374" s="251"/>
      <c r="U374" s="251"/>
      <c r="V374" s="251"/>
      <c r="W374" s="251"/>
      <c r="X374" s="251"/>
      <c r="Y374" s="251"/>
      <c r="Z374" s="208"/>
      <c r="AA374" s="208"/>
      <c r="AB374" s="208"/>
      <c r="AC374" s="208"/>
      <c r="AD374" s="208"/>
      <c r="AE374" s="208"/>
      <c r="AF374" s="208"/>
      <c r="AG374" s="209"/>
      <c r="AH374" s="208"/>
      <c r="AI374" s="208"/>
      <c r="AJ374" s="208"/>
      <c r="AK374" s="208"/>
      <c r="AL374" s="209"/>
      <c r="AM374" s="208"/>
      <c r="AN374" s="208"/>
      <c r="AO374" s="208"/>
      <c r="AP374" s="208"/>
      <c r="AQ374" s="208"/>
      <c r="AR374" s="208"/>
      <c r="AS374" s="209"/>
      <c r="AT374" s="208"/>
      <c r="AU374" s="208"/>
      <c r="AV374" s="208"/>
      <c r="AW374" s="208"/>
      <c r="AX374" s="208"/>
      <c r="AY374" s="208"/>
      <c r="AZ374" s="208"/>
      <c r="BA374" s="209"/>
      <c r="BB374" s="208"/>
      <c r="BC374" s="208"/>
      <c r="BD374" s="208"/>
      <c r="BE374" s="208"/>
      <c r="BF374" s="208"/>
      <c r="BG374" s="208"/>
      <c r="BH374" s="208"/>
      <c r="BI374" s="209"/>
      <c r="BJ374" s="208"/>
      <c r="BK374" s="208"/>
      <c r="BL374" s="208"/>
      <c r="BM374" s="208"/>
      <c r="BN374" s="208"/>
      <c r="BO374" s="208"/>
      <c r="BP374" s="208"/>
      <c r="BQ374" s="208"/>
      <c r="BR374" s="208"/>
      <c r="BS374" s="208"/>
      <c r="BT374" s="208"/>
      <c r="BU374" s="208"/>
      <c r="BV374" s="208"/>
      <c r="BW374" s="209"/>
      <c r="BX374" s="209"/>
      <c r="BY374" s="209"/>
      <c r="BZ374" s="209"/>
      <c r="CA374" s="209"/>
      <c r="CB374" s="209"/>
      <c r="CC374" s="209"/>
      <c r="CD374" s="209"/>
      <c r="CE374" s="209"/>
      <c r="CF374" s="209"/>
      <c r="CG374" s="209"/>
      <c r="CH374" s="209"/>
      <c r="CI374" s="209"/>
      <c r="CJ374" s="209"/>
      <c r="CK374" s="209"/>
      <c r="CL374" s="209"/>
      <c r="CM374" s="209"/>
      <c r="CN374" s="209"/>
      <c r="CO374" s="209"/>
      <c r="CP374" s="209"/>
      <c r="CQ374" s="209"/>
      <c r="CR374" s="209"/>
      <c r="CS374" s="209"/>
      <c r="CT374" s="209"/>
      <c r="CU374" s="209"/>
      <c r="CV374" s="209"/>
    </row>
    <row r="375" spans="1:100" s="105" customForma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41"/>
      <c r="M375" s="251"/>
      <c r="N375" s="251"/>
      <c r="O375" s="251"/>
      <c r="P375" s="251"/>
      <c r="Q375" s="253"/>
      <c r="R375" s="251"/>
      <c r="S375" s="251"/>
      <c r="T375" s="251"/>
      <c r="U375" s="251"/>
      <c r="V375" s="251"/>
      <c r="W375" s="251"/>
      <c r="X375" s="251"/>
      <c r="Y375" s="251"/>
      <c r="Z375" s="208"/>
      <c r="AA375" s="208"/>
      <c r="AB375" s="208"/>
      <c r="AC375" s="208"/>
      <c r="AD375" s="208"/>
      <c r="AE375" s="208"/>
      <c r="AF375" s="208"/>
      <c r="AG375" s="209"/>
      <c r="AH375" s="208"/>
      <c r="AI375" s="208"/>
      <c r="AJ375" s="208"/>
      <c r="AK375" s="208"/>
      <c r="AL375" s="209"/>
      <c r="AM375" s="208"/>
      <c r="AN375" s="208"/>
      <c r="AO375" s="208"/>
      <c r="AP375" s="208"/>
      <c r="AQ375" s="208"/>
      <c r="AR375" s="208"/>
      <c r="AS375" s="209"/>
      <c r="AT375" s="208"/>
      <c r="AU375" s="208"/>
      <c r="AV375" s="208"/>
      <c r="AW375" s="208"/>
      <c r="AX375" s="208"/>
      <c r="AY375" s="208"/>
      <c r="AZ375" s="208"/>
      <c r="BA375" s="209"/>
      <c r="BB375" s="208"/>
      <c r="BC375" s="208"/>
      <c r="BD375" s="208"/>
      <c r="BE375" s="208"/>
      <c r="BF375" s="208"/>
      <c r="BG375" s="208"/>
      <c r="BH375" s="208"/>
      <c r="BI375" s="209"/>
      <c r="BJ375" s="208"/>
      <c r="BK375" s="208"/>
      <c r="BL375" s="208"/>
      <c r="BM375" s="208"/>
      <c r="BN375" s="208"/>
      <c r="BO375" s="208"/>
      <c r="BP375" s="208"/>
      <c r="BQ375" s="208"/>
      <c r="BR375" s="208"/>
      <c r="BS375" s="208"/>
      <c r="BT375" s="208"/>
      <c r="BU375" s="208"/>
      <c r="BV375" s="208"/>
      <c r="BW375" s="209"/>
      <c r="BX375" s="209"/>
      <c r="BY375" s="209"/>
      <c r="BZ375" s="209"/>
      <c r="CA375" s="209"/>
      <c r="CB375" s="209"/>
      <c r="CC375" s="209"/>
      <c r="CD375" s="209"/>
      <c r="CE375" s="209"/>
      <c r="CF375" s="209"/>
      <c r="CG375" s="209"/>
      <c r="CH375" s="209"/>
      <c r="CI375" s="209"/>
      <c r="CJ375" s="209"/>
      <c r="CK375" s="209"/>
      <c r="CL375" s="209"/>
      <c r="CM375" s="209"/>
      <c r="CN375" s="209"/>
      <c r="CO375" s="209"/>
      <c r="CP375" s="209"/>
      <c r="CQ375" s="209"/>
      <c r="CR375" s="209"/>
      <c r="CS375" s="209"/>
      <c r="CT375" s="209"/>
      <c r="CU375" s="209"/>
      <c r="CV375" s="209"/>
    </row>
    <row r="376" spans="1:100" s="105" customForma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41"/>
      <c r="M376" s="251"/>
      <c r="N376" s="251"/>
      <c r="O376" s="251"/>
      <c r="P376" s="251"/>
      <c r="Q376" s="253"/>
      <c r="R376" s="251"/>
      <c r="S376" s="251"/>
      <c r="T376" s="251"/>
      <c r="U376" s="251"/>
      <c r="V376" s="251"/>
      <c r="W376" s="251"/>
      <c r="X376" s="251"/>
      <c r="Y376" s="251"/>
      <c r="Z376" s="208"/>
      <c r="AA376" s="208"/>
      <c r="AB376" s="208"/>
      <c r="AC376" s="208"/>
      <c r="AD376" s="208"/>
      <c r="AE376" s="208"/>
      <c r="AF376" s="208"/>
      <c r="AG376" s="209"/>
      <c r="AH376" s="208"/>
      <c r="AI376" s="208"/>
      <c r="AJ376" s="208"/>
      <c r="AK376" s="208"/>
      <c r="AL376" s="209"/>
      <c r="AM376" s="208"/>
      <c r="AN376" s="208"/>
      <c r="AO376" s="208"/>
      <c r="AP376" s="208"/>
      <c r="AQ376" s="208"/>
      <c r="AR376" s="208"/>
      <c r="AS376" s="209"/>
      <c r="AT376" s="208"/>
      <c r="AU376" s="208"/>
      <c r="AV376" s="208"/>
      <c r="AW376" s="208"/>
      <c r="AX376" s="208"/>
      <c r="AY376" s="208"/>
      <c r="AZ376" s="208"/>
      <c r="BA376" s="209"/>
      <c r="BB376" s="208"/>
      <c r="BC376" s="208"/>
      <c r="BD376" s="208"/>
      <c r="BE376" s="208"/>
      <c r="BF376" s="208"/>
      <c r="BG376" s="208"/>
      <c r="BH376" s="208"/>
      <c r="BI376" s="209"/>
      <c r="BJ376" s="208"/>
      <c r="BK376" s="208"/>
      <c r="BL376" s="208"/>
      <c r="BM376" s="208"/>
      <c r="BN376" s="208"/>
      <c r="BO376" s="208"/>
      <c r="BP376" s="208"/>
      <c r="BQ376" s="208"/>
      <c r="BR376" s="208"/>
      <c r="BS376" s="208"/>
      <c r="BT376" s="208"/>
      <c r="BU376" s="208"/>
      <c r="BV376" s="208"/>
      <c r="BW376" s="209"/>
      <c r="BX376" s="209"/>
      <c r="BY376" s="209"/>
      <c r="BZ376" s="209"/>
      <c r="CA376" s="209"/>
      <c r="CB376" s="209"/>
      <c r="CC376" s="209"/>
      <c r="CD376" s="209"/>
      <c r="CE376" s="209"/>
      <c r="CF376" s="209"/>
      <c r="CG376" s="209"/>
      <c r="CH376" s="209"/>
      <c r="CI376" s="209"/>
      <c r="CJ376" s="209"/>
      <c r="CK376" s="209"/>
      <c r="CL376" s="209"/>
      <c r="CM376" s="209"/>
      <c r="CN376" s="209"/>
      <c r="CO376" s="209"/>
      <c r="CP376" s="209"/>
      <c r="CQ376" s="209"/>
      <c r="CR376" s="209"/>
      <c r="CS376" s="209"/>
      <c r="CT376" s="209"/>
      <c r="CU376" s="209"/>
      <c r="CV376" s="209"/>
    </row>
    <row r="377" spans="1:100" s="105" customForma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41"/>
      <c r="M377" s="251"/>
      <c r="N377" s="251"/>
      <c r="O377" s="251"/>
      <c r="P377" s="251"/>
      <c r="Q377" s="253"/>
      <c r="R377" s="251"/>
      <c r="S377" s="251"/>
      <c r="T377" s="251"/>
      <c r="U377" s="251"/>
      <c r="V377" s="251"/>
      <c r="W377" s="251"/>
      <c r="X377" s="251"/>
      <c r="Y377" s="251"/>
      <c r="Z377" s="208"/>
      <c r="AA377" s="208"/>
      <c r="AB377" s="208"/>
      <c r="AC377" s="208"/>
      <c r="AD377" s="208"/>
      <c r="AE377" s="208"/>
      <c r="AF377" s="208"/>
      <c r="AG377" s="209"/>
      <c r="AH377" s="208"/>
      <c r="AI377" s="208"/>
      <c r="AJ377" s="208"/>
      <c r="AK377" s="208"/>
      <c r="AL377" s="209"/>
      <c r="AM377" s="208"/>
      <c r="AN377" s="208"/>
      <c r="AO377" s="208"/>
      <c r="AP377" s="208"/>
      <c r="AQ377" s="208"/>
      <c r="AR377" s="208"/>
      <c r="AS377" s="209"/>
      <c r="AT377" s="208"/>
      <c r="AU377" s="208"/>
      <c r="AV377" s="208"/>
      <c r="AW377" s="208"/>
      <c r="AX377" s="208"/>
      <c r="AY377" s="208"/>
      <c r="AZ377" s="208"/>
      <c r="BA377" s="209"/>
      <c r="BB377" s="208"/>
      <c r="BC377" s="208"/>
      <c r="BD377" s="208"/>
      <c r="BE377" s="208"/>
      <c r="BF377" s="208"/>
      <c r="BG377" s="208"/>
      <c r="BH377" s="208"/>
      <c r="BI377" s="209"/>
      <c r="BJ377" s="208"/>
      <c r="BK377" s="208"/>
      <c r="BL377" s="208"/>
      <c r="BM377" s="208"/>
      <c r="BN377" s="208"/>
      <c r="BO377" s="208"/>
      <c r="BP377" s="208"/>
      <c r="BQ377" s="208"/>
      <c r="BR377" s="208"/>
      <c r="BS377" s="208"/>
      <c r="BT377" s="208"/>
      <c r="BU377" s="208"/>
      <c r="BV377" s="208"/>
      <c r="BW377" s="209"/>
      <c r="BX377" s="209"/>
      <c r="BY377" s="209"/>
      <c r="BZ377" s="209"/>
      <c r="CA377" s="209"/>
      <c r="CB377" s="209"/>
      <c r="CC377" s="209"/>
      <c r="CD377" s="209"/>
      <c r="CE377" s="209"/>
      <c r="CF377" s="209"/>
      <c r="CG377" s="209"/>
      <c r="CH377" s="209"/>
      <c r="CI377" s="209"/>
      <c r="CJ377" s="209"/>
      <c r="CK377" s="209"/>
      <c r="CL377" s="209"/>
      <c r="CM377" s="209"/>
      <c r="CN377" s="209"/>
      <c r="CO377" s="209"/>
      <c r="CP377" s="209"/>
      <c r="CQ377" s="209"/>
      <c r="CR377" s="209"/>
      <c r="CS377" s="209"/>
      <c r="CT377" s="209"/>
      <c r="CU377" s="209"/>
      <c r="CV377" s="209"/>
    </row>
    <row r="378" spans="1:100" s="105" customForma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41"/>
      <c r="M378" s="251"/>
      <c r="N378" s="251"/>
      <c r="O378" s="251"/>
      <c r="P378" s="251"/>
      <c r="Q378" s="253"/>
      <c r="R378" s="251"/>
      <c r="S378" s="251"/>
      <c r="T378" s="251"/>
      <c r="U378" s="251"/>
      <c r="V378" s="251"/>
      <c r="W378" s="251"/>
      <c r="X378" s="251"/>
      <c r="Y378" s="251"/>
      <c r="Z378" s="208"/>
      <c r="AA378" s="208"/>
      <c r="AB378" s="208"/>
      <c r="AC378" s="208"/>
      <c r="AD378" s="208"/>
      <c r="AE378" s="208"/>
      <c r="AF378" s="208"/>
      <c r="AG378" s="209"/>
      <c r="AH378" s="208"/>
      <c r="AI378" s="208"/>
      <c r="AJ378" s="208"/>
      <c r="AK378" s="208"/>
      <c r="AL378" s="209"/>
      <c r="AM378" s="208"/>
      <c r="AN378" s="208"/>
      <c r="AO378" s="208"/>
      <c r="AP378" s="208"/>
      <c r="AQ378" s="208"/>
      <c r="AR378" s="208"/>
      <c r="AS378" s="209"/>
      <c r="AT378" s="208"/>
      <c r="AU378" s="208"/>
      <c r="AV378" s="208"/>
      <c r="AW378" s="208"/>
      <c r="AX378" s="208"/>
      <c r="AY378" s="208"/>
      <c r="AZ378" s="208"/>
      <c r="BA378" s="209"/>
      <c r="BB378" s="208"/>
      <c r="BC378" s="208"/>
      <c r="BD378" s="208"/>
      <c r="BE378" s="208"/>
      <c r="BF378" s="208"/>
      <c r="BG378" s="208"/>
      <c r="BH378" s="208"/>
      <c r="BI378" s="209"/>
      <c r="BJ378" s="208"/>
      <c r="BK378" s="208"/>
      <c r="BL378" s="208"/>
      <c r="BM378" s="208"/>
      <c r="BN378" s="208"/>
      <c r="BO378" s="208"/>
      <c r="BP378" s="208"/>
      <c r="BQ378" s="208"/>
      <c r="BR378" s="208"/>
      <c r="BS378" s="208"/>
      <c r="BT378" s="208"/>
      <c r="BU378" s="208"/>
      <c r="BV378" s="208"/>
      <c r="BW378" s="209"/>
      <c r="BX378" s="209"/>
      <c r="BY378" s="209"/>
      <c r="BZ378" s="209"/>
      <c r="CA378" s="209"/>
      <c r="CB378" s="209"/>
      <c r="CC378" s="209"/>
      <c r="CD378" s="209"/>
      <c r="CE378" s="209"/>
      <c r="CF378" s="209"/>
      <c r="CG378" s="209"/>
      <c r="CH378" s="209"/>
      <c r="CI378" s="209"/>
      <c r="CJ378" s="209"/>
      <c r="CK378" s="209"/>
      <c r="CL378" s="209"/>
      <c r="CM378" s="209"/>
      <c r="CN378" s="209"/>
      <c r="CO378" s="209"/>
      <c r="CP378" s="209"/>
      <c r="CQ378" s="209"/>
      <c r="CR378" s="209"/>
      <c r="CS378" s="209"/>
      <c r="CT378" s="209"/>
      <c r="CU378" s="209"/>
      <c r="CV378" s="209"/>
    </row>
    <row r="379" spans="1:100" s="105" customForma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41"/>
      <c r="M379" s="251"/>
      <c r="N379" s="251"/>
      <c r="O379" s="251"/>
      <c r="P379" s="251"/>
      <c r="Q379" s="253"/>
      <c r="R379" s="251"/>
      <c r="S379" s="251"/>
      <c r="T379" s="251"/>
      <c r="U379" s="251"/>
      <c r="V379" s="251"/>
      <c r="W379" s="251"/>
      <c r="X379" s="251"/>
      <c r="Y379" s="251"/>
      <c r="Z379" s="208"/>
      <c r="AA379" s="208"/>
      <c r="AB379" s="208"/>
      <c r="AC379" s="208"/>
      <c r="AD379" s="208"/>
      <c r="AE379" s="208"/>
      <c r="AF379" s="208"/>
      <c r="AG379" s="209"/>
      <c r="AH379" s="208"/>
      <c r="AI379" s="208"/>
      <c r="AJ379" s="208"/>
      <c r="AK379" s="208"/>
      <c r="AL379" s="209"/>
      <c r="AM379" s="208"/>
      <c r="AN379" s="208"/>
      <c r="AO379" s="208"/>
      <c r="AP379" s="208"/>
      <c r="AQ379" s="208"/>
      <c r="AR379" s="208"/>
      <c r="AS379" s="209"/>
      <c r="AT379" s="208"/>
      <c r="AU379" s="208"/>
      <c r="AV379" s="208"/>
      <c r="AW379" s="208"/>
      <c r="AX379" s="208"/>
      <c r="AY379" s="208"/>
      <c r="AZ379" s="208"/>
      <c r="BA379" s="209"/>
      <c r="BB379" s="208"/>
      <c r="BC379" s="208"/>
      <c r="BD379" s="208"/>
      <c r="BE379" s="208"/>
      <c r="BF379" s="208"/>
      <c r="BG379" s="208"/>
      <c r="BH379" s="208"/>
      <c r="BI379" s="209"/>
      <c r="BJ379" s="208"/>
      <c r="BK379" s="208"/>
      <c r="BL379" s="208"/>
      <c r="BM379" s="208"/>
      <c r="BN379" s="208"/>
      <c r="BO379" s="208"/>
      <c r="BP379" s="208"/>
      <c r="BQ379" s="208"/>
      <c r="BR379" s="208"/>
      <c r="BS379" s="208"/>
      <c r="BT379" s="208"/>
      <c r="BU379" s="208"/>
      <c r="BV379" s="208"/>
      <c r="BW379" s="209"/>
      <c r="BX379" s="209"/>
      <c r="BY379" s="209"/>
      <c r="BZ379" s="209"/>
      <c r="CA379" s="209"/>
      <c r="CB379" s="209"/>
      <c r="CC379" s="209"/>
      <c r="CD379" s="209"/>
      <c r="CE379" s="209"/>
      <c r="CF379" s="209"/>
      <c r="CG379" s="209"/>
      <c r="CH379" s="209"/>
      <c r="CI379" s="209"/>
      <c r="CJ379" s="209"/>
      <c r="CK379" s="209"/>
      <c r="CL379" s="209"/>
      <c r="CM379" s="209"/>
      <c r="CN379" s="209"/>
      <c r="CO379" s="209"/>
      <c r="CP379" s="209"/>
      <c r="CQ379" s="209"/>
      <c r="CR379" s="209"/>
      <c r="CS379" s="209"/>
      <c r="CT379" s="209"/>
      <c r="CU379" s="209"/>
      <c r="CV379" s="209"/>
    </row>
    <row r="380" spans="1:100" s="105" customForma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41"/>
      <c r="M380" s="251"/>
      <c r="N380" s="251"/>
      <c r="O380" s="251"/>
      <c r="P380" s="251"/>
      <c r="Q380" s="253"/>
      <c r="R380" s="251"/>
      <c r="S380" s="251"/>
      <c r="T380" s="251"/>
      <c r="U380" s="251"/>
      <c r="V380" s="251"/>
      <c r="W380" s="251"/>
      <c r="X380" s="251"/>
      <c r="Y380" s="251"/>
      <c r="Z380" s="208"/>
      <c r="AA380" s="208"/>
      <c r="AB380" s="208"/>
      <c r="AC380" s="208"/>
      <c r="AD380" s="208"/>
      <c r="AE380" s="208"/>
      <c r="AF380" s="208"/>
      <c r="AG380" s="209"/>
      <c r="AH380" s="208"/>
      <c r="AI380" s="208"/>
      <c r="AJ380" s="208"/>
      <c r="AK380" s="208"/>
      <c r="AL380" s="209"/>
      <c r="AM380" s="208"/>
      <c r="AN380" s="208"/>
      <c r="AO380" s="208"/>
      <c r="AP380" s="208"/>
      <c r="AQ380" s="208"/>
      <c r="AR380" s="208"/>
      <c r="AS380" s="209"/>
      <c r="AT380" s="208"/>
      <c r="AU380" s="208"/>
      <c r="AV380" s="208"/>
      <c r="AW380" s="208"/>
      <c r="AX380" s="208"/>
      <c r="AY380" s="208"/>
      <c r="AZ380" s="208"/>
      <c r="BA380" s="209"/>
      <c r="BB380" s="208"/>
      <c r="BC380" s="208"/>
      <c r="BD380" s="208"/>
      <c r="BE380" s="208"/>
      <c r="BF380" s="208"/>
      <c r="BG380" s="208"/>
      <c r="BH380" s="208"/>
      <c r="BI380" s="209"/>
      <c r="BJ380" s="208"/>
      <c r="BK380" s="208"/>
      <c r="BL380" s="208"/>
      <c r="BM380" s="208"/>
      <c r="BN380" s="208"/>
      <c r="BO380" s="208"/>
      <c r="BP380" s="208"/>
      <c r="BQ380" s="208"/>
      <c r="BR380" s="208"/>
      <c r="BS380" s="208"/>
      <c r="BT380" s="208"/>
      <c r="BU380" s="208"/>
      <c r="BV380" s="208"/>
      <c r="BW380" s="209"/>
      <c r="BX380" s="209"/>
      <c r="BY380" s="209"/>
      <c r="BZ380" s="209"/>
      <c r="CA380" s="209"/>
      <c r="CB380" s="209"/>
      <c r="CC380" s="209"/>
      <c r="CD380" s="209"/>
      <c r="CE380" s="209"/>
      <c r="CF380" s="209"/>
      <c r="CG380" s="209"/>
      <c r="CH380" s="209"/>
      <c r="CI380" s="209"/>
      <c r="CJ380" s="209"/>
      <c r="CK380" s="209"/>
      <c r="CL380" s="209"/>
      <c r="CM380" s="209"/>
      <c r="CN380" s="209"/>
      <c r="CO380" s="209"/>
      <c r="CP380" s="209"/>
      <c r="CQ380" s="209"/>
      <c r="CR380" s="209"/>
      <c r="CS380" s="209"/>
      <c r="CT380" s="209"/>
      <c r="CU380" s="209"/>
      <c r="CV380" s="209"/>
    </row>
    <row r="381" spans="1:100" s="105" customForma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41"/>
      <c r="M381" s="251"/>
      <c r="N381" s="251"/>
      <c r="O381" s="251"/>
      <c r="P381" s="251"/>
      <c r="Q381" s="253"/>
      <c r="R381" s="251"/>
      <c r="S381" s="251"/>
      <c r="T381" s="251"/>
      <c r="U381" s="251"/>
      <c r="V381" s="251"/>
      <c r="W381" s="251"/>
      <c r="X381" s="251"/>
      <c r="Y381" s="251"/>
      <c r="Z381" s="208"/>
      <c r="AA381" s="208"/>
      <c r="AB381" s="208"/>
      <c r="AC381" s="208"/>
      <c r="AD381" s="208"/>
      <c r="AE381" s="208"/>
      <c r="AF381" s="208"/>
      <c r="AG381" s="209"/>
      <c r="AH381" s="208"/>
      <c r="AI381" s="208"/>
      <c r="AJ381" s="208"/>
      <c r="AK381" s="208"/>
      <c r="AL381" s="209"/>
      <c r="AM381" s="208"/>
      <c r="AN381" s="208"/>
      <c r="AO381" s="208"/>
      <c r="AP381" s="208"/>
      <c r="AQ381" s="208"/>
      <c r="AR381" s="208"/>
      <c r="AS381" s="209"/>
      <c r="AT381" s="208"/>
      <c r="AU381" s="208"/>
      <c r="AV381" s="208"/>
      <c r="AW381" s="208"/>
      <c r="AX381" s="208"/>
      <c r="AY381" s="208"/>
      <c r="AZ381" s="208"/>
      <c r="BA381" s="209"/>
      <c r="BB381" s="208"/>
      <c r="BC381" s="208"/>
      <c r="BD381" s="208"/>
      <c r="BE381" s="208"/>
      <c r="BF381" s="208"/>
      <c r="BG381" s="208"/>
      <c r="BH381" s="208"/>
      <c r="BI381" s="209"/>
      <c r="BJ381" s="208"/>
      <c r="BK381" s="208"/>
      <c r="BL381" s="208"/>
      <c r="BM381" s="208"/>
      <c r="BN381" s="208"/>
      <c r="BO381" s="208"/>
      <c r="BP381" s="208"/>
      <c r="BQ381" s="208"/>
      <c r="BR381" s="208"/>
      <c r="BS381" s="208"/>
      <c r="BT381" s="208"/>
      <c r="BU381" s="208"/>
      <c r="BV381" s="208"/>
      <c r="BW381" s="209"/>
      <c r="BX381" s="209"/>
      <c r="BY381" s="209"/>
      <c r="BZ381" s="209"/>
      <c r="CA381" s="209"/>
      <c r="CB381" s="209"/>
      <c r="CC381" s="209"/>
      <c r="CD381" s="209"/>
      <c r="CE381" s="209"/>
      <c r="CF381" s="209"/>
      <c r="CG381" s="209"/>
      <c r="CH381" s="209"/>
      <c r="CI381" s="209"/>
      <c r="CJ381" s="209"/>
      <c r="CK381" s="209"/>
      <c r="CL381" s="209"/>
      <c r="CM381" s="209"/>
      <c r="CN381" s="209"/>
      <c r="CO381" s="209"/>
      <c r="CP381" s="209"/>
      <c r="CQ381" s="209"/>
      <c r="CR381" s="209"/>
      <c r="CS381" s="209"/>
      <c r="CT381" s="209"/>
      <c r="CU381" s="209"/>
      <c r="CV381" s="209"/>
    </row>
    <row r="382" spans="1:100" s="105" customForma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41"/>
      <c r="M382" s="251"/>
      <c r="N382" s="251"/>
      <c r="O382" s="251"/>
      <c r="P382" s="251"/>
      <c r="Q382" s="253"/>
      <c r="R382" s="251"/>
      <c r="S382" s="251"/>
      <c r="T382" s="251"/>
      <c r="U382" s="251"/>
      <c r="V382" s="251"/>
      <c r="W382" s="251"/>
      <c r="X382" s="251"/>
      <c r="Y382" s="251"/>
      <c r="Z382" s="208"/>
      <c r="AA382" s="208"/>
      <c r="AB382" s="208"/>
      <c r="AC382" s="208"/>
      <c r="AD382" s="208"/>
      <c r="AE382" s="208"/>
      <c r="AF382" s="208"/>
      <c r="AG382" s="209"/>
      <c r="AH382" s="208"/>
      <c r="AI382" s="208"/>
      <c r="AJ382" s="208"/>
      <c r="AK382" s="208"/>
      <c r="AL382" s="209"/>
      <c r="AM382" s="208"/>
      <c r="AN382" s="208"/>
      <c r="AO382" s="208"/>
      <c r="AP382" s="208"/>
      <c r="AQ382" s="208"/>
      <c r="AR382" s="208"/>
      <c r="AS382" s="209"/>
      <c r="AT382" s="208"/>
      <c r="AU382" s="208"/>
      <c r="AV382" s="208"/>
      <c r="AW382" s="208"/>
      <c r="AX382" s="208"/>
      <c r="AY382" s="208"/>
      <c r="AZ382" s="208"/>
      <c r="BA382" s="209"/>
      <c r="BB382" s="208"/>
      <c r="BC382" s="208"/>
      <c r="BD382" s="208"/>
      <c r="BE382" s="208"/>
      <c r="BF382" s="208"/>
      <c r="BG382" s="208"/>
      <c r="BH382" s="208"/>
      <c r="BI382" s="209"/>
      <c r="BJ382" s="208"/>
      <c r="BK382" s="208"/>
      <c r="BL382" s="208"/>
      <c r="BM382" s="208"/>
      <c r="BN382" s="208"/>
      <c r="BO382" s="208"/>
      <c r="BP382" s="208"/>
      <c r="BQ382" s="208"/>
      <c r="BR382" s="208"/>
      <c r="BS382" s="208"/>
      <c r="BT382" s="208"/>
      <c r="BU382" s="208"/>
      <c r="BV382" s="208"/>
      <c r="BW382" s="209"/>
      <c r="BX382" s="209"/>
      <c r="BY382" s="209"/>
      <c r="BZ382" s="209"/>
      <c r="CA382" s="209"/>
      <c r="CB382" s="209"/>
      <c r="CC382" s="209"/>
      <c r="CD382" s="209"/>
      <c r="CE382" s="209"/>
      <c r="CF382" s="209"/>
      <c r="CG382" s="209"/>
      <c r="CH382" s="209"/>
      <c r="CI382" s="209"/>
      <c r="CJ382" s="209"/>
      <c r="CK382" s="209"/>
      <c r="CL382" s="209"/>
      <c r="CM382" s="209"/>
      <c r="CN382" s="209"/>
      <c r="CO382" s="209"/>
      <c r="CP382" s="209"/>
      <c r="CQ382" s="209"/>
      <c r="CR382" s="209"/>
      <c r="CS382" s="209"/>
      <c r="CT382" s="209"/>
      <c r="CU382" s="209"/>
      <c r="CV382" s="209"/>
    </row>
    <row r="383" spans="1:100" s="105" customForma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41"/>
      <c r="M383" s="251"/>
      <c r="N383" s="251"/>
      <c r="O383" s="251"/>
      <c r="P383" s="251"/>
      <c r="Q383" s="253"/>
      <c r="R383" s="251"/>
      <c r="S383" s="251"/>
      <c r="T383" s="251"/>
      <c r="U383" s="251"/>
      <c r="V383" s="251"/>
      <c r="W383" s="251"/>
      <c r="X383" s="251"/>
      <c r="Y383" s="251"/>
      <c r="Z383" s="208"/>
      <c r="AA383" s="208"/>
      <c r="AB383" s="208"/>
      <c r="AC383" s="208"/>
      <c r="AD383" s="208"/>
      <c r="AE383" s="208"/>
      <c r="AF383" s="208"/>
      <c r="AG383" s="209"/>
      <c r="AH383" s="208"/>
      <c r="AI383" s="208"/>
      <c r="AJ383" s="208"/>
      <c r="AK383" s="208"/>
      <c r="AL383" s="209"/>
      <c r="AM383" s="208"/>
      <c r="AN383" s="208"/>
      <c r="AO383" s="208"/>
      <c r="AP383" s="208"/>
      <c r="AQ383" s="208"/>
      <c r="AR383" s="208"/>
      <c r="AS383" s="209"/>
      <c r="AT383" s="208"/>
      <c r="AU383" s="208"/>
      <c r="AV383" s="208"/>
      <c r="AW383" s="208"/>
      <c r="AX383" s="208"/>
      <c r="AY383" s="208"/>
      <c r="AZ383" s="208"/>
      <c r="BA383" s="209"/>
      <c r="BB383" s="208"/>
      <c r="BC383" s="208"/>
      <c r="BD383" s="208"/>
      <c r="BE383" s="208"/>
      <c r="BF383" s="208"/>
      <c r="BG383" s="208"/>
      <c r="BH383" s="208"/>
      <c r="BI383" s="209"/>
      <c r="BJ383" s="208"/>
      <c r="BK383" s="208"/>
      <c r="BL383" s="208"/>
      <c r="BM383" s="208"/>
      <c r="BN383" s="208"/>
      <c r="BO383" s="208"/>
      <c r="BP383" s="208"/>
      <c r="BQ383" s="208"/>
      <c r="BR383" s="208"/>
      <c r="BS383" s="208"/>
      <c r="BT383" s="208"/>
      <c r="BU383" s="208"/>
      <c r="BV383" s="208"/>
      <c r="BW383" s="209"/>
      <c r="BX383" s="209"/>
      <c r="BY383" s="209"/>
      <c r="BZ383" s="209"/>
      <c r="CA383" s="209"/>
      <c r="CB383" s="209"/>
      <c r="CC383" s="209"/>
      <c r="CD383" s="209"/>
      <c r="CE383" s="209"/>
      <c r="CF383" s="209"/>
      <c r="CG383" s="209"/>
      <c r="CH383" s="209"/>
      <c r="CI383" s="209"/>
      <c r="CJ383" s="209"/>
      <c r="CK383" s="209"/>
      <c r="CL383" s="209"/>
      <c r="CM383" s="209"/>
      <c r="CN383" s="209"/>
      <c r="CO383" s="209"/>
      <c r="CP383" s="209"/>
      <c r="CQ383" s="209"/>
      <c r="CR383" s="209"/>
      <c r="CS383" s="209"/>
      <c r="CT383" s="209"/>
      <c r="CU383" s="209"/>
      <c r="CV383" s="209"/>
    </row>
    <row r="384" spans="1:100" s="105" customForma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41"/>
      <c r="M384" s="251"/>
      <c r="N384" s="251"/>
      <c r="O384" s="251"/>
      <c r="P384" s="251"/>
      <c r="Q384" s="253"/>
      <c r="R384" s="251"/>
      <c r="S384" s="251"/>
      <c r="T384" s="251"/>
      <c r="U384" s="251"/>
      <c r="V384" s="251"/>
      <c r="W384" s="251"/>
      <c r="X384" s="251"/>
      <c r="Y384" s="251"/>
      <c r="Z384" s="208"/>
      <c r="AA384" s="208"/>
      <c r="AB384" s="208"/>
      <c r="AC384" s="208"/>
      <c r="AD384" s="208"/>
      <c r="AE384" s="208"/>
      <c r="AF384" s="208"/>
      <c r="AG384" s="209"/>
      <c r="AH384" s="208"/>
      <c r="AI384" s="208"/>
      <c r="AJ384" s="208"/>
      <c r="AK384" s="208"/>
      <c r="AL384" s="209"/>
      <c r="AM384" s="208"/>
      <c r="AN384" s="208"/>
      <c r="AO384" s="208"/>
      <c r="AP384" s="208"/>
      <c r="AQ384" s="208"/>
      <c r="AR384" s="208"/>
      <c r="AS384" s="209"/>
      <c r="AT384" s="208"/>
      <c r="AU384" s="208"/>
      <c r="AV384" s="208"/>
      <c r="AW384" s="208"/>
      <c r="AX384" s="208"/>
      <c r="AY384" s="208"/>
      <c r="AZ384" s="208"/>
      <c r="BA384" s="209"/>
      <c r="BB384" s="208"/>
      <c r="BC384" s="208"/>
      <c r="BD384" s="208"/>
      <c r="BE384" s="208"/>
      <c r="BF384" s="208"/>
      <c r="BG384" s="208"/>
      <c r="BH384" s="208"/>
      <c r="BI384" s="209"/>
      <c r="BJ384" s="208"/>
      <c r="BK384" s="208"/>
      <c r="BL384" s="208"/>
      <c r="BM384" s="208"/>
      <c r="BN384" s="208"/>
      <c r="BO384" s="208"/>
      <c r="BP384" s="208"/>
      <c r="BQ384" s="208"/>
      <c r="BR384" s="208"/>
      <c r="BS384" s="208"/>
      <c r="BT384" s="208"/>
      <c r="BU384" s="208"/>
      <c r="BV384" s="208"/>
      <c r="BW384" s="209"/>
      <c r="BX384" s="209"/>
      <c r="BY384" s="209"/>
      <c r="BZ384" s="209"/>
      <c r="CA384" s="209"/>
      <c r="CB384" s="209"/>
      <c r="CC384" s="209"/>
      <c r="CD384" s="209"/>
      <c r="CE384" s="209"/>
      <c r="CF384" s="209"/>
      <c r="CG384" s="209"/>
      <c r="CH384" s="209"/>
      <c r="CI384" s="209"/>
      <c r="CJ384" s="209"/>
      <c r="CK384" s="209"/>
      <c r="CL384" s="209"/>
      <c r="CM384" s="209"/>
      <c r="CN384" s="209"/>
      <c r="CO384" s="209"/>
      <c r="CP384" s="209"/>
      <c r="CQ384" s="209"/>
      <c r="CR384" s="209"/>
      <c r="CS384" s="209"/>
      <c r="CT384" s="209"/>
      <c r="CU384" s="209"/>
      <c r="CV384" s="209"/>
    </row>
    <row r="385" spans="1:100" s="105" customForma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41"/>
      <c r="M385" s="251"/>
      <c r="N385" s="251"/>
      <c r="O385" s="251"/>
      <c r="P385" s="251"/>
      <c r="Q385" s="253"/>
      <c r="R385" s="251"/>
      <c r="S385" s="251"/>
      <c r="T385" s="251"/>
      <c r="U385" s="251"/>
      <c r="V385" s="251"/>
      <c r="W385" s="251"/>
      <c r="X385" s="251"/>
      <c r="Y385" s="251"/>
      <c r="Z385" s="208"/>
      <c r="AA385" s="208"/>
      <c r="AB385" s="208"/>
      <c r="AC385" s="208"/>
      <c r="AD385" s="208"/>
      <c r="AE385" s="208"/>
      <c r="AF385" s="208"/>
      <c r="AG385" s="209"/>
      <c r="AH385" s="208"/>
      <c r="AI385" s="208"/>
      <c r="AJ385" s="208"/>
      <c r="AK385" s="208"/>
      <c r="AL385" s="209"/>
      <c r="AM385" s="208"/>
      <c r="AN385" s="208"/>
      <c r="AO385" s="208"/>
      <c r="AP385" s="208"/>
      <c r="AQ385" s="208"/>
      <c r="AR385" s="208"/>
      <c r="AS385" s="209"/>
      <c r="AT385" s="208"/>
      <c r="AU385" s="208"/>
      <c r="AV385" s="208"/>
      <c r="AW385" s="208"/>
      <c r="AX385" s="208"/>
      <c r="AY385" s="208"/>
      <c r="AZ385" s="208"/>
      <c r="BA385" s="209"/>
      <c r="BB385" s="208"/>
      <c r="BC385" s="208"/>
      <c r="BD385" s="208"/>
      <c r="BE385" s="208"/>
      <c r="BF385" s="208"/>
      <c r="BG385" s="208"/>
      <c r="BH385" s="208"/>
      <c r="BI385" s="209"/>
      <c r="BJ385" s="208"/>
      <c r="BK385" s="208"/>
      <c r="BL385" s="208"/>
      <c r="BM385" s="208"/>
      <c r="BN385" s="208"/>
      <c r="BO385" s="208"/>
      <c r="BP385" s="208"/>
      <c r="BQ385" s="208"/>
      <c r="BR385" s="208"/>
      <c r="BS385" s="208"/>
      <c r="BT385" s="208"/>
      <c r="BU385" s="208"/>
      <c r="BV385" s="208"/>
      <c r="BW385" s="209"/>
      <c r="BX385" s="209"/>
      <c r="BY385" s="209"/>
      <c r="BZ385" s="209"/>
      <c r="CA385" s="209"/>
      <c r="CB385" s="209"/>
      <c r="CC385" s="209"/>
      <c r="CD385" s="209"/>
      <c r="CE385" s="209"/>
      <c r="CF385" s="209"/>
      <c r="CG385" s="209"/>
      <c r="CH385" s="209"/>
      <c r="CI385" s="209"/>
      <c r="CJ385" s="209"/>
      <c r="CK385" s="209"/>
      <c r="CL385" s="209"/>
      <c r="CM385" s="209"/>
      <c r="CN385" s="209"/>
      <c r="CO385" s="209"/>
      <c r="CP385" s="209"/>
      <c r="CQ385" s="209"/>
      <c r="CR385" s="209"/>
      <c r="CS385" s="209"/>
      <c r="CT385" s="209"/>
      <c r="CU385" s="209"/>
      <c r="CV385" s="209"/>
    </row>
    <row r="386" spans="1:100" s="105" customForma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41"/>
      <c r="M386" s="251"/>
      <c r="N386" s="251"/>
      <c r="O386" s="251"/>
      <c r="P386" s="251"/>
      <c r="Q386" s="253"/>
      <c r="R386" s="251"/>
      <c r="S386" s="251"/>
      <c r="T386" s="251"/>
      <c r="U386" s="251"/>
      <c r="V386" s="251"/>
      <c r="W386" s="251"/>
      <c r="X386" s="251"/>
      <c r="Y386" s="251"/>
      <c r="Z386" s="208"/>
      <c r="AA386" s="208"/>
      <c r="AB386" s="208"/>
      <c r="AC386" s="208"/>
      <c r="AD386" s="208"/>
      <c r="AE386" s="208"/>
      <c r="AF386" s="208"/>
      <c r="AG386" s="209"/>
      <c r="AH386" s="208"/>
      <c r="AI386" s="208"/>
      <c r="AJ386" s="208"/>
      <c r="AK386" s="208"/>
      <c r="AL386" s="209"/>
      <c r="AM386" s="208"/>
      <c r="AN386" s="208"/>
      <c r="AO386" s="208"/>
      <c r="AP386" s="208"/>
      <c r="AQ386" s="208"/>
      <c r="AR386" s="208"/>
      <c r="AS386" s="209"/>
      <c r="AT386" s="208"/>
      <c r="AU386" s="208"/>
      <c r="AV386" s="208"/>
      <c r="AW386" s="208"/>
      <c r="AX386" s="208"/>
      <c r="AY386" s="208"/>
      <c r="AZ386" s="208"/>
      <c r="BA386" s="209"/>
      <c r="BB386" s="208"/>
      <c r="BC386" s="208"/>
      <c r="BD386" s="208"/>
      <c r="BE386" s="208"/>
      <c r="BF386" s="208"/>
      <c r="BG386" s="208"/>
      <c r="BH386" s="208"/>
      <c r="BI386" s="209"/>
      <c r="BJ386" s="208"/>
      <c r="BK386" s="208"/>
      <c r="BL386" s="208"/>
      <c r="BM386" s="208"/>
      <c r="BN386" s="208"/>
      <c r="BO386" s="208"/>
      <c r="BP386" s="208"/>
      <c r="BQ386" s="208"/>
      <c r="BR386" s="208"/>
      <c r="BS386" s="208"/>
      <c r="BT386" s="208"/>
      <c r="BU386" s="208"/>
      <c r="BV386" s="208"/>
      <c r="BW386" s="209"/>
      <c r="BX386" s="209"/>
      <c r="BY386" s="209"/>
      <c r="BZ386" s="209"/>
      <c r="CA386" s="209"/>
      <c r="CB386" s="209"/>
      <c r="CC386" s="209"/>
      <c r="CD386" s="209"/>
      <c r="CE386" s="209"/>
      <c r="CF386" s="209"/>
      <c r="CG386" s="209"/>
      <c r="CH386" s="209"/>
      <c r="CI386" s="209"/>
      <c r="CJ386" s="209"/>
      <c r="CK386" s="209"/>
      <c r="CL386" s="209"/>
      <c r="CM386" s="209"/>
      <c r="CN386" s="209"/>
      <c r="CO386" s="209"/>
      <c r="CP386" s="209"/>
      <c r="CQ386" s="209"/>
      <c r="CR386" s="209"/>
      <c r="CS386" s="209"/>
      <c r="CT386" s="209"/>
      <c r="CU386" s="209"/>
      <c r="CV386" s="209"/>
    </row>
    <row r="387" spans="1:100" s="105" customForma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41"/>
      <c r="M387" s="251"/>
      <c r="N387" s="251"/>
      <c r="O387" s="251"/>
      <c r="P387" s="251"/>
      <c r="Q387" s="253"/>
      <c r="R387" s="251"/>
      <c r="S387" s="251"/>
      <c r="T387" s="251"/>
      <c r="U387" s="251"/>
      <c r="V387" s="251"/>
      <c r="W387" s="251"/>
      <c r="X387" s="251"/>
      <c r="Y387" s="251"/>
      <c r="Z387" s="208"/>
      <c r="AA387" s="208"/>
      <c r="AB387" s="208"/>
      <c r="AC387" s="208"/>
      <c r="AD387" s="208"/>
      <c r="AE387" s="208"/>
      <c r="AF387" s="208"/>
      <c r="AG387" s="209"/>
      <c r="AH387" s="208"/>
      <c r="AI387" s="208"/>
      <c r="AJ387" s="208"/>
      <c r="AK387" s="208"/>
      <c r="AL387" s="209"/>
      <c r="AM387" s="208"/>
      <c r="AN387" s="208"/>
      <c r="AO387" s="208"/>
      <c r="AP387" s="208"/>
      <c r="AQ387" s="208"/>
      <c r="AR387" s="208"/>
      <c r="AS387" s="209"/>
      <c r="AT387" s="208"/>
      <c r="AU387" s="208"/>
      <c r="AV387" s="208"/>
      <c r="AW387" s="208"/>
      <c r="AX387" s="208"/>
      <c r="AY387" s="208"/>
      <c r="AZ387" s="208"/>
      <c r="BA387" s="209"/>
      <c r="BB387" s="208"/>
      <c r="BC387" s="208"/>
      <c r="BD387" s="208"/>
      <c r="BE387" s="208"/>
      <c r="BF387" s="208"/>
      <c r="BG387" s="208"/>
      <c r="BH387" s="208"/>
      <c r="BI387" s="209"/>
      <c r="BJ387" s="208"/>
      <c r="BK387" s="208"/>
      <c r="BL387" s="208"/>
      <c r="BM387" s="208"/>
      <c r="BN387" s="208"/>
      <c r="BO387" s="208"/>
      <c r="BP387" s="208"/>
      <c r="BQ387" s="208"/>
      <c r="BR387" s="208"/>
      <c r="BS387" s="208"/>
      <c r="BT387" s="208"/>
      <c r="BU387" s="208"/>
      <c r="BV387" s="208"/>
      <c r="BW387" s="209"/>
      <c r="BX387" s="209"/>
      <c r="BY387" s="209"/>
      <c r="BZ387" s="209"/>
      <c r="CA387" s="209"/>
      <c r="CB387" s="209"/>
      <c r="CC387" s="209"/>
      <c r="CD387" s="209"/>
      <c r="CE387" s="209"/>
      <c r="CF387" s="209"/>
      <c r="CG387" s="209"/>
      <c r="CH387" s="209"/>
      <c r="CI387" s="209"/>
      <c r="CJ387" s="209"/>
      <c r="CK387" s="209"/>
      <c r="CL387" s="209"/>
      <c r="CM387" s="209"/>
      <c r="CN387" s="209"/>
      <c r="CO387" s="209"/>
      <c r="CP387" s="209"/>
      <c r="CQ387" s="209"/>
      <c r="CR387" s="209"/>
      <c r="CS387" s="209"/>
      <c r="CT387" s="209"/>
      <c r="CU387" s="209"/>
      <c r="CV387" s="209"/>
    </row>
    <row r="388" spans="1:100" s="105" customForma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41"/>
      <c r="M388" s="251"/>
      <c r="N388" s="251"/>
      <c r="O388" s="251"/>
      <c r="P388" s="251"/>
      <c r="Q388" s="253"/>
      <c r="R388" s="251"/>
      <c r="S388" s="251"/>
      <c r="T388" s="251"/>
      <c r="U388" s="251"/>
      <c r="V388" s="251"/>
      <c r="W388" s="251"/>
      <c r="X388" s="251"/>
      <c r="Y388" s="251"/>
      <c r="Z388" s="208"/>
      <c r="AA388" s="208"/>
      <c r="AB388" s="208"/>
      <c r="AC388" s="208"/>
      <c r="AD388" s="208"/>
      <c r="AE388" s="208"/>
      <c r="AF388" s="208"/>
      <c r="AG388" s="209"/>
      <c r="AH388" s="208"/>
      <c r="AI388" s="208"/>
      <c r="AJ388" s="208"/>
      <c r="AK388" s="208"/>
      <c r="AL388" s="209"/>
      <c r="AM388" s="208"/>
      <c r="AN388" s="208"/>
      <c r="AO388" s="208"/>
      <c r="AP388" s="208"/>
      <c r="AQ388" s="208"/>
      <c r="AR388" s="208"/>
      <c r="AS388" s="209"/>
      <c r="AT388" s="208"/>
      <c r="AU388" s="208"/>
      <c r="AV388" s="208"/>
      <c r="AW388" s="208"/>
      <c r="AX388" s="208"/>
      <c r="AY388" s="208"/>
      <c r="AZ388" s="208"/>
      <c r="BA388" s="209"/>
      <c r="BB388" s="208"/>
      <c r="BC388" s="208"/>
      <c r="BD388" s="208"/>
      <c r="BE388" s="208"/>
      <c r="BF388" s="208"/>
      <c r="BG388" s="208"/>
      <c r="BH388" s="208"/>
      <c r="BI388" s="209"/>
      <c r="BJ388" s="208"/>
      <c r="BK388" s="208"/>
      <c r="BL388" s="208"/>
      <c r="BM388" s="208"/>
      <c r="BN388" s="208"/>
      <c r="BO388" s="208"/>
      <c r="BP388" s="208"/>
      <c r="BQ388" s="208"/>
      <c r="BR388" s="208"/>
      <c r="BS388" s="208"/>
      <c r="BT388" s="208"/>
      <c r="BU388" s="208"/>
      <c r="BV388" s="208"/>
      <c r="BW388" s="209"/>
      <c r="BX388" s="209"/>
      <c r="BY388" s="209"/>
      <c r="BZ388" s="209"/>
      <c r="CA388" s="209"/>
      <c r="CB388" s="209"/>
      <c r="CC388" s="209"/>
      <c r="CD388" s="209"/>
      <c r="CE388" s="209"/>
      <c r="CF388" s="209"/>
      <c r="CG388" s="209"/>
      <c r="CH388" s="209"/>
      <c r="CI388" s="209"/>
      <c r="CJ388" s="209"/>
      <c r="CK388" s="209"/>
      <c r="CL388" s="209"/>
      <c r="CM388" s="209"/>
      <c r="CN388" s="209"/>
      <c r="CO388" s="209"/>
      <c r="CP388" s="209"/>
      <c r="CQ388" s="209"/>
      <c r="CR388" s="209"/>
      <c r="CS388" s="209"/>
      <c r="CT388" s="209"/>
      <c r="CU388" s="209"/>
      <c r="CV388" s="209"/>
    </row>
    <row r="389" spans="1:100" s="105" customForma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41"/>
      <c r="M389" s="251"/>
      <c r="N389" s="251"/>
      <c r="O389" s="251"/>
      <c r="P389" s="251"/>
      <c r="Q389" s="253"/>
      <c r="R389" s="251"/>
      <c r="S389" s="251"/>
      <c r="T389" s="251"/>
      <c r="U389" s="251"/>
      <c r="V389" s="251"/>
      <c r="W389" s="251"/>
      <c r="X389" s="251"/>
      <c r="Y389" s="251"/>
      <c r="Z389" s="208"/>
      <c r="AA389" s="208"/>
      <c r="AB389" s="208"/>
      <c r="AC389" s="208"/>
      <c r="AD389" s="208"/>
      <c r="AE389" s="208"/>
      <c r="AF389" s="208"/>
      <c r="AG389" s="209"/>
      <c r="AH389" s="208"/>
      <c r="AI389" s="208"/>
      <c r="AJ389" s="208"/>
      <c r="AK389" s="208"/>
      <c r="AL389" s="209"/>
      <c r="AM389" s="208"/>
      <c r="AN389" s="208"/>
      <c r="AO389" s="208"/>
      <c r="AP389" s="208"/>
      <c r="AQ389" s="208"/>
      <c r="AR389" s="208"/>
      <c r="AS389" s="209"/>
      <c r="AT389" s="208"/>
      <c r="AU389" s="208"/>
      <c r="AV389" s="208"/>
      <c r="AW389" s="208"/>
      <c r="AX389" s="208"/>
      <c r="AY389" s="208"/>
      <c r="AZ389" s="208"/>
      <c r="BA389" s="209"/>
      <c r="BB389" s="208"/>
      <c r="BC389" s="208"/>
      <c r="BD389" s="208"/>
      <c r="BE389" s="208"/>
      <c r="BF389" s="208"/>
      <c r="BG389" s="208"/>
      <c r="BH389" s="208"/>
      <c r="BI389" s="209"/>
      <c r="BJ389" s="208"/>
      <c r="BK389" s="208"/>
      <c r="BL389" s="208"/>
      <c r="BM389" s="208"/>
      <c r="BN389" s="208"/>
      <c r="BO389" s="208"/>
      <c r="BP389" s="208"/>
      <c r="BQ389" s="208"/>
      <c r="BR389" s="208"/>
      <c r="BS389" s="208"/>
      <c r="BT389" s="208"/>
      <c r="BU389" s="208"/>
      <c r="BV389" s="208"/>
      <c r="BW389" s="209"/>
      <c r="BX389" s="209"/>
      <c r="BY389" s="209"/>
      <c r="BZ389" s="209"/>
      <c r="CA389" s="209"/>
      <c r="CB389" s="209"/>
      <c r="CC389" s="209"/>
      <c r="CD389" s="209"/>
      <c r="CE389" s="209"/>
      <c r="CF389" s="209"/>
      <c r="CG389" s="209"/>
      <c r="CH389" s="209"/>
      <c r="CI389" s="209"/>
      <c r="CJ389" s="209"/>
      <c r="CK389" s="209"/>
      <c r="CL389" s="209"/>
      <c r="CM389" s="209"/>
      <c r="CN389" s="209"/>
      <c r="CO389" s="209"/>
      <c r="CP389" s="209"/>
      <c r="CQ389" s="209"/>
      <c r="CR389" s="209"/>
      <c r="CS389" s="209"/>
      <c r="CT389" s="209"/>
      <c r="CU389" s="209"/>
      <c r="CV389" s="209"/>
    </row>
    <row r="390" spans="1:100" s="105" customForma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41"/>
      <c r="M390" s="251"/>
      <c r="N390" s="251"/>
      <c r="O390" s="251"/>
      <c r="P390" s="251"/>
      <c r="Q390" s="253"/>
      <c r="R390" s="251"/>
      <c r="S390" s="251"/>
      <c r="T390" s="251"/>
      <c r="U390" s="251"/>
      <c r="V390" s="251"/>
      <c r="W390" s="251"/>
      <c r="X390" s="251"/>
      <c r="Y390" s="251"/>
      <c r="Z390" s="208"/>
      <c r="AA390" s="208"/>
      <c r="AB390" s="208"/>
      <c r="AC390" s="208"/>
      <c r="AD390" s="208"/>
      <c r="AE390" s="208"/>
      <c r="AF390" s="208"/>
      <c r="AG390" s="209"/>
      <c r="AH390" s="208"/>
      <c r="AI390" s="208"/>
      <c r="AJ390" s="208"/>
      <c r="AK390" s="208"/>
      <c r="AL390" s="209"/>
      <c r="AM390" s="208"/>
      <c r="AN390" s="208"/>
      <c r="AO390" s="208"/>
      <c r="AP390" s="208"/>
      <c r="AQ390" s="208"/>
      <c r="AR390" s="208"/>
      <c r="AS390" s="209"/>
      <c r="AT390" s="208"/>
      <c r="AU390" s="208"/>
      <c r="AV390" s="208"/>
      <c r="AW390" s="208"/>
      <c r="AX390" s="208"/>
      <c r="AY390" s="208"/>
      <c r="AZ390" s="208"/>
      <c r="BA390" s="209"/>
      <c r="BB390" s="208"/>
      <c r="BC390" s="208"/>
      <c r="BD390" s="208"/>
      <c r="BE390" s="208"/>
      <c r="BF390" s="208"/>
      <c r="BG390" s="208"/>
      <c r="BH390" s="208"/>
      <c r="BI390" s="209"/>
      <c r="BJ390" s="208"/>
      <c r="BK390" s="208"/>
      <c r="BL390" s="208"/>
      <c r="BM390" s="208"/>
      <c r="BN390" s="208"/>
      <c r="BO390" s="208"/>
      <c r="BP390" s="208"/>
      <c r="BQ390" s="208"/>
      <c r="BR390" s="208"/>
      <c r="BS390" s="208"/>
      <c r="BT390" s="208"/>
      <c r="BU390" s="208"/>
      <c r="BV390" s="208"/>
      <c r="BW390" s="209"/>
      <c r="BX390" s="209"/>
      <c r="BY390" s="209"/>
      <c r="BZ390" s="209"/>
      <c r="CA390" s="209"/>
      <c r="CB390" s="209"/>
      <c r="CC390" s="209"/>
      <c r="CD390" s="209"/>
      <c r="CE390" s="209"/>
      <c r="CF390" s="209"/>
      <c r="CG390" s="209"/>
      <c r="CH390" s="209"/>
      <c r="CI390" s="209"/>
      <c r="CJ390" s="209"/>
      <c r="CK390" s="209"/>
      <c r="CL390" s="209"/>
      <c r="CM390" s="209"/>
      <c r="CN390" s="209"/>
      <c r="CO390" s="209"/>
      <c r="CP390" s="209"/>
      <c r="CQ390" s="209"/>
      <c r="CR390" s="209"/>
      <c r="CS390" s="209"/>
      <c r="CT390" s="209"/>
      <c r="CU390" s="209"/>
      <c r="CV390" s="209"/>
    </row>
    <row r="391" spans="1:100" s="105" customForma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41"/>
      <c r="M391" s="251"/>
      <c r="N391" s="251"/>
      <c r="O391" s="251"/>
      <c r="P391" s="251"/>
      <c r="Q391" s="253"/>
      <c r="R391" s="251"/>
      <c r="S391" s="251"/>
      <c r="T391" s="251"/>
      <c r="U391" s="251"/>
      <c r="V391" s="251"/>
      <c r="W391" s="251"/>
      <c r="X391" s="251"/>
      <c r="Y391" s="251"/>
      <c r="Z391" s="208"/>
      <c r="AA391" s="208"/>
      <c r="AB391" s="208"/>
      <c r="AC391" s="208"/>
      <c r="AD391" s="208"/>
      <c r="AE391" s="208"/>
      <c r="AF391" s="208"/>
      <c r="AG391" s="209"/>
      <c r="AH391" s="208"/>
      <c r="AI391" s="208"/>
      <c r="AJ391" s="208"/>
      <c r="AK391" s="208"/>
      <c r="AL391" s="209"/>
      <c r="AM391" s="208"/>
      <c r="AN391" s="208"/>
      <c r="AO391" s="208"/>
      <c r="AP391" s="208"/>
      <c r="AQ391" s="208"/>
      <c r="AR391" s="208"/>
      <c r="AS391" s="209"/>
      <c r="AT391" s="208"/>
      <c r="AU391" s="208"/>
      <c r="AV391" s="208"/>
      <c r="AW391" s="208"/>
      <c r="AX391" s="208"/>
      <c r="AY391" s="208"/>
      <c r="AZ391" s="208"/>
      <c r="BA391" s="209"/>
      <c r="BB391" s="208"/>
      <c r="BC391" s="208"/>
      <c r="BD391" s="208"/>
      <c r="BE391" s="208"/>
      <c r="BF391" s="208"/>
      <c r="BG391" s="208"/>
      <c r="BH391" s="208"/>
      <c r="BI391" s="209"/>
      <c r="BJ391" s="208"/>
      <c r="BK391" s="208"/>
      <c r="BL391" s="208"/>
      <c r="BM391" s="208"/>
      <c r="BN391" s="208"/>
      <c r="BO391" s="208"/>
      <c r="BP391" s="208"/>
      <c r="BQ391" s="208"/>
      <c r="BR391" s="208"/>
      <c r="BS391" s="208"/>
      <c r="BT391" s="208"/>
      <c r="BU391" s="208"/>
      <c r="BV391" s="208"/>
      <c r="BW391" s="209"/>
      <c r="BX391" s="209"/>
      <c r="BY391" s="209"/>
      <c r="BZ391" s="209"/>
      <c r="CA391" s="209"/>
      <c r="CB391" s="209"/>
      <c r="CC391" s="209"/>
      <c r="CD391" s="209"/>
      <c r="CE391" s="209"/>
      <c r="CF391" s="209"/>
      <c r="CG391" s="209"/>
      <c r="CH391" s="209"/>
      <c r="CI391" s="209"/>
      <c r="CJ391" s="209"/>
      <c r="CK391" s="209"/>
      <c r="CL391" s="209"/>
      <c r="CM391" s="209"/>
      <c r="CN391" s="209"/>
      <c r="CO391" s="209"/>
      <c r="CP391" s="209"/>
      <c r="CQ391" s="209"/>
      <c r="CR391" s="209"/>
      <c r="CS391" s="209"/>
      <c r="CT391" s="209"/>
      <c r="CU391" s="209"/>
      <c r="CV391" s="209"/>
    </row>
    <row r="392" spans="1:100" s="105" customForma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41"/>
      <c r="M392" s="251"/>
      <c r="N392" s="251"/>
      <c r="O392" s="251"/>
      <c r="P392" s="251"/>
      <c r="Q392" s="253"/>
      <c r="R392" s="251"/>
      <c r="S392" s="251"/>
      <c r="T392" s="251"/>
      <c r="U392" s="251"/>
      <c r="V392" s="251"/>
      <c r="W392" s="251"/>
      <c r="X392" s="251"/>
      <c r="Y392" s="251"/>
      <c r="Z392" s="208"/>
      <c r="AA392" s="208"/>
      <c r="AB392" s="208"/>
      <c r="AC392" s="208"/>
      <c r="AD392" s="208"/>
      <c r="AE392" s="208"/>
      <c r="AF392" s="208"/>
      <c r="AG392" s="209"/>
      <c r="AH392" s="208"/>
      <c r="AI392" s="208"/>
      <c r="AJ392" s="208"/>
      <c r="AK392" s="208"/>
      <c r="AL392" s="209"/>
      <c r="AM392" s="208"/>
      <c r="AN392" s="208"/>
      <c r="AO392" s="208"/>
      <c r="AP392" s="208"/>
      <c r="AQ392" s="208"/>
      <c r="AR392" s="208"/>
      <c r="AS392" s="209"/>
      <c r="AT392" s="208"/>
      <c r="AU392" s="208"/>
      <c r="AV392" s="208"/>
      <c r="AW392" s="208"/>
      <c r="AX392" s="208"/>
      <c r="AY392" s="208"/>
      <c r="AZ392" s="208"/>
      <c r="BA392" s="209"/>
      <c r="BB392" s="208"/>
      <c r="BC392" s="208"/>
      <c r="BD392" s="208"/>
      <c r="BE392" s="208"/>
      <c r="BF392" s="208"/>
      <c r="BG392" s="208"/>
      <c r="BH392" s="208"/>
      <c r="BI392" s="209"/>
      <c r="BJ392" s="208"/>
      <c r="BK392" s="208"/>
      <c r="BL392" s="208"/>
      <c r="BM392" s="208"/>
      <c r="BN392" s="208"/>
      <c r="BO392" s="208"/>
      <c r="BP392" s="208"/>
      <c r="BQ392" s="208"/>
      <c r="BR392" s="208"/>
      <c r="BS392" s="208"/>
      <c r="BT392" s="208"/>
      <c r="BU392" s="208"/>
      <c r="BV392" s="208"/>
      <c r="BW392" s="209"/>
      <c r="BX392" s="209"/>
      <c r="BY392" s="209"/>
      <c r="BZ392" s="209"/>
      <c r="CA392" s="209"/>
      <c r="CB392" s="209"/>
      <c r="CC392" s="209"/>
      <c r="CD392" s="209"/>
      <c r="CE392" s="209"/>
      <c r="CF392" s="209"/>
      <c r="CG392" s="209"/>
      <c r="CH392" s="209"/>
      <c r="CI392" s="209"/>
      <c r="CJ392" s="209"/>
      <c r="CK392" s="209"/>
      <c r="CL392" s="209"/>
      <c r="CM392" s="209"/>
      <c r="CN392" s="209"/>
      <c r="CO392" s="209"/>
      <c r="CP392" s="209"/>
      <c r="CQ392" s="209"/>
      <c r="CR392" s="209"/>
      <c r="CS392" s="209"/>
      <c r="CT392" s="209"/>
      <c r="CU392" s="209"/>
      <c r="CV392" s="209"/>
    </row>
    <row r="393" spans="1:100" s="105" customForma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41"/>
      <c r="M393" s="251"/>
      <c r="N393" s="251"/>
      <c r="O393" s="251"/>
      <c r="P393" s="251"/>
      <c r="Q393" s="253"/>
      <c r="R393" s="251"/>
      <c r="S393" s="251"/>
      <c r="T393" s="251"/>
      <c r="U393" s="251"/>
      <c r="V393" s="251"/>
      <c r="W393" s="251"/>
      <c r="X393" s="251"/>
      <c r="Y393" s="251"/>
      <c r="Z393" s="208"/>
      <c r="AA393" s="208"/>
      <c r="AB393" s="208"/>
      <c r="AC393" s="208"/>
      <c r="AD393" s="208"/>
      <c r="AE393" s="208"/>
      <c r="AF393" s="208"/>
      <c r="AG393" s="209"/>
      <c r="AH393" s="208"/>
      <c r="AI393" s="208"/>
      <c r="AJ393" s="208"/>
      <c r="AK393" s="208"/>
      <c r="AL393" s="209"/>
      <c r="AM393" s="208"/>
      <c r="AN393" s="208"/>
      <c r="AO393" s="208"/>
      <c r="AP393" s="208"/>
      <c r="AQ393" s="208"/>
      <c r="AR393" s="208"/>
      <c r="AS393" s="209"/>
      <c r="AT393" s="208"/>
      <c r="AU393" s="208"/>
      <c r="AV393" s="208"/>
      <c r="AW393" s="208"/>
      <c r="AX393" s="208"/>
      <c r="AY393" s="208"/>
      <c r="AZ393" s="208"/>
      <c r="BA393" s="209"/>
      <c r="BB393" s="208"/>
      <c r="BC393" s="208"/>
      <c r="BD393" s="208"/>
      <c r="BE393" s="208"/>
      <c r="BF393" s="208"/>
      <c r="BG393" s="208"/>
      <c r="BH393" s="208"/>
      <c r="BI393" s="209"/>
      <c r="BJ393" s="208"/>
      <c r="BK393" s="208"/>
      <c r="BL393" s="208"/>
      <c r="BM393" s="208"/>
      <c r="BN393" s="208"/>
      <c r="BO393" s="208"/>
      <c r="BP393" s="208"/>
      <c r="BQ393" s="208"/>
      <c r="BR393" s="208"/>
      <c r="BS393" s="208"/>
      <c r="BT393" s="208"/>
      <c r="BU393" s="208"/>
      <c r="BV393" s="208"/>
      <c r="BW393" s="209"/>
      <c r="BX393" s="209"/>
      <c r="BY393" s="209"/>
      <c r="BZ393" s="209"/>
      <c r="CA393" s="209"/>
      <c r="CB393" s="209"/>
      <c r="CC393" s="209"/>
      <c r="CD393" s="209"/>
      <c r="CE393" s="209"/>
      <c r="CF393" s="209"/>
      <c r="CG393" s="209"/>
      <c r="CH393" s="209"/>
      <c r="CI393" s="209"/>
      <c r="CJ393" s="209"/>
      <c r="CK393" s="209"/>
      <c r="CL393" s="209"/>
      <c r="CM393" s="209"/>
      <c r="CN393" s="209"/>
      <c r="CO393" s="209"/>
      <c r="CP393" s="209"/>
      <c r="CQ393" s="209"/>
      <c r="CR393" s="209"/>
      <c r="CS393" s="209"/>
      <c r="CT393" s="209"/>
      <c r="CU393" s="209"/>
      <c r="CV393" s="209"/>
    </row>
    <row r="394" spans="1:100" s="105" customForma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41"/>
      <c r="M394" s="251"/>
      <c r="N394" s="251"/>
      <c r="O394" s="251"/>
      <c r="P394" s="251"/>
      <c r="Q394" s="253"/>
      <c r="R394" s="251"/>
      <c r="S394" s="251"/>
      <c r="T394" s="251"/>
      <c r="U394" s="251"/>
      <c r="V394" s="251"/>
      <c r="W394" s="251"/>
      <c r="X394" s="251"/>
      <c r="Y394" s="251"/>
      <c r="Z394" s="208"/>
      <c r="AA394" s="208"/>
      <c r="AB394" s="208"/>
      <c r="AC394" s="208"/>
      <c r="AD394" s="208"/>
      <c r="AE394" s="208"/>
      <c r="AF394" s="208"/>
      <c r="AG394" s="209"/>
      <c r="AH394" s="208"/>
      <c r="AI394" s="208"/>
      <c r="AJ394" s="208"/>
      <c r="AK394" s="208"/>
      <c r="AL394" s="209"/>
      <c r="AM394" s="208"/>
      <c r="AN394" s="208"/>
      <c r="AO394" s="208"/>
      <c r="AP394" s="208"/>
      <c r="AQ394" s="208"/>
      <c r="AR394" s="208"/>
      <c r="AS394" s="209"/>
      <c r="AT394" s="208"/>
      <c r="AU394" s="208"/>
      <c r="AV394" s="208"/>
      <c r="AW394" s="208"/>
      <c r="AX394" s="208"/>
      <c r="AY394" s="208"/>
      <c r="AZ394" s="208"/>
      <c r="BA394" s="209"/>
      <c r="BB394" s="208"/>
      <c r="BC394" s="208"/>
      <c r="BD394" s="208"/>
      <c r="BE394" s="208"/>
      <c r="BF394" s="208"/>
      <c r="BG394" s="208"/>
      <c r="BH394" s="208"/>
      <c r="BI394" s="209"/>
      <c r="BJ394" s="208"/>
      <c r="BK394" s="208"/>
      <c r="BL394" s="208"/>
      <c r="BM394" s="208"/>
      <c r="BN394" s="208"/>
      <c r="BO394" s="208"/>
      <c r="BP394" s="208"/>
      <c r="BQ394" s="208"/>
      <c r="BR394" s="208"/>
      <c r="BS394" s="208"/>
      <c r="BT394" s="208"/>
      <c r="BU394" s="208"/>
      <c r="BV394" s="208"/>
      <c r="BW394" s="209"/>
      <c r="BX394" s="209"/>
      <c r="BY394" s="209"/>
      <c r="BZ394" s="209"/>
      <c r="CA394" s="209"/>
      <c r="CB394" s="209"/>
      <c r="CC394" s="209"/>
      <c r="CD394" s="209"/>
      <c r="CE394" s="209"/>
      <c r="CF394" s="209"/>
      <c r="CG394" s="209"/>
      <c r="CH394" s="209"/>
      <c r="CI394" s="209"/>
      <c r="CJ394" s="209"/>
      <c r="CK394" s="209"/>
      <c r="CL394" s="209"/>
      <c r="CM394" s="209"/>
      <c r="CN394" s="209"/>
      <c r="CO394" s="209"/>
      <c r="CP394" s="209"/>
      <c r="CQ394" s="209"/>
      <c r="CR394" s="209"/>
      <c r="CS394" s="209"/>
      <c r="CT394" s="209"/>
      <c r="CU394" s="209"/>
      <c r="CV394" s="209"/>
    </row>
    <row r="395" spans="1:100" s="105" customForma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41"/>
      <c r="M395" s="251"/>
      <c r="N395" s="251"/>
      <c r="O395" s="251"/>
      <c r="P395" s="251"/>
      <c r="Q395" s="253"/>
      <c r="R395" s="251"/>
      <c r="S395" s="251"/>
      <c r="T395" s="251"/>
      <c r="U395" s="251"/>
      <c r="V395" s="251"/>
      <c r="W395" s="251"/>
      <c r="X395" s="251"/>
      <c r="Y395" s="251"/>
      <c r="Z395" s="208"/>
      <c r="AA395" s="208"/>
      <c r="AB395" s="208"/>
      <c r="AC395" s="208"/>
      <c r="AD395" s="208"/>
      <c r="AE395" s="208"/>
      <c r="AF395" s="208"/>
      <c r="AG395" s="209"/>
      <c r="AH395" s="208"/>
      <c r="AI395" s="208"/>
      <c r="AJ395" s="208"/>
      <c r="AK395" s="208"/>
      <c r="AL395" s="209"/>
      <c r="AM395" s="208"/>
      <c r="AN395" s="208"/>
      <c r="AO395" s="208"/>
      <c r="AP395" s="208"/>
      <c r="AQ395" s="208"/>
      <c r="AR395" s="208"/>
      <c r="AS395" s="209"/>
      <c r="AT395" s="208"/>
      <c r="AU395" s="208"/>
      <c r="AV395" s="208"/>
      <c r="AW395" s="208"/>
      <c r="AX395" s="208"/>
      <c r="AY395" s="208"/>
      <c r="AZ395" s="208"/>
      <c r="BA395" s="209"/>
      <c r="BB395" s="208"/>
      <c r="BC395" s="208"/>
      <c r="BD395" s="208"/>
      <c r="BE395" s="208"/>
      <c r="BF395" s="208"/>
      <c r="BG395" s="208"/>
      <c r="BH395" s="208"/>
      <c r="BI395" s="209"/>
      <c r="BJ395" s="208"/>
      <c r="BK395" s="208"/>
      <c r="BL395" s="208"/>
      <c r="BM395" s="208"/>
      <c r="BN395" s="208"/>
      <c r="BO395" s="208"/>
      <c r="BP395" s="208"/>
      <c r="BQ395" s="208"/>
      <c r="BR395" s="208"/>
      <c r="BS395" s="208"/>
      <c r="BT395" s="208"/>
      <c r="BU395" s="208"/>
      <c r="BV395" s="208"/>
      <c r="BW395" s="209"/>
      <c r="BX395" s="209"/>
      <c r="BY395" s="209"/>
      <c r="BZ395" s="209"/>
      <c r="CA395" s="209"/>
      <c r="CB395" s="209"/>
      <c r="CC395" s="209"/>
      <c r="CD395" s="209"/>
      <c r="CE395" s="209"/>
      <c r="CF395" s="209"/>
      <c r="CG395" s="209"/>
      <c r="CH395" s="209"/>
      <c r="CI395" s="209"/>
      <c r="CJ395" s="209"/>
      <c r="CK395" s="209"/>
      <c r="CL395" s="209"/>
      <c r="CM395" s="209"/>
      <c r="CN395" s="209"/>
      <c r="CO395" s="209"/>
      <c r="CP395" s="209"/>
      <c r="CQ395" s="209"/>
      <c r="CR395" s="209"/>
      <c r="CS395" s="209"/>
      <c r="CT395" s="209"/>
      <c r="CU395" s="209"/>
      <c r="CV395" s="209"/>
    </row>
    <row r="396" spans="1:100" s="105" customForma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41"/>
      <c r="M396" s="251"/>
      <c r="N396" s="251"/>
      <c r="O396" s="251"/>
      <c r="P396" s="251"/>
      <c r="Q396" s="253"/>
      <c r="R396" s="251"/>
      <c r="S396" s="251"/>
      <c r="T396" s="251"/>
      <c r="U396" s="251"/>
      <c r="V396" s="251"/>
      <c r="W396" s="251"/>
      <c r="X396" s="251"/>
      <c r="Y396" s="251"/>
      <c r="Z396" s="208"/>
      <c r="AA396" s="208"/>
      <c r="AB396" s="208"/>
      <c r="AC396" s="208"/>
      <c r="AD396" s="208"/>
      <c r="AE396" s="208"/>
      <c r="AF396" s="208"/>
      <c r="AG396" s="209"/>
      <c r="AH396" s="208"/>
      <c r="AI396" s="208"/>
      <c r="AJ396" s="208"/>
      <c r="AK396" s="208"/>
      <c r="AL396" s="209"/>
      <c r="AM396" s="208"/>
      <c r="AN396" s="208"/>
      <c r="AO396" s="208"/>
      <c r="AP396" s="208"/>
      <c r="AQ396" s="208"/>
      <c r="AR396" s="208"/>
      <c r="AS396" s="209"/>
      <c r="AT396" s="208"/>
      <c r="AU396" s="208"/>
      <c r="AV396" s="208"/>
      <c r="AW396" s="208"/>
      <c r="AX396" s="208"/>
      <c r="AY396" s="208"/>
      <c r="AZ396" s="208"/>
      <c r="BA396" s="209"/>
      <c r="BB396" s="208"/>
      <c r="BC396" s="208"/>
      <c r="BD396" s="208"/>
      <c r="BE396" s="208"/>
      <c r="BF396" s="208"/>
      <c r="BG396" s="208"/>
      <c r="BH396" s="208"/>
      <c r="BI396" s="209"/>
      <c r="BJ396" s="208"/>
      <c r="BK396" s="208"/>
      <c r="BL396" s="208"/>
      <c r="BM396" s="208"/>
      <c r="BN396" s="208"/>
      <c r="BO396" s="208"/>
      <c r="BP396" s="208"/>
      <c r="BQ396" s="208"/>
      <c r="BR396" s="208"/>
      <c r="BS396" s="208"/>
      <c r="BT396" s="208"/>
      <c r="BU396" s="208"/>
      <c r="BV396" s="208"/>
      <c r="BW396" s="209"/>
      <c r="BX396" s="209"/>
      <c r="BY396" s="209"/>
      <c r="BZ396" s="209"/>
      <c r="CA396" s="209"/>
      <c r="CB396" s="209"/>
      <c r="CC396" s="209"/>
      <c r="CD396" s="209"/>
      <c r="CE396" s="209"/>
      <c r="CF396" s="209"/>
      <c r="CG396" s="209"/>
      <c r="CH396" s="209"/>
      <c r="CI396" s="209"/>
      <c r="CJ396" s="209"/>
      <c r="CK396" s="209"/>
      <c r="CL396" s="209"/>
      <c r="CM396" s="209"/>
      <c r="CN396" s="209"/>
      <c r="CO396" s="209"/>
      <c r="CP396" s="209"/>
      <c r="CQ396" s="209"/>
      <c r="CR396" s="209"/>
      <c r="CS396" s="209"/>
      <c r="CT396" s="209"/>
      <c r="CU396" s="209"/>
      <c r="CV396" s="209"/>
    </row>
    <row r="397" spans="1:100" s="105" customForma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41"/>
      <c r="M397" s="251"/>
      <c r="N397" s="251"/>
      <c r="O397" s="251"/>
      <c r="P397" s="251"/>
      <c r="Q397" s="253"/>
      <c r="R397" s="251"/>
      <c r="S397" s="251"/>
      <c r="T397" s="251"/>
      <c r="U397" s="251"/>
      <c r="V397" s="251"/>
      <c r="W397" s="251"/>
      <c r="X397" s="251"/>
      <c r="Y397" s="251"/>
      <c r="Z397" s="208"/>
      <c r="AA397" s="208"/>
      <c r="AB397" s="208"/>
      <c r="AC397" s="208"/>
      <c r="AD397" s="208"/>
      <c r="AE397" s="208"/>
      <c r="AF397" s="208"/>
      <c r="AG397" s="209"/>
      <c r="AH397" s="208"/>
      <c r="AI397" s="208"/>
      <c r="AJ397" s="208"/>
      <c r="AK397" s="208"/>
      <c r="AL397" s="209"/>
      <c r="AM397" s="208"/>
      <c r="AN397" s="208"/>
      <c r="AO397" s="208"/>
      <c r="AP397" s="208"/>
      <c r="AQ397" s="208"/>
      <c r="AR397" s="208"/>
      <c r="AS397" s="209"/>
      <c r="AT397" s="208"/>
      <c r="AU397" s="208"/>
      <c r="AV397" s="208"/>
      <c r="AW397" s="208"/>
      <c r="AX397" s="208"/>
      <c r="AY397" s="208"/>
      <c r="AZ397" s="208"/>
      <c r="BA397" s="209"/>
      <c r="BB397" s="208"/>
      <c r="BC397" s="208"/>
      <c r="BD397" s="208"/>
      <c r="BE397" s="208"/>
      <c r="BF397" s="208"/>
      <c r="BG397" s="208"/>
      <c r="BH397" s="208"/>
      <c r="BI397" s="209"/>
      <c r="BJ397" s="208"/>
      <c r="BK397" s="208"/>
      <c r="BL397" s="208"/>
      <c r="BM397" s="208"/>
      <c r="BN397" s="208"/>
      <c r="BO397" s="208"/>
      <c r="BP397" s="208"/>
      <c r="BQ397" s="208"/>
      <c r="BR397" s="208"/>
      <c r="BS397" s="208"/>
      <c r="BT397" s="208"/>
      <c r="BU397" s="208"/>
      <c r="BV397" s="208"/>
      <c r="BW397" s="209"/>
      <c r="BX397" s="209"/>
      <c r="BY397" s="209"/>
      <c r="BZ397" s="209"/>
      <c r="CA397" s="209"/>
      <c r="CB397" s="209"/>
      <c r="CC397" s="209"/>
      <c r="CD397" s="209"/>
      <c r="CE397" s="209"/>
      <c r="CF397" s="209"/>
      <c r="CG397" s="209"/>
      <c r="CH397" s="209"/>
      <c r="CI397" s="209"/>
      <c r="CJ397" s="209"/>
      <c r="CK397" s="209"/>
      <c r="CL397" s="209"/>
      <c r="CM397" s="209"/>
      <c r="CN397" s="209"/>
      <c r="CO397" s="209"/>
      <c r="CP397" s="209"/>
      <c r="CQ397" s="209"/>
      <c r="CR397" s="209"/>
      <c r="CS397" s="209"/>
      <c r="CT397" s="209"/>
      <c r="CU397" s="209"/>
      <c r="CV397" s="209"/>
    </row>
    <row r="398" spans="1:100" s="105" customForma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41"/>
      <c r="M398" s="251"/>
      <c r="N398" s="251"/>
      <c r="O398" s="251"/>
      <c r="P398" s="251"/>
      <c r="Q398" s="253"/>
      <c r="R398" s="251"/>
      <c r="S398" s="251"/>
      <c r="T398" s="251"/>
      <c r="U398" s="251"/>
      <c r="V398" s="251"/>
      <c r="W398" s="251"/>
      <c r="X398" s="251"/>
      <c r="Y398" s="251"/>
      <c r="Z398" s="208"/>
      <c r="AA398" s="208"/>
      <c r="AB398" s="208"/>
      <c r="AC398" s="208"/>
      <c r="AD398" s="208"/>
      <c r="AE398" s="208"/>
      <c r="AF398" s="208"/>
      <c r="AG398" s="209"/>
      <c r="AH398" s="208"/>
      <c r="AI398" s="208"/>
      <c r="AJ398" s="208"/>
      <c r="AK398" s="208"/>
      <c r="AL398" s="209"/>
      <c r="AM398" s="208"/>
      <c r="AN398" s="208"/>
      <c r="AO398" s="208"/>
      <c r="AP398" s="208"/>
      <c r="AQ398" s="208"/>
      <c r="AR398" s="208"/>
      <c r="AS398" s="209"/>
      <c r="AT398" s="208"/>
      <c r="AU398" s="208"/>
      <c r="AV398" s="208"/>
      <c r="AW398" s="208"/>
      <c r="AX398" s="208"/>
      <c r="AY398" s="208"/>
      <c r="AZ398" s="208"/>
      <c r="BA398" s="209"/>
      <c r="BB398" s="208"/>
      <c r="BC398" s="208"/>
      <c r="BD398" s="208"/>
      <c r="BE398" s="208"/>
      <c r="BF398" s="208"/>
      <c r="BG398" s="208"/>
      <c r="BH398" s="208"/>
      <c r="BI398" s="209"/>
      <c r="BJ398" s="208"/>
      <c r="BK398" s="208"/>
      <c r="BL398" s="208"/>
      <c r="BM398" s="208"/>
      <c r="BN398" s="208"/>
      <c r="BO398" s="208"/>
      <c r="BP398" s="208"/>
      <c r="BQ398" s="208"/>
      <c r="BR398" s="208"/>
      <c r="BS398" s="208"/>
      <c r="BT398" s="208"/>
      <c r="BU398" s="208"/>
      <c r="BV398" s="208"/>
      <c r="BW398" s="209"/>
      <c r="BX398" s="209"/>
      <c r="BY398" s="209"/>
      <c r="BZ398" s="209"/>
      <c r="CA398" s="209"/>
      <c r="CB398" s="209"/>
      <c r="CC398" s="209"/>
      <c r="CD398" s="209"/>
      <c r="CE398" s="209"/>
      <c r="CF398" s="209"/>
      <c r="CG398" s="209"/>
      <c r="CH398" s="209"/>
      <c r="CI398" s="209"/>
      <c r="CJ398" s="209"/>
      <c r="CK398" s="209"/>
      <c r="CL398" s="209"/>
      <c r="CM398" s="209"/>
      <c r="CN398" s="209"/>
      <c r="CO398" s="209"/>
      <c r="CP398" s="209"/>
      <c r="CQ398" s="209"/>
      <c r="CR398" s="209"/>
      <c r="CS398" s="209"/>
      <c r="CT398" s="209"/>
      <c r="CU398" s="209"/>
      <c r="CV398" s="209"/>
    </row>
    <row r="399" spans="1:100" s="105" customForma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41"/>
      <c r="M399" s="251"/>
      <c r="N399" s="251"/>
      <c r="O399" s="251"/>
      <c r="P399" s="251"/>
      <c r="Q399" s="253"/>
      <c r="R399" s="251"/>
      <c r="S399" s="251"/>
      <c r="T399" s="251"/>
      <c r="U399" s="251"/>
      <c r="V399" s="251"/>
      <c r="W399" s="251"/>
      <c r="X399" s="251"/>
      <c r="Y399" s="251"/>
      <c r="Z399" s="208"/>
      <c r="AA399" s="208"/>
      <c r="AB399" s="208"/>
      <c r="AC399" s="208"/>
      <c r="AD399" s="208"/>
      <c r="AE399" s="208"/>
      <c r="AF399" s="208"/>
      <c r="AG399" s="209"/>
      <c r="AH399" s="208"/>
      <c r="AI399" s="208"/>
      <c r="AJ399" s="208"/>
      <c r="AK399" s="208"/>
      <c r="AL399" s="209"/>
      <c r="AM399" s="208"/>
      <c r="AN399" s="208"/>
      <c r="AO399" s="208"/>
      <c r="AP399" s="208"/>
      <c r="AQ399" s="208"/>
      <c r="AR399" s="208"/>
      <c r="AS399" s="209"/>
      <c r="AT399" s="208"/>
      <c r="AU399" s="208"/>
      <c r="AV399" s="208"/>
      <c r="AW399" s="208"/>
      <c r="AX399" s="208"/>
      <c r="AY399" s="208"/>
      <c r="AZ399" s="208"/>
      <c r="BA399" s="209"/>
      <c r="BB399" s="208"/>
      <c r="BC399" s="208"/>
      <c r="BD399" s="208"/>
      <c r="BE399" s="208"/>
      <c r="BF399" s="208"/>
      <c r="BG399" s="208"/>
      <c r="BH399" s="208"/>
      <c r="BI399" s="209"/>
      <c r="BJ399" s="208"/>
      <c r="BK399" s="208"/>
      <c r="BL399" s="208"/>
      <c r="BM399" s="208"/>
      <c r="BN399" s="208"/>
      <c r="BO399" s="208"/>
      <c r="BP399" s="208"/>
      <c r="BQ399" s="208"/>
      <c r="BR399" s="208"/>
      <c r="BS399" s="208"/>
      <c r="BT399" s="208"/>
      <c r="BU399" s="208"/>
      <c r="BV399" s="208"/>
      <c r="BW399" s="209"/>
      <c r="BX399" s="209"/>
      <c r="BY399" s="209"/>
      <c r="BZ399" s="209"/>
      <c r="CA399" s="209"/>
      <c r="CB399" s="209"/>
      <c r="CC399" s="209"/>
      <c r="CD399" s="209"/>
      <c r="CE399" s="209"/>
      <c r="CF399" s="209"/>
      <c r="CG399" s="209"/>
      <c r="CH399" s="209"/>
      <c r="CI399" s="209"/>
      <c r="CJ399" s="209"/>
      <c r="CK399" s="209"/>
      <c r="CL399" s="209"/>
      <c r="CM399" s="209"/>
      <c r="CN399" s="209"/>
      <c r="CO399" s="209"/>
      <c r="CP399" s="209"/>
      <c r="CQ399" s="209"/>
      <c r="CR399" s="209"/>
      <c r="CS399" s="209"/>
      <c r="CT399" s="209"/>
      <c r="CU399" s="209"/>
      <c r="CV399" s="209"/>
    </row>
    <row r="400" spans="1:100" s="105" customForma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41"/>
      <c r="M400" s="251"/>
      <c r="N400" s="251"/>
      <c r="O400" s="251"/>
      <c r="P400" s="251"/>
      <c r="Q400" s="253"/>
      <c r="R400" s="251"/>
      <c r="S400" s="251"/>
      <c r="T400" s="251"/>
      <c r="U400" s="251"/>
      <c r="V400" s="251"/>
      <c r="W400" s="251"/>
      <c r="X400" s="251"/>
      <c r="Y400" s="251"/>
      <c r="Z400" s="208"/>
      <c r="AA400" s="208"/>
      <c r="AB400" s="208"/>
      <c r="AC400" s="208"/>
      <c r="AD400" s="208"/>
      <c r="AE400" s="208"/>
      <c r="AF400" s="208"/>
      <c r="AG400" s="209"/>
      <c r="AH400" s="208"/>
      <c r="AI400" s="208"/>
      <c r="AJ400" s="208"/>
      <c r="AK400" s="208"/>
      <c r="AL400" s="209"/>
      <c r="AM400" s="208"/>
      <c r="AN400" s="208"/>
      <c r="AO400" s="208"/>
      <c r="AP400" s="208"/>
      <c r="AQ400" s="208"/>
      <c r="AR400" s="208"/>
      <c r="AS400" s="209"/>
      <c r="AT400" s="208"/>
      <c r="AU400" s="208"/>
      <c r="AV400" s="208"/>
      <c r="AW400" s="208"/>
      <c r="AX400" s="208"/>
      <c r="AY400" s="208"/>
      <c r="AZ400" s="208"/>
      <c r="BA400" s="209"/>
      <c r="BB400" s="208"/>
      <c r="BC400" s="208"/>
      <c r="BD400" s="208"/>
      <c r="BE400" s="208"/>
      <c r="BF400" s="208"/>
      <c r="BG400" s="208"/>
      <c r="BH400" s="208"/>
      <c r="BI400" s="209"/>
      <c r="BJ400" s="208"/>
      <c r="BK400" s="208"/>
      <c r="BL400" s="208"/>
      <c r="BM400" s="208"/>
      <c r="BN400" s="208"/>
      <c r="BO400" s="208"/>
      <c r="BP400" s="208"/>
      <c r="BQ400" s="208"/>
      <c r="BR400" s="208"/>
      <c r="BS400" s="208"/>
      <c r="BT400" s="208"/>
      <c r="BU400" s="208"/>
      <c r="BV400" s="208"/>
      <c r="BW400" s="209"/>
      <c r="BX400" s="209"/>
      <c r="BY400" s="209"/>
      <c r="BZ400" s="209"/>
      <c r="CA400" s="209"/>
      <c r="CB400" s="209"/>
      <c r="CC400" s="209"/>
      <c r="CD400" s="209"/>
      <c r="CE400" s="209"/>
      <c r="CF400" s="209"/>
      <c r="CG400" s="209"/>
      <c r="CH400" s="209"/>
      <c r="CI400" s="209"/>
      <c r="CJ400" s="209"/>
      <c r="CK400" s="209"/>
      <c r="CL400" s="209"/>
      <c r="CM400" s="209"/>
      <c r="CN400" s="209"/>
      <c r="CO400" s="209"/>
      <c r="CP400" s="209"/>
      <c r="CQ400" s="209"/>
      <c r="CR400" s="209"/>
      <c r="CS400" s="209"/>
      <c r="CT400" s="209"/>
      <c r="CU400" s="209"/>
      <c r="CV400" s="209"/>
    </row>
    <row r="401" spans="1:100" s="105" customForma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41"/>
      <c r="M401" s="251"/>
      <c r="N401" s="251"/>
      <c r="O401" s="251"/>
      <c r="P401" s="251"/>
      <c r="Q401" s="253"/>
      <c r="R401" s="251"/>
      <c r="S401" s="251"/>
      <c r="T401" s="251"/>
      <c r="U401" s="251"/>
      <c r="V401" s="251"/>
      <c r="W401" s="251"/>
      <c r="X401" s="251"/>
      <c r="Y401" s="251"/>
      <c r="Z401" s="208"/>
      <c r="AA401" s="208"/>
      <c r="AB401" s="208"/>
      <c r="AC401" s="208"/>
      <c r="AD401" s="208"/>
      <c r="AE401" s="208"/>
      <c r="AF401" s="208"/>
      <c r="AG401" s="209"/>
      <c r="AH401" s="208"/>
      <c r="AI401" s="208"/>
      <c r="AJ401" s="208"/>
      <c r="AK401" s="208"/>
      <c r="AL401" s="209"/>
      <c r="AM401" s="208"/>
      <c r="AN401" s="208"/>
      <c r="AO401" s="208"/>
      <c r="AP401" s="208"/>
      <c r="AQ401" s="208"/>
      <c r="AR401" s="208"/>
      <c r="AS401" s="209"/>
      <c r="AT401" s="208"/>
      <c r="AU401" s="208"/>
      <c r="AV401" s="208"/>
      <c r="AW401" s="208"/>
      <c r="AX401" s="208"/>
      <c r="AY401" s="208"/>
      <c r="AZ401" s="208"/>
      <c r="BA401" s="209"/>
      <c r="BB401" s="208"/>
      <c r="BC401" s="208"/>
      <c r="BD401" s="208"/>
      <c r="BE401" s="208"/>
      <c r="BF401" s="208"/>
      <c r="BG401" s="208"/>
      <c r="BH401" s="208"/>
      <c r="BI401" s="209"/>
      <c r="BJ401" s="208"/>
      <c r="BK401" s="208"/>
      <c r="BL401" s="208"/>
      <c r="BM401" s="208"/>
      <c r="BN401" s="208"/>
      <c r="BO401" s="208"/>
      <c r="BP401" s="208"/>
      <c r="BQ401" s="208"/>
      <c r="BR401" s="208"/>
      <c r="BS401" s="208"/>
      <c r="BT401" s="208"/>
      <c r="BU401" s="208"/>
      <c r="BV401" s="208"/>
      <c r="BW401" s="209"/>
      <c r="BX401" s="209"/>
      <c r="BY401" s="209"/>
      <c r="BZ401" s="209"/>
      <c r="CA401" s="209"/>
      <c r="CB401" s="209"/>
      <c r="CC401" s="209"/>
      <c r="CD401" s="209"/>
      <c r="CE401" s="209"/>
      <c r="CF401" s="209"/>
      <c r="CG401" s="209"/>
      <c r="CH401" s="209"/>
      <c r="CI401" s="209"/>
      <c r="CJ401" s="209"/>
      <c r="CK401" s="209"/>
      <c r="CL401" s="209"/>
      <c r="CM401" s="209"/>
      <c r="CN401" s="209"/>
      <c r="CO401" s="209"/>
      <c r="CP401" s="209"/>
      <c r="CQ401" s="209"/>
      <c r="CR401" s="209"/>
      <c r="CS401" s="209"/>
      <c r="CT401" s="209"/>
      <c r="CU401" s="209"/>
      <c r="CV401" s="209"/>
    </row>
    <row r="402" spans="1:100" s="105" customForma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41"/>
      <c r="M402" s="251"/>
      <c r="N402" s="251"/>
      <c r="O402" s="251"/>
      <c r="P402" s="251"/>
      <c r="Q402" s="253"/>
      <c r="R402" s="251"/>
      <c r="S402" s="251"/>
      <c r="T402" s="251"/>
      <c r="U402" s="251"/>
      <c r="V402" s="251"/>
      <c r="W402" s="251"/>
      <c r="X402" s="251"/>
      <c r="Y402" s="251"/>
      <c r="Z402" s="208"/>
      <c r="AA402" s="208"/>
      <c r="AB402" s="208"/>
      <c r="AC402" s="208"/>
      <c r="AD402" s="208"/>
      <c r="AE402" s="208"/>
      <c r="AF402" s="208"/>
      <c r="AG402" s="209"/>
      <c r="AH402" s="208"/>
      <c r="AI402" s="208"/>
      <c r="AJ402" s="208"/>
      <c r="AK402" s="208"/>
      <c r="AL402" s="209"/>
      <c r="AM402" s="208"/>
      <c r="AN402" s="208"/>
      <c r="AO402" s="208"/>
      <c r="AP402" s="208"/>
      <c r="AQ402" s="208"/>
      <c r="AR402" s="208"/>
      <c r="AS402" s="209"/>
      <c r="AT402" s="208"/>
      <c r="AU402" s="208"/>
      <c r="AV402" s="208"/>
      <c r="AW402" s="208"/>
      <c r="AX402" s="208"/>
      <c r="AY402" s="208"/>
      <c r="AZ402" s="208"/>
      <c r="BA402" s="209"/>
      <c r="BB402" s="208"/>
      <c r="BC402" s="208"/>
      <c r="BD402" s="208"/>
      <c r="BE402" s="208"/>
      <c r="BF402" s="208"/>
      <c r="BG402" s="208"/>
      <c r="BH402" s="208"/>
      <c r="BI402" s="209"/>
      <c r="BJ402" s="208"/>
      <c r="BK402" s="208"/>
      <c r="BL402" s="208"/>
      <c r="BM402" s="208"/>
      <c r="BN402" s="208"/>
      <c r="BO402" s="208"/>
      <c r="BP402" s="208"/>
      <c r="BQ402" s="208"/>
      <c r="BR402" s="208"/>
      <c r="BS402" s="208"/>
      <c r="BT402" s="208"/>
      <c r="BU402" s="208"/>
      <c r="BV402" s="208"/>
      <c r="BW402" s="209"/>
      <c r="BX402" s="209"/>
      <c r="BY402" s="209"/>
      <c r="BZ402" s="209"/>
      <c r="CA402" s="209"/>
      <c r="CB402" s="209"/>
      <c r="CC402" s="209"/>
      <c r="CD402" s="209"/>
      <c r="CE402" s="209"/>
      <c r="CF402" s="209"/>
      <c r="CG402" s="209"/>
      <c r="CH402" s="209"/>
      <c r="CI402" s="209"/>
      <c r="CJ402" s="209"/>
      <c r="CK402" s="209"/>
      <c r="CL402" s="209"/>
      <c r="CM402" s="209"/>
      <c r="CN402" s="209"/>
      <c r="CO402" s="209"/>
      <c r="CP402" s="209"/>
      <c r="CQ402" s="209"/>
      <c r="CR402" s="209"/>
      <c r="CS402" s="209"/>
      <c r="CT402" s="209"/>
      <c r="CU402" s="209"/>
      <c r="CV402" s="209"/>
    </row>
    <row r="403" spans="1:100" s="105" customForma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41"/>
      <c r="M403" s="251"/>
      <c r="N403" s="251"/>
      <c r="O403" s="251"/>
      <c r="P403" s="251"/>
      <c r="Q403" s="253"/>
      <c r="R403" s="251"/>
      <c r="S403" s="251"/>
      <c r="T403" s="251"/>
      <c r="U403" s="251"/>
      <c r="V403" s="251"/>
      <c r="W403" s="251"/>
      <c r="X403" s="251"/>
      <c r="Y403" s="251"/>
      <c r="Z403" s="208"/>
      <c r="AA403" s="208"/>
      <c r="AB403" s="208"/>
      <c r="AC403" s="208"/>
      <c r="AD403" s="208"/>
      <c r="AE403" s="208"/>
      <c r="AF403" s="208"/>
      <c r="AG403" s="209"/>
      <c r="AH403" s="208"/>
      <c r="AI403" s="208"/>
      <c r="AJ403" s="208"/>
      <c r="AK403" s="208"/>
      <c r="AL403" s="209"/>
      <c r="AM403" s="208"/>
      <c r="AN403" s="208"/>
      <c r="AO403" s="208"/>
      <c r="AP403" s="208"/>
      <c r="AQ403" s="208"/>
      <c r="AR403" s="208"/>
      <c r="AS403" s="209"/>
      <c r="AT403" s="208"/>
      <c r="AU403" s="208"/>
      <c r="AV403" s="208"/>
      <c r="AW403" s="208"/>
      <c r="AX403" s="208"/>
      <c r="AY403" s="208"/>
      <c r="AZ403" s="208"/>
      <c r="BA403" s="209"/>
      <c r="BB403" s="208"/>
      <c r="BC403" s="208"/>
      <c r="BD403" s="208"/>
      <c r="BE403" s="208"/>
      <c r="BF403" s="208"/>
      <c r="BG403" s="208"/>
      <c r="BH403" s="208"/>
      <c r="BI403" s="209"/>
      <c r="BJ403" s="208"/>
      <c r="BK403" s="208"/>
      <c r="BL403" s="208"/>
      <c r="BM403" s="208"/>
      <c r="BN403" s="208"/>
      <c r="BO403" s="208"/>
      <c r="BP403" s="208"/>
      <c r="BQ403" s="208"/>
      <c r="BR403" s="208"/>
      <c r="BS403" s="208"/>
      <c r="BT403" s="208"/>
      <c r="BU403" s="208"/>
      <c r="BV403" s="208"/>
      <c r="BW403" s="209"/>
      <c r="BX403" s="209"/>
      <c r="BY403" s="209"/>
      <c r="BZ403" s="209"/>
      <c r="CA403" s="209"/>
      <c r="CB403" s="209"/>
      <c r="CC403" s="209"/>
      <c r="CD403" s="209"/>
      <c r="CE403" s="209"/>
      <c r="CF403" s="209"/>
      <c r="CG403" s="209"/>
      <c r="CH403" s="209"/>
      <c r="CI403" s="209"/>
      <c r="CJ403" s="209"/>
      <c r="CK403" s="209"/>
      <c r="CL403" s="209"/>
      <c r="CM403" s="209"/>
      <c r="CN403" s="209"/>
      <c r="CO403" s="209"/>
      <c r="CP403" s="209"/>
      <c r="CQ403" s="209"/>
      <c r="CR403" s="209"/>
      <c r="CS403" s="209"/>
      <c r="CT403" s="209"/>
      <c r="CU403" s="209"/>
      <c r="CV403" s="209"/>
    </row>
    <row r="404" spans="1:100" s="105" customForma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41"/>
      <c r="M404" s="251"/>
      <c r="N404" s="251"/>
      <c r="O404" s="251"/>
      <c r="P404" s="251"/>
      <c r="Q404" s="253"/>
      <c r="R404" s="251"/>
      <c r="S404" s="251"/>
      <c r="T404" s="251"/>
      <c r="U404" s="251"/>
      <c r="V404" s="251"/>
      <c r="W404" s="251"/>
      <c r="X404" s="251"/>
      <c r="Y404" s="251"/>
      <c r="Z404" s="208"/>
      <c r="AA404" s="208"/>
      <c r="AB404" s="208"/>
      <c r="AC404" s="208"/>
      <c r="AD404" s="208"/>
      <c r="AE404" s="208"/>
      <c r="AF404" s="208"/>
      <c r="AG404" s="209"/>
      <c r="AH404" s="208"/>
      <c r="AI404" s="208"/>
      <c r="AJ404" s="208"/>
      <c r="AK404" s="208"/>
      <c r="AL404" s="209"/>
      <c r="AM404" s="208"/>
      <c r="AN404" s="208"/>
      <c r="AO404" s="208"/>
      <c r="AP404" s="208"/>
      <c r="AQ404" s="208"/>
      <c r="AR404" s="208"/>
      <c r="AS404" s="209"/>
      <c r="AT404" s="208"/>
      <c r="AU404" s="208"/>
      <c r="AV404" s="208"/>
      <c r="AW404" s="208"/>
      <c r="AX404" s="208"/>
      <c r="AY404" s="208"/>
      <c r="AZ404" s="208"/>
      <c r="BA404" s="209"/>
      <c r="BB404" s="208"/>
      <c r="BC404" s="208"/>
      <c r="BD404" s="208"/>
      <c r="BE404" s="208"/>
      <c r="BF404" s="208"/>
      <c r="BG404" s="208"/>
      <c r="BH404" s="208"/>
      <c r="BI404" s="209"/>
      <c r="BJ404" s="208"/>
      <c r="BK404" s="208"/>
      <c r="BL404" s="208"/>
      <c r="BM404" s="208"/>
      <c r="BN404" s="208"/>
      <c r="BO404" s="208"/>
      <c r="BP404" s="208"/>
      <c r="BQ404" s="208"/>
      <c r="BR404" s="208"/>
      <c r="BS404" s="208"/>
      <c r="BT404" s="208"/>
      <c r="BU404" s="208"/>
      <c r="BV404" s="208"/>
      <c r="BW404" s="209"/>
      <c r="BX404" s="209"/>
      <c r="BY404" s="209"/>
      <c r="BZ404" s="209"/>
      <c r="CA404" s="209"/>
      <c r="CB404" s="209"/>
      <c r="CC404" s="209"/>
      <c r="CD404" s="209"/>
      <c r="CE404" s="209"/>
      <c r="CF404" s="209"/>
      <c r="CG404" s="209"/>
      <c r="CH404" s="209"/>
      <c r="CI404" s="209"/>
      <c r="CJ404" s="209"/>
      <c r="CK404" s="209"/>
      <c r="CL404" s="209"/>
      <c r="CM404" s="209"/>
      <c r="CN404" s="209"/>
      <c r="CO404" s="209"/>
      <c r="CP404" s="209"/>
      <c r="CQ404" s="209"/>
      <c r="CR404" s="209"/>
      <c r="CS404" s="209"/>
      <c r="CT404" s="209"/>
      <c r="CU404" s="209"/>
      <c r="CV404" s="209"/>
    </row>
    <row r="405" spans="1:100" s="105" customForma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41"/>
      <c r="M405" s="251"/>
      <c r="N405" s="251"/>
      <c r="O405" s="251"/>
      <c r="P405" s="251"/>
      <c r="Q405" s="253"/>
      <c r="R405" s="251"/>
      <c r="S405" s="251"/>
      <c r="T405" s="251"/>
      <c r="U405" s="251"/>
      <c r="V405" s="251"/>
      <c r="W405" s="251"/>
      <c r="X405" s="251"/>
      <c r="Y405" s="251"/>
      <c r="Z405" s="208"/>
      <c r="AA405" s="208"/>
      <c r="AB405" s="208"/>
      <c r="AC405" s="208"/>
      <c r="AD405" s="208"/>
      <c r="AE405" s="208"/>
      <c r="AF405" s="208"/>
      <c r="AG405" s="209"/>
      <c r="AH405" s="208"/>
      <c r="AI405" s="208"/>
      <c r="AJ405" s="208"/>
      <c r="AK405" s="208"/>
      <c r="AL405" s="209"/>
      <c r="AM405" s="208"/>
      <c r="AN405" s="208"/>
      <c r="AO405" s="208"/>
      <c r="AP405" s="208"/>
      <c r="AQ405" s="208"/>
      <c r="AR405" s="208"/>
      <c r="AS405" s="209"/>
      <c r="AT405" s="208"/>
      <c r="AU405" s="208"/>
      <c r="AV405" s="208"/>
      <c r="AW405" s="208"/>
      <c r="AX405" s="208"/>
      <c r="AY405" s="208"/>
      <c r="AZ405" s="208"/>
      <c r="BA405" s="209"/>
      <c r="BB405" s="208"/>
      <c r="BC405" s="208"/>
      <c r="BD405" s="208"/>
      <c r="BE405" s="208"/>
      <c r="BF405" s="208"/>
      <c r="BG405" s="208"/>
      <c r="BH405" s="208"/>
      <c r="BI405" s="209"/>
      <c r="BJ405" s="208"/>
      <c r="BK405" s="208"/>
      <c r="BL405" s="208"/>
      <c r="BM405" s="208"/>
      <c r="BN405" s="208"/>
      <c r="BO405" s="208"/>
      <c r="BP405" s="208"/>
      <c r="BQ405" s="208"/>
      <c r="BR405" s="208"/>
      <c r="BS405" s="208"/>
      <c r="BT405" s="208"/>
      <c r="BU405" s="208"/>
      <c r="BV405" s="208"/>
      <c r="BW405" s="209"/>
      <c r="BX405" s="209"/>
      <c r="BY405" s="209"/>
      <c r="BZ405" s="209"/>
      <c r="CA405" s="209"/>
      <c r="CB405" s="209"/>
      <c r="CC405" s="209"/>
      <c r="CD405" s="209"/>
      <c r="CE405" s="209"/>
      <c r="CF405" s="209"/>
      <c r="CG405" s="209"/>
      <c r="CH405" s="209"/>
      <c r="CI405" s="209"/>
      <c r="CJ405" s="209"/>
      <c r="CK405" s="209"/>
      <c r="CL405" s="209"/>
      <c r="CM405" s="209"/>
      <c r="CN405" s="209"/>
      <c r="CO405" s="209"/>
      <c r="CP405" s="209"/>
      <c r="CQ405" s="209"/>
      <c r="CR405" s="209"/>
      <c r="CS405" s="209"/>
      <c r="CT405" s="209"/>
      <c r="CU405" s="209"/>
      <c r="CV405" s="209"/>
    </row>
    <row r="406" spans="1:100" s="105" customForma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41"/>
      <c r="M406" s="251"/>
      <c r="N406" s="251"/>
      <c r="O406" s="251"/>
      <c r="P406" s="251"/>
      <c r="Q406" s="253"/>
      <c r="R406" s="251"/>
      <c r="S406" s="251"/>
      <c r="T406" s="251"/>
      <c r="U406" s="251"/>
      <c r="V406" s="251"/>
      <c r="W406" s="251"/>
      <c r="X406" s="251"/>
      <c r="Y406" s="251"/>
      <c r="Z406" s="208"/>
      <c r="AA406" s="208"/>
      <c r="AB406" s="208"/>
      <c r="AC406" s="208"/>
      <c r="AD406" s="208"/>
      <c r="AE406" s="208"/>
      <c r="AF406" s="208"/>
      <c r="AG406" s="209"/>
      <c r="AH406" s="208"/>
      <c r="AI406" s="208"/>
      <c r="AJ406" s="208"/>
      <c r="AK406" s="208"/>
      <c r="AL406" s="209"/>
      <c r="AM406" s="208"/>
      <c r="AN406" s="208"/>
      <c r="AO406" s="208"/>
      <c r="AP406" s="208"/>
      <c r="AQ406" s="208"/>
      <c r="AR406" s="208"/>
      <c r="AS406" s="209"/>
      <c r="AT406" s="208"/>
      <c r="AU406" s="208"/>
      <c r="AV406" s="208"/>
      <c r="AW406" s="208"/>
      <c r="AX406" s="208"/>
      <c r="AY406" s="208"/>
      <c r="AZ406" s="208"/>
      <c r="BA406" s="209"/>
      <c r="BB406" s="208"/>
      <c r="BC406" s="208"/>
      <c r="BD406" s="208"/>
      <c r="BE406" s="208"/>
      <c r="BF406" s="208"/>
      <c r="BG406" s="208"/>
      <c r="BH406" s="208"/>
      <c r="BI406" s="209"/>
      <c r="BJ406" s="208"/>
      <c r="BK406" s="208"/>
      <c r="BL406" s="208"/>
      <c r="BM406" s="208"/>
      <c r="BN406" s="208"/>
      <c r="BO406" s="208"/>
      <c r="BP406" s="208"/>
      <c r="BQ406" s="208"/>
      <c r="BR406" s="208"/>
      <c r="BS406" s="208"/>
      <c r="BT406" s="208"/>
      <c r="BU406" s="208"/>
      <c r="BV406" s="208"/>
      <c r="BW406" s="209"/>
      <c r="BX406" s="209"/>
      <c r="BY406" s="209"/>
      <c r="BZ406" s="209"/>
      <c r="CA406" s="209"/>
      <c r="CB406" s="209"/>
      <c r="CC406" s="209"/>
      <c r="CD406" s="209"/>
      <c r="CE406" s="209"/>
      <c r="CF406" s="209"/>
      <c r="CG406" s="209"/>
      <c r="CH406" s="209"/>
      <c r="CI406" s="209"/>
      <c r="CJ406" s="209"/>
      <c r="CK406" s="209"/>
      <c r="CL406" s="209"/>
      <c r="CM406" s="209"/>
      <c r="CN406" s="209"/>
      <c r="CO406" s="209"/>
      <c r="CP406" s="209"/>
      <c r="CQ406" s="209"/>
      <c r="CR406" s="209"/>
      <c r="CS406" s="209"/>
      <c r="CT406" s="209"/>
      <c r="CU406" s="209"/>
      <c r="CV406" s="209"/>
    </row>
    <row r="407" spans="1:100" s="105" customForma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41"/>
      <c r="M407" s="251"/>
      <c r="N407" s="251"/>
      <c r="O407" s="251"/>
      <c r="P407" s="251"/>
      <c r="Q407" s="253"/>
      <c r="R407" s="251"/>
      <c r="S407" s="251"/>
      <c r="T407" s="251"/>
      <c r="U407" s="251"/>
      <c r="V407" s="251"/>
      <c r="W407" s="251"/>
      <c r="X407" s="251"/>
      <c r="Y407" s="251"/>
      <c r="Z407" s="208"/>
      <c r="AA407" s="208"/>
      <c r="AB407" s="208"/>
      <c r="AC407" s="208"/>
      <c r="AD407" s="208"/>
      <c r="AE407" s="208"/>
      <c r="AF407" s="208"/>
      <c r="AG407" s="209"/>
      <c r="AH407" s="208"/>
      <c r="AI407" s="208"/>
      <c r="AJ407" s="208"/>
      <c r="AK407" s="208"/>
      <c r="AL407" s="209"/>
      <c r="AM407" s="208"/>
      <c r="AN407" s="208"/>
      <c r="AO407" s="208"/>
      <c r="AP407" s="208"/>
      <c r="AQ407" s="208"/>
      <c r="AR407" s="208"/>
      <c r="AS407" s="209"/>
      <c r="AT407" s="208"/>
      <c r="AU407" s="208"/>
      <c r="AV407" s="208"/>
      <c r="AW407" s="208"/>
      <c r="AX407" s="208"/>
      <c r="AY407" s="208"/>
      <c r="AZ407" s="208"/>
      <c r="BA407" s="209"/>
      <c r="BB407" s="208"/>
      <c r="BC407" s="208"/>
      <c r="BD407" s="208"/>
      <c r="BE407" s="208"/>
      <c r="BF407" s="208"/>
      <c r="BG407" s="208"/>
      <c r="BH407" s="208"/>
      <c r="BI407" s="209"/>
      <c r="BJ407" s="208"/>
      <c r="BK407" s="208"/>
      <c r="BL407" s="208"/>
      <c r="BM407" s="208"/>
      <c r="BN407" s="208"/>
      <c r="BO407" s="208"/>
      <c r="BP407" s="208"/>
      <c r="BQ407" s="208"/>
      <c r="BR407" s="208"/>
      <c r="BS407" s="208"/>
      <c r="BT407" s="208"/>
      <c r="BU407" s="208"/>
      <c r="BV407" s="208"/>
      <c r="BW407" s="209"/>
      <c r="BX407" s="209"/>
      <c r="BY407" s="209"/>
      <c r="BZ407" s="209"/>
      <c r="CA407" s="209"/>
      <c r="CB407" s="209"/>
      <c r="CC407" s="209"/>
      <c r="CD407" s="209"/>
      <c r="CE407" s="209"/>
      <c r="CF407" s="209"/>
      <c r="CG407" s="209"/>
      <c r="CH407" s="209"/>
      <c r="CI407" s="209"/>
      <c r="CJ407" s="209"/>
      <c r="CK407" s="209"/>
      <c r="CL407" s="209"/>
      <c r="CM407" s="209"/>
      <c r="CN407" s="209"/>
      <c r="CO407" s="209"/>
      <c r="CP407" s="209"/>
      <c r="CQ407" s="209"/>
      <c r="CR407" s="209"/>
      <c r="CS407" s="209"/>
      <c r="CT407" s="209"/>
      <c r="CU407" s="209"/>
      <c r="CV407" s="209"/>
    </row>
    <row r="408" spans="1:100" s="105" customForma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41"/>
      <c r="M408" s="251"/>
      <c r="N408" s="251"/>
      <c r="O408" s="251"/>
      <c r="P408" s="251"/>
      <c r="Q408" s="253"/>
      <c r="R408" s="251"/>
      <c r="S408" s="251"/>
      <c r="T408" s="251"/>
      <c r="U408" s="251"/>
      <c r="V408" s="251"/>
      <c r="W408" s="251"/>
      <c r="X408" s="251"/>
      <c r="Y408" s="251"/>
      <c r="Z408" s="208"/>
      <c r="AA408" s="208"/>
      <c r="AB408" s="208"/>
      <c r="AC408" s="208"/>
      <c r="AD408" s="208"/>
      <c r="AE408" s="208"/>
      <c r="AF408" s="208"/>
      <c r="AG408" s="209"/>
      <c r="AH408" s="208"/>
      <c r="AI408" s="208"/>
      <c r="AJ408" s="208"/>
      <c r="AK408" s="208"/>
      <c r="AL408" s="209"/>
      <c r="AM408" s="208"/>
      <c r="AN408" s="208"/>
      <c r="AO408" s="208"/>
      <c r="AP408" s="208"/>
      <c r="AQ408" s="208"/>
      <c r="AR408" s="208"/>
      <c r="AS408" s="209"/>
      <c r="AT408" s="208"/>
      <c r="AU408" s="208"/>
      <c r="AV408" s="208"/>
      <c r="AW408" s="208"/>
      <c r="AX408" s="208"/>
      <c r="AY408" s="208"/>
      <c r="AZ408" s="208"/>
      <c r="BA408" s="209"/>
      <c r="BB408" s="208"/>
      <c r="BC408" s="208"/>
      <c r="BD408" s="208"/>
      <c r="BE408" s="208"/>
      <c r="BF408" s="208"/>
      <c r="BG408" s="208"/>
      <c r="BH408" s="208"/>
      <c r="BI408" s="209"/>
      <c r="BJ408" s="208"/>
      <c r="BK408" s="208"/>
      <c r="BL408" s="208"/>
      <c r="BM408" s="208"/>
      <c r="BN408" s="208"/>
      <c r="BO408" s="208"/>
      <c r="BP408" s="208"/>
      <c r="BQ408" s="208"/>
      <c r="BR408" s="208"/>
      <c r="BS408" s="208"/>
      <c r="BT408" s="208"/>
      <c r="BU408" s="208"/>
      <c r="BV408" s="208"/>
      <c r="BW408" s="209"/>
      <c r="BX408" s="209"/>
      <c r="BY408" s="209"/>
      <c r="BZ408" s="209"/>
      <c r="CA408" s="209"/>
      <c r="CB408" s="209"/>
      <c r="CC408" s="209"/>
      <c r="CD408" s="209"/>
      <c r="CE408" s="209"/>
      <c r="CF408" s="209"/>
      <c r="CG408" s="209"/>
      <c r="CH408" s="209"/>
      <c r="CI408" s="209"/>
      <c r="CJ408" s="209"/>
      <c r="CK408" s="209"/>
      <c r="CL408" s="209"/>
      <c r="CM408" s="209"/>
      <c r="CN408" s="209"/>
      <c r="CO408" s="209"/>
      <c r="CP408" s="209"/>
      <c r="CQ408" s="209"/>
      <c r="CR408" s="209"/>
      <c r="CS408" s="209"/>
      <c r="CT408" s="209"/>
      <c r="CU408" s="209"/>
      <c r="CV408" s="209"/>
    </row>
    <row r="409" spans="1:100" s="105" customForma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41"/>
      <c r="M409" s="251"/>
      <c r="N409" s="251"/>
      <c r="O409" s="251"/>
      <c r="P409" s="251"/>
      <c r="Q409" s="253"/>
      <c r="R409" s="251"/>
      <c r="S409" s="251"/>
      <c r="T409" s="251"/>
      <c r="U409" s="251"/>
      <c r="V409" s="251"/>
      <c r="W409" s="251"/>
      <c r="X409" s="251"/>
      <c r="Y409" s="251"/>
      <c r="Z409" s="208"/>
      <c r="AA409" s="208"/>
      <c r="AB409" s="208"/>
      <c r="AC409" s="208"/>
      <c r="AD409" s="208"/>
      <c r="AE409" s="208"/>
      <c r="AF409" s="208"/>
      <c r="AG409" s="209"/>
      <c r="AH409" s="208"/>
      <c r="AI409" s="208"/>
      <c r="AJ409" s="208"/>
      <c r="AK409" s="208"/>
      <c r="AL409" s="209"/>
      <c r="AM409" s="208"/>
      <c r="AN409" s="208"/>
      <c r="AO409" s="208"/>
      <c r="AP409" s="208"/>
      <c r="AQ409" s="208"/>
      <c r="AR409" s="208"/>
      <c r="AS409" s="209"/>
      <c r="AT409" s="208"/>
      <c r="AU409" s="208"/>
      <c r="AV409" s="208"/>
      <c r="AW409" s="208"/>
      <c r="AX409" s="208"/>
      <c r="AY409" s="208"/>
      <c r="AZ409" s="208"/>
      <c r="BA409" s="209"/>
      <c r="BB409" s="208"/>
      <c r="BC409" s="208"/>
      <c r="BD409" s="208"/>
      <c r="BE409" s="208"/>
      <c r="BF409" s="208"/>
      <c r="BG409" s="208"/>
      <c r="BH409" s="208"/>
      <c r="BI409" s="209"/>
      <c r="BJ409" s="208"/>
      <c r="BK409" s="208"/>
      <c r="BL409" s="208"/>
      <c r="BM409" s="208"/>
      <c r="BN409" s="208"/>
      <c r="BO409" s="208"/>
      <c r="BP409" s="208"/>
      <c r="BQ409" s="208"/>
      <c r="BR409" s="208"/>
      <c r="BS409" s="208"/>
      <c r="BT409" s="208"/>
      <c r="BU409" s="208"/>
      <c r="BV409" s="208"/>
      <c r="BW409" s="209"/>
      <c r="BX409" s="209"/>
      <c r="BY409" s="209"/>
      <c r="BZ409" s="209"/>
      <c r="CA409" s="209"/>
      <c r="CB409" s="209"/>
      <c r="CC409" s="209"/>
      <c r="CD409" s="209"/>
      <c r="CE409" s="209"/>
      <c r="CF409" s="209"/>
      <c r="CG409" s="209"/>
      <c r="CH409" s="209"/>
      <c r="CI409" s="209"/>
      <c r="CJ409" s="209"/>
      <c r="CK409" s="209"/>
      <c r="CL409" s="209"/>
      <c r="CM409" s="209"/>
      <c r="CN409" s="209"/>
      <c r="CO409" s="209"/>
      <c r="CP409" s="209"/>
      <c r="CQ409" s="209"/>
      <c r="CR409" s="209"/>
      <c r="CS409" s="209"/>
      <c r="CT409" s="209"/>
      <c r="CU409" s="209"/>
      <c r="CV409" s="209"/>
    </row>
    <row r="410" spans="1:100" s="105" customForma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41"/>
      <c r="M410" s="251"/>
      <c r="N410" s="251"/>
      <c r="O410" s="251"/>
      <c r="P410" s="251"/>
      <c r="Q410" s="253"/>
      <c r="R410" s="251"/>
      <c r="S410" s="251"/>
      <c r="T410" s="251"/>
      <c r="U410" s="251"/>
      <c r="V410" s="251"/>
      <c r="W410" s="251"/>
      <c r="X410" s="251"/>
      <c r="Y410" s="251"/>
      <c r="Z410" s="208"/>
      <c r="AA410" s="208"/>
      <c r="AB410" s="208"/>
      <c r="AC410" s="208"/>
      <c r="AD410" s="208"/>
      <c r="AE410" s="208"/>
      <c r="AF410" s="208"/>
      <c r="AG410" s="209"/>
      <c r="AH410" s="208"/>
      <c r="AI410" s="208"/>
      <c r="AJ410" s="208"/>
      <c r="AK410" s="208"/>
      <c r="AL410" s="209"/>
      <c r="AM410" s="208"/>
      <c r="AN410" s="208"/>
      <c r="AO410" s="208"/>
      <c r="AP410" s="208"/>
      <c r="AQ410" s="208"/>
      <c r="AR410" s="208"/>
      <c r="AS410" s="209"/>
      <c r="AT410" s="208"/>
      <c r="AU410" s="208"/>
      <c r="AV410" s="208"/>
      <c r="AW410" s="208"/>
      <c r="AX410" s="208"/>
      <c r="AY410" s="208"/>
      <c r="AZ410" s="208"/>
      <c r="BA410" s="209"/>
      <c r="BB410" s="208"/>
      <c r="BC410" s="208"/>
      <c r="BD410" s="208"/>
      <c r="BE410" s="208"/>
      <c r="BF410" s="208"/>
      <c r="BG410" s="208"/>
      <c r="BH410" s="208"/>
      <c r="BI410" s="209"/>
      <c r="BJ410" s="208"/>
      <c r="BK410" s="208"/>
      <c r="BL410" s="208"/>
      <c r="BM410" s="208"/>
      <c r="BN410" s="208"/>
      <c r="BO410" s="208"/>
      <c r="BP410" s="208"/>
      <c r="BQ410" s="208"/>
      <c r="BR410" s="208"/>
      <c r="BS410" s="208"/>
      <c r="BT410" s="208"/>
      <c r="BU410" s="208"/>
      <c r="BV410" s="208"/>
      <c r="BW410" s="209"/>
      <c r="BX410" s="209"/>
      <c r="BY410" s="209"/>
      <c r="BZ410" s="209"/>
      <c r="CA410" s="209"/>
      <c r="CB410" s="209"/>
      <c r="CC410" s="209"/>
      <c r="CD410" s="209"/>
      <c r="CE410" s="209"/>
      <c r="CF410" s="209"/>
      <c r="CG410" s="209"/>
      <c r="CH410" s="209"/>
      <c r="CI410" s="209"/>
      <c r="CJ410" s="209"/>
      <c r="CK410" s="209"/>
      <c r="CL410" s="209"/>
      <c r="CM410" s="209"/>
      <c r="CN410" s="209"/>
      <c r="CO410" s="209"/>
      <c r="CP410" s="209"/>
      <c r="CQ410" s="209"/>
      <c r="CR410" s="209"/>
      <c r="CS410" s="209"/>
      <c r="CT410" s="209"/>
      <c r="CU410" s="209"/>
      <c r="CV410" s="209"/>
    </row>
    <row r="411" spans="1:100" s="105" customForma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41"/>
      <c r="M411" s="251"/>
      <c r="N411" s="251"/>
      <c r="O411" s="251"/>
      <c r="P411" s="251"/>
      <c r="Q411" s="253"/>
      <c r="R411" s="251"/>
      <c r="S411" s="251"/>
      <c r="T411" s="251"/>
      <c r="U411" s="251"/>
      <c r="V411" s="251"/>
      <c r="W411" s="251"/>
      <c r="X411" s="251"/>
      <c r="Y411" s="251"/>
      <c r="Z411" s="208"/>
      <c r="AA411" s="208"/>
      <c r="AB411" s="208"/>
      <c r="AC411" s="208"/>
      <c r="AD411" s="208"/>
      <c r="AE411" s="208"/>
      <c r="AF411" s="208"/>
      <c r="AG411" s="209"/>
      <c r="AH411" s="208"/>
      <c r="AI411" s="208"/>
      <c r="AJ411" s="208"/>
      <c r="AK411" s="208"/>
      <c r="AL411" s="209"/>
      <c r="AM411" s="208"/>
      <c r="AN411" s="208"/>
      <c r="AO411" s="208"/>
      <c r="AP411" s="208"/>
      <c r="AQ411" s="208"/>
      <c r="AR411" s="208"/>
      <c r="AS411" s="209"/>
      <c r="AT411" s="208"/>
      <c r="AU411" s="208"/>
      <c r="AV411" s="208"/>
      <c r="AW411" s="208"/>
      <c r="AX411" s="208"/>
      <c r="AY411" s="208"/>
      <c r="AZ411" s="208"/>
      <c r="BA411" s="209"/>
      <c r="BB411" s="208"/>
      <c r="BC411" s="208"/>
      <c r="BD411" s="208"/>
      <c r="BE411" s="208"/>
      <c r="BF411" s="208"/>
      <c r="BG411" s="208"/>
      <c r="BH411" s="208"/>
      <c r="BI411" s="209"/>
      <c r="BJ411" s="208"/>
      <c r="BK411" s="208"/>
      <c r="BL411" s="208"/>
      <c r="BM411" s="208"/>
      <c r="BN411" s="208"/>
      <c r="BO411" s="208"/>
      <c r="BP411" s="208"/>
      <c r="BQ411" s="208"/>
      <c r="BR411" s="208"/>
      <c r="BS411" s="208"/>
      <c r="BT411" s="208"/>
      <c r="BU411" s="208"/>
      <c r="BV411" s="208"/>
      <c r="BW411" s="209"/>
      <c r="BX411" s="209"/>
      <c r="BY411" s="209"/>
      <c r="BZ411" s="209"/>
      <c r="CA411" s="209"/>
      <c r="CB411" s="209"/>
      <c r="CC411" s="209"/>
      <c r="CD411" s="209"/>
      <c r="CE411" s="209"/>
      <c r="CF411" s="209"/>
      <c r="CG411" s="209"/>
      <c r="CH411" s="209"/>
      <c r="CI411" s="209"/>
      <c r="CJ411" s="209"/>
      <c r="CK411" s="209"/>
      <c r="CL411" s="209"/>
      <c r="CM411" s="209"/>
      <c r="CN411" s="209"/>
      <c r="CO411" s="209"/>
      <c r="CP411" s="209"/>
      <c r="CQ411" s="209"/>
      <c r="CR411" s="209"/>
      <c r="CS411" s="209"/>
      <c r="CT411" s="209"/>
      <c r="CU411" s="209"/>
      <c r="CV411" s="209"/>
    </row>
    <row r="412" spans="1:100" s="105" customForma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41"/>
      <c r="M412" s="251"/>
      <c r="N412" s="251"/>
      <c r="O412" s="251"/>
      <c r="P412" s="251"/>
      <c r="Q412" s="253"/>
      <c r="R412" s="251"/>
      <c r="S412" s="251"/>
      <c r="T412" s="251"/>
      <c r="U412" s="251"/>
      <c r="V412" s="251"/>
      <c r="W412" s="251"/>
      <c r="X412" s="251"/>
      <c r="Y412" s="251"/>
      <c r="Z412" s="208"/>
      <c r="AA412" s="208"/>
      <c r="AB412" s="208"/>
      <c r="AC412" s="208"/>
      <c r="AD412" s="208"/>
      <c r="AE412" s="208"/>
      <c r="AF412" s="208"/>
      <c r="AG412" s="209"/>
      <c r="AH412" s="208"/>
      <c r="AI412" s="208"/>
      <c r="AJ412" s="208"/>
      <c r="AK412" s="208"/>
      <c r="AL412" s="209"/>
      <c r="AM412" s="208"/>
      <c r="AN412" s="208"/>
      <c r="AO412" s="208"/>
      <c r="AP412" s="208"/>
      <c r="AQ412" s="208"/>
      <c r="AR412" s="208"/>
      <c r="AS412" s="209"/>
      <c r="AT412" s="208"/>
      <c r="AU412" s="208"/>
      <c r="AV412" s="208"/>
      <c r="AW412" s="208"/>
      <c r="AX412" s="208"/>
      <c r="AY412" s="208"/>
      <c r="AZ412" s="208"/>
      <c r="BA412" s="209"/>
      <c r="BB412" s="208"/>
      <c r="BC412" s="208"/>
      <c r="BD412" s="208"/>
      <c r="BE412" s="208"/>
      <c r="BF412" s="208"/>
      <c r="BG412" s="208"/>
      <c r="BH412" s="208"/>
      <c r="BI412" s="209"/>
      <c r="BJ412" s="208"/>
      <c r="BK412" s="208"/>
      <c r="BL412" s="208"/>
      <c r="BM412" s="208"/>
      <c r="BN412" s="208"/>
      <c r="BO412" s="208"/>
      <c r="BP412" s="208"/>
      <c r="BQ412" s="208"/>
      <c r="BR412" s="208"/>
      <c r="BS412" s="208"/>
      <c r="BT412" s="208"/>
      <c r="BU412" s="208"/>
      <c r="BV412" s="208"/>
      <c r="BW412" s="209"/>
      <c r="BX412" s="209"/>
      <c r="BY412" s="209"/>
      <c r="BZ412" s="209"/>
      <c r="CA412" s="209"/>
      <c r="CB412" s="209"/>
      <c r="CC412" s="209"/>
      <c r="CD412" s="209"/>
      <c r="CE412" s="209"/>
      <c r="CF412" s="209"/>
      <c r="CG412" s="209"/>
      <c r="CH412" s="209"/>
      <c r="CI412" s="209"/>
      <c r="CJ412" s="209"/>
      <c r="CK412" s="209"/>
      <c r="CL412" s="209"/>
      <c r="CM412" s="209"/>
      <c r="CN412" s="209"/>
      <c r="CO412" s="209"/>
      <c r="CP412" s="209"/>
      <c r="CQ412" s="209"/>
      <c r="CR412" s="209"/>
      <c r="CS412" s="209"/>
      <c r="CT412" s="209"/>
      <c r="CU412" s="209"/>
      <c r="CV412" s="209"/>
    </row>
    <row r="413" spans="1:100" s="105" customForma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41"/>
      <c r="M413" s="251"/>
      <c r="N413" s="251"/>
      <c r="O413" s="251"/>
      <c r="P413" s="251"/>
      <c r="Q413" s="253"/>
      <c r="R413" s="251"/>
      <c r="S413" s="251"/>
      <c r="T413" s="251"/>
      <c r="U413" s="251"/>
      <c r="V413" s="251"/>
      <c r="W413" s="251"/>
      <c r="X413" s="251"/>
      <c r="Y413" s="251"/>
      <c r="Z413" s="208"/>
      <c r="AA413" s="208"/>
      <c r="AB413" s="208"/>
      <c r="AC413" s="208"/>
      <c r="AD413" s="208"/>
      <c r="AE413" s="208"/>
      <c r="AF413" s="208"/>
      <c r="AG413" s="209"/>
      <c r="AH413" s="208"/>
      <c r="AI413" s="208"/>
      <c r="AJ413" s="208"/>
      <c r="AK413" s="208"/>
      <c r="AL413" s="209"/>
      <c r="AM413" s="208"/>
      <c r="AN413" s="208"/>
      <c r="AO413" s="208"/>
      <c r="AP413" s="208"/>
      <c r="AQ413" s="208"/>
      <c r="AR413" s="208"/>
      <c r="AS413" s="209"/>
      <c r="AT413" s="208"/>
      <c r="AU413" s="208"/>
      <c r="AV413" s="208"/>
      <c r="AW413" s="208"/>
      <c r="AX413" s="208"/>
      <c r="AY413" s="208"/>
      <c r="AZ413" s="208"/>
      <c r="BA413" s="209"/>
      <c r="BB413" s="208"/>
      <c r="BC413" s="208"/>
      <c r="BD413" s="208"/>
      <c r="BE413" s="208"/>
      <c r="BF413" s="208"/>
      <c r="BG413" s="208"/>
      <c r="BH413" s="208"/>
      <c r="BI413" s="209"/>
      <c r="BJ413" s="208"/>
      <c r="BK413" s="208"/>
      <c r="BL413" s="208"/>
      <c r="BM413" s="208"/>
      <c r="BN413" s="208"/>
      <c r="BO413" s="208"/>
      <c r="BP413" s="208"/>
      <c r="BQ413" s="208"/>
      <c r="BR413" s="208"/>
      <c r="BS413" s="208"/>
      <c r="BT413" s="208"/>
      <c r="BU413" s="208"/>
      <c r="BV413" s="208"/>
      <c r="BW413" s="209"/>
      <c r="BX413" s="209"/>
      <c r="BY413" s="209"/>
      <c r="BZ413" s="209"/>
      <c r="CA413" s="209"/>
      <c r="CB413" s="209"/>
      <c r="CC413" s="209"/>
      <c r="CD413" s="209"/>
      <c r="CE413" s="209"/>
      <c r="CF413" s="209"/>
      <c r="CG413" s="209"/>
      <c r="CH413" s="209"/>
      <c r="CI413" s="209"/>
      <c r="CJ413" s="209"/>
      <c r="CK413" s="209"/>
      <c r="CL413" s="209"/>
      <c r="CM413" s="209"/>
      <c r="CN413" s="209"/>
      <c r="CO413" s="209"/>
      <c r="CP413" s="209"/>
      <c r="CQ413" s="209"/>
      <c r="CR413" s="209"/>
      <c r="CS413" s="209"/>
      <c r="CT413" s="209"/>
      <c r="CU413" s="209"/>
      <c r="CV413" s="209"/>
    </row>
    <row r="414" spans="1:100" s="105" customForma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41"/>
      <c r="M414" s="251"/>
      <c r="N414" s="251"/>
      <c r="O414" s="251"/>
      <c r="P414" s="251"/>
      <c r="Q414" s="253"/>
      <c r="R414" s="251"/>
      <c r="S414" s="251"/>
      <c r="T414" s="251"/>
      <c r="U414" s="251"/>
      <c r="V414" s="251"/>
      <c r="W414" s="251"/>
      <c r="X414" s="251"/>
      <c r="Y414" s="251"/>
      <c r="Z414" s="208"/>
      <c r="AA414" s="208"/>
      <c r="AB414" s="208"/>
      <c r="AC414" s="208"/>
      <c r="AD414" s="208"/>
      <c r="AE414" s="208"/>
      <c r="AF414" s="208"/>
      <c r="AG414" s="209"/>
      <c r="AH414" s="208"/>
      <c r="AI414" s="208"/>
      <c r="AJ414" s="208"/>
      <c r="AK414" s="208"/>
      <c r="AL414" s="209"/>
      <c r="AM414" s="208"/>
      <c r="AN414" s="208"/>
      <c r="AO414" s="208"/>
      <c r="AP414" s="208"/>
      <c r="AQ414" s="208"/>
      <c r="AR414" s="208"/>
      <c r="AS414" s="209"/>
      <c r="AT414" s="208"/>
      <c r="AU414" s="208"/>
      <c r="AV414" s="208"/>
      <c r="AW414" s="208"/>
      <c r="AX414" s="208"/>
      <c r="AY414" s="208"/>
      <c r="AZ414" s="208"/>
      <c r="BA414" s="209"/>
      <c r="BB414" s="208"/>
      <c r="BC414" s="208"/>
      <c r="BD414" s="208"/>
      <c r="BE414" s="208"/>
      <c r="BF414" s="208"/>
      <c r="BG414" s="208"/>
      <c r="BH414" s="208"/>
      <c r="BI414" s="209"/>
      <c r="BJ414" s="208"/>
      <c r="BK414" s="208"/>
      <c r="BL414" s="208"/>
      <c r="BM414" s="208"/>
      <c r="BN414" s="208"/>
      <c r="BO414" s="208"/>
      <c r="BP414" s="208"/>
      <c r="BQ414" s="208"/>
      <c r="BR414" s="208"/>
      <c r="BS414" s="208"/>
      <c r="BT414" s="208"/>
      <c r="BU414" s="208"/>
      <c r="BV414" s="208"/>
      <c r="BW414" s="209"/>
      <c r="BX414" s="209"/>
      <c r="BY414" s="209"/>
      <c r="BZ414" s="209"/>
      <c r="CA414" s="209"/>
      <c r="CB414" s="209"/>
      <c r="CC414" s="209"/>
      <c r="CD414" s="209"/>
      <c r="CE414" s="209"/>
      <c r="CF414" s="209"/>
      <c r="CG414" s="209"/>
      <c r="CH414" s="209"/>
      <c r="CI414" s="209"/>
      <c r="CJ414" s="209"/>
      <c r="CK414" s="209"/>
      <c r="CL414" s="209"/>
      <c r="CM414" s="209"/>
      <c r="CN414" s="209"/>
      <c r="CO414" s="209"/>
      <c r="CP414" s="209"/>
      <c r="CQ414" s="209"/>
      <c r="CR414" s="209"/>
      <c r="CS414" s="209"/>
      <c r="CT414" s="209"/>
      <c r="CU414" s="209"/>
      <c r="CV414" s="209"/>
    </row>
    <row r="415" spans="1:100" s="105" customForma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41"/>
      <c r="M415" s="251"/>
      <c r="N415" s="251"/>
      <c r="O415" s="251"/>
      <c r="P415" s="251"/>
      <c r="Q415" s="253"/>
      <c r="R415" s="251"/>
      <c r="S415" s="251"/>
      <c r="T415" s="251"/>
      <c r="U415" s="251"/>
      <c r="V415" s="251"/>
      <c r="W415" s="251"/>
      <c r="X415" s="251"/>
      <c r="Y415" s="251"/>
      <c r="Z415" s="208"/>
      <c r="AA415" s="208"/>
      <c r="AB415" s="208"/>
      <c r="AC415" s="208"/>
      <c r="AD415" s="208"/>
      <c r="AE415" s="208"/>
      <c r="AF415" s="208"/>
      <c r="AG415" s="209"/>
      <c r="AH415" s="208"/>
      <c r="AI415" s="208"/>
      <c r="AJ415" s="208"/>
      <c r="AK415" s="208"/>
      <c r="AL415" s="209"/>
      <c r="AM415" s="208"/>
      <c r="AN415" s="208"/>
      <c r="AO415" s="208"/>
      <c r="AP415" s="208"/>
      <c r="AQ415" s="208"/>
      <c r="AR415" s="208"/>
      <c r="AS415" s="209"/>
      <c r="AT415" s="208"/>
      <c r="AU415" s="208"/>
      <c r="AV415" s="208"/>
      <c r="AW415" s="208"/>
      <c r="AX415" s="208"/>
      <c r="AY415" s="208"/>
      <c r="AZ415" s="208"/>
      <c r="BA415" s="209"/>
      <c r="BB415" s="208"/>
      <c r="BC415" s="208"/>
      <c r="BD415" s="208"/>
      <c r="BE415" s="208"/>
      <c r="BF415" s="208"/>
      <c r="BG415" s="208"/>
      <c r="BH415" s="208"/>
      <c r="BI415" s="209"/>
      <c r="BJ415" s="208"/>
      <c r="BK415" s="208"/>
      <c r="BL415" s="208"/>
      <c r="BM415" s="208"/>
      <c r="BN415" s="208"/>
      <c r="BO415" s="208"/>
      <c r="BP415" s="208"/>
      <c r="BQ415" s="208"/>
      <c r="BR415" s="208"/>
      <c r="BS415" s="208"/>
      <c r="BT415" s="208"/>
      <c r="BU415" s="208"/>
      <c r="BV415" s="208"/>
      <c r="BW415" s="209"/>
      <c r="BX415" s="209"/>
      <c r="BY415" s="209"/>
      <c r="BZ415" s="209"/>
      <c r="CA415" s="209"/>
      <c r="CB415" s="209"/>
      <c r="CC415" s="209"/>
      <c r="CD415" s="209"/>
      <c r="CE415" s="209"/>
      <c r="CF415" s="209"/>
      <c r="CG415" s="209"/>
      <c r="CH415" s="209"/>
      <c r="CI415" s="209"/>
      <c r="CJ415" s="209"/>
      <c r="CK415" s="209"/>
      <c r="CL415" s="209"/>
      <c r="CM415" s="209"/>
      <c r="CN415" s="209"/>
      <c r="CO415" s="209"/>
      <c r="CP415" s="209"/>
      <c r="CQ415" s="209"/>
      <c r="CR415" s="209"/>
      <c r="CS415" s="209"/>
      <c r="CT415" s="209"/>
      <c r="CU415" s="209"/>
      <c r="CV415" s="209"/>
    </row>
    <row r="416" spans="1:100" s="105" customForma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41"/>
      <c r="M416" s="251"/>
      <c r="N416" s="251"/>
      <c r="O416" s="251"/>
      <c r="P416" s="251"/>
      <c r="Q416" s="253"/>
      <c r="R416" s="251"/>
      <c r="S416" s="251"/>
      <c r="T416" s="251"/>
      <c r="U416" s="251"/>
      <c r="V416" s="251"/>
      <c r="W416" s="251"/>
      <c r="X416" s="251"/>
      <c r="Y416" s="251"/>
      <c r="Z416" s="208"/>
      <c r="AA416" s="208"/>
      <c r="AB416" s="208"/>
      <c r="AC416" s="208"/>
      <c r="AD416" s="208"/>
      <c r="AE416" s="208"/>
      <c r="AF416" s="208"/>
      <c r="AG416" s="209"/>
      <c r="AH416" s="208"/>
      <c r="AI416" s="208"/>
      <c r="AJ416" s="208"/>
      <c r="AK416" s="208"/>
      <c r="AL416" s="209"/>
      <c r="AM416" s="208"/>
      <c r="AN416" s="208"/>
      <c r="AO416" s="208"/>
      <c r="AP416" s="208"/>
      <c r="AQ416" s="208"/>
      <c r="AR416" s="208"/>
      <c r="AS416" s="209"/>
      <c r="AT416" s="208"/>
      <c r="AU416" s="208"/>
      <c r="AV416" s="208"/>
      <c r="AW416" s="208"/>
      <c r="AX416" s="208"/>
      <c r="AY416" s="208"/>
      <c r="AZ416" s="208"/>
      <c r="BA416" s="209"/>
      <c r="BB416" s="208"/>
      <c r="BC416" s="208"/>
      <c r="BD416" s="208"/>
      <c r="BE416" s="208"/>
      <c r="BF416" s="208"/>
      <c r="BG416" s="208"/>
      <c r="BH416" s="208"/>
      <c r="BI416" s="209"/>
      <c r="BJ416" s="208"/>
      <c r="BK416" s="208"/>
      <c r="BL416" s="208"/>
      <c r="BM416" s="208"/>
      <c r="BN416" s="208"/>
      <c r="BO416" s="208"/>
      <c r="BP416" s="208"/>
      <c r="BQ416" s="208"/>
      <c r="BR416" s="208"/>
      <c r="BS416" s="208"/>
      <c r="BT416" s="208"/>
      <c r="BU416" s="208"/>
      <c r="BV416" s="208"/>
      <c r="BW416" s="209"/>
      <c r="BX416" s="209"/>
      <c r="BY416" s="209"/>
      <c r="BZ416" s="209"/>
      <c r="CA416" s="209"/>
      <c r="CB416" s="209"/>
      <c r="CC416" s="209"/>
      <c r="CD416" s="209"/>
      <c r="CE416" s="209"/>
      <c r="CF416" s="209"/>
      <c r="CG416" s="209"/>
      <c r="CH416" s="209"/>
      <c r="CI416" s="209"/>
      <c r="CJ416" s="209"/>
      <c r="CK416" s="209"/>
      <c r="CL416" s="209"/>
      <c r="CM416" s="209"/>
      <c r="CN416" s="209"/>
      <c r="CO416" s="209"/>
      <c r="CP416" s="209"/>
      <c r="CQ416" s="209"/>
      <c r="CR416" s="209"/>
      <c r="CS416" s="209"/>
      <c r="CT416" s="209"/>
      <c r="CU416" s="209"/>
      <c r="CV416" s="209"/>
    </row>
    <row r="417" spans="12:25">
      <c r="L417" s="241"/>
      <c r="M417" s="251"/>
      <c r="N417" s="251"/>
      <c r="O417" s="251"/>
      <c r="P417" s="251"/>
      <c r="Q417" s="253"/>
      <c r="R417" s="251"/>
      <c r="S417" s="251"/>
      <c r="T417" s="251"/>
      <c r="U417" s="251"/>
      <c r="V417" s="251"/>
      <c r="W417" s="251"/>
      <c r="X417" s="251"/>
      <c r="Y417" s="251"/>
    </row>
    <row r="418" spans="12:25">
      <c r="L418" s="241"/>
      <c r="M418" s="251"/>
      <c r="N418" s="251"/>
      <c r="O418" s="251"/>
      <c r="P418" s="251"/>
      <c r="Q418" s="253"/>
      <c r="R418" s="251"/>
      <c r="S418" s="251"/>
      <c r="T418" s="251"/>
      <c r="U418" s="251"/>
      <c r="V418" s="251"/>
      <c r="W418" s="251"/>
      <c r="X418" s="251"/>
      <c r="Y418" s="251"/>
    </row>
    <row r="419" spans="12:25">
      <c r="L419" s="241"/>
      <c r="M419" s="251"/>
      <c r="N419" s="251"/>
      <c r="O419" s="251"/>
      <c r="P419" s="251"/>
      <c r="Q419" s="253"/>
      <c r="R419" s="251"/>
      <c r="S419" s="251"/>
      <c r="T419" s="251"/>
      <c r="U419" s="251"/>
      <c r="V419" s="251"/>
      <c r="W419" s="251"/>
      <c r="X419" s="251"/>
      <c r="Y419" s="251"/>
    </row>
    <row r="420" spans="12:25">
      <c r="L420" s="241"/>
      <c r="M420" s="251"/>
      <c r="N420" s="251"/>
      <c r="O420" s="251"/>
      <c r="P420" s="251"/>
      <c r="Q420" s="253"/>
      <c r="R420" s="251"/>
      <c r="S420" s="251"/>
      <c r="T420" s="251"/>
      <c r="U420" s="251"/>
      <c r="V420" s="251"/>
      <c r="W420" s="251"/>
      <c r="X420" s="251"/>
      <c r="Y420" s="251"/>
    </row>
    <row r="421" spans="12:25">
      <c r="L421" s="241"/>
      <c r="M421" s="251"/>
      <c r="N421" s="251"/>
      <c r="O421" s="251"/>
      <c r="P421" s="251"/>
      <c r="Q421" s="253"/>
      <c r="R421" s="251"/>
      <c r="S421" s="251"/>
      <c r="T421" s="251"/>
      <c r="U421" s="251"/>
      <c r="V421" s="251"/>
      <c r="W421" s="251"/>
      <c r="X421" s="251"/>
      <c r="Y421" s="251"/>
    </row>
    <row r="422" spans="12:25">
      <c r="L422" s="241"/>
      <c r="M422" s="251"/>
      <c r="N422" s="251"/>
      <c r="O422" s="251"/>
      <c r="P422" s="251"/>
      <c r="Q422" s="253"/>
      <c r="R422" s="251"/>
      <c r="S422" s="251"/>
      <c r="T422" s="251"/>
      <c r="U422" s="251"/>
      <c r="V422" s="251"/>
      <c r="W422" s="251"/>
      <c r="X422" s="251"/>
      <c r="Y422" s="251"/>
    </row>
    <row r="423" spans="12:25">
      <c r="L423" s="241"/>
      <c r="M423" s="251"/>
      <c r="N423" s="251"/>
      <c r="O423" s="251"/>
      <c r="P423" s="251"/>
      <c r="Q423" s="253"/>
      <c r="R423" s="251"/>
      <c r="S423" s="251"/>
      <c r="T423" s="251"/>
      <c r="U423" s="251"/>
      <c r="V423" s="251"/>
      <c r="W423" s="251"/>
      <c r="X423" s="251"/>
      <c r="Y423" s="251"/>
    </row>
    <row r="424" spans="12:25">
      <c r="L424" s="241"/>
      <c r="M424" s="251"/>
      <c r="N424" s="251"/>
      <c r="O424" s="251"/>
      <c r="P424" s="251"/>
      <c r="Q424" s="253"/>
      <c r="R424" s="251"/>
      <c r="S424" s="251"/>
      <c r="T424" s="251"/>
      <c r="U424" s="251"/>
      <c r="V424" s="251"/>
      <c r="W424" s="251"/>
      <c r="X424" s="251"/>
      <c r="Y424" s="251"/>
    </row>
  </sheetData>
  <autoFilter ref="E51:J83" xr:uid="{DAE49070-8E39-48A8-9200-54E67B4CA6A9}">
    <sortState xmlns:xlrd2="http://schemas.microsoft.com/office/spreadsheetml/2017/richdata2" ref="E52:J83">
      <sortCondition descending="1" ref="J51:J83"/>
    </sortState>
  </autoFilter>
  <mergeCells count="29">
    <mergeCell ref="Q109:Q111"/>
    <mergeCell ref="D133:D135"/>
    <mergeCell ref="E133:E135"/>
    <mergeCell ref="F133:F135"/>
    <mergeCell ref="G133:G135"/>
    <mergeCell ref="H133:H135"/>
    <mergeCell ref="I133:I135"/>
    <mergeCell ref="M109:M111"/>
    <mergeCell ref="N109:N111"/>
    <mergeCell ref="O109:O111"/>
    <mergeCell ref="P109:P111"/>
    <mergeCell ref="I88:I90"/>
    <mergeCell ref="U4:U6"/>
    <mergeCell ref="V4:V6"/>
    <mergeCell ref="W4:W6"/>
    <mergeCell ref="B8:J8"/>
    <mergeCell ref="B24:J24"/>
    <mergeCell ref="M86:U86"/>
    <mergeCell ref="D88:D90"/>
    <mergeCell ref="E88:E90"/>
    <mergeCell ref="F88:F90"/>
    <mergeCell ref="G88:G90"/>
    <mergeCell ref="H88:H90"/>
    <mergeCell ref="L2:W3"/>
    <mergeCell ref="D4:H5"/>
    <mergeCell ref="L4:L6"/>
    <mergeCell ref="O4:O6"/>
    <mergeCell ref="P4:P6"/>
    <mergeCell ref="R4:R6"/>
  </mergeCells>
  <phoneticPr fontId="3" type="noConversion"/>
  <conditionalFormatting sqref="P8:P4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8:Q4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8:W39">
    <cfRule type="dataBar" priority="3">
      <dataBar>
        <cfvo type="min"/>
        <cfvo type="max"/>
        <color theme="4"/>
      </dataBar>
      <extLst>
        <ext xmlns:x14="http://schemas.microsoft.com/office/spreadsheetml/2009/9/main" uri="{B025F937-C7B1-47D3-B67F-A62EFF666E3E}">
          <x14:id>{BD9F2D92-671B-490F-BAF7-88220EEFCA81}</x14:id>
        </ext>
      </extLst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9F2D92-671B-490F-BAF7-88220EEFCA81}">
            <x14:dataBar minLength="0" maxLength="100" border="1" negativeBarBorderColorSameAsPositive="0">
              <x14:cfvo type="autoMin"/>
              <x14:cfvo type="autoMax"/>
              <x14:borderColor theme="4"/>
              <x14:negativeFillColor rgb="FF00B050"/>
              <x14:negativeBorderColor rgb="FF00B050"/>
              <x14:axisColor rgb="FF000000"/>
            </x14:dataBar>
          </x14:cfRule>
          <xm:sqref>W8:W39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图1，5</vt:lpstr>
      <vt:lpstr>图3，4</vt:lpstr>
      <vt:lpstr>图2</vt:lpstr>
      <vt:lpstr>图6 </vt:lpstr>
      <vt:lpstr>图7</vt:lpstr>
      <vt:lpstr>PPI-新涨价</vt:lpstr>
      <vt:lpstr>图8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 chen</dc:creator>
  <cp:lastModifiedBy>zuo chen</cp:lastModifiedBy>
  <dcterms:created xsi:type="dcterms:W3CDTF">2026-06-09T13:26:16Z</dcterms:created>
  <dcterms:modified xsi:type="dcterms:W3CDTF">2026-07-01T07:04:04Z</dcterms:modified>
</cp:coreProperties>
</file>