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o\Documents\GitHub\EntryMC\Trimestre IV\Base de Datos\DML\"/>
    </mc:Choice>
  </mc:AlternateContent>
  <xr:revisionPtr revIDLastSave="0" documentId="13_ncr:1_{B9018E68-67A5-4689-A2BC-A10C0B1496A5}" xr6:coauthVersionLast="36" xr6:coauthVersionMax="36" xr10:uidLastSave="{00000000-0000-0000-0000-000000000000}"/>
  <bookViews>
    <workbookView xWindow="0" yWindow="0" windowWidth="20490" windowHeight="7545" firstSheet="6" activeTab="7" xr2:uid="{1E72208C-CE2B-45EF-ACA6-AA0A09C337DE}"/>
  </bookViews>
  <sheets>
    <sheet name="USUARIOS" sheetId="1" r:id="rId1"/>
    <sheet name="TIPOSDOCUMENTO" sheetId="2" r:id="rId2"/>
    <sheet name="ROLES" sheetId="3" r:id="rId3"/>
    <sheet name="ESTADOSROL" sheetId="4" r:id="rId4"/>
    <sheet name="PERMISOS" sheetId="5" r:id="rId5"/>
    <sheet name="TIPOVEHICULO" sheetId="6" r:id="rId6"/>
    <sheet name="VEHICULOS" sheetId="7" r:id="rId7"/>
    <sheet name="ORDENDETRABAJO" sheetId="8" r:id="rId8"/>
    <sheet name="ESTADOSVEHICULOS" sheetId="9" r:id="rId9"/>
    <sheet name="REGISTROENTRADA" sheetId="10" r:id="rId10"/>
    <sheet name="REGISTROSALIDA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8" l="1"/>
  <c r="R5" i="8"/>
  <c r="R6" i="8"/>
  <c r="R7" i="8"/>
  <c r="R8" i="8"/>
  <c r="R9" i="8"/>
  <c r="R10" i="8"/>
  <c r="R11" i="8"/>
  <c r="R12" i="8"/>
  <c r="R13" i="8"/>
  <c r="R3" i="8"/>
  <c r="L4" i="11" l="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L15" i="10"/>
  <c r="K4" i="10"/>
  <c r="L4" i="10" s="1"/>
  <c r="K5" i="10"/>
  <c r="L5" i="10" s="1"/>
  <c r="K6" i="10"/>
  <c r="L6" i="10" s="1"/>
  <c r="K7" i="10"/>
  <c r="L7" i="10" s="1"/>
  <c r="K8" i="10"/>
  <c r="L8" i="10" s="1"/>
  <c r="K9" i="10"/>
  <c r="L9" i="10" s="1"/>
  <c r="K10" i="10"/>
  <c r="L10" i="10" s="1"/>
  <c r="K11" i="10"/>
  <c r="L11" i="10" s="1"/>
  <c r="K12" i="10"/>
  <c r="L12" i="10" s="1"/>
  <c r="K13" i="10"/>
  <c r="L13" i="10" s="1"/>
  <c r="K14" i="10"/>
  <c r="L14" i="10" s="1"/>
  <c r="K15" i="10"/>
  <c r="K16" i="10"/>
  <c r="L16" i="10" s="1"/>
  <c r="K17" i="10"/>
  <c r="L17" i="10" s="1"/>
  <c r="K18" i="10"/>
  <c r="L18" i="10" s="1"/>
  <c r="K19" i="10"/>
  <c r="L19" i="10" s="1"/>
  <c r="K20" i="10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K31" i="10"/>
  <c r="L31" i="10" s="1"/>
  <c r="K32" i="10"/>
  <c r="L32" i="10" s="1"/>
  <c r="K3" i="10"/>
  <c r="L3" i="10" s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4" i="7"/>
  <c r="E4" i="9"/>
  <c r="E5" i="9"/>
  <c r="E6" i="9"/>
  <c r="E7" i="9"/>
  <c r="E3" i="9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4" i="7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D5" i="2"/>
  <c r="D6" i="2"/>
  <c r="D7" i="2"/>
  <c r="D4" i="2"/>
  <c r="K4" i="7" l="1"/>
  <c r="K22" i="7"/>
  <c r="K14" i="7"/>
  <c r="K6" i="7"/>
  <c r="K30" i="7"/>
  <c r="K26" i="7"/>
  <c r="K18" i="7"/>
  <c r="K10" i="7"/>
  <c r="K32" i="7"/>
  <c r="K28" i="7"/>
  <c r="K24" i="7"/>
  <c r="K20" i="7"/>
  <c r="K16" i="7"/>
  <c r="K12" i="7"/>
  <c r="K8" i="7"/>
  <c r="K33" i="7"/>
  <c r="K25" i="7"/>
  <c r="K17" i="7"/>
  <c r="K9" i="7"/>
  <c r="K5" i="7"/>
  <c r="K29" i="7"/>
  <c r="K21" i="7"/>
  <c r="K13" i="7"/>
  <c r="K31" i="7"/>
  <c r="K27" i="7"/>
  <c r="K23" i="7"/>
  <c r="K19" i="7"/>
  <c r="K15" i="7"/>
  <c r="K11" i="7"/>
  <c r="K7" i="7"/>
  <c r="Q3" i="8"/>
  <c r="Q4" i="8"/>
  <c r="Q5" i="8"/>
  <c r="Q6" i="8"/>
  <c r="Q7" i="8"/>
  <c r="Q8" i="8"/>
  <c r="Q9" i="8"/>
  <c r="Q10" i="8"/>
  <c r="Q11" i="8"/>
  <c r="Q12" i="8"/>
  <c r="Q13" i="8"/>
  <c r="D5" i="6"/>
  <c r="D6" i="6"/>
  <c r="D4" i="6"/>
  <c r="E5" i="5"/>
  <c r="E6" i="5"/>
  <c r="E4" i="5"/>
  <c r="I32" i="1"/>
  <c r="M32" i="1" s="1"/>
  <c r="I31" i="1"/>
  <c r="M31" i="1" s="1"/>
  <c r="I30" i="1"/>
  <c r="M30" i="1" s="1"/>
  <c r="I29" i="1"/>
  <c r="M29" i="1" s="1"/>
  <c r="I28" i="1"/>
  <c r="M28" i="1" s="1"/>
  <c r="I27" i="1"/>
  <c r="M27" i="1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20" i="1"/>
  <c r="M20" i="1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I8" i="1"/>
  <c r="M8" i="1" s="1"/>
  <c r="I7" i="1"/>
  <c r="M7" i="1" s="1"/>
  <c r="I6" i="1"/>
  <c r="M6" i="1" s="1"/>
  <c r="I5" i="1"/>
  <c r="M5" i="1" s="1"/>
  <c r="I4" i="1"/>
  <c r="M4" i="1" s="1"/>
  <c r="I3" i="1"/>
  <c r="M3" i="1" s="1"/>
  <c r="F6" i="3" l="1"/>
  <c r="F7" i="3"/>
  <c r="F8" i="3"/>
  <c r="F9" i="3"/>
  <c r="F5" i="3"/>
  <c r="D6" i="4"/>
  <c r="D5" i="4"/>
</calcChain>
</file>

<file path=xl/sharedStrings.xml><?xml version="1.0" encoding="utf-8"?>
<sst xmlns="http://schemas.openxmlformats.org/spreadsheetml/2006/main" count="731" uniqueCount="243">
  <si>
    <t>Nombre_Documento</t>
  </si>
  <si>
    <t>Id_Tipo_Documento</t>
  </si>
  <si>
    <t>Cedula de Ciudadania</t>
  </si>
  <si>
    <t>Tarjeta de Identidada</t>
  </si>
  <si>
    <t>Pasaporte</t>
  </si>
  <si>
    <t>Cedula de Extranjeria</t>
  </si>
  <si>
    <t>NULL</t>
  </si>
  <si>
    <t>Id_Estado_Rol</t>
  </si>
  <si>
    <t>Nombre_Estado</t>
  </si>
  <si>
    <t>Activo</t>
  </si>
  <si>
    <t>Inactivo</t>
  </si>
  <si>
    <t>Id_Rol</t>
  </si>
  <si>
    <t>Nombre_Rol</t>
  </si>
  <si>
    <t>Descripcion_Rol</t>
  </si>
  <si>
    <t>Estado_Rol</t>
  </si>
  <si>
    <t>Coordinador</t>
  </si>
  <si>
    <t>Mecanico</t>
  </si>
  <si>
    <t>Tecnico</t>
  </si>
  <si>
    <t>Supervisor</t>
  </si>
  <si>
    <t>Inspector</t>
  </si>
  <si>
    <t>Encargado del manejo total del software</t>
  </si>
  <si>
    <t>Encargado del arreglo de vehiculos de errores mecanicos</t>
  </si>
  <si>
    <t>Encargado del arreglos de vehiculos con fallas tecnicas</t>
  </si>
  <si>
    <t>Encargado de supervisar el trabajo del area de mantenimiento</t>
  </si>
  <si>
    <t>Encargo del registro de entrada y salida de los vehiculos</t>
  </si>
  <si>
    <t>ANTONIO</t>
  </si>
  <si>
    <t>HERNANDEZ</t>
  </si>
  <si>
    <t>DIAGONAL25</t>
  </si>
  <si>
    <t>AH@GMAIL.COM</t>
  </si>
  <si>
    <t>MANUEL</t>
  </si>
  <si>
    <t>SANCHEZ</t>
  </si>
  <si>
    <t>CALLE 20</t>
  </si>
  <si>
    <t>MS@GMAIL.COM</t>
  </si>
  <si>
    <t>JOSE</t>
  </si>
  <si>
    <t>CARO</t>
  </si>
  <si>
    <t>CALLE 80</t>
  </si>
  <si>
    <t>JC@GMAIL.COM</t>
  </si>
  <si>
    <t>FRANCISCO</t>
  </si>
  <si>
    <t>GARCIA</t>
  </si>
  <si>
    <t>FG@GMAIL.COM</t>
  </si>
  <si>
    <t>DAVID</t>
  </si>
  <si>
    <t>CRUZ</t>
  </si>
  <si>
    <t>CARRERA 69</t>
  </si>
  <si>
    <t>DC@GMAIL.COM</t>
  </si>
  <si>
    <t>JUAN</t>
  </si>
  <si>
    <t>ACERO</t>
  </si>
  <si>
    <t>JA@GMAIL.COM</t>
  </si>
  <si>
    <t>JAVIER</t>
  </si>
  <si>
    <t>MONROY</t>
  </si>
  <si>
    <t>JM@GMAIL.COM</t>
  </si>
  <si>
    <t>JOSE ANTONIO</t>
  </si>
  <si>
    <t>VILLA</t>
  </si>
  <si>
    <t>CARRERA 89</t>
  </si>
  <si>
    <t>JAV@GMAIL.COM</t>
  </si>
  <si>
    <t>DANIEL</t>
  </si>
  <si>
    <t>PIÑEROS</t>
  </si>
  <si>
    <t>DIAGONAL70</t>
  </si>
  <si>
    <t>DP@GMAIL.COM</t>
  </si>
  <si>
    <t>FRANCISCO JAVIER</t>
  </si>
  <si>
    <t>ROCHA</t>
  </si>
  <si>
    <t>FJR@GMAIL.COM</t>
  </si>
  <si>
    <t>JOSE LUIS</t>
  </si>
  <si>
    <t>BLANCO</t>
  </si>
  <si>
    <t>JB@GMAIL.COM</t>
  </si>
  <si>
    <t>CARLOS</t>
  </si>
  <si>
    <t>MARTÍNEZ</t>
  </si>
  <si>
    <t>CM@GMAIL.COM</t>
  </si>
  <si>
    <t>JESUS</t>
  </si>
  <si>
    <t>VILLAMIZAR</t>
  </si>
  <si>
    <t>JV@GMAIL.COM</t>
  </si>
  <si>
    <t>ALEJANDRO</t>
  </si>
  <si>
    <t>ARISTIZABAL</t>
  </si>
  <si>
    <t>AA@GMAIL.COM</t>
  </si>
  <si>
    <t>MIGUEL</t>
  </si>
  <si>
    <t>CONTRERAS</t>
  </si>
  <si>
    <t>MC@GMAIL.COM</t>
  </si>
  <si>
    <t>JOSE MANUEL</t>
  </si>
  <si>
    <t>CASTAÑO</t>
  </si>
  <si>
    <t>JMC@GMAIL.COM</t>
  </si>
  <si>
    <t>RAFAEL</t>
  </si>
  <si>
    <t>CASTELLANOS</t>
  </si>
  <si>
    <t>RC@GMAIL.COM</t>
  </si>
  <si>
    <t>MIGUEL ANGEL</t>
  </si>
  <si>
    <t>RODRIGUEZ</t>
  </si>
  <si>
    <t>MAR@GMAIL.COM</t>
  </si>
  <si>
    <t>PABLO</t>
  </si>
  <si>
    <t>GOMEZ</t>
  </si>
  <si>
    <t>PG@GMAIL.COM</t>
  </si>
  <si>
    <t>PEDRO</t>
  </si>
  <si>
    <t>ALFONSO</t>
  </si>
  <si>
    <t>PAL@GMAIL.COM</t>
  </si>
  <si>
    <t>ANGEL</t>
  </si>
  <si>
    <t>OSPINA</t>
  </si>
  <si>
    <t>ANO@GMAIL.COM</t>
  </si>
  <si>
    <t>SERGIO</t>
  </si>
  <si>
    <t>TORRES</t>
  </si>
  <si>
    <t>SET@GMAIL.COM</t>
  </si>
  <si>
    <t>GUZMÁN</t>
  </si>
  <si>
    <t>DIG@GMAIL.COM</t>
  </si>
  <si>
    <t>FERNANDO</t>
  </si>
  <si>
    <t>CASTIBLANCO</t>
  </si>
  <si>
    <t>FEC@GMAIL.COM</t>
  </si>
  <si>
    <t>JORGE</t>
  </si>
  <si>
    <t>SALGADO</t>
  </si>
  <si>
    <t>JS@GMAIL.COM</t>
  </si>
  <si>
    <t>LUIS</t>
  </si>
  <si>
    <t>DELGADO</t>
  </si>
  <si>
    <t>LDE@GMAIL.COM</t>
  </si>
  <si>
    <t>ALBERTO</t>
  </si>
  <si>
    <t>ÁVILA</t>
  </si>
  <si>
    <t>AAV@GMAIL.COM</t>
  </si>
  <si>
    <t>ALVARO</t>
  </si>
  <si>
    <t>BUSTOS</t>
  </si>
  <si>
    <t>ABU@GMAIL.COM</t>
  </si>
  <si>
    <t>JUAN CARLOS</t>
  </si>
  <si>
    <t>JCR@GMAIL.COM</t>
  </si>
  <si>
    <t>ADRIAN</t>
  </si>
  <si>
    <t>ADG@GMAIL.COM</t>
  </si>
  <si>
    <t># Id_Usuario</t>
  </si>
  <si>
    <t>Nombre_Usuario</t>
  </si>
  <si>
    <t>Apellido_Usuario</t>
  </si>
  <si>
    <t>Tipo_Documento</t>
  </si>
  <si>
    <t>Numero_Documento</t>
  </si>
  <si>
    <t>Direccion</t>
  </si>
  <si>
    <t>Correo_Electronico</t>
  </si>
  <si>
    <t>Celular</t>
  </si>
  <si>
    <t>Login</t>
  </si>
  <si>
    <t>Password</t>
  </si>
  <si>
    <t xml:space="preserve">DIEGO </t>
  </si>
  <si>
    <t>Id_Permiso</t>
  </si>
  <si>
    <t>Nombre_Permiso</t>
  </si>
  <si>
    <t>Rol_Permiso</t>
  </si>
  <si>
    <t>FULL</t>
  </si>
  <si>
    <t>GENERAL</t>
  </si>
  <si>
    <t>RESTRINGIDO</t>
  </si>
  <si>
    <t>Id_Tipo_Vehiculo</t>
  </si>
  <si>
    <t>Nombre_Tipo_Vehiculo</t>
  </si>
  <si>
    <t>BUS</t>
  </si>
  <si>
    <t>BUSETA</t>
  </si>
  <si>
    <t>ARTICULADO</t>
  </si>
  <si>
    <t>Id_Vehiculo</t>
  </si>
  <si>
    <t>Codigo</t>
  </si>
  <si>
    <t>Placa</t>
  </si>
  <si>
    <t>Marca</t>
  </si>
  <si>
    <t>Modelo</t>
  </si>
  <si>
    <t>Color</t>
  </si>
  <si>
    <t>Tipo_Vehiculo</t>
  </si>
  <si>
    <t>Velocidad_MAX</t>
  </si>
  <si>
    <t>Estado_Vehiculo</t>
  </si>
  <si>
    <t>Id_Orden_Trabajo</t>
  </si>
  <si>
    <t>Codigo_Vehiculo</t>
  </si>
  <si>
    <t>LLantas</t>
  </si>
  <si>
    <t>Ventanas</t>
  </si>
  <si>
    <t>Asignar</t>
  </si>
  <si>
    <t>Luces</t>
  </si>
  <si>
    <t>Retrovisores</t>
  </si>
  <si>
    <t>Rayones</t>
  </si>
  <si>
    <t>Observaciones</t>
  </si>
  <si>
    <t>Fecha_Orden_Trabajo</t>
  </si>
  <si>
    <t>OK</t>
  </si>
  <si>
    <t>PROBELMAS MECANICOS</t>
  </si>
  <si>
    <t>EN ESPERA DE REVISION</t>
  </si>
  <si>
    <t>PROBELMAS ELECTRICOS</t>
  </si>
  <si>
    <t>PROBELMAS CARROSERO</t>
  </si>
  <si>
    <t>MC001</t>
  </si>
  <si>
    <t>MC002</t>
  </si>
  <si>
    <t>MC003</t>
  </si>
  <si>
    <t>MC004</t>
  </si>
  <si>
    <t>MC005</t>
  </si>
  <si>
    <t>MC006</t>
  </si>
  <si>
    <t>MC007</t>
  </si>
  <si>
    <t>MC008</t>
  </si>
  <si>
    <t>MC009</t>
  </si>
  <si>
    <t>MC010</t>
  </si>
  <si>
    <t>MC011</t>
  </si>
  <si>
    <t>MC012</t>
  </si>
  <si>
    <t>MC013</t>
  </si>
  <si>
    <t>MC014</t>
  </si>
  <si>
    <t>MC015</t>
  </si>
  <si>
    <t>MC016</t>
  </si>
  <si>
    <t>MC017</t>
  </si>
  <si>
    <t>MC018</t>
  </si>
  <si>
    <t>MC019</t>
  </si>
  <si>
    <t>MC020</t>
  </si>
  <si>
    <t>MC021</t>
  </si>
  <si>
    <t>MC022</t>
  </si>
  <si>
    <t>MC023</t>
  </si>
  <si>
    <t>MC024</t>
  </si>
  <si>
    <t>MC025</t>
  </si>
  <si>
    <t>MC026</t>
  </si>
  <si>
    <t>MC027</t>
  </si>
  <si>
    <t>MC028</t>
  </si>
  <si>
    <t>MC029</t>
  </si>
  <si>
    <t>MC030</t>
  </si>
  <si>
    <t>KUM011</t>
  </si>
  <si>
    <t>KUM012</t>
  </si>
  <si>
    <t>KUM013</t>
  </si>
  <si>
    <t>KUM014</t>
  </si>
  <si>
    <t>KUM015</t>
  </si>
  <si>
    <t>KUM016</t>
  </si>
  <si>
    <t>KUM017</t>
  </si>
  <si>
    <t>KUM018</t>
  </si>
  <si>
    <t>KUM019</t>
  </si>
  <si>
    <t>KUM020</t>
  </si>
  <si>
    <t>KUM021</t>
  </si>
  <si>
    <t>KUM022</t>
  </si>
  <si>
    <t>KUM023</t>
  </si>
  <si>
    <t>KUM024</t>
  </si>
  <si>
    <t>KUM025</t>
  </si>
  <si>
    <t>KUM026</t>
  </si>
  <si>
    <t>KUM027</t>
  </si>
  <si>
    <t>KUM028</t>
  </si>
  <si>
    <t>KUM029</t>
  </si>
  <si>
    <t>KUM030</t>
  </si>
  <si>
    <t>KUM031</t>
  </si>
  <si>
    <t>KUM032</t>
  </si>
  <si>
    <t>KUM033</t>
  </si>
  <si>
    <t>KUM034</t>
  </si>
  <si>
    <t>KUM035</t>
  </si>
  <si>
    <t>KUM036</t>
  </si>
  <si>
    <t>KUM037</t>
  </si>
  <si>
    <t>KUM038</t>
  </si>
  <si>
    <t>KUM039</t>
  </si>
  <si>
    <t>KUM040</t>
  </si>
  <si>
    <t>CHEVROLET</t>
  </si>
  <si>
    <t>MERCEDES</t>
  </si>
  <si>
    <t>SUZUKI</t>
  </si>
  <si>
    <t>Id_Estado_Vehiculo</t>
  </si>
  <si>
    <t>Circulación</t>
  </si>
  <si>
    <t>Patios</t>
  </si>
  <si>
    <t>Mantenimiento</t>
  </si>
  <si>
    <t>null</t>
  </si>
  <si>
    <t>Fecha_Registro_Entrada</t>
  </si>
  <si>
    <t>Id_Registro_Entrada</t>
  </si>
  <si>
    <t>Problemas Técnicos</t>
  </si>
  <si>
    <t>Problemas de Carroceria</t>
  </si>
  <si>
    <t>Retrovisor Roto</t>
  </si>
  <si>
    <t>Problemas de Luces</t>
  </si>
  <si>
    <t>Problemas de Direcionales</t>
  </si>
  <si>
    <t>Fallas Técnicas</t>
  </si>
  <si>
    <t>ok</t>
  </si>
  <si>
    <t>Id_Registro_Salida</t>
  </si>
  <si>
    <t>Fecha_Registro_Salida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</si>
</sst>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onsolas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5A79-9F4D-4176-8DC8-E4942F12D8BB}">
  <sheetPr>
    <tabColor theme="4"/>
  </sheetPr>
  <dimension ref="B2:M32"/>
  <sheetViews>
    <sheetView topLeftCell="B1" workbookViewId="0">
      <selection activeCell="M3" sqref="M3:M32"/>
    </sheetView>
  </sheetViews>
  <sheetFormatPr baseColWidth="10" defaultRowHeight="15" x14ac:dyDescent="0.25"/>
  <cols>
    <col min="3" max="3" width="17.7109375" bestFit="1" customWidth="1"/>
    <col min="4" max="4" width="16.42578125" bestFit="1" customWidth="1"/>
    <col min="5" max="5" width="25.7109375" style="2" customWidth="1"/>
    <col min="7" max="7" width="12.42578125" bestFit="1" customWidth="1"/>
    <col min="8" max="8" width="18" bestFit="1" customWidth="1"/>
    <col min="9" max="9" width="12.5703125" bestFit="1" customWidth="1"/>
    <col min="11" max="12" width="12" bestFit="1" customWidth="1"/>
  </cols>
  <sheetData>
    <row r="2" spans="2:13" x14ac:dyDescent="0.25">
      <c r="B2" t="s">
        <v>118</v>
      </c>
      <c r="C2" t="s">
        <v>119</v>
      </c>
      <c r="D2" t="s">
        <v>120</v>
      </c>
      <c r="E2" s="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</v>
      </c>
      <c r="K2" t="s">
        <v>126</v>
      </c>
      <c r="L2" t="s">
        <v>127</v>
      </c>
    </row>
    <row r="3" spans="2:13" x14ac:dyDescent="0.25">
      <c r="B3" t="s">
        <v>6</v>
      </c>
      <c r="C3" t="s">
        <v>25</v>
      </c>
      <c r="D3" t="s">
        <v>26</v>
      </c>
      <c r="E3" s="2">
        <v>1</v>
      </c>
      <c r="F3">
        <f ca="1">RANDBETWEEN(1,1000000000)</f>
        <v>362343655</v>
      </c>
      <c r="G3" t="s">
        <v>27</v>
      </c>
      <c r="H3" t="s">
        <v>28</v>
      </c>
      <c r="I3" s="1">
        <f ca="1">RANDBETWEEN(1,10000000000)</f>
        <v>9763499727</v>
      </c>
      <c r="J3">
        <v>1</v>
      </c>
      <c r="K3">
        <v>11020112930</v>
      </c>
      <c r="L3">
        <v>11020112930</v>
      </c>
      <c r="M3" t="str">
        <f ca="1">"INSERT INTO USUARIOS (Id_Usuario,Nombre_Usuario, Apellido_Usuario,Tipo_Documento,Numero_Documento,Direccion,Correo_Electronico,Celular,Nombre_Rol,Login,Password)VALUES ("&amp;B3&amp;",'"&amp;C3&amp;"','"&amp;D3&amp;"',"&amp;E3&amp;","&amp;F3&amp;",'"&amp;G3&amp;"','"&amp;H3&amp;"',"&amp;I3&amp;","&amp;J3&amp;",'"&amp;K3&amp;"',"&amp;L3&amp;");"</f>
        <v>INSERT INTO USUARIOS (Id_Usuario,Nombre_Usuario, Apellido_Usuario,Tipo_Documento,Numero_Documento,Direccion,Correo_Electronico,Celular,Nombre_Rol,Login,Password)VALUES (NULL,'ANTONIO','HERNANDEZ',1,362343655,'DIAGONAL25','AH@GMAIL.COM',9763499727,1,'11020112930',11020112930);</v>
      </c>
    </row>
    <row r="4" spans="2:13" x14ac:dyDescent="0.25">
      <c r="B4" t="s">
        <v>6</v>
      </c>
      <c r="C4" t="s">
        <v>29</v>
      </c>
      <c r="D4" t="s">
        <v>30</v>
      </c>
      <c r="E4" s="2">
        <v>1</v>
      </c>
      <c r="F4">
        <f t="shared" ref="F4:F32" ca="1" si="0">RANDBETWEEN(1,1000000000)</f>
        <v>755274282</v>
      </c>
      <c r="G4" t="s">
        <v>31</v>
      </c>
      <c r="H4" t="s">
        <v>32</v>
      </c>
      <c r="I4" s="1">
        <f t="shared" ref="I4:I32" ca="1" si="1">RANDBETWEEN(1,10000000000)</f>
        <v>6705395446</v>
      </c>
      <c r="J4">
        <v>2</v>
      </c>
      <c r="K4">
        <v>12129866285</v>
      </c>
      <c r="L4">
        <v>12129866285</v>
      </c>
      <c r="M4" t="str">
        <f t="shared" ref="M4:M32" ca="1" si="2">"INSERT INTO USUARIOS (Id_Usuario,Nombre_Usuario, Apellido_Usuario,Tipo_Documento,Numero_Documento,Direccion,Correo_Electronico,Celular,Nombre_Rol,Login,Password)VALUES ("&amp;B4&amp;",'"&amp;C4&amp;"','"&amp;D4&amp;"',"&amp;E4&amp;","&amp;F4&amp;",'"&amp;G4&amp;"','"&amp;H4&amp;"',"&amp;I4&amp;","&amp;J4&amp;",'"&amp;K4&amp;"',"&amp;L4&amp;");"</f>
        <v>INSERT INTO USUARIOS (Id_Usuario,Nombre_Usuario, Apellido_Usuario,Tipo_Documento,Numero_Documento,Direccion,Correo_Electronico,Celular,Nombre_Rol,Login,Password)VALUES (NULL,'MANUEL','SANCHEZ',1,755274282,'CALLE 20','MS@GMAIL.COM',6705395446,2,'12129866285',12129866285);</v>
      </c>
    </row>
    <row r="5" spans="2:13" x14ac:dyDescent="0.25">
      <c r="B5" t="s">
        <v>6</v>
      </c>
      <c r="C5" t="s">
        <v>33</v>
      </c>
      <c r="D5" t="s">
        <v>34</v>
      </c>
      <c r="E5" s="2">
        <v>2</v>
      </c>
      <c r="F5">
        <f t="shared" ca="1" si="0"/>
        <v>864182218</v>
      </c>
      <c r="G5" t="s">
        <v>35</v>
      </c>
      <c r="H5" t="s">
        <v>36</v>
      </c>
      <c r="I5" s="1">
        <f t="shared" ca="1" si="1"/>
        <v>936698768</v>
      </c>
      <c r="J5">
        <v>1</v>
      </c>
      <c r="K5">
        <v>94846476578</v>
      </c>
      <c r="L5">
        <v>94846476578</v>
      </c>
      <c r="M5" t="str">
        <f t="shared" ca="1" si="2"/>
        <v>INSERT INTO USUARIOS (Id_Usuario,Nombre_Usuario, Apellido_Usuario,Tipo_Documento,Numero_Documento,Direccion,Correo_Electronico,Celular,Nombre_Rol,Login,Password)VALUES (NULL,'JOSE','CARO',2,864182218,'CALLE 80','JC@GMAIL.COM',936698768,1,'94846476578',94846476578);</v>
      </c>
    </row>
    <row r="6" spans="2:13" x14ac:dyDescent="0.25">
      <c r="B6" t="s">
        <v>6</v>
      </c>
      <c r="C6" t="s">
        <v>37</v>
      </c>
      <c r="D6" t="s">
        <v>38</v>
      </c>
      <c r="E6" s="2">
        <v>1</v>
      </c>
      <c r="F6">
        <f t="shared" ca="1" si="0"/>
        <v>935816364</v>
      </c>
      <c r="G6" t="s">
        <v>27</v>
      </c>
      <c r="H6" t="s">
        <v>39</v>
      </c>
      <c r="I6" s="1">
        <f t="shared" ca="1" si="1"/>
        <v>8642320757</v>
      </c>
      <c r="J6">
        <v>4</v>
      </c>
      <c r="K6">
        <v>11020112933</v>
      </c>
      <c r="L6">
        <v>11020112933</v>
      </c>
      <c r="M6" t="str">
        <f t="shared" ca="1" si="2"/>
        <v>INSERT INTO USUARIOS (Id_Usuario,Nombre_Usuario, Apellido_Usuario,Tipo_Documento,Numero_Documento,Direccion,Correo_Electronico,Celular,Nombre_Rol,Login,Password)VALUES (NULL,'FRANCISCO','GARCIA',1,935816364,'DIAGONAL25','FG@GMAIL.COM',8642320757,4,'11020112933',11020112933);</v>
      </c>
    </row>
    <row r="7" spans="2:13" x14ac:dyDescent="0.25">
      <c r="B7" t="s">
        <v>6</v>
      </c>
      <c r="C7" t="s">
        <v>40</v>
      </c>
      <c r="D7" t="s">
        <v>41</v>
      </c>
      <c r="E7" s="2">
        <v>1</v>
      </c>
      <c r="F7">
        <f t="shared" ca="1" si="0"/>
        <v>342308896</v>
      </c>
      <c r="G7" t="s">
        <v>42</v>
      </c>
      <c r="H7" t="s">
        <v>43</v>
      </c>
      <c r="I7" s="1">
        <f t="shared" ca="1" si="1"/>
        <v>7470352796</v>
      </c>
      <c r="J7">
        <v>3</v>
      </c>
      <c r="K7">
        <v>94846476579</v>
      </c>
      <c r="L7">
        <v>94846476579</v>
      </c>
      <c r="M7" t="str">
        <f t="shared" ca="1" si="2"/>
        <v>INSERT INTO USUARIOS (Id_Usuario,Nombre_Usuario, Apellido_Usuario,Tipo_Documento,Numero_Documento,Direccion,Correo_Electronico,Celular,Nombre_Rol,Login,Password)VALUES (NULL,'DAVID','CRUZ',1,342308896,'CARRERA 69','DC@GMAIL.COM',7470352796,3,'94846476579',94846476579);</v>
      </c>
    </row>
    <row r="8" spans="2:13" x14ac:dyDescent="0.25">
      <c r="B8" t="s">
        <v>6</v>
      </c>
      <c r="C8" t="s">
        <v>44</v>
      </c>
      <c r="D8" t="s">
        <v>45</v>
      </c>
      <c r="E8" s="2">
        <v>1</v>
      </c>
      <c r="F8">
        <f t="shared" ca="1" si="0"/>
        <v>46122475</v>
      </c>
      <c r="G8" t="s">
        <v>35</v>
      </c>
      <c r="H8" t="s">
        <v>46</v>
      </c>
      <c r="I8" s="1">
        <f t="shared" ca="1" si="1"/>
        <v>6654525260</v>
      </c>
      <c r="J8">
        <v>3</v>
      </c>
      <c r="K8">
        <v>11020112935</v>
      </c>
      <c r="L8">
        <v>11020112935</v>
      </c>
      <c r="M8" t="str">
        <f t="shared" ca="1" si="2"/>
        <v>INSERT INTO USUARIOS (Id_Usuario,Nombre_Usuario, Apellido_Usuario,Tipo_Documento,Numero_Documento,Direccion,Correo_Electronico,Celular,Nombre_Rol,Login,Password)VALUES (NULL,'JUAN','ACERO',1,46122475,'CALLE 80','JA@GMAIL.COM',6654525260,3,'11020112935',11020112935);</v>
      </c>
    </row>
    <row r="9" spans="2:13" x14ac:dyDescent="0.25">
      <c r="B9" t="s">
        <v>6</v>
      </c>
      <c r="C9" t="s">
        <v>47</v>
      </c>
      <c r="D9" t="s">
        <v>48</v>
      </c>
      <c r="E9" s="2">
        <v>2</v>
      </c>
      <c r="F9">
        <f t="shared" ca="1" si="0"/>
        <v>200636557</v>
      </c>
      <c r="G9" t="s">
        <v>31</v>
      </c>
      <c r="H9" t="s">
        <v>49</v>
      </c>
      <c r="I9" s="1">
        <f t="shared" ca="1" si="1"/>
        <v>2887665210</v>
      </c>
      <c r="J9">
        <v>2</v>
      </c>
      <c r="K9">
        <v>94846476580</v>
      </c>
      <c r="L9">
        <v>94846476580</v>
      </c>
      <c r="M9" t="str">
        <f t="shared" ca="1" si="2"/>
        <v>INSERT INTO USUARIOS (Id_Usuario,Nombre_Usuario, Apellido_Usuario,Tipo_Documento,Numero_Documento,Direccion,Correo_Electronico,Celular,Nombre_Rol,Login,Password)VALUES (NULL,'JAVIER','MONROY',2,200636557,'CALLE 20','JM@GMAIL.COM',2887665210,2,'94846476580',94846476580);</v>
      </c>
    </row>
    <row r="10" spans="2:13" x14ac:dyDescent="0.25">
      <c r="B10" t="s">
        <v>6</v>
      </c>
      <c r="C10" t="s">
        <v>50</v>
      </c>
      <c r="D10" t="s">
        <v>51</v>
      </c>
      <c r="E10" s="2">
        <v>1</v>
      </c>
      <c r="F10">
        <f t="shared" ca="1" si="0"/>
        <v>213340491</v>
      </c>
      <c r="G10" t="s">
        <v>52</v>
      </c>
      <c r="H10" t="s">
        <v>53</v>
      </c>
      <c r="I10" s="1">
        <f t="shared" ca="1" si="1"/>
        <v>4954822135</v>
      </c>
      <c r="J10">
        <v>1</v>
      </c>
      <c r="K10">
        <v>94846476582</v>
      </c>
      <c r="L10">
        <v>94846476582</v>
      </c>
      <c r="M10" t="str">
        <f t="shared" ca="1" si="2"/>
        <v>INSERT INTO USUARIOS (Id_Usuario,Nombre_Usuario, Apellido_Usuario,Tipo_Documento,Numero_Documento,Direccion,Correo_Electronico,Celular,Nombre_Rol,Login,Password)VALUES (NULL,'JOSE ANTONIO','VILLA',1,213340491,'CARRERA 89','JAV@GMAIL.COM',4954822135,1,'94846476582',94846476582);</v>
      </c>
    </row>
    <row r="11" spans="2:13" x14ac:dyDescent="0.25">
      <c r="B11" t="s">
        <v>6</v>
      </c>
      <c r="C11" t="s">
        <v>54</v>
      </c>
      <c r="D11" t="s">
        <v>55</v>
      </c>
      <c r="E11" s="2">
        <v>1</v>
      </c>
      <c r="F11">
        <f t="shared" ca="1" si="0"/>
        <v>950197563</v>
      </c>
      <c r="G11" t="s">
        <v>56</v>
      </c>
      <c r="H11" t="s">
        <v>57</v>
      </c>
      <c r="I11" s="1">
        <f t="shared" ca="1" si="1"/>
        <v>5372479686</v>
      </c>
      <c r="J11">
        <v>4</v>
      </c>
      <c r="K11">
        <v>45676754978</v>
      </c>
      <c r="L11">
        <v>45676754978</v>
      </c>
      <c r="M11" t="str">
        <f t="shared" ca="1" si="2"/>
        <v>INSERT INTO USUARIOS (Id_Usuario,Nombre_Usuario, Apellido_Usuario,Tipo_Documento,Numero_Documento,Direccion,Correo_Electronico,Celular,Nombre_Rol,Login,Password)VALUES (NULL,'DANIEL','PIÑEROS',1,950197563,'DIAGONAL70','DP@GMAIL.COM',5372479686,4,'45676754978',45676754978);</v>
      </c>
    </row>
    <row r="12" spans="2:13" x14ac:dyDescent="0.25">
      <c r="B12" t="s">
        <v>6</v>
      </c>
      <c r="C12" t="s">
        <v>58</v>
      </c>
      <c r="D12" t="s">
        <v>59</v>
      </c>
      <c r="E12" s="2">
        <v>1</v>
      </c>
      <c r="F12">
        <f t="shared" ca="1" si="0"/>
        <v>3925584</v>
      </c>
      <c r="G12" t="s">
        <v>31</v>
      </c>
      <c r="H12" t="s">
        <v>60</v>
      </c>
      <c r="I12" s="1">
        <f t="shared" ca="1" si="1"/>
        <v>9563510631</v>
      </c>
      <c r="J12">
        <v>1</v>
      </c>
      <c r="K12">
        <v>11020112939</v>
      </c>
      <c r="L12">
        <v>11020112939</v>
      </c>
      <c r="M12" t="str">
        <f t="shared" ca="1" si="2"/>
        <v>INSERT INTO USUARIOS (Id_Usuario,Nombre_Usuario, Apellido_Usuario,Tipo_Documento,Numero_Documento,Direccion,Correo_Electronico,Celular,Nombre_Rol,Login,Password)VALUES (NULL,'FRANCISCO JAVIER','ROCHA',1,3925584,'CALLE 20','FJR@GMAIL.COM',9563510631,1,'11020112939',11020112939);</v>
      </c>
    </row>
    <row r="13" spans="2:13" x14ac:dyDescent="0.25">
      <c r="B13" t="s">
        <v>6</v>
      </c>
      <c r="C13" t="s">
        <v>61</v>
      </c>
      <c r="D13" t="s">
        <v>62</v>
      </c>
      <c r="E13" s="2">
        <v>3</v>
      </c>
      <c r="F13">
        <f t="shared" ca="1" si="0"/>
        <v>135775127</v>
      </c>
      <c r="G13" t="s">
        <v>42</v>
      </c>
      <c r="H13" t="s">
        <v>63</v>
      </c>
      <c r="I13" s="1">
        <f t="shared" ca="1" si="1"/>
        <v>7767366840</v>
      </c>
      <c r="J13">
        <v>3</v>
      </c>
      <c r="K13">
        <v>94846476581</v>
      </c>
      <c r="L13">
        <v>94846476581</v>
      </c>
      <c r="M13" t="str">
        <f t="shared" ca="1" si="2"/>
        <v>INSERT INTO USUARIOS (Id_Usuario,Nombre_Usuario, Apellido_Usuario,Tipo_Documento,Numero_Documento,Direccion,Correo_Electronico,Celular,Nombre_Rol,Login,Password)VALUES (NULL,'JOSE LUIS','BLANCO',3,135775127,'CARRERA 69','JB@GMAIL.COM',7767366840,3,'94846476581',94846476581);</v>
      </c>
    </row>
    <row r="14" spans="2:13" x14ac:dyDescent="0.25">
      <c r="B14" t="s">
        <v>6</v>
      </c>
      <c r="C14" t="s">
        <v>64</v>
      </c>
      <c r="D14" t="s">
        <v>65</v>
      </c>
      <c r="E14" s="2">
        <v>1</v>
      </c>
      <c r="F14">
        <f t="shared" ca="1" si="0"/>
        <v>5422942</v>
      </c>
      <c r="G14" t="s">
        <v>52</v>
      </c>
      <c r="H14" t="s">
        <v>66</v>
      </c>
      <c r="I14" s="1">
        <f t="shared" ca="1" si="1"/>
        <v>1980411484</v>
      </c>
      <c r="J14">
        <v>4</v>
      </c>
      <c r="K14">
        <v>94846476586</v>
      </c>
      <c r="L14">
        <v>94846476586</v>
      </c>
      <c r="M14" t="str">
        <f t="shared" ca="1" si="2"/>
        <v>INSERT INTO USUARIOS (Id_Usuario,Nombre_Usuario, Apellido_Usuario,Tipo_Documento,Numero_Documento,Direccion,Correo_Electronico,Celular,Nombre_Rol,Login,Password)VALUES (NULL,'CARLOS','MARTÍNEZ',1,5422942,'CARRERA 89','CM@GMAIL.COM',1980411484,4,'94846476586',94846476586);</v>
      </c>
    </row>
    <row r="15" spans="2:13" x14ac:dyDescent="0.25">
      <c r="B15" t="s">
        <v>6</v>
      </c>
      <c r="C15" t="s">
        <v>67</v>
      </c>
      <c r="D15" t="s">
        <v>68</v>
      </c>
      <c r="E15" s="2">
        <v>1</v>
      </c>
      <c r="F15">
        <f t="shared" ca="1" si="0"/>
        <v>985805387</v>
      </c>
      <c r="G15" t="s">
        <v>56</v>
      </c>
      <c r="H15" t="s">
        <v>69</v>
      </c>
      <c r="I15" s="1">
        <f t="shared" ca="1" si="1"/>
        <v>113832732</v>
      </c>
      <c r="J15">
        <v>1</v>
      </c>
      <c r="K15">
        <v>11020112931</v>
      </c>
      <c r="L15">
        <v>11020112931</v>
      </c>
      <c r="M15" t="str">
        <f t="shared" ca="1" si="2"/>
        <v>INSERT INTO USUARIOS (Id_Usuario,Nombre_Usuario, Apellido_Usuario,Tipo_Documento,Numero_Documento,Direccion,Correo_Electronico,Celular,Nombre_Rol,Login,Password)VALUES (NULL,'JESUS','VILLAMIZAR',1,985805387,'DIAGONAL70','JV@GMAIL.COM',113832732,1,'11020112931',11020112931);</v>
      </c>
    </row>
    <row r="16" spans="2:13" x14ac:dyDescent="0.25">
      <c r="B16" t="s">
        <v>6</v>
      </c>
      <c r="C16" t="s">
        <v>70</v>
      </c>
      <c r="D16" t="s">
        <v>71</v>
      </c>
      <c r="E16" s="2">
        <v>1</v>
      </c>
      <c r="F16">
        <f t="shared" ca="1" si="0"/>
        <v>673676749</v>
      </c>
      <c r="G16" t="s">
        <v>31</v>
      </c>
      <c r="H16" t="s">
        <v>72</v>
      </c>
      <c r="I16" s="1">
        <f t="shared" ca="1" si="1"/>
        <v>509987252</v>
      </c>
      <c r="J16">
        <v>1</v>
      </c>
      <c r="K16">
        <v>24566754981</v>
      </c>
      <c r="L16">
        <v>24566754981</v>
      </c>
      <c r="M16" t="str">
        <f t="shared" ca="1" si="2"/>
        <v>INSERT INTO USUARIOS (Id_Usuario,Nombre_Usuario, Apellido_Usuario,Tipo_Documento,Numero_Documento,Direccion,Correo_Electronico,Celular,Nombre_Rol,Login,Password)VALUES (NULL,'ALEJANDRO','ARISTIZABAL',1,673676749,'CALLE 20','AA@GMAIL.COM',509987252,1,'24566754981',24566754981);</v>
      </c>
    </row>
    <row r="17" spans="2:13" x14ac:dyDescent="0.25">
      <c r="B17" t="s">
        <v>6</v>
      </c>
      <c r="C17" t="s">
        <v>73</v>
      </c>
      <c r="D17" t="s">
        <v>74</v>
      </c>
      <c r="E17" s="2">
        <v>1</v>
      </c>
      <c r="F17">
        <f t="shared" ca="1" si="0"/>
        <v>589213444</v>
      </c>
      <c r="G17" t="s">
        <v>42</v>
      </c>
      <c r="H17" t="s">
        <v>75</v>
      </c>
      <c r="I17" s="1">
        <f t="shared" ca="1" si="1"/>
        <v>2214738008</v>
      </c>
      <c r="J17">
        <v>1</v>
      </c>
      <c r="K17">
        <v>24676754980</v>
      </c>
      <c r="L17">
        <v>24676754980</v>
      </c>
      <c r="M17" t="str">
        <f t="shared" ca="1" si="2"/>
        <v>INSERT INTO USUARIOS (Id_Usuario,Nombre_Usuario, Apellido_Usuario,Tipo_Documento,Numero_Documento,Direccion,Correo_Electronico,Celular,Nombre_Rol,Login,Password)VALUES (NULL,'MIGUEL','CONTRERAS',1,589213444,'CARRERA 69','MC@GMAIL.COM',2214738008,1,'24676754980',24676754980);</v>
      </c>
    </row>
    <row r="18" spans="2:13" x14ac:dyDescent="0.25">
      <c r="B18" t="s">
        <v>6</v>
      </c>
      <c r="C18" t="s">
        <v>76</v>
      </c>
      <c r="D18" t="s">
        <v>77</v>
      </c>
      <c r="E18" s="2">
        <v>1</v>
      </c>
      <c r="F18">
        <f t="shared" ca="1" si="0"/>
        <v>655860457</v>
      </c>
      <c r="G18" t="s">
        <v>35</v>
      </c>
      <c r="H18" t="s">
        <v>78</v>
      </c>
      <c r="I18" s="1">
        <f t="shared" ca="1" si="1"/>
        <v>3056603793</v>
      </c>
      <c r="J18">
        <v>4</v>
      </c>
      <c r="K18">
        <v>94846476583</v>
      </c>
      <c r="L18">
        <v>94846476583</v>
      </c>
      <c r="M18" t="str">
        <f t="shared" ca="1" si="2"/>
        <v>INSERT INTO USUARIOS (Id_Usuario,Nombre_Usuario, Apellido_Usuario,Tipo_Documento,Numero_Documento,Direccion,Correo_Electronico,Celular,Nombre_Rol,Login,Password)VALUES (NULL,'JOSE MANUEL','CASTAÑO',1,655860457,'CALLE 80','JMC@GMAIL.COM',3056603793,4,'94846476583',94846476583);</v>
      </c>
    </row>
    <row r="19" spans="2:13" x14ac:dyDescent="0.25">
      <c r="B19" t="s">
        <v>6</v>
      </c>
      <c r="C19" t="s">
        <v>79</v>
      </c>
      <c r="D19" t="s">
        <v>80</v>
      </c>
      <c r="E19" s="2">
        <v>1</v>
      </c>
      <c r="F19">
        <f t="shared" ca="1" si="0"/>
        <v>493845395</v>
      </c>
      <c r="G19" t="s">
        <v>52</v>
      </c>
      <c r="H19" t="s">
        <v>81</v>
      </c>
      <c r="I19" s="1">
        <f t="shared" ca="1" si="1"/>
        <v>1725451004</v>
      </c>
      <c r="J19">
        <v>1</v>
      </c>
      <c r="K19">
        <v>11020112932</v>
      </c>
      <c r="L19">
        <v>11020112932</v>
      </c>
      <c r="M19" t="str">
        <f t="shared" ca="1" si="2"/>
        <v>INSERT INTO USUARIOS (Id_Usuario,Nombre_Usuario, Apellido_Usuario,Tipo_Documento,Numero_Documento,Direccion,Correo_Electronico,Celular,Nombre_Rol,Login,Password)VALUES (NULL,'RAFAEL','CASTELLANOS',1,493845395,'CARRERA 89','RC@GMAIL.COM',1725451004,1,'11020112932',11020112932);</v>
      </c>
    </row>
    <row r="20" spans="2:13" x14ac:dyDescent="0.25">
      <c r="B20" t="s">
        <v>6</v>
      </c>
      <c r="C20" t="s">
        <v>82</v>
      </c>
      <c r="D20" t="s">
        <v>83</v>
      </c>
      <c r="E20" s="2">
        <v>2</v>
      </c>
      <c r="F20">
        <f t="shared" ca="1" si="0"/>
        <v>318779458</v>
      </c>
      <c r="G20" t="s">
        <v>27</v>
      </c>
      <c r="H20" t="s">
        <v>84</v>
      </c>
      <c r="I20" s="1">
        <f t="shared" ca="1" si="1"/>
        <v>512347109</v>
      </c>
      <c r="J20">
        <v>4</v>
      </c>
      <c r="K20">
        <v>24567654982</v>
      </c>
      <c r="L20">
        <v>24567654982</v>
      </c>
      <c r="M20" t="str">
        <f t="shared" ca="1" si="2"/>
        <v>INSERT INTO USUARIOS (Id_Usuario,Nombre_Usuario, Apellido_Usuario,Tipo_Documento,Numero_Documento,Direccion,Correo_Electronico,Celular,Nombre_Rol,Login,Password)VALUES (NULL,'MIGUEL ANGEL','RODRIGUEZ',2,318779458,'DIAGONAL25','MAR@GMAIL.COM',512347109,4,'24567654982',24567654982);</v>
      </c>
    </row>
    <row r="21" spans="2:13" x14ac:dyDescent="0.25">
      <c r="B21" t="s">
        <v>6</v>
      </c>
      <c r="C21" t="s">
        <v>85</v>
      </c>
      <c r="D21" t="s">
        <v>86</v>
      </c>
      <c r="E21" s="2">
        <v>1</v>
      </c>
      <c r="F21">
        <f t="shared" ca="1" si="0"/>
        <v>36877761</v>
      </c>
      <c r="G21" t="s">
        <v>31</v>
      </c>
      <c r="H21" t="s">
        <v>87</v>
      </c>
      <c r="I21" s="1">
        <f t="shared" ca="1" si="1"/>
        <v>9178007776</v>
      </c>
      <c r="J21">
        <v>3</v>
      </c>
      <c r="K21">
        <v>24566754979</v>
      </c>
      <c r="L21">
        <v>24566754979</v>
      </c>
      <c r="M21" t="str">
        <f t="shared" ca="1" si="2"/>
        <v>INSERT INTO USUARIOS (Id_Usuario,Nombre_Usuario, Apellido_Usuario,Tipo_Documento,Numero_Documento,Direccion,Correo_Electronico,Celular,Nombre_Rol,Login,Password)VALUES (NULL,'PABLO','GOMEZ',1,36877761,'CALLE 20','PG@GMAIL.COM',9178007776,3,'24566754979',24566754979);</v>
      </c>
    </row>
    <row r="22" spans="2:13" x14ac:dyDescent="0.25">
      <c r="B22" t="s">
        <v>6</v>
      </c>
      <c r="C22" t="s">
        <v>88</v>
      </c>
      <c r="D22" t="s">
        <v>89</v>
      </c>
      <c r="E22" s="2">
        <v>1</v>
      </c>
      <c r="F22">
        <f t="shared" ca="1" si="0"/>
        <v>693461283</v>
      </c>
      <c r="G22" t="s">
        <v>42</v>
      </c>
      <c r="H22" t="s">
        <v>90</v>
      </c>
      <c r="I22" s="1">
        <f t="shared" ca="1" si="1"/>
        <v>2507928120</v>
      </c>
      <c r="J22">
        <v>1</v>
      </c>
      <c r="K22">
        <v>11020112934</v>
      </c>
      <c r="L22">
        <v>11020112934</v>
      </c>
      <c r="M22" t="str">
        <f t="shared" ca="1" si="2"/>
        <v>INSERT INTO USUARIOS (Id_Usuario,Nombre_Usuario, Apellido_Usuario,Tipo_Documento,Numero_Documento,Direccion,Correo_Electronico,Celular,Nombre_Rol,Login,Password)VALUES (NULL,'PEDRO','ALFONSO',1,693461283,'CARRERA 69','PAL@GMAIL.COM',2507928120,1,'11020112934',11020112934);</v>
      </c>
    </row>
    <row r="23" spans="2:13" x14ac:dyDescent="0.25">
      <c r="B23" t="s">
        <v>6</v>
      </c>
      <c r="C23" t="s">
        <v>91</v>
      </c>
      <c r="D23" t="s">
        <v>92</v>
      </c>
      <c r="E23" s="2">
        <v>1</v>
      </c>
      <c r="F23">
        <f t="shared" ca="1" si="0"/>
        <v>405847389</v>
      </c>
      <c r="G23" t="s">
        <v>56</v>
      </c>
      <c r="H23" t="s">
        <v>93</v>
      </c>
      <c r="I23" s="1">
        <f t="shared" ca="1" si="1"/>
        <v>5605992972</v>
      </c>
      <c r="J23">
        <v>1</v>
      </c>
      <c r="K23">
        <v>24676754983</v>
      </c>
      <c r="L23">
        <v>24676754983</v>
      </c>
      <c r="M23" t="str">
        <f t="shared" ca="1" si="2"/>
        <v>INSERT INTO USUARIOS (Id_Usuario,Nombre_Usuario, Apellido_Usuario,Tipo_Documento,Numero_Documento,Direccion,Correo_Electronico,Celular,Nombre_Rol,Login,Password)VALUES (NULL,'ANGEL','OSPINA',1,405847389,'DIAGONAL70','ANO@GMAIL.COM',5605992972,1,'24676754983',24676754983);</v>
      </c>
    </row>
    <row r="24" spans="2:13" x14ac:dyDescent="0.25">
      <c r="B24" t="s">
        <v>6</v>
      </c>
      <c r="C24" t="s">
        <v>94</v>
      </c>
      <c r="D24" t="s">
        <v>95</v>
      </c>
      <c r="E24" s="2">
        <v>1</v>
      </c>
      <c r="F24">
        <f t="shared" ca="1" si="0"/>
        <v>482265820</v>
      </c>
      <c r="G24" t="s">
        <v>35</v>
      </c>
      <c r="H24" t="s">
        <v>96</v>
      </c>
      <c r="I24" s="1">
        <f t="shared" ca="1" si="1"/>
        <v>3739714735</v>
      </c>
      <c r="J24">
        <v>4</v>
      </c>
      <c r="K24">
        <v>11020112936</v>
      </c>
      <c r="L24">
        <v>11020112936</v>
      </c>
      <c r="M24" t="str">
        <f t="shared" ca="1" si="2"/>
        <v>INSERT INTO USUARIOS (Id_Usuario,Nombre_Usuario, Apellido_Usuario,Tipo_Documento,Numero_Documento,Direccion,Correo_Electronico,Celular,Nombre_Rol,Login,Password)VALUES (NULL,'SERGIO','TORRES',1,482265820,'CALLE 80','SET@GMAIL.COM',3739714735,4,'11020112936',11020112936);</v>
      </c>
    </row>
    <row r="25" spans="2:13" x14ac:dyDescent="0.25">
      <c r="B25" t="s">
        <v>6</v>
      </c>
      <c r="C25" t="s">
        <v>128</v>
      </c>
      <c r="D25" t="s">
        <v>97</v>
      </c>
      <c r="E25" s="2">
        <v>3</v>
      </c>
      <c r="F25">
        <f t="shared" ca="1" si="0"/>
        <v>792339068</v>
      </c>
      <c r="G25" t="s">
        <v>27</v>
      </c>
      <c r="H25" t="s">
        <v>98</v>
      </c>
      <c r="I25" s="1">
        <f t="shared" ca="1" si="1"/>
        <v>3570391149</v>
      </c>
      <c r="J25">
        <v>2</v>
      </c>
      <c r="K25">
        <v>59898798765</v>
      </c>
      <c r="L25">
        <v>59898798765</v>
      </c>
      <c r="M25" t="str">
        <f t="shared" ca="1" si="2"/>
        <v>INSERT INTO USUARIOS (Id_Usuario,Nombre_Usuario, Apellido_Usuario,Tipo_Documento,Numero_Documento,Direccion,Correo_Electronico,Celular,Nombre_Rol,Login,Password)VALUES (NULL,'DIEGO ','GUZMÁN',3,792339068,'DIAGONAL25','DIG@GMAIL.COM',3570391149,2,'59898798765',59898798765);</v>
      </c>
    </row>
    <row r="26" spans="2:13" x14ac:dyDescent="0.25">
      <c r="B26" t="s">
        <v>6</v>
      </c>
      <c r="C26" t="s">
        <v>99</v>
      </c>
      <c r="D26" t="s">
        <v>100</v>
      </c>
      <c r="E26" s="2">
        <v>1</v>
      </c>
      <c r="F26">
        <f t="shared" ca="1" si="0"/>
        <v>451187176</v>
      </c>
      <c r="G26" t="s">
        <v>42</v>
      </c>
      <c r="H26" t="s">
        <v>101</v>
      </c>
      <c r="I26" s="1">
        <f t="shared" ca="1" si="1"/>
        <v>2442502869</v>
      </c>
      <c r="J26">
        <v>1</v>
      </c>
      <c r="K26">
        <v>59898794765</v>
      </c>
      <c r="L26">
        <v>59898794765</v>
      </c>
      <c r="M26" t="str">
        <f t="shared" ca="1" si="2"/>
        <v>INSERT INTO USUARIOS (Id_Usuario,Nombre_Usuario, Apellido_Usuario,Tipo_Documento,Numero_Documento,Direccion,Correo_Electronico,Celular,Nombre_Rol,Login,Password)VALUES (NULL,'FERNANDO','CASTIBLANCO',1,451187176,'CARRERA 69','FEC@GMAIL.COM',2442502869,1,'59898794765',59898794765);</v>
      </c>
    </row>
    <row r="27" spans="2:13" x14ac:dyDescent="0.25">
      <c r="B27" t="s">
        <v>6</v>
      </c>
      <c r="C27" t="s">
        <v>102</v>
      </c>
      <c r="D27" t="s">
        <v>103</v>
      </c>
      <c r="E27" s="2">
        <v>1</v>
      </c>
      <c r="F27">
        <f t="shared" ca="1" si="0"/>
        <v>774985918</v>
      </c>
      <c r="G27" t="s">
        <v>52</v>
      </c>
      <c r="H27" t="s">
        <v>104</v>
      </c>
      <c r="I27" s="1">
        <f t="shared" ca="1" si="1"/>
        <v>9657542514</v>
      </c>
      <c r="J27">
        <v>4</v>
      </c>
      <c r="K27">
        <v>11020112937</v>
      </c>
      <c r="L27">
        <v>11020112937</v>
      </c>
      <c r="M27" t="str">
        <f t="shared" ca="1" si="2"/>
        <v>INSERT INTO USUARIOS (Id_Usuario,Nombre_Usuario, Apellido_Usuario,Tipo_Documento,Numero_Documento,Direccion,Correo_Electronico,Celular,Nombre_Rol,Login,Password)VALUES (NULL,'JORGE','SALGADO',1,774985918,'CARRERA 89','JS@GMAIL.COM',9657542514,4,'11020112937',11020112937);</v>
      </c>
    </row>
    <row r="28" spans="2:13" x14ac:dyDescent="0.25">
      <c r="B28" t="s">
        <v>6</v>
      </c>
      <c r="C28" t="s">
        <v>105</v>
      </c>
      <c r="D28" t="s">
        <v>106</v>
      </c>
      <c r="E28" s="2">
        <v>1</v>
      </c>
      <c r="F28">
        <f t="shared" ca="1" si="0"/>
        <v>628577650</v>
      </c>
      <c r="G28" t="s">
        <v>31</v>
      </c>
      <c r="H28" t="s">
        <v>107</v>
      </c>
      <c r="I28" s="1">
        <f t="shared" ca="1" si="1"/>
        <v>2127644962</v>
      </c>
      <c r="J28">
        <v>1</v>
      </c>
      <c r="K28">
        <v>94846476587</v>
      </c>
      <c r="L28">
        <v>94846476587</v>
      </c>
      <c r="M28" t="str">
        <f t="shared" ca="1" si="2"/>
        <v>INSERT INTO USUARIOS (Id_Usuario,Nombre_Usuario, Apellido_Usuario,Tipo_Documento,Numero_Documento,Direccion,Correo_Electronico,Celular,Nombre_Rol,Login,Password)VALUES (NULL,'LUIS','DELGADO',1,628577650,'CALLE 20','LDE@GMAIL.COM',2127644962,1,'94846476587',94846476587);</v>
      </c>
    </row>
    <row r="29" spans="2:13" x14ac:dyDescent="0.25">
      <c r="B29" t="s">
        <v>6</v>
      </c>
      <c r="C29" t="s">
        <v>108</v>
      </c>
      <c r="D29" t="s">
        <v>109</v>
      </c>
      <c r="E29" s="2">
        <v>3</v>
      </c>
      <c r="F29">
        <f t="shared" ca="1" si="0"/>
        <v>831615454</v>
      </c>
      <c r="G29" t="s">
        <v>35</v>
      </c>
      <c r="H29" t="s">
        <v>110</v>
      </c>
      <c r="I29" s="1">
        <f t="shared" ca="1" si="1"/>
        <v>2815962867</v>
      </c>
      <c r="J29">
        <v>4</v>
      </c>
      <c r="K29">
        <v>11020112938</v>
      </c>
      <c r="L29">
        <v>11020112938</v>
      </c>
      <c r="M29" t="str">
        <f t="shared" ca="1" si="2"/>
        <v>INSERT INTO USUARIOS (Id_Usuario,Nombre_Usuario, Apellido_Usuario,Tipo_Documento,Numero_Documento,Direccion,Correo_Electronico,Celular,Nombre_Rol,Login,Password)VALUES (NULL,'ALBERTO','ÁVILA',3,831615454,'CALLE 80','AAV@GMAIL.COM',2815962867,4,'11020112938',11020112938);</v>
      </c>
    </row>
    <row r="30" spans="2:13" x14ac:dyDescent="0.25">
      <c r="B30" t="s">
        <v>6</v>
      </c>
      <c r="C30" t="s">
        <v>111</v>
      </c>
      <c r="D30" t="s">
        <v>112</v>
      </c>
      <c r="E30" s="2">
        <v>1</v>
      </c>
      <c r="F30">
        <f t="shared" ca="1" si="0"/>
        <v>162732048</v>
      </c>
      <c r="G30" t="s">
        <v>42</v>
      </c>
      <c r="H30" t="s">
        <v>113</v>
      </c>
      <c r="I30" s="1">
        <f t="shared" ca="1" si="1"/>
        <v>3586780595</v>
      </c>
      <c r="J30">
        <v>1</v>
      </c>
      <c r="K30">
        <v>12129866286</v>
      </c>
      <c r="L30">
        <v>12129866286</v>
      </c>
      <c r="M30" t="str">
        <f t="shared" ca="1" si="2"/>
        <v>INSERT INTO USUARIOS (Id_Usuario,Nombre_Usuario, Apellido_Usuario,Tipo_Documento,Numero_Documento,Direccion,Correo_Electronico,Celular,Nombre_Rol,Login,Password)VALUES (NULL,'ALVARO','BUSTOS',1,162732048,'CARRERA 69','ABU@GMAIL.COM',3586780595,1,'12129866286',12129866286);</v>
      </c>
    </row>
    <row r="31" spans="2:13" x14ac:dyDescent="0.25">
      <c r="B31" t="s">
        <v>6</v>
      </c>
      <c r="C31" t="s">
        <v>114</v>
      </c>
      <c r="D31" t="s">
        <v>83</v>
      </c>
      <c r="E31" s="2">
        <v>2</v>
      </c>
      <c r="F31">
        <f t="shared" ca="1" si="0"/>
        <v>524985954</v>
      </c>
      <c r="G31" t="s">
        <v>27</v>
      </c>
      <c r="H31" t="s">
        <v>115</v>
      </c>
      <c r="I31" s="1">
        <f t="shared" ca="1" si="1"/>
        <v>4046981398</v>
      </c>
      <c r="J31">
        <v>3</v>
      </c>
      <c r="K31">
        <v>94846476585</v>
      </c>
      <c r="L31">
        <v>94846476585</v>
      </c>
      <c r="M31" t="str">
        <f t="shared" ca="1" si="2"/>
        <v>INSERT INTO USUARIOS (Id_Usuario,Nombre_Usuario, Apellido_Usuario,Tipo_Documento,Numero_Documento,Direccion,Correo_Electronico,Celular,Nombre_Rol,Login,Password)VALUES (NULL,'JUAN CARLOS','RODRIGUEZ',2,524985954,'DIAGONAL25','JCR@GMAIL.COM',4046981398,3,'94846476585',94846476585);</v>
      </c>
    </row>
    <row r="32" spans="2:13" x14ac:dyDescent="0.25">
      <c r="B32" t="s">
        <v>6</v>
      </c>
      <c r="C32" t="s">
        <v>116</v>
      </c>
      <c r="D32" t="s">
        <v>38</v>
      </c>
      <c r="E32" s="2">
        <v>3</v>
      </c>
      <c r="F32">
        <f t="shared" ca="1" si="0"/>
        <v>799597362</v>
      </c>
      <c r="G32" t="s">
        <v>31</v>
      </c>
      <c r="H32" t="s">
        <v>117</v>
      </c>
      <c r="I32" s="1">
        <f t="shared" ca="1" si="1"/>
        <v>896176320</v>
      </c>
      <c r="J32">
        <v>1</v>
      </c>
      <c r="K32">
        <v>94846476584</v>
      </c>
      <c r="L32">
        <v>94846476584</v>
      </c>
      <c r="M32" t="str">
        <f t="shared" ca="1" si="2"/>
        <v>INSERT INTO USUARIOS (Id_Usuario,Nombre_Usuario, Apellido_Usuario,Tipo_Documento,Numero_Documento,Direccion,Correo_Electronico,Celular,Nombre_Rol,Login,Password)VALUES (NULL,'ADRIAN','GARCIA',3,799597362,'CALLE 20','ADG@GMAIL.COM',896176320,1,'94846476584',94846476584);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F0FC-F0E3-411F-82D8-FE1490CD3DC3}">
  <dimension ref="B2:L32"/>
  <sheetViews>
    <sheetView workbookViewId="0">
      <selection activeCell="I5" sqref="I5"/>
    </sheetView>
  </sheetViews>
  <sheetFormatPr baseColWidth="10" defaultRowHeight="15" x14ac:dyDescent="0.25"/>
  <cols>
    <col min="2" max="2" width="18.85546875" bestFit="1" customWidth="1"/>
    <col min="8" max="8" width="15.7109375" bestFit="1" customWidth="1"/>
    <col min="9" max="9" width="24.85546875" bestFit="1" customWidth="1"/>
    <col min="10" max="10" width="22.42578125" bestFit="1" customWidth="1"/>
  </cols>
  <sheetData>
    <row r="2" spans="2:12" x14ac:dyDescent="0.25">
      <c r="B2" t="s">
        <v>233</v>
      </c>
      <c r="C2" t="s">
        <v>140</v>
      </c>
      <c r="D2" t="s">
        <v>141</v>
      </c>
      <c r="E2" t="s">
        <v>142</v>
      </c>
      <c r="F2" t="s">
        <v>143</v>
      </c>
      <c r="G2" t="s">
        <v>144</v>
      </c>
      <c r="H2" t="s">
        <v>148</v>
      </c>
      <c r="I2" t="s">
        <v>157</v>
      </c>
      <c r="J2" t="s">
        <v>232</v>
      </c>
    </row>
    <row r="3" spans="2:12" x14ac:dyDescent="0.25">
      <c r="B3" t="s">
        <v>6</v>
      </c>
      <c r="C3">
        <v>1</v>
      </c>
      <c r="D3" t="s">
        <v>164</v>
      </c>
      <c r="E3" t="s">
        <v>194</v>
      </c>
      <c r="F3" s="5" t="s">
        <v>224</v>
      </c>
      <c r="G3">
        <v>2021</v>
      </c>
      <c r="H3">
        <v>1</v>
      </c>
      <c r="I3" t="s">
        <v>159</v>
      </c>
      <c r="J3" s="3">
        <v>44708</v>
      </c>
      <c r="K3" s="2" t="str">
        <f>TEXT(J3,"YYYY-MM-DD")</f>
        <v>2022-05-27</v>
      </c>
      <c r="L3" t="str">
        <f>"INSERT INTO REGISTRO_ENTRADA (Id_Registro_Entrada,Id_Vehiculo,Codigo,Placa,Marca,Modelo,Estado_Vehiculo,Observaciones,Fecha_Registro_Entrada) VALUES ("&amp;B3&amp;","&amp;C3&amp;",'"&amp;D3&amp;"','"&amp;E3&amp;"','"&amp;F3&amp;"',"&amp;G3&amp;","&amp;H3&amp;",'"&amp;I3&amp;"','"&amp;K3&amp;"');"</f>
        <v>INSERT INTO REGISTRO_ENTRADA (Id_Registro_Entrada,Id_Vehiculo,Codigo,Placa,Marca,Modelo,Estado_Vehiculo,Observaciones,Fecha_Registro_Entrada) VALUES (NULL,1,'MC001','KUM011','CHEVROLET',2021,1,'OK','2022-05-27');</v>
      </c>
    </row>
    <row r="4" spans="2:12" x14ac:dyDescent="0.25">
      <c r="B4" t="s">
        <v>6</v>
      </c>
      <c r="C4">
        <v>2</v>
      </c>
      <c r="D4" t="s">
        <v>165</v>
      </c>
      <c r="E4" t="s">
        <v>195</v>
      </c>
      <c r="F4" s="5" t="s">
        <v>224</v>
      </c>
      <c r="G4">
        <v>2021</v>
      </c>
      <c r="H4">
        <v>5</v>
      </c>
      <c r="I4" t="s">
        <v>234</v>
      </c>
      <c r="J4" s="3">
        <v>44708</v>
      </c>
      <c r="K4" s="2" t="str">
        <f t="shared" ref="K4:K32" si="0">TEXT(J4,"YYYY-MM-DD")</f>
        <v>2022-05-27</v>
      </c>
      <c r="L4" t="str">
        <f t="shared" ref="L4:L32" si="1">"INSERT INTO REGISTRO_ENTRADA (Id_Registro_Entrada,Id_Vehiculo,Codigo,Placa,Marca,Modelo,Estado_Vehiculo,Observaciones,Fecha_Registro_Entrada) VALUES ("&amp;B4&amp;","&amp;C4&amp;",'"&amp;D4&amp;"','"&amp;E4&amp;"','"&amp;F4&amp;"',"&amp;G4&amp;","&amp;H4&amp;",'"&amp;I4&amp;"','"&amp;K4&amp;"');"</f>
        <v>INSERT INTO REGISTRO_ENTRADA (Id_Registro_Entrada,Id_Vehiculo,Codigo,Placa,Marca,Modelo,Estado_Vehiculo,Observaciones,Fecha_Registro_Entrada) VALUES (NULL,2,'MC002','KUM012','CHEVROLET',2021,5,'Problemas Técnicos','2022-05-27');</v>
      </c>
    </row>
    <row r="5" spans="2:12" x14ac:dyDescent="0.25">
      <c r="B5" t="s">
        <v>6</v>
      </c>
      <c r="C5">
        <v>3</v>
      </c>
      <c r="D5" t="s">
        <v>166</v>
      </c>
      <c r="E5" t="s">
        <v>196</v>
      </c>
      <c r="F5" s="5" t="s">
        <v>224</v>
      </c>
      <c r="G5">
        <v>2020</v>
      </c>
      <c r="H5">
        <v>2</v>
      </c>
      <c r="I5" t="s">
        <v>159</v>
      </c>
      <c r="J5" s="3">
        <v>44708</v>
      </c>
      <c r="K5" s="2" t="str">
        <f t="shared" si="0"/>
        <v>2022-05-27</v>
      </c>
      <c r="L5" t="str">
        <f t="shared" si="1"/>
        <v>INSERT INTO REGISTRO_ENTRADA (Id_Registro_Entrada,Id_Vehiculo,Codigo,Placa,Marca,Modelo,Estado_Vehiculo,Observaciones,Fecha_Registro_Entrada) VALUES (NULL,3,'MC003','KUM013','CHEVROLET',2020,2,'OK','2022-05-27');</v>
      </c>
    </row>
    <row r="6" spans="2:12" x14ac:dyDescent="0.25">
      <c r="B6" t="s">
        <v>6</v>
      </c>
      <c r="C6">
        <v>4</v>
      </c>
      <c r="D6" t="s">
        <v>167</v>
      </c>
      <c r="E6" t="s">
        <v>197</v>
      </c>
      <c r="F6" s="5" t="s">
        <v>224</v>
      </c>
      <c r="G6">
        <v>2022</v>
      </c>
      <c r="H6">
        <v>2</v>
      </c>
      <c r="I6" t="s">
        <v>159</v>
      </c>
      <c r="J6" s="3">
        <v>44708</v>
      </c>
      <c r="K6" s="2" t="str">
        <f t="shared" si="0"/>
        <v>2022-05-27</v>
      </c>
      <c r="L6" t="str">
        <f t="shared" si="1"/>
        <v>INSERT INTO REGISTRO_ENTRADA (Id_Registro_Entrada,Id_Vehiculo,Codigo,Placa,Marca,Modelo,Estado_Vehiculo,Observaciones,Fecha_Registro_Entrada) VALUES (NULL,4,'MC004','KUM014','CHEVROLET',2022,2,'OK','2022-05-27');</v>
      </c>
    </row>
    <row r="7" spans="2:12" x14ac:dyDescent="0.25">
      <c r="B7" t="s">
        <v>6</v>
      </c>
      <c r="C7">
        <v>5</v>
      </c>
      <c r="D7" t="s">
        <v>168</v>
      </c>
      <c r="E7" t="s">
        <v>198</v>
      </c>
      <c r="F7" s="5" t="s">
        <v>224</v>
      </c>
      <c r="G7">
        <v>2020</v>
      </c>
      <c r="H7">
        <v>5</v>
      </c>
      <c r="I7" t="s">
        <v>159</v>
      </c>
      <c r="J7" s="3">
        <v>44708</v>
      </c>
      <c r="K7" s="2" t="str">
        <f t="shared" si="0"/>
        <v>2022-05-27</v>
      </c>
      <c r="L7" t="str">
        <f t="shared" si="1"/>
        <v>INSERT INTO REGISTRO_ENTRADA (Id_Registro_Entrada,Id_Vehiculo,Codigo,Placa,Marca,Modelo,Estado_Vehiculo,Observaciones,Fecha_Registro_Entrada) VALUES (NULL,5,'MC005','KUM015','CHEVROLET',2020,5,'OK','2022-05-27');</v>
      </c>
    </row>
    <row r="8" spans="2:12" x14ac:dyDescent="0.25">
      <c r="B8" t="s">
        <v>6</v>
      </c>
      <c r="C8">
        <v>6</v>
      </c>
      <c r="D8" t="s">
        <v>169</v>
      </c>
      <c r="E8" t="s">
        <v>199</v>
      </c>
      <c r="F8" s="5" t="s">
        <v>224</v>
      </c>
      <c r="G8">
        <v>2020</v>
      </c>
      <c r="H8">
        <v>5</v>
      </c>
      <c r="I8" t="s">
        <v>235</v>
      </c>
      <c r="J8" s="3">
        <v>44708</v>
      </c>
      <c r="K8" s="2" t="str">
        <f t="shared" si="0"/>
        <v>2022-05-27</v>
      </c>
      <c r="L8" t="str">
        <f t="shared" si="1"/>
        <v>INSERT INTO REGISTRO_ENTRADA (Id_Registro_Entrada,Id_Vehiculo,Codigo,Placa,Marca,Modelo,Estado_Vehiculo,Observaciones,Fecha_Registro_Entrada) VALUES (NULL,6,'MC006','KUM016','CHEVROLET',2020,5,'Problemas de Carroceria','2022-05-27');</v>
      </c>
    </row>
    <row r="9" spans="2:12" x14ac:dyDescent="0.25">
      <c r="B9" t="s">
        <v>6</v>
      </c>
      <c r="C9">
        <v>7</v>
      </c>
      <c r="D9" t="s">
        <v>170</v>
      </c>
      <c r="E9" t="s">
        <v>200</v>
      </c>
      <c r="F9" s="5" t="s">
        <v>225</v>
      </c>
      <c r="G9">
        <v>2020</v>
      </c>
      <c r="H9">
        <v>5</v>
      </c>
      <c r="I9" t="s">
        <v>236</v>
      </c>
      <c r="J9" s="3">
        <v>44686</v>
      </c>
      <c r="K9" s="2" t="str">
        <f t="shared" si="0"/>
        <v>2022-05-05</v>
      </c>
      <c r="L9" t="str">
        <f t="shared" si="1"/>
        <v>INSERT INTO REGISTRO_ENTRADA (Id_Registro_Entrada,Id_Vehiculo,Codigo,Placa,Marca,Modelo,Estado_Vehiculo,Observaciones,Fecha_Registro_Entrada) VALUES (NULL,7,'MC007','KUM017','MERCEDES',2020,5,'Retrovisor Roto','2022-05-05');</v>
      </c>
    </row>
    <row r="10" spans="2:12" x14ac:dyDescent="0.25">
      <c r="B10" t="s">
        <v>6</v>
      </c>
      <c r="C10">
        <v>8</v>
      </c>
      <c r="D10" t="s">
        <v>171</v>
      </c>
      <c r="E10" t="s">
        <v>201</v>
      </c>
      <c r="F10" s="5" t="s">
        <v>225</v>
      </c>
      <c r="G10">
        <v>2022</v>
      </c>
      <c r="H10">
        <v>3</v>
      </c>
      <c r="I10" t="s">
        <v>159</v>
      </c>
      <c r="J10" s="3">
        <v>44687</v>
      </c>
      <c r="K10" s="2" t="str">
        <f t="shared" si="0"/>
        <v>2022-05-06</v>
      </c>
      <c r="L10" t="str">
        <f t="shared" si="1"/>
        <v>INSERT INTO REGISTRO_ENTRADA (Id_Registro_Entrada,Id_Vehiculo,Codigo,Placa,Marca,Modelo,Estado_Vehiculo,Observaciones,Fecha_Registro_Entrada) VALUES (NULL,8,'MC008','KUM018','MERCEDES',2022,3,'OK','2022-05-06');</v>
      </c>
    </row>
    <row r="11" spans="2:12" x14ac:dyDescent="0.25">
      <c r="B11" t="s">
        <v>6</v>
      </c>
      <c r="C11">
        <v>9</v>
      </c>
      <c r="D11" t="s">
        <v>172</v>
      </c>
      <c r="E11" t="s">
        <v>202</v>
      </c>
      <c r="F11" s="5" t="s">
        <v>225</v>
      </c>
      <c r="G11">
        <v>2021</v>
      </c>
      <c r="H11">
        <v>1</v>
      </c>
      <c r="I11" t="s">
        <v>159</v>
      </c>
      <c r="J11" s="3">
        <v>44688</v>
      </c>
      <c r="K11" s="2" t="str">
        <f t="shared" si="0"/>
        <v>2022-05-07</v>
      </c>
      <c r="L11" t="str">
        <f t="shared" si="1"/>
        <v>INSERT INTO REGISTRO_ENTRADA (Id_Registro_Entrada,Id_Vehiculo,Codigo,Placa,Marca,Modelo,Estado_Vehiculo,Observaciones,Fecha_Registro_Entrada) VALUES (NULL,9,'MC009','KUM019','MERCEDES',2021,1,'OK','2022-05-07');</v>
      </c>
    </row>
    <row r="12" spans="2:12" x14ac:dyDescent="0.25">
      <c r="B12" t="s">
        <v>6</v>
      </c>
      <c r="C12">
        <v>10</v>
      </c>
      <c r="D12" t="s">
        <v>173</v>
      </c>
      <c r="E12" t="s">
        <v>203</v>
      </c>
      <c r="F12" s="5" t="s">
        <v>225</v>
      </c>
      <c r="G12">
        <v>2020</v>
      </c>
      <c r="H12">
        <v>3</v>
      </c>
      <c r="I12" t="s">
        <v>159</v>
      </c>
      <c r="J12" s="3">
        <v>44689</v>
      </c>
      <c r="K12" s="2" t="str">
        <f t="shared" si="0"/>
        <v>2022-05-08</v>
      </c>
      <c r="L12" t="str">
        <f t="shared" si="1"/>
        <v>INSERT INTO REGISTRO_ENTRADA (Id_Registro_Entrada,Id_Vehiculo,Codigo,Placa,Marca,Modelo,Estado_Vehiculo,Observaciones,Fecha_Registro_Entrada) VALUES (NULL,10,'MC010','KUM020','MERCEDES',2020,3,'OK','2022-05-08');</v>
      </c>
    </row>
    <row r="13" spans="2:12" x14ac:dyDescent="0.25">
      <c r="B13" t="s">
        <v>6</v>
      </c>
      <c r="C13">
        <v>11</v>
      </c>
      <c r="D13" t="s">
        <v>174</v>
      </c>
      <c r="E13" t="s">
        <v>204</v>
      </c>
      <c r="F13" s="5" t="s">
        <v>225</v>
      </c>
      <c r="G13">
        <v>2022</v>
      </c>
      <c r="H13">
        <v>5</v>
      </c>
      <c r="I13" t="s">
        <v>237</v>
      </c>
      <c r="J13" s="3">
        <v>44690</v>
      </c>
      <c r="K13" s="2" t="str">
        <f t="shared" si="0"/>
        <v>2022-05-09</v>
      </c>
      <c r="L13" t="str">
        <f t="shared" si="1"/>
        <v>INSERT INTO REGISTRO_ENTRADA (Id_Registro_Entrada,Id_Vehiculo,Codigo,Placa,Marca,Modelo,Estado_Vehiculo,Observaciones,Fecha_Registro_Entrada) VALUES (NULL,11,'MC011','KUM021','MERCEDES',2022,5,'Problemas de Luces','2022-05-09');</v>
      </c>
    </row>
    <row r="14" spans="2:12" x14ac:dyDescent="0.25">
      <c r="B14" t="s">
        <v>6</v>
      </c>
      <c r="C14">
        <v>12</v>
      </c>
      <c r="D14" t="s">
        <v>175</v>
      </c>
      <c r="E14" t="s">
        <v>205</v>
      </c>
      <c r="F14" s="5" t="s">
        <v>225</v>
      </c>
      <c r="G14">
        <v>2021</v>
      </c>
      <c r="H14">
        <v>3</v>
      </c>
      <c r="I14" t="s">
        <v>159</v>
      </c>
      <c r="J14" s="3">
        <v>44691</v>
      </c>
      <c r="K14" s="2" t="str">
        <f t="shared" si="0"/>
        <v>2022-05-10</v>
      </c>
      <c r="L14" t="str">
        <f t="shared" si="1"/>
        <v>INSERT INTO REGISTRO_ENTRADA (Id_Registro_Entrada,Id_Vehiculo,Codigo,Placa,Marca,Modelo,Estado_Vehiculo,Observaciones,Fecha_Registro_Entrada) VALUES (NULL,12,'MC012','KUM022','MERCEDES',2021,3,'OK','2022-05-10');</v>
      </c>
    </row>
    <row r="15" spans="2:12" x14ac:dyDescent="0.25">
      <c r="B15" t="s">
        <v>6</v>
      </c>
      <c r="C15">
        <v>13</v>
      </c>
      <c r="D15" t="s">
        <v>176</v>
      </c>
      <c r="E15" t="s">
        <v>206</v>
      </c>
      <c r="F15" s="5" t="s">
        <v>225</v>
      </c>
      <c r="G15">
        <v>2021</v>
      </c>
      <c r="H15">
        <v>1</v>
      </c>
      <c r="I15" t="s">
        <v>159</v>
      </c>
      <c r="J15" s="3">
        <v>44692</v>
      </c>
      <c r="K15" s="2" t="str">
        <f t="shared" si="0"/>
        <v>2022-05-11</v>
      </c>
      <c r="L15" t="str">
        <f t="shared" si="1"/>
        <v>INSERT INTO REGISTRO_ENTRADA (Id_Registro_Entrada,Id_Vehiculo,Codigo,Placa,Marca,Modelo,Estado_Vehiculo,Observaciones,Fecha_Registro_Entrada) VALUES (NULL,13,'MC013','KUM023','MERCEDES',2021,1,'OK','2022-05-11');</v>
      </c>
    </row>
    <row r="16" spans="2:12" x14ac:dyDescent="0.25">
      <c r="B16" t="s">
        <v>6</v>
      </c>
      <c r="C16">
        <v>14</v>
      </c>
      <c r="D16" t="s">
        <v>177</v>
      </c>
      <c r="E16" t="s">
        <v>207</v>
      </c>
      <c r="F16" s="5" t="s">
        <v>225</v>
      </c>
      <c r="G16">
        <v>2020</v>
      </c>
      <c r="H16">
        <v>1</v>
      </c>
      <c r="I16" t="s">
        <v>159</v>
      </c>
      <c r="J16" s="3">
        <v>44693</v>
      </c>
      <c r="K16" s="2" t="str">
        <f t="shared" si="0"/>
        <v>2022-05-12</v>
      </c>
      <c r="L16" t="str">
        <f t="shared" si="1"/>
        <v>INSERT INTO REGISTRO_ENTRADA (Id_Registro_Entrada,Id_Vehiculo,Codigo,Placa,Marca,Modelo,Estado_Vehiculo,Observaciones,Fecha_Registro_Entrada) VALUES (NULL,14,'MC014','KUM024','MERCEDES',2020,1,'OK','2022-05-12');</v>
      </c>
    </row>
    <row r="17" spans="2:12" x14ac:dyDescent="0.25">
      <c r="B17" t="s">
        <v>6</v>
      </c>
      <c r="C17">
        <v>15</v>
      </c>
      <c r="D17" t="s">
        <v>178</v>
      </c>
      <c r="E17" t="s">
        <v>208</v>
      </c>
      <c r="F17" s="5" t="s">
        <v>225</v>
      </c>
      <c r="G17">
        <v>2021</v>
      </c>
      <c r="H17">
        <v>3</v>
      </c>
      <c r="I17" t="s">
        <v>159</v>
      </c>
      <c r="J17" s="3">
        <v>44694</v>
      </c>
      <c r="K17" s="2" t="str">
        <f t="shared" si="0"/>
        <v>2022-05-13</v>
      </c>
      <c r="L17" t="str">
        <f t="shared" si="1"/>
        <v>INSERT INTO REGISTRO_ENTRADA (Id_Registro_Entrada,Id_Vehiculo,Codigo,Placa,Marca,Modelo,Estado_Vehiculo,Observaciones,Fecha_Registro_Entrada) VALUES (NULL,15,'MC015','KUM025','MERCEDES',2021,3,'OK','2022-05-13');</v>
      </c>
    </row>
    <row r="18" spans="2:12" x14ac:dyDescent="0.25">
      <c r="B18" t="s">
        <v>6</v>
      </c>
      <c r="C18">
        <v>16</v>
      </c>
      <c r="D18" t="s">
        <v>179</v>
      </c>
      <c r="E18" t="s">
        <v>209</v>
      </c>
      <c r="F18" s="5" t="s">
        <v>225</v>
      </c>
      <c r="G18">
        <v>2022</v>
      </c>
      <c r="H18">
        <v>1</v>
      </c>
      <c r="I18" t="s">
        <v>159</v>
      </c>
      <c r="J18" s="3">
        <v>44695</v>
      </c>
      <c r="K18" s="2" t="str">
        <f t="shared" si="0"/>
        <v>2022-05-14</v>
      </c>
      <c r="L18" t="str">
        <f t="shared" si="1"/>
        <v>INSERT INTO REGISTRO_ENTRADA (Id_Registro_Entrada,Id_Vehiculo,Codigo,Placa,Marca,Modelo,Estado_Vehiculo,Observaciones,Fecha_Registro_Entrada) VALUES (NULL,16,'MC016','KUM026','MERCEDES',2022,1,'OK','2022-05-14');</v>
      </c>
    </row>
    <row r="19" spans="2:12" x14ac:dyDescent="0.25">
      <c r="B19" t="s">
        <v>6</v>
      </c>
      <c r="C19">
        <v>17</v>
      </c>
      <c r="D19" t="s">
        <v>180</v>
      </c>
      <c r="E19" t="s">
        <v>210</v>
      </c>
      <c r="F19" s="5" t="s">
        <v>226</v>
      </c>
      <c r="G19">
        <v>2020</v>
      </c>
      <c r="H19">
        <v>2</v>
      </c>
      <c r="I19" t="s">
        <v>159</v>
      </c>
      <c r="J19" s="3">
        <v>44696</v>
      </c>
      <c r="K19" s="2" t="str">
        <f t="shared" si="0"/>
        <v>2022-05-15</v>
      </c>
      <c r="L19" t="str">
        <f t="shared" si="1"/>
        <v>INSERT INTO REGISTRO_ENTRADA (Id_Registro_Entrada,Id_Vehiculo,Codigo,Placa,Marca,Modelo,Estado_Vehiculo,Observaciones,Fecha_Registro_Entrada) VALUES (NULL,17,'MC017','KUM027','SUZUKI',2020,2,'OK','2022-05-15');</v>
      </c>
    </row>
    <row r="20" spans="2:12" x14ac:dyDescent="0.25">
      <c r="B20" t="s">
        <v>6</v>
      </c>
      <c r="C20">
        <v>18</v>
      </c>
      <c r="D20" t="s">
        <v>181</v>
      </c>
      <c r="E20" t="s">
        <v>211</v>
      </c>
      <c r="F20" s="5" t="s">
        <v>226</v>
      </c>
      <c r="G20">
        <v>2020</v>
      </c>
      <c r="H20">
        <v>5</v>
      </c>
      <c r="I20" t="s">
        <v>238</v>
      </c>
      <c r="J20" s="3">
        <v>44697</v>
      </c>
      <c r="K20" s="2" t="str">
        <f t="shared" si="0"/>
        <v>2022-05-16</v>
      </c>
      <c r="L20" t="str">
        <f t="shared" si="1"/>
        <v>INSERT INTO REGISTRO_ENTRADA (Id_Registro_Entrada,Id_Vehiculo,Codigo,Placa,Marca,Modelo,Estado_Vehiculo,Observaciones,Fecha_Registro_Entrada) VALUES (NULL,18,'MC018','KUM028','SUZUKI',2020,5,'Problemas de Direcionales','2022-05-16');</v>
      </c>
    </row>
    <row r="21" spans="2:12" x14ac:dyDescent="0.25">
      <c r="B21" t="s">
        <v>6</v>
      </c>
      <c r="C21">
        <v>19</v>
      </c>
      <c r="D21" t="s">
        <v>182</v>
      </c>
      <c r="E21" t="s">
        <v>212</v>
      </c>
      <c r="F21" s="5" t="s">
        <v>226</v>
      </c>
      <c r="G21">
        <v>2020</v>
      </c>
      <c r="H21">
        <v>1</v>
      </c>
      <c r="I21" t="s">
        <v>159</v>
      </c>
      <c r="J21" s="3">
        <v>44698</v>
      </c>
      <c r="K21" s="2" t="str">
        <f t="shared" si="0"/>
        <v>2022-05-17</v>
      </c>
      <c r="L21" t="str">
        <f t="shared" si="1"/>
        <v>INSERT INTO REGISTRO_ENTRADA (Id_Registro_Entrada,Id_Vehiculo,Codigo,Placa,Marca,Modelo,Estado_Vehiculo,Observaciones,Fecha_Registro_Entrada) VALUES (NULL,19,'MC019','KUM029','SUZUKI',2020,1,'OK','2022-05-17');</v>
      </c>
    </row>
    <row r="22" spans="2:12" x14ac:dyDescent="0.25">
      <c r="B22" t="s">
        <v>6</v>
      </c>
      <c r="C22">
        <v>20</v>
      </c>
      <c r="D22" t="s">
        <v>183</v>
      </c>
      <c r="E22" t="s">
        <v>213</v>
      </c>
      <c r="F22" s="5" t="s">
        <v>226</v>
      </c>
      <c r="G22">
        <v>2021</v>
      </c>
      <c r="H22">
        <v>4</v>
      </c>
      <c r="I22" t="s">
        <v>159</v>
      </c>
      <c r="J22" s="3">
        <v>44699</v>
      </c>
      <c r="K22" s="2" t="str">
        <f t="shared" si="0"/>
        <v>2022-05-18</v>
      </c>
      <c r="L22" t="str">
        <f t="shared" si="1"/>
        <v>INSERT INTO REGISTRO_ENTRADA (Id_Registro_Entrada,Id_Vehiculo,Codigo,Placa,Marca,Modelo,Estado_Vehiculo,Observaciones,Fecha_Registro_Entrada) VALUES (NULL,20,'MC020','KUM030','SUZUKI',2021,4,'OK','2022-05-18');</v>
      </c>
    </row>
    <row r="23" spans="2:12" x14ac:dyDescent="0.25">
      <c r="B23" t="s">
        <v>6</v>
      </c>
      <c r="C23">
        <v>21</v>
      </c>
      <c r="D23" t="s">
        <v>184</v>
      </c>
      <c r="E23" t="s">
        <v>214</v>
      </c>
      <c r="F23" s="5" t="s">
        <v>226</v>
      </c>
      <c r="G23">
        <v>2022</v>
      </c>
      <c r="H23">
        <v>4</v>
      </c>
      <c r="I23" t="s">
        <v>159</v>
      </c>
      <c r="J23" s="3">
        <v>44700</v>
      </c>
      <c r="K23" s="2" t="str">
        <f t="shared" si="0"/>
        <v>2022-05-19</v>
      </c>
      <c r="L23" t="str">
        <f t="shared" si="1"/>
        <v>INSERT INTO REGISTRO_ENTRADA (Id_Registro_Entrada,Id_Vehiculo,Codigo,Placa,Marca,Modelo,Estado_Vehiculo,Observaciones,Fecha_Registro_Entrada) VALUES (NULL,21,'MC021','KUM031','SUZUKI',2022,4,'OK','2022-05-19');</v>
      </c>
    </row>
    <row r="24" spans="2:12" x14ac:dyDescent="0.25">
      <c r="B24" t="s">
        <v>6</v>
      </c>
      <c r="C24">
        <v>22</v>
      </c>
      <c r="D24" t="s">
        <v>185</v>
      </c>
      <c r="E24" t="s">
        <v>215</v>
      </c>
      <c r="F24" s="5" t="s">
        <v>226</v>
      </c>
      <c r="G24">
        <v>2022</v>
      </c>
      <c r="H24">
        <v>1</v>
      </c>
      <c r="I24" t="s">
        <v>159</v>
      </c>
      <c r="J24" s="3">
        <v>44701</v>
      </c>
      <c r="K24" s="2" t="str">
        <f t="shared" si="0"/>
        <v>2022-05-20</v>
      </c>
      <c r="L24" t="str">
        <f t="shared" si="1"/>
        <v>INSERT INTO REGISTRO_ENTRADA (Id_Registro_Entrada,Id_Vehiculo,Codigo,Placa,Marca,Modelo,Estado_Vehiculo,Observaciones,Fecha_Registro_Entrada) VALUES (NULL,22,'MC022','KUM032','SUZUKI',2022,1,'OK','2022-05-20');</v>
      </c>
    </row>
    <row r="25" spans="2:12" x14ac:dyDescent="0.25">
      <c r="B25" t="s">
        <v>6</v>
      </c>
      <c r="C25">
        <v>23</v>
      </c>
      <c r="D25" t="s">
        <v>186</v>
      </c>
      <c r="E25" t="s">
        <v>216</v>
      </c>
      <c r="F25" s="5" t="s">
        <v>226</v>
      </c>
      <c r="G25">
        <v>2020</v>
      </c>
      <c r="H25">
        <v>2</v>
      </c>
      <c r="I25" t="s">
        <v>159</v>
      </c>
      <c r="J25" s="3">
        <v>44702</v>
      </c>
      <c r="K25" s="2" t="str">
        <f t="shared" si="0"/>
        <v>2022-05-21</v>
      </c>
      <c r="L25" t="str">
        <f t="shared" si="1"/>
        <v>INSERT INTO REGISTRO_ENTRADA (Id_Registro_Entrada,Id_Vehiculo,Codigo,Placa,Marca,Modelo,Estado_Vehiculo,Observaciones,Fecha_Registro_Entrada) VALUES (NULL,23,'MC023','KUM033','SUZUKI',2020,2,'OK','2022-05-21');</v>
      </c>
    </row>
    <row r="26" spans="2:12" x14ac:dyDescent="0.25">
      <c r="B26" t="s">
        <v>6</v>
      </c>
      <c r="C26">
        <v>24</v>
      </c>
      <c r="D26" t="s">
        <v>187</v>
      </c>
      <c r="E26" t="s">
        <v>217</v>
      </c>
      <c r="F26" s="5" t="s">
        <v>226</v>
      </c>
      <c r="G26">
        <v>2021</v>
      </c>
      <c r="H26">
        <v>4</v>
      </c>
      <c r="I26" t="s">
        <v>159</v>
      </c>
      <c r="J26" s="3">
        <v>44703</v>
      </c>
      <c r="K26" s="2" t="str">
        <f t="shared" si="0"/>
        <v>2022-05-22</v>
      </c>
      <c r="L26" t="str">
        <f t="shared" si="1"/>
        <v>INSERT INTO REGISTRO_ENTRADA (Id_Registro_Entrada,Id_Vehiculo,Codigo,Placa,Marca,Modelo,Estado_Vehiculo,Observaciones,Fecha_Registro_Entrada) VALUES (NULL,24,'MC024','KUM034','SUZUKI',2021,4,'OK','2022-05-22');</v>
      </c>
    </row>
    <row r="27" spans="2:12" x14ac:dyDescent="0.25">
      <c r="B27" t="s">
        <v>6</v>
      </c>
      <c r="C27">
        <v>25</v>
      </c>
      <c r="D27" t="s">
        <v>188</v>
      </c>
      <c r="E27" t="s">
        <v>218</v>
      </c>
      <c r="F27" s="5" t="s">
        <v>226</v>
      </c>
      <c r="G27">
        <v>2021</v>
      </c>
      <c r="H27">
        <v>4</v>
      </c>
      <c r="I27" t="s">
        <v>159</v>
      </c>
      <c r="J27" s="3">
        <v>44704</v>
      </c>
      <c r="K27" s="2" t="str">
        <f t="shared" si="0"/>
        <v>2022-05-23</v>
      </c>
      <c r="L27" t="str">
        <f t="shared" si="1"/>
        <v>INSERT INTO REGISTRO_ENTRADA (Id_Registro_Entrada,Id_Vehiculo,Codigo,Placa,Marca,Modelo,Estado_Vehiculo,Observaciones,Fecha_Registro_Entrada) VALUES (NULL,25,'MC025','KUM035','SUZUKI',2021,4,'OK','2022-05-23');</v>
      </c>
    </row>
    <row r="28" spans="2:12" x14ac:dyDescent="0.25">
      <c r="B28" t="s">
        <v>6</v>
      </c>
      <c r="C28">
        <v>26</v>
      </c>
      <c r="D28" t="s">
        <v>189</v>
      </c>
      <c r="E28" t="s">
        <v>219</v>
      </c>
      <c r="F28" s="5" t="s">
        <v>225</v>
      </c>
      <c r="G28">
        <v>2022</v>
      </c>
      <c r="H28">
        <v>4</v>
      </c>
      <c r="I28" t="s">
        <v>159</v>
      </c>
      <c r="J28" s="3">
        <v>44705</v>
      </c>
      <c r="K28" s="2" t="str">
        <f t="shared" si="0"/>
        <v>2022-05-24</v>
      </c>
      <c r="L28" t="str">
        <f t="shared" si="1"/>
        <v>INSERT INTO REGISTRO_ENTRADA (Id_Registro_Entrada,Id_Vehiculo,Codigo,Placa,Marca,Modelo,Estado_Vehiculo,Observaciones,Fecha_Registro_Entrada) VALUES (NULL,26,'MC026','KUM036','MERCEDES',2022,4,'OK','2022-05-24');</v>
      </c>
    </row>
    <row r="29" spans="2:12" x14ac:dyDescent="0.25">
      <c r="B29" t="s">
        <v>6</v>
      </c>
      <c r="C29">
        <v>27</v>
      </c>
      <c r="D29" t="s">
        <v>190</v>
      </c>
      <c r="E29" t="s">
        <v>220</v>
      </c>
      <c r="F29" s="5" t="s">
        <v>225</v>
      </c>
      <c r="G29">
        <v>2020</v>
      </c>
      <c r="H29">
        <v>1</v>
      </c>
      <c r="I29" t="s">
        <v>159</v>
      </c>
      <c r="J29" s="3">
        <v>44706</v>
      </c>
      <c r="K29" s="2" t="str">
        <f t="shared" si="0"/>
        <v>2022-05-25</v>
      </c>
      <c r="L29" t="str">
        <f t="shared" si="1"/>
        <v>INSERT INTO REGISTRO_ENTRADA (Id_Registro_Entrada,Id_Vehiculo,Codigo,Placa,Marca,Modelo,Estado_Vehiculo,Observaciones,Fecha_Registro_Entrada) VALUES (NULL,27,'MC027','KUM037','MERCEDES',2020,1,'OK','2022-05-25');</v>
      </c>
    </row>
    <row r="30" spans="2:12" x14ac:dyDescent="0.25">
      <c r="B30" t="s">
        <v>6</v>
      </c>
      <c r="C30">
        <v>28</v>
      </c>
      <c r="D30" t="s">
        <v>191</v>
      </c>
      <c r="E30" t="s">
        <v>221</v>
      </c>
      <c r="F30" s="5" t="s">
        <v>225</v>
      </c>
      <c r="G30">
        <v>2020</v>
      </c>
      <c r="H30">
        <v>4</v>
      </c>
      <c r="I30" t="s">
        <v>159</v>
      </c>
      <c r="J30" s="3">
        <v>44707</v>
      </c>
      <c r="K30" s="2" t="str">
        <f t="shared" si="0"/>
        <v>2022-05-26</v>
      </c>
      <c r="L30" t="str">
        <f t="shared" si="1"/>
        <v>INSERT INTO REGISTRO_ENTRADA (Id_Registro_Entrada,Id_Vehiculo,Codigo,Placa,Marca,Modelo,Estado_Vehiculo,Observaciones,Fecha_Registro_Entrada) VALUES (NULL,28,'MC028','KUM038','MERCEDES',2020,4,'OK','2022-05-26');</v>
      </c>
    </row>
    <row r="31" spans="2:12" x14ac:dyDescent="0.25">
      <c r="B31" t="s">
        <v>6</v>
      </c>
      <c r="C31">
        <v>29</v>
      </c>
      <c r="D31" t="s">
        <v>192</v>
      </c>
      <c r="E31" t="s">
        <v>222</v>
      </c>
      <c r="F31" s="5" t="s">
        <v>224</v>
      </c>
      <c r="G31">
        <v>2020</v>
      </c>
      <c r="H31">
        <v>5</v>
      </c>
      <c r="I31" t="s">
        <v>239</v>
      </c>
      <c r="J31" s="3">
        <v>44708</v>
      </c>
      <c r="K31" s="2" t="str">
        <f t="shared" si="0"/>
        <v>2022-05-27</v>
      </c>
      <c r="L31" t="str">
        <f t="shared" si="1"/>
        <v>INSERT INTO REGISTRO_ENTRADA (Id_Registro_Entrada,Id_Vehiculo,Codigo,Placa,Marca,Modelo,Estado_Vehiculo,Observaciones,Fecha_Registro_Entrada) VALUES (NULL,29,'MC029','KUM039','CHEVROLET',2020,5,'Fallas Técnicas','2022-05-27');</v>
      </c>
    </row>
    <row r="32" spans="2:12" x14ac:dyDescent="0.25">
      <c r="B32" t="s">
        <v>6</v>
      </c>
      <c r="C32">
        <v>30</v>
      </c>
      <c r="D32" t="s">
        <v>193</v>
      </c>
      <c r="E32" t="s">
        <v>223</v>
      </c>
      <c r="F32" s="5" t="s">
        <v>224</v>
      </c>
      <c r="G32">
        <v>2020</v>
      </c>
      <c r="H32">
        <v>4</v>
      </c>
      <c r="I32" t="s">
        <v>240</v>
      </c>
      <c r="J32" s="3">
        <v>44709</v>
      </c>
      <c r="K32" s="2" t="str">
        <f t="shared" si="0"/>
        <v>2022-05-28</v>
      </c>
      <c r="L32" t="str">
        <f t="shared" si="1"/>
        <v>INSERT INTO REGISTRO_ENTRADA (Id_Registro_Entrada,Id_Vehiculo,Codigo,Placa,Marca,Modelo,Estado_Vehiculo,Observaciones,Fecha_Registro_Entrada) VALUES (NULL,30,'MC030','KUM040','CHEVROLET',2020,4,'ok','2022-05-28');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2230-CB81-497D-BBE3-46C4EE8B35AA}">
  <dimension ref="B2:L32"/>
  <sheetViews>
    <sheetView workbookViewId="0">
      <selection activeCell="L3" sqref="L3:L32"/>
    </sheetView>
  </sheetViews>
  <sheetFormatPr baseColWidth="10" defaultRowHeight="15" x14ac:dyDescent="0.25"/>
  <cols>
    <col min="2" max="2" width="18.85546875" bestFit="1" customWidth="1"/>
    <col min="8" max="8" width="15.7109375" bestFit="1" customWidth="1"/>
    <col min="9" max="9" width="24.85546875" bestFit="1" customWidth="1"/>
    <col min="10" max="10" width="22.42578125" bestFit="1" customWidth="1"/>
  </cols>
  <sheetData>
    <row r="2" spans="2:12" x14ac:dyDescent="0.25">
      <c r="B2" t="s">
        <v>241</v>
      </c>
      <c r="C2" t="s">
        <v>140</v>
      </c>
      <c r="D2" t="s">
        <v>141</v>
      </c>
      <c r="E2" t="s">
        <v>142</v>
      </c>
      <c r="F2" t="s">
        <v>143</v>
      </c>
      <c r="G2" t="s">
        <v>144</v>
      </c>
      <c r="H2" t="s">
        <v>148</v>
      </c>
      <c r="I2" t="s">
        <v>157</v>
      </c>
      <c r="J2" t="s">
        <v>242</v>
      </c>
    </row>
    <row r="3" spans="2:12" x14ac:dyDescent="0.25">
      <c r="B3" t="s">
        <v>6</v>
      </c>
      <c r="C3">
        <v>1</v>
      </c>
      <c r="D3" t="s">
        <v>164</v>
      </c>
      <c r="E3" t="s">
        <v>194</v>
      </c>
      <c r="F3" s="5" t="s">
        <v>224</v>
      </c>
      <c r="G3">
        <v>2021</v>
      </c>
      <c r="H3">
        <v>1</v>
      </c>
      <c r="I3" t="s">
        <v>159</v>
      </c>
      <c r="J3" s="3">
        <v>44709</v>
      </c>
      <c r="K3" s="2" t="str">
        <f>TEXT(J3,"YYYY-MM-DD")</f>
        <v>2022-05-28</v>
      </c>
      <c r="L3" t="str">
        <f>"INSERT INTO REGISTRO_SALIDA (Id_Registro_Salida,Id_Vehiculo,Codigo,Placa,Marca,Modelo,Estado_Vehiculo,Observaciones,Fecha_Registro_Salida) VALUES ("&amp;B3&amp;","&amp;C3&amp;",'"&amp;D3&amp;"','"&amp;E3&amp;"','"&amp;F3&amp;"',"&amp;G3&amp;","&amp;H3&amp;",'"&amp;I3&amp;"','"&amp;K3&amp;"');"</f>
        <v>INSERT INTO REGISTRO_SALIDA (Id_Registro_Salida,Id_Vehiculo,Codigo,Placa,Marca,Modelo,Estado_Vehiculo,Observaciones,Fecha_Registro_Salida) VALUES (NULL,1,'MC001','KUM011','CHEVROLET',2021,1,'OK','2022-05-28');</v>
      </c>
    </row>
    <row r="4" spans="2:12" x14ac:dyDescent="0.25">
      <c r="B4" t="s">
        <v>6</v>
      </c>
      <c r="C4">
        <v>2</v>
      </c>
      <c r="D4" t="s">
        <v>165</v>
      </c>
      <c r="E4" t="s">
        <v>195</v>
      </c>
      <c r="F4" s="5" t="s">
        <v>224</v>
      </c>
      <c r="G4">
        <v>2021</v>
      </c>
      <c r="H4">
        <v>1</v>
      </c>
      <c r="I4" t="s">
        <v>159</v>
      </c>
      <c r="J4" s="3">
        <v>44710</v>
      </c>
      <c r="K4" s="2" t="str">
        <f t="shared" ref="K4:K32" si="0">TEXT(J4,"YYYY-MM-DD")</f>
        <v>2022-05-29</v>
      </c>
      <c r="L4" t="str">
        <f t="shared" ref="L4:L32" si="1">"INSERT INTO REGISTRO_SALIDA (Id_Registro_Salida,Id_Vehiculo,Codigo,Placa,Marca,Modelo,Estado_Vehiculo,Observaciones,Fecha_Registro_Salida) VALUES ("&amp;B4&amp;","&amp;C4&amp;",'"&amp;D4&amp;"','"&amp;E4&amp;"','"&amp;F4&amp;"',"&amp;G4&amp;","&amp;H4&amp;",'"&amp;I4&amp;"','"&amp;K4&amp;"');"</f>
        <v>INSERT INTO REGISTRO_SALIDA (Id_Registro_Salida,Id_Vehiculo,Codigo,Placa,Marca,Modelo,Estado_Vehiculo,Observaciones,Fecha_Registro_Salida) VALUES (NULL,2,'MC002','KUM012','CHEVROLET',2021,1,'OK','2022-05-29');</v>
      </c>
    </row>
    <row r="5" spans="2:12" x14ac:dyDescent="0.25">
      <c r="B5" t="s">
        <v>6</v>
      </c>
      <c r="C5">
        <v>3</v>
      </c>
      <c r="D5" t="s">
        <v>166</v>
      </c>
      <c r="E5" t="s">
        <v>196</v>
      </c>
      <c r="F5" s="5" t="s">
        <v>224</v>
      </c>
      <c r="G5">
        <v>2020</v>
      </c>
      <c r="H5">
        <v>1</v>
      </c>
      <c r="I5" t="s">
        <v>159</v>
      </c>
      <c r="J5" s="3">
        <v>44711</v>
      </c>
      <c r="K5" s="2" t="str">
        <f t="shared" si="0"/>
        <v>2022-05-30</v>
      </c>
      <c r="L5" t="str">
        <f t="shared" si="1"/>
        <v>INSERT INTO REGISTRO_SALIDA (Id_Registro_Salida,Id_Vehiculo,Codigo,Placa,Marca,Modelo,Estado_Vehiculo,Observaciones,Fecha_Registro_Salida) VALUES (NULL,3,'MC003','KUM013','CHEVROLET',2020,1,'OK','2022-05-30');</v>
      </c>
    </row>
    <row r="6" spans="2:12" x14ac:dyDescent="0.25">
      <c r="B6" t="s">
        <v>6</v>
      </c>
      <c r="C6">
        <v>4</v>
      </c>
      <c r="D6" t="s">
        <v>167</v>
      </c>
      <c r="E6" t="s">
        <v>197</v>
      </c>
      <c r="F6" s="5" t="s">
        <v>224</v>
      </c>
      <c r="G6">
        <v>2022</v>
      </c>
      <c r="H6">
        <v>1</v>
      </c>
      <c r="I6" t="s">
        <v>159</v>
      </c>
      <c r="J6" s="3">
        <v>44712</v>
      </c>
      <c r="K6" s="2" t="str">
        <f t="shared" si="0"/>
        <v>2022-05-31</v>
      </c>
      <c r="L6" t="str">
        <f t="shared" si="1"/>
        <v>INSERT INTO REGISTRO_SALIDA (Id_Registro_Salida,Id_Vehiculo,Codigo,Placa,Marca,Modelo,Estado_Vehiculo,Observaciones,Fecha_Registro_Salida) VALUES (NULL,4,'MC004','KUM014','CHEVROLET',2022,1,'OK','2022-05-31');</v>
      </c>
    </row>
    <row r="7" spans="2:12" x14ac:dyDescent="0.25">
      <c r="B7" t="s">
        <v>6</v>
      </c>
      <c r="C7">
        <v>5</v>
      </c>
      <c r="D7" t="s">
        <v>168</v>
      </c>
      <c r="E7" t="s">
        <v>198</v>
      </c>
      <c r="F7" s="5" t="s">
        <v>224</v>
      </c>
      <c r="G7">
        <v>2020</v>
      </c>
      <c r="H7">
        <v>1</v>
      </c>
      <c r="I7" t="s">
        <v>159</v>
      </c>
      <c r="J7" s="3">
        <v>44713</v>
      </c>
      <c r="K7" s="2" t="str">
        <f t="shared" si="0"/>
        <v>2022-06-01</v>
      </c>
      <c r="L7" t="str">
        <f t="shared" si="1"/>
        <v>INSERT INTO REGISTRO_SALIDA (Id_Registro_Salida,Id_Vehiculo,Codigo,Placa,Marca,Modelo,Estado_Vehiculo,Observaciones,Fecha_Registro_Salida) VALUES (NULL,5,'MC005','KUM015','CHEVROLET',2020,1,'OK','2022-06-01');</v>
      </c>
    </row>
    <row r="8" spans="2:12" x14ac:dyDescent="0.25">
      <c r="B8" t="s">
        <v>6</v>
      </c>
      <c r="C8">
        <v>6</v>
      </c>
      <c r="D8" t="s">
        <v>169</v>
      </c>
      <c r="E8" t="s">
        <v>199</v>
      </c>
      <c r="F8" s="5" t="s">
        <v>224</v>
      </c>
      <c r="G8">
        <v>2020</v>
      </c>
      <c r="H8">
        <v>1</v>
      </c>
      <c r="I8" t="s">
        <v>159</v>
      </c>
      <c r="J8" s="3">
        <v>44714</v>
      </c>
      <c r="K8" s="2" t="str">
        <f t="shared" si="0"/>
        <v>2022-06-02</v>
      </c>
      <c r="L8" t="str">
        <f t="shared" si="1"/>
        <v>INSERT INTO REGISTRO_SALIDA (Id_Registro_Salida,Id_Vehiculo,Codigo,Placa,Marca,Modelo,Estado_Vehiculo,Observaciones,Fecha_Registro_Salida) VALUES (NULL,6,'MC006','KUM016','CHEVROLET',2020,1,'OK','2022-06-02');</v>
      </c>
    </row>
    <row r="9" spans="2:12" x14ac:dyDescent="0.25">
      <c r="B9" t="s">
        <v>6</v>
      </c>
      <c r="C9">
        <v>7</v>
      </c>
      <c r="D9" t="s">
        <v>170</v>
      </c>
      <c r="E9" t="s">
        <v>200</v>
      </c>
      <c r="F9" s="5" t="s">
        <v>225</v>
      </c>
      <c r="G9">
        <v>2020</v>
      </c>
      <c r="H9">
        <v>1</v>
      </c>
      <c r="I9" t="s">
        <v>159</v>
      </c>
      <c r="J9" s="3">
        <v>44715</v>
      </c>
      <c r="K9" s="2" t="str">
        <f t="shared" si="0"/>
        <v>2022-06-03</v>
      </c>
      <c r="L9" t="str">
        <f t="shared" si="1"/>
        <v>INSERT INTO REGISTRO_SALIDA (Id_Registro_Salida,Id_Vehiculo,Codigo,Placa,Marca,Modelo,Estado_Vehiculo,Observaciones,Fecha_Registro_Salida) VALUES (NULL,7,'MC007','KUM017','MERCEDES',2020,1,'OK','2022-06-03');</v>
      </c>
    </row>
    <row r="10" spans="2:12" x14ac:dyDescent="0.25">
      <c r="B10" t="s">
        <v>6</v>
      </c>
      <c r="C10">
        <v>8</v>
      </c>
      <c r="D10" t="s">
        <v>171</v>
      </c>
      <c r="E10" t="s">
        <v>201</v>
      </c>
      <c r="F10" s="5" t="s">
        <v>225</v>
      </c>
      <c r="G10">
        <v>2022</v>
      </c>
      <c r="H10">
        <v>1</v>
      </c>
      <c r="I10" t="s">
        <v>159</v>
      </c>
      <c r="J10" s="3">
        <v>44716</v>
      </c>
      <c r="K10" s="2" t="str">
        <f t="shared" si="0"/>
        <v>2022-06-04</v>
      </c>
      <c r="L10" t="str">
        <f t="shared" si="1"/>
        <v>INSERT INTO REGISTRO_SALIDA (Id_Registro_Salida,Id_Vehiculo,Codigo,Placa,Marca,Modelo,Estado_Vehiculo,Observaciones,Fecha_Registro_Salida) VALUES (NULL,8,'MC008','KUM018','MERCEDES',2022,1,'OK','2022-06-04');</v>
      </c>
    </row>
    <row r="11" spans="2:12" x14ac:dyDescent="0.25">
      <c r="B11" t="s">
        <v>6</v>
      </c>
      <c r="C11">
        <v>9</v>
      </c>
      <c r="D11" t="s">
        <v>172</v>
      </c>
      <c r="E11" t="s">
        <v>202</v>
      </c>
      <c r="F11" s="5" t="s">
        <v>225</v>
      </c>
      <c r="G11">
        <v>2021</v>
      </c>
      <c r="H11">
        <v>1</v>
      </c>
      <c r="I11" t="s">
        <v>159</v>
      </c>
      <c r="J11" s="3">
        <v>44717</v>
      </c>
      <c r="K11" s="2" t="str">
        <f t="shared" si="0"/>
        <v>2022-06-05</v>
      </c>
      <c r="L11" t="str">
        <f t="shared" si="1"/>
        <v>INSERT INTO REGISTRO_SALIDA (Id_Registro_Salida,Id_Vehiculo,Codigo,Placa,Marca,Modelo,Estado_Vehiculo,Observaciones,Fecha_Registro_Salida) VALUES (NULL,9,'MC009','KUM019','MERCEDES',2021,1,'OK','2022-06-05');</v>
      </c>
    </row>
    <row r="12" spans="2:12" x14ac:dyDescent="0.25">
      <c r="B12" t="s">
        <v>6</v>
      </c>
      <c r="C12">
        <v>10</v>
      </c>
      <c r="D12" t="s">
        <v>173</v>
      </c>
      <c r="E12" t="s">
        <v>203</v>
      </c>
      <c r="F12" s="5" t="s">
        <v>225</v>
      </c>
      <c r="G12">
        <v>2020</v>
      </c>
      <c r="H12">
        <v>1</v>
      </c>
      <c r="I12" t="s">
        <v>159</v>
      </c>
      <c r="J12" s="3">
        <v>44718</v>
      </c>
      <c r="K12" s="2" t="str">
        <f t="shared" si="0"/>
        <v>2022-06-06</v>
      </c>
      <c r="L12" t="str">
        <f t="shared" si="1"/>
        <v>INSERT INTO REGISTRO_SALIDA (Id_Registro_Salida,Id_Vehiculo,Codigo,Placa,Marca,Modelo,Estado_Vehiculo,Observaciones,Fecha_Registro_Salida) VALUES (NULL,10,'MC010','KUM020','MERCEDES',2020,1,'OK','2022-06-06');</v>
      </c>
    </row>
    <row r="13" spans="2:12" x14ac:dyDescent="0.25">
      <c r="B13" t="s">
        <v>6</v>
      </c>
      <c r="C13">
        <v>11</v>
      </c>
      <c r="D13" t="s">
        <v>174</v>
      </c>
      <c r="E13" t="s">
        <v>204</v>
      </c>
      <c r="F13" s="5" t="s">
        <v>225</v>
      </c>
      <c r="G13">
        <v>2022</v>
      </c>
      <c r="H13">
        <v>1</v>
      </c>
      <c r="I13" t="s">
        <v>159</v>
      </c>
      <c r="J13" s="3">
        <v>44719</v>
      </c>
      <c r="K13" s="2" t="str">
        <f t="shared" si="0"/>
        <v>2022-06-07</v>
      </c>
      <c r="L13" t="str">
        <f t="shared" si="1"/>
        <v>INSERT INTO REGISTRO_SALIDA (Id_Registro_Salida,Id_Vehiculo,Codigo,Placa,Marca,Modelo,Estado_Vehiculo,Observaciones,Fecha_Registro_Salida) VALUES (NULL,11,'MC011','KUM021','MERCEDES',2022,1,'OK','2022-06-07');</v>
      </c>
    </row>
    <row r="14" spans="2:12" x14ac:dyDescent="0.25">
      <c r="B14" t="s">
        <v>6</v>
      </c>
      <c r="C14">
        <v>12</v>
      </c>
      <c r="D14" t="s">
        <v>175</v>
      </c>
      <c r="E14" t="s">
        <v>205</v>
      </c>
      <c r="F14" s="5" t="s">
        <v>225</v>
      </c>
      <c r="G14">
        <v>2021</v>
      </c>
      <c r="H14">
        <v>1</v>
      </c>
      <c r="I14" t="s">
        <v>159</v>
      </c>
      <c r="J14" s="3">
        <v>44720</v>
      </c>
      <c r="K14" s="2" t="str">
        <f t="shared" si="0"/>
        <v>2022-06-08</v>
      </c>
      <c r="L14" t="str">
        <f t="shared" si="1"/>
        <v>INSERT INTO REGISTRO_SALIDA (Id_Registro_Salida,Id_Vehiculo,Codigo,Placa,Marca,Modelo,Estado_Vehiculo,Observaciones,Fecha_Registro_Salida) VALUES (NULL,12,'MC012','KUM022','MERCEDES',2021,1,'OK','2022-06-08');</v>
      </c>
    </row>
    <row r="15" spans="2:12" x14ac:dyDescent="0.25">
      <c r="B15" t="s">
        <v>6</v>
      </c>
      <c r="C15">
        <v>13</v>
      </c>
      <c r="D15" t="s">
        <v>176</v>
      </c>
      <c r="E15" t="s">
        <v>206</v>
      </c>
      <c r="F15" s="5" t="s">
        <v>225</v>
      </c>
      <c r="G15">
        <v>2021</v>
      </c>
      <c r="H15">
        <v>1</v>
      </c>
      <c r="I15" t="s">
        <v>159</v>
      </c>
      <c r="J15" s="3">
        <v>44721</v>
      </c>
      <c r="K15" s="2" t="str">
        <f t="shared" si="0"/>
        <v>2022-06-09</v>
      </c>
      <c r="L15" t="str">
        <f t="shared" si="1"/>
        <v>INSERT INTO REGISTRO_SALIDA (Id_Registro_Salida,Id_Vehiculo,Codigo,Placa,Marca,Modelo,Estado_Vehiculo,Observaciones,Fecha_Registro_Salida) VALUES (NULL,13,'MC013','KUM023','MERCEDES',2021,1,'OK','2022-06-09');</v>
      </c>
    </row>
    <row r="16" spans="2:12" x14ac:dyDescent="0.25">
      <c r="B16" t="s">
        <v>6</v>
      </c>
      <c r="C16">
        <v>14</v>
      </c>
      <c r="D16" t="s">
        <v>177</v>
      </c>
      <c r="E16" t="s">
        <v>207</v>
      </c>
      <c r="F16" s="5" t="s">
        <v>225</v>
      </c>
      <c r="G16">
        <v>2020</v>
      </c>
      <c r="H16">
        <v>1</v>
      </c>
      <c r="I16" t="s">
        <v>159</v>
      </c>
      <c r="J16" s="3">
        <v>44722</v>
      </c>
      <c r="K16" s="2" t="str">
        <f t="shared" si="0"/>
        <v>2022-06-10</v>
      </c>
      <c r="L16" t="str">
        <f t="shared" si="1"/>
        <v>INSERT INTO REGISTRO_SALIDA (Id_Registro_Salida,Id_Vehiculo,Codigo,Placa,Marca,Modelo,Estado_Vehiculo,Observaciones,Fecha_Registro_Salida) VALUES (NULL,14,'MC014','KUM024','MERCEDES',2020,1,'OK','2022-06-10');</v>
      </c>
    </row>
    <row r="17" spans="2:12" x14ac:dyDescent="0.25">
      <c r="B17" t="s">
        <v>6</v>
      </c>
      <c r="C17">
        <v>15</v>
      </c>
      <c r="D17" t="s">
        <v>178</v>
      </c>
      <c r="E17" t="s">
        <v>208</v>
      </c>
      <c r="F17" s="5" t="s">
        <v>225</v>
      </c>
      <c r="G17">
        <v>2021</v>
      </c>
      <c r="H17">
        <v>1</v>
      </c>
      <c r="I17" t="s">
        <v>159</v>
      </c>
      <c r="J17" s="3">
        <v>44723</v>
      </c>
      <c r="K17" s="2" t="str">
        <f t="shared" si="0"/>
        <v>2022-06-11</v>
      </c>
      <c r="L17" t="str">
        <f t="shared" si="1"/>
        <v>INSERT INTO REGISTRO_SALIDA (Id_Registro_Salida,Id_Vehiculo,Codigo,Placa,Marca,Modelo,Estado_Vehiculo,Observaciones,Fecha_Registro_Salida) VALUES (NULL,15,'MC015','KUM025','MERCEDES',2021,1,'OK','2022-06-11');</v>
      </c>
    </row>
    <row r="18" spans="2:12" x14ac:dyDescent="0.25">
      <c r="B18" t="s">
        <v>6</v>
      </c>
      <c r="C18">
        <v>16</v>
      </c>
      <c r="D18" t="s">
        <v>179</v>
      </c>
      <c r="E18" t="s">
        <v>209</v>
      </c>
      <c r="F18" s="5" t="s">
        <v>225</v>
      </c>
      <c r="G18">
        <v>2022</v>
      </c>
      <c r="H18">
        <v>1</v>
      </c>
      <c r="I18" t="s">
        <v>159</v>
      </c>
      <c r="J18" s="3">
        <v>44724</v>
      </c>
      <c r="K18" s="2" t="str">
        <f t="shared" si="0"/>
        <v>2022-06-12</v>
      </c>
      <c r="L18" t="str">
        <f t="shared" si="1"/>
        <v>INSERT INTO REGISTRO_SALIDA (Id_Registro_Salida,Id_Vehiculo,Codigo,Placa,Marca,Modelo,Estado_Vehiculo,Observaciones,Fecha_Registro_Salida) VALUES (NULL,16,'MC016','KUM026','MERCEDES',2022,1,'OK','2022-06-12');</v>
      </c>
    </row>
    <row r="19" spans="2:12" x14ac:dyDescent="0.25">
      <c r="B19" t="s">
        <v>6</v>
      </c>
      <c r="C19">
        <v>17</v>
      </c>
      <c r="D19" t="s">
        <v>180</v>
      </c>
      <c r="E19" t="s">
        <v>210</v>
      </c>
      <c r="F19" s="5" t="s">
        <v>226</v>
      </c>
      <c r="G19">
        <v>2020</v>
      </c>
      <c r="H19">
        <v>1</v>
      </c>
      <c r="I19" t="s">
        <v>159</v>
      </c>
      <c r="J19" s="3">
        <v>44725</v>
      </c>
      <c r="K19" s="2" t="str">
        <f t="shared" si="0"/>
        <v>2022-06-13</v>
      </c>
      <c r="L19" t="str">
        <f t="shared" si="1"/>
        <v>INSERT INTO REGISTRO_SALIDA (Id_Registro_Salida,Id_Vehiculo,Codigo,Placa,Marca,Modelo,Estado_Vehiculo,Observaciones,Fecha_Registro_Salida) VALUES (NULL,17,'MC017','KUM027','SUZUKI',2020,1,'OK','2022-06-13');</v>
      </c>
    </row>
    <row r="20" spans="2:12" x14ac:dyDescent="0.25">
      <c r="B20" t="s">
        <v>6</v>
      </c>
      <c r="C20">
        <v>18</v>
      </c>
      <c r="D20" t="s">
        <v>181</v>
      </c>
      <c r="E20" t="s">
        <v>211</v>
      </c>
      <c r="F20" s="5" t="s">
        <v>226</v>
      </c>
      <c r="G20">
        <v>2020</v>
      </c>
      <c r="H20">
        <v>1</v>
      </c>
      <c r="I20" t="s">
        <v>159</v>
      </c>
      <c r="J20" s="3">
        <v>44726</v>
      </c>
      <c r="K20" s="2" t="str">
        <f t="shared" si="0"/>
        <v>2022-06-14</v>
      </c>
      <c r="L20" t="str">
        <f t="shared" si="1"/>
        <v>INSERT INTO REGISTRO_SALIDA (Id_Registro_Salida,Id_Vehiculo,Codigo,Placa,Marca,Modelo,Estado_Vehiculo,Observaciones,Fecha_Registro_Salida) VALUES (NULL,18,'MC018','KUM028','SUZUKI',2020,1,'OK','2022-06-14');</v>
      </c>
    </row>
    <row r="21" spans="2:12" x14ac:dyDescent="0.25">
      <c r="B21" t="s">
        <v>6</v>
      </c>
      <c r="C21">
        <v>19</v>
      </c>
      <c r="D21" t="s">
        <v>182</v>
      </c>
      <c r="E21" t="s">
        <v>212</v>
      </c>
      <c r="F21" s="5" t="s">
        <v>226</v>
      </c>
      <c r="G21">
        <v>2020</v>
      </c>
      <c r="H21">
        <v>1</v>
      </c>
      <c r="I21" t="s">
        <v>159</v>
      </c>
      <c r="J21" s="3">
        <v>44727</v>
      </c>
      <c r="K21" s="2" t="str">
        <f t="shared" si="0"/>
        <v>2022-06-15</v>
      </c>
      <c r="L21" t="str">
        <f t="shared" si="1"/>
        <v>INSERT INTO REGISTRO_SALIDA (Id_Registro_Salida,Id_Vehiculo,Codigo,Placa,Marca,Modelo,Estado_Vehiculo,Observaciones,Fecha_Registro_Salida) VALUES (NULL,19,'MC019','KUM029','SUZUKI',2020,1,'OK','2022-06-15');</v>
      </c>
    </row>
    <row r="22" spans="2:12" x14ac:dyDescent="0.25">
      <c r="B22" t="s">
        <v>6</v>
      </c>
      <c r="C22">
        <v>20</v>
      </c>
      <c r="D22" t="s">
        <v>183</v>
      </c>
      <c r="E22" t="s">
        <v>213</v>
      </c>
      <c r="F22" s="5" t="s">
        <v>226</v>
      </c>
      <c r="G22">
        <v>2021</v>
      </c>
      <c r="H22">
        <v>1</v>
      </c>
      <c r="I22" t="s">
        <v>159</v>
      </c>
      <c r="J22" s="3">
        <v>44728</v>
      </c>
      <c r="K22" s="2" t="str">
        <f t="shared" si="0"/>
        <v>2022-06-16</v>
      </c>
      <c r="L22" t="str">
        <f t="shared" si="1"/>
        <v>INSERT INTO REGISTRO_SALIDA (Id_Registro_Salida,Id_Vehiculo,Codigo,Placa,Marca,Modelo,Estado_Vehiculo,Observaciones,Fecha_Registro_Salida) VALUES (NULL,20,'MC020','KUM030','SUZUKI',2021,1,'OK','2022-06-16');</v>
      </c>
    </row>
    <row r="23" spans="2:12" x14ac:dyDescent="0.25">
      <c r="B23" t="s">
        <v>6</v>
      </c>
      <c r="C23">
        <v>21</v>
      </c>
      <c r="D23" t="s">
        <v>184</v>
      </c>
      <c r="E23" t="s">
        <v>214</v>
      </c>
      <c r="F23" s="5" t="s">
        <v>226</v>
      </c>
      <c r="G23">
        <v>2022</v>
      </c>
      <c r="H23">
        <v>1</v>
      </c>
      <c r="I23" t="s">
        <v>159</v>
      </c>
      <c r="J23" s="3">
        <v>44729</v>
      </c>
      <c r="K23" s="2" t="str">
        <f t="shared" si="0"/>
        <v>2022-06-17</v>
      </c>
      <c r="L23" t="str">
        <f t="shared" si="1"/>
        <v>INSERT INTO REGISTRO_SALIDA (Id_Registro_Salida,Id_Vehiculo,Codigo,Placa,Marca,Modelo,Estado_Vehiculo,Observaciones,Fecha_Registro_Salida) VALUES (NULL,21,'MC021','KUM031','SUZUKI',2022,1,'OK','2022-06-17');</v>
      </c>
    </row>
    <row r="24" spans="2:12" x14ac:dyDescent="0.25">
      <c r="B24" t="s">
        <v>6</v>
      </c>
      <c r="C24">
        <v>22</v>
      </c>
      <c r="D24" t="s">
        <v>185</v>
      </c>
      <c r="E24" t="s">
        <v>215</v>
      </c>
      <c r="F24" s="5" t="s">
        <v>226</v>
      </c>
      <c r="G24">
        <v>2022</v>
      </c>
      <c r="H24">
        <v>1</v>
      </c>
      <c r="I24" t="s">
        <v>159</v>
      </c>
      <c r="J24" s="3">
        <v>44730</v>
      </c>
      <c r="K24" s="2" t="str">
        <f t="shared" si="0"/>
        <v>2022-06-18</v>
      </c>
      <c r="L24" t="str">
        <f t="shared" si="1"/>
        <v>INSERT INTO REGISTRO_SALIDA (Id_Registro_Salida,Id_Vehiculo,Codigo,Placa,Marca,Modelo,Estado_Vehiculo,Observaciones,Fecha_Registro_Salida) VALUES (NULL,22,'MC022','KUM032','SUZUKI',2022,1,'OK','2022-06-18');</v>
      </c>
    </row>
    <row r="25" spans="2:12" x14ac:dyDescent="0.25">
      <c r="B25" t="s">
        <v>6</v>
      </c>
      <c r="C25">
        <v>23</v>
      </c>
      <c r="D25" t="s">
        <v>186</v>
      </c>
      <c r="E25" t="s">
        <v>216</v>
      </c>
      <c r="F25" s="5" t="s">
        <v>226</v>
      </c>
      <c r="G25">
        <v>2020</v>
      </c>
      <c r="H25">
        <v>1</v>
      </c>
      <c r="I25" t="s">
        <v>159</v>
      </c>
      <c r="J25" s="3">
        <v>44731</v>
      </c>
      <c r="K25" s="2" t="str">
        <f t="shared" si="0"/>
        <v>2022-06-19</v>
      </c>
      <c r="L25" t="str">
        <f t="shared" si="1"/>
        <v>INSERT INTO REGISTRO_SALIDA (Id_Registro_Salida,Id_Vehiculo,Codigo,Placa,Marca,Modelo,Estado_Vehiculo,Observaciones,Fecha_Registro_Salida) VALUES (NULL,23,'MC023','KUM033','SUZUKI',2020,1,'OK','2022-06-19');</v>
      </c>
    </row>
    <row r="26" spans="2:12" x14ac:dyDescent="0.25">
      <c r="B26" t="s">
        <v>6</v>
      </c>
      <c r="C26">
        <v>24</v>
      </c>
      <c r="D26" t="s">
        <v>187</v>
      </c>
      <c r="E26" t="s">
        <v>217</v>
      </c>
      <c r="F26" s="5" t="s">
        <v>226</v>
      </c>
      <c r="G26">
        <v>2021</v>
      </c>
      <c r="H26">
        <v>1</v>
      </c>
      <c r="I26" t="s">
        <v>159</v>
      </c>
      <c r="J26" s="3">
        <v>44732</v>
      </c>
      <c r="K26" s="2" t="str">
        <f t="shared" si="0"/>
        <v>2022-06-20</v>
      </c>
      <c r="L26" t="str">
        <f t="shared" si="1"/>
        <v>INSERT INTO REGISTRO_SALIDA (Id_Registro_Salida,Id_Vehiculo,Codigo,Placa,Marca,Modelo,Estado_Vehiculo,Observaciones,Fecha_Registro_Salida) VALUES (NULL,24,'MC024','KUM034','SUZUKI',2021,1,'OK','2022-06-20');</v>
      </c>
    </row>
    <row r="27" spans="2:12" x14ac:dyDescent="0.25">
      <c r="B27" t="s">
        <v>6</v>
      </c>
      <c r="C27">
        <v>25</v>
      </c>
      <c r="D27" t="s">
        <v>188</v>
      </c>
      <c r="E27" t="s">
        <v>218</v>
      </c>
      <c r="F27" s="5" t="s">
        <v>226</v>
      </c>
      <c r="G27">
        <v>2021</v>
      </c>
      <c r="H27">
        <v>1</v>
      </c>
      <c r="I27" t="s">
        <v>159</v>
      </c>
      <c r="J27" s="3">
        <v>44733</v>
      </c>
      <c r="K27" s="2" t="str">
        <f t="shared" si="0"/>
        <v>2022-06-21</v>
      </c>
      <c r="L27" t="str">
        <f t="shared" si="1"/>
        <v>INSERT INTO REGISTRO_SALIDA (Id_Registro_Salida,Id_Vehiculo,Codigo,Placa,Marca,Modelo,Estado_Vehiculo,Observaciones,Fecha_Registro_Salida) VALUES (NULL,25,'MC025','KUM035','SUZUKI',2021,1,'OK','2022-06-21');</v>
      </c>
    </row>
    <row r="28" spans="2:12" x14ac:dyDescent="0.25">
      <c r="B28" t="s">
        <v>6</v>
      </c>
      <c r="C28">
        <v>26</v>
      </c>
      <c r="D28" t="s">
        <v>189</v>
      </c>
      <c r="E28" t="s">
        <v>219</v>
      </c>
      <c r="F28" s="5" t="s">
        <v>225</v>
      </c>
      <c r="G28">
        <v>2022</v>
      </c>
      <c r="H28">
        <v>1</v>
      </c>
      <c r="I28" t="s">
        <v>159</v>
      </c>
      <c r="J28" s="3">
        <v>44734</v>
      </c>
      <c r="K28" s="2" t="str">
        <f t="shared" si="0"/>
        <v>2022-06-22</v>
      </c>
      <c r="L28" t="str">
        <f t="shared" si="1"/>
        <v>INSERT INTO REGISTRO_SALIDA (Id_Registro_Salida,Id_Vehiculo,Codigo,Placa,Marca,Modelo,Estado_Vehiculo,Observaciones,Fecha_Registro_Salida) VALUES (NULL,26,'MC026','KUM036','MERCEDES',2022,1,'OK','2022-06-22');</v>
      </c>
    </row>
    <row r="29" spans="2:12" x14ac:dyDescent="0.25">
      <c r="B29" t="s">
        <v>6</v>
      </c>
      <c r="C29">
        <v>27</v>
      </c>
      <c r="D29" t="s">
        <v>190</v>
      </c>
      <c r="E29" t="s">
        <v>220</v>
      </c>
      <c r="F29" s="5" t="s">
        <v>225</v>
      </c>
      <c r="G29">
        <v>2020</v>
      </c>
      <c r="H29">
        <v>1</v>
      </c>
      <c r="I29" t="s">
        <v>159</v>
      </c>
      <c r="J29" s="3">
        <v>44735</v>
      </c>
      <c r="K29" s="2" t="str">
        <f t="shared" si="0"/>
        <v>2022-06-23</v>
      </c>
      <c r="L29" t="str">
        <f t="shared" si="1"/>
        <v>INSERT INTO REGISTRO_SALIDA (Id_Registro_Salida,Id_Vehiculo,Codigo,Placa,Marca,Modelo,Estado_Vehiculo,Observaciones,Fecha_Registro_Salida) VALUES (NULL,27,'MC027','KUM037','MERCEDES',2020,1,'OK','2022-06-23');</v>
      </c>
    </row>
    <row r="30" spans="2:12" x14ac:dyDescent="0.25">
      <c r="B30" t="s">
        <v>6</v>
      </c>
      <c r="C30">
        <v>28</v>
      </c>
      <c r="D30" t="s">
        <v>191</v>
      </c>
      <c r="E30" t="s">
        <v>221</v>
      </c>
      <c r="F30" s="5" t="s">
        <v>225</v>
      </c>
      <c r="G30">
        <v>2020</v>
      </c>
      <c r="H30">
        <v>1</v>
      </c>
      <c r="I30" t="s">
        <v>159</v>
      </c>
      <c r="J30" s="3">
        <v>44736</v>
      </c>
      <c r="K30" s="2" t="str">
        <f t="shared" si="0"/>
        <v>2022-06-24</v>
      </c>
      <c r="L30" t="str">
        <f t="shared" si="1"/>
        <v>INSERT INTO REGISTRO_SALIDA (Id_Registro_Salida,Id_Vehiculo,Codigo,Placa,Marca,Modelo,Estado_Vehiculo,Observaciones,Fecha_Registro_Salida) VALUES (NULL,28,'MC028','KUM038','MERCEDES',2020,1,'OK','2022-06-24');</v>
      </c>
    </row>
    <row r="31" spans="2:12" x14ac:dyDescent="0.25">
      <c r="B31" t="s">
        <v>6</v>
      </c>
      <c r="C31">
        <v>29</v>
      </c>
      <c r="D31" t="s">
        <v>192</v>
      </c>
      <c r="E31" t="s">
        <v>222</v>
      </c>
      <c r="F31" s="5" t="s">
        <v>224</v>
      </c>
      <c r="G31">
        <v>2020</v>
      </c>
      <c r="H31">
        <v>1</v>
      </c>
      <c r="I31" t="s">
        <v>159</v>
      </c>
      <c r="J31" s="3">
        <v>44737</v>
      </c>
      <c r="K31" s="2" t="str">
        <f t="shared" si="0"/>
        <v>2022-06-25</v>
      </c>
      <c r="L31" t="str">
        <f t="shared" si="1"/>
        <v>INSERT INTO REGISTRO_SALIDA (Id_Registro_Salida,Id_Vehiculo,Codigo,Placa,Marca,Modelo,Estado_Vehiculo,Observaciones,Fecha_Registro_Salida) VALUES (NULL,29,'MC029','KUM039','CHEVROLET',2020,1,'OK','2022-06-25');</v>
      </c>
    </row>
    <row r="32" spans="2:12" x14ac:dyDescent="0.25">
      <c r="B32" t="s">
        <v>6</v>
      </c>
      <c r="C32">
        <v>30</v>
      </c>
      <c r="D32" t="s">
        <v>193</v>
      </c>
      <c r="E32" t="s">
        <v>223</v>
      </c>
      <c r="F32" s="5" t="s">
        <v>224</v>
      </c>
      <c r="G32">
        <v>2020</v>
      </c>
      <c r="H32">
        <v>1</v>
      </c>
      <c r="I32" t="s">
        <v>159</v>
      </c>
      <c r="J32" s="3">
        <v>44738</v>
      </c>
      <c r="K32" s="2" t="str">
        <f t="shared" si="0"/>
        <v>2022-06-26</v>
      </c>
      <c r="L32" t="str">
        <f t="shared" si="1"/>
        <v>INSERT INTO REGISTRO_SALIDA (Id_Registro_Salida,Id_Vehiculo,Codigo,Placa,Marca,Modelo,Estado_Vehiculo,Observaciones,Fecha_Registro_Salida) VALUES (NULL,30,'MC030','KUM040','CHEVROLET',2020,1,'OK','2022-06-26');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BF91-8DAA-4F82-8A8F-F9CA8ED19AB3}">
  <sheetPr>
    <tabColor theme="5"/>
  </sheetPr>
  <dimension ref="B3:D7"/>
  <sheetViews>
    <sheetView workbookViewId="0">
      <selection activeCell="D4" sqref="D4:D7"/>
    </sheetView>
  </sheetViews>
  <sheetFormatPr baseColWidth="10" defaultRowHeight="15" x14ac:dyDescent="0.25"/>
  <cols>
    <col min="2" max="3" width="19.7109375" bestFit="1" customWidth="1"/>
  </cols>
  <sheetData>
    <row r="3" spans="2:4" x14ac:dyDescent="0.25">
      <c r="B3" t="s">
        <v>1</v>
      </c>
      <c r="C3" t="s">
        <v>0</v>
      </c>
    </row>
    <row r="4" spans="2:4" x14ac:dyDescent="0.25">
      <c r="B4" t="s">
        <v>6</v>
      </c>
      <c r="C4" t="s">
        <v>2</v>
      </c>
      <c r="D4" t="str">
        <f>"INSERT INTO Tipo_Documentos  VALUES ("&amp;B4&amp;",'"&amp;C4&amp;"');"</f>
        <v>INSERT INTO Tipo_Documentos  VALUES (NULL,'Cedula de Ciudadania');</v>
      </c>
    </row>
    <row r="5" spans="2:4" x14ac:dyDescent="0.25">
      <c r="B5" t="s">
        <v>6</v>
      </c>
      <c r="C5" t="s">
        <v>3</v>
      </c>
      <c r="D5" t="str">
        <f t="shared" ref="D5:D7" si="0">"INSERT INTO Tipo_Documentos  VALUES ("&amp;B5&amp;",'"&amp;C5&amp;"');"</f>
        <v>INSERT INTO Tipo_Documentos  VALUES (NULL,'Tarjeta de Identidada');</v>
      </c>
    </row>
    <row r="6" spans="2:4" x14ac:dyDescent="0.25">
      <c r="B6" t="s">
        <v>6</v>
      </c>
      <c r="C6" t="s">
        <v>4</v>
      </c>
      <c r="D6" t="str">
        <f t="shared" si="0"/>
        <v>INSERT INTO Tipo_Documentos  VALUES (NULL,'Pasaporte');</v>
      </c>
    </row>
    <row r="7" spans="2:4" x14ac:dyDescent="0.25">
      <c r="B7" t="s">
        <v>6</v>
      </c>
      <c r="C7" t="s">
        <v>5</v>
      </c>
      <c r="D7" t="str">
        <f t="shared" si="0"/>
        <v>INSERT INTO Tipo_Documentos  VALUES (NULL,'Cedula de Extranjeria');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3C2B-20BB-4565-883A-9613903E6153}">
  <sheetPr>
    <tabColor rgb="FF00B0F0"/>
  </sheetPr>
  <dimension ref="B4:F9"/>
  <sheetViews>
    <sheetView workbookViewId="0">
      <selection activeCell="F5" sqref="F5:F10"/>
    </sheetView>
  </sheetViews>
  <sheetFormatPr baseColWidth="10" defaultRowHeight="15" x14ac:dyDescent="0.25"/>
  <cols>
    <col min="3" max="3" width="15.140625" customWidth="1"/>
    <col min="4" max="4" width="19.7109375" customWidth="1"/>
  </cols>
  <sheetData>
    <row r="4" spans="2:6" x14ac:dyDescent="0.25">
      <c r="B4" t="s">
        <v>11</v>
      </c>
      <c r="C4" t="s">
        <v>12</v>
      </c>
      <c r="D4" t="s">
        <v>13</v>
      </c>
      <c r="E4" t="s">
        <v>14</v>
      </c>
    </row>
    <row r="5" spans="2:6" x14ac:dyDescent="0.25">
      <c r="B5" t="s">
        <v>6</v>
      </c>
      <c r="C5" t="s">
        <v>15</v>
      </c>
      <c r="D5" t="s">
        <v>20</v>
      </c>
      <c r="E5">
        <v>1</v>
      </c>
      <c r="F5" t="str">
        <f>"INSERT INTO ROLES VALUES ("&amp;B5&amp;",'"&amp;C5&amp;"','"&amp;D5&amp;"',"&amp;E5&amp;");"</f>
        <v>INSERT INTO ROLES VALUES (NULL,'Coordinador','Encargado del manejo total del software',1);</v>
      </c>
    </row>
    <row r="6" spans="2:6" x14ac:dyDescent="0.25">
      <c r="B6" t="s">
        <v>6</v>
      </c>
      <c r="C6" t="s">
        <v>16</v>
      </c>
      <c r="D6" t="s">
        <v>21</v>
      </c>
      <c r="E6">
        <v>1</v>
      </c>
      <c r="F6" t="str">
        <f t="shared" ref="F6:F9" si="0">"INSERT INTO ROLES VALUES ("&amp;B6&amp;",'"&amp;C6&amp;"','"&amp;D6&amp;"',"&amp;E6&amp;");"</f>
        <v>INSERT INTO ROLES VALUES (NULL,'Mecanico','Encargado del arreglo de vehiculos de errores mecanicos',1);</v>
      </c>
    </row>
    <row r="7" spans="2:6" x14ac:dyDescent="0.25">
      <c r="B7" t="s">
        <v>6</v>
      </c>
      <c r="C7" t="s">
        <v>17</v>
      </c>
      <c r="D7" t="s">
        <v>22</v>
      </c>
      <c r="E7">
        <v>1</v>
      </c>
      <c r="F7" t="str">
        <f t="shared" si="0"/>
        <v>INSERT INTO ROLES VALUES (NULL,'Tecnico','Encargado del arreglos de vehiculos con fallas tecnicas',1);</v>
      </c>
    </row>
    <row r="8" spans="2:6" x14ac:dyDescent="0.25">
      <c r="B8" t="s">
        <v>6</v>
      </c>
      <c r="C8" t="s">
        <v>18</v>
      </c>
      <c r="D8" t="s">
        <v>23</v>
      </c>
      <c r="E8">
        <v>1</v>
      </c>
      <c r="F8" t="str">
        <f t="shared" si="0"/>
        <v>INSERT INTO ROLES VALUES (NULL,'Supervisor','Encargado de supervisar el trabajo del area de mantenimiento',1);</v>
      </c>
    </row>
    <row r="9" spans="2:6" x14ac:dyDescent="0.25">
      <c r="B9" t="s">
        <v>6</v>
      </c>
      <c r="C9" t="s">
        <v>19</v>
      </c>
      <c r="D9" t="s">
        <v>24</v>
      </c>
      <c r="E9">
        <v>1</v>
      </c>
      <c r="F9" t="str">
        <f t="shared" si="0"/>
        <v>INSERT INTO ROLES VALUES (NULL,'Inspector','Encargo del registro de entrada y salida de los vehiculos',1);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27F4-C900-4873-8B95-CFD6DD4A6C84}">
  <sheetPr>
    <tabColor rgb="FF0070C0"/>
  </sheetPr>
  <dimension ref="B4:D6"/>
  <sheetViews>
    <sheetView workbookViewId="0">
      <selection activeCell="F15" sqref="F15"/>
    </sheetView>
  </sheetViews>
  <sheetFormatPr baseColWidth="10" defaultRowHeight="15" x14ac:dyDescent="0.25"/>
  <cols>
    <col min="2" max="2" width="13.42578125" bestFit="1" customWidth="1"/>
    <col min="3" max="3" width="15.140625" bestFit="1" customWidth="1"/>
  </cols>
  <sheetData>
    <row r="4" spans="2:4" x14ac:dyDescent="0.25">
      <c r="B4" t="s">
        <v>7</v>
      </c>
      <c r="C4" t="s">
        <v>8</v>
      </c>
    </row>
    <row r="5" spans="2:4" x14ac:dyDescent="0.25">
      <c r="B5" t="s">
        <v>6</v>
      </c>
      <c r="C5" t="s">
        <v>9</v>
      </c>
      <c r="D5" t="str">
        <f>"INSERT INTO Estado_Roles VALUES ("&amp;B5&amp;",'"&amp;C5&amp;"');"</f>
        <v>INSERT INTO Estado_Roles VALUES (NULL,'Activo');</v>
      </c>
    </row>
    <row r="6" spans="2:4" x14ac:dyDescent="0.25">
      <c r="B6" t="s">
        <v>6</v>
      </c>
      <c r="C6" t="s">
        <v>10</v>
      </c>
      <c r="D6" t="str">
        <f>"INSERT INTO Estado_Roles VALUES ("&amp;B6&amp;",'"&amp;C6&amp;"');"</f>
        <v>INSERT INTO Estado_Roles VALUES (NULL,'Inactivo');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6CB5-9B64-4E03-A633-24C409059619}">
  <sheetPr>
    <tabColor rgb="FFFFC000"/>
  </sheetPr>
  <dimension ref="B3:E6"/>
  <sheetViews>
    <sheetView workbookViewId="0">
      <selection activeCell="G16" sqref="G16"/>
    </sheetView>
  </sheetViews>
  <sheetFormatPr baseColWidth="10" defaultRowHeight="15" x14ac:dyDescent="0.25"/>
  <cols>
    <col min="3" max="3" width="16.7109375" bestFit="1" customWidth="1"/>
    <col min="4" max="4" width="12.140625" bestFit="1" customWidth="1"/>
  </cols>
  <sheetData>
    <row r="3" spans="2:5" x14ac:dyDescent="0.25">
      <c r="B3" t="s">
        <v>129</v>
      </c>
      <c r="C3" t="s">
        <v>130</v>
      </c>
      <c r="D3" t="s">
        <v>131</v>
      </c>
    </row>
    <row r="4" spans="2:5" x14ac:dyDescent="0.25">
      <c r="B4" t="s">
        <v>6</v>
      </c>
      <c r="C4" t="s">
        <v>132</v>
      </c>
      <c r="D4">
        <v>1</v>
      </c>
      <c r="E4" t="str">
        <f>"INSERT INTO PERMISOS VALUES ("&amp;B4&amp;",'"&amp;C4&amp;"','"&amp;D4&amp;"');"</f>
        <v>INSERT INTO PERMISOS VALUES (NULL,'FULL','1');</v>
      </c>
    </row>
    <row r="5" spans="2:5" x14ac:dyDescent="0.25">
      <c r="B5" t="s">
        <v>6</v>
      </c>
      <c r="C5" t="s">
        <v>133</v>
      </c>
      <c r="D5">
        <v>2</v>
      </c>
      <c r="E5" t="str">
        <f t="shared" ref="E5:E6" si="0">"INSERT INTO PERMISOS VALUES ("&amp;B5&amp;",'"&amp;C5&amp;"','"&amp;D5&amp;"');"</f>
        <v>INSERT INTO PERMISOS VALUES (NULL,'GENERAL','2');</v>
      </c>
    </row>
    <row r="6" spans="2:5" x14ac:dyDescent="0.25">
      <c r="B6" t="s">
        <v>6</v>
      </c>
      <c r="C6" t="s">
        <v>134</v>
      </c>
      <c r="D6">
        <v>3</v>
      </c>
      <c r="E6" t="str">
        <f t="shared" si="0"/>
        <v>INSERT INTO PERMISOS VALUES (NULL,'RESTRINGIDO','3');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AAE6-5BBF-4F57-9EAA-9D14E9A9A3C6}">
  <sheetPr>
    <tabColor rgb="FFFF0000"/>
  </sheetPr>
  <dimension ref="B3:D6"/>
  <sheetViews>
    <sheetView workbookViewId="0">
      <selection activeCell="G20" sqref="G20"/>
    </sheetView>
  </sheetViews>
  <sheetFormatPr baseColWidth="10" defaultRowHeight="15" x14ac:dyDescent="0.25"/>
  <cols>
    <col min="2" max="2" width="16.5703125" bestFit="1" customWidth="1"/>
    <col min="3" max="3" width="22.28515625" bestFit="1" customWidth="1"/>
  </cols>
  <sheetData>
    <row r="3" spans="2:4" x14ac:dyDescent="0.25">
      <c r="B3" t="s">
        <v>135</v>
      </c>
      <c r="C3" t="s">
        <v>136</v>
      </c>
    </row>
    <row r="4" spans="2:4" x14ac:dyDescent="0.25">
      <c r="B4" t="s">
        <v>6</v>
      </c>
      <c r="C4" t="s">
        <v>137</v>
      </c>
      <c r="D4" t="str">
        <f>"INSERT INTO TIPOS_VEHICULO VALUES ("&amp;B4&amp;",'"&amp;C4&amp;"');"</f>
        <v>INSERT INTO TIPOS_VEHICULO VALUES (NULL,'BUS');</v>
      </c>
    </row>
    <row r="5" spans="2:4" x14ac:dyDescent="0.25">
      <c r="B5" t="s">
        <v>6</v>
      </c>
      <c r="C5" t="s">
        <v>138</v>
      </c>
      <c r="D5" t="str">
        <f t="shared" ref="D5:D6" si="0">"INSERT INTO TIPOS_VEHICULO VALUES ("&amp;B5&amp;",'"&amp;C5&amp;"');"</f>
        <v>INSERT INTO TIPOS_VEHICULO VALUES (NULL,'BUSETA');</v>
      </c>
    </row>
    <row r="6" spans="2:4" x14ac:dyDescent="0.25">
      <c r="B6" t="s">
        <v>6</v>
      </c>
      <c r="C6" t="s">
        <v>139</v>
      </c>
      <c r="D6" t="str">
        <f t="shared" si="0"/>
        <v>INSERT INTO TIPOS_VEHICULO VALUES (NULL,'ARTICULADO');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4492-90AD-4C99-992B-FA5612FB225E}">
  <sheetPr>
    <tabColor rgb="FF7030A0"/>
  </sheetPr>
  <dimension ref="B3:K33"/>
  <sheetViews>
    <sheetView topLeftCell="A17" workbookViewId="0">
      <selection activeCell="E4" sqref="E4:E33"/>
    </sheetView>
  </sheetViews>
  <sheetFormatPr baseColWidth="10" defaultRowHeight="15" x14ac:dyDescent="0.25"/>
  <cols>
    <col min="2" max="2" width="11.5703125" bestFit="1" customWidth="1"/>
    <col min="8" max="8" width="13.7109375" bestFit="1" customWidth="1"/>
    <col min="9" max="9" width="15" bestFit="1" customWidth="1"/>
    <col min="10" max="10" width="15.7109375" bestFit="1" customWidth="1"/>
    <col min="11" max="11" width="14.140625" bestFit="1" customWidth="1"/>
  </cols>
  <sheetData>
    <row r="3" spans="2:11" x14ac:dyDescent="0.25">
      <c r="B3" t="s">
        <v>140</v>
      </c>
      <c r="C3" t="s">
        <v>141</v>
      </c>
      <c r="D3" t="s">
        <v>142</v>
      </c>
      <c r="E3" t="s">
        <v>143</v>
      </c>
      <c r="F3" t="s">
        <v>144</v>
      </c>
      <c r="G3" t="s">
        <v>145</v>
      </c>
      <c r="H3" t="s">
        <v>146</v>
      </c>
      <c r="I3" t="s">
        <v>147</v>
      </c>
      <c r="J3" t="s">
        <v>148</v>
      </c>
    </row>
    <row r="4" spans="2:11" x14ac:dyDescent="0.25">
      <c r="B4" t="s">
        <v>6</v>
      </c>
      <c r="C4" t="s">
        <v>164</v>
      </c>
      <c r="D4" t="s">
        <v>194</v>
      </c>
      <c r="E4" s="5" t="s">
        <v>224</v>
      </c>
      <c r="F4">
        <f ca="1">RANDBETWEEN(2020,2022)</f>
        <v>2020</v>
      </c>
      <c r="H4">
        <f ca="1">RANDBETWEEN(1,3)</f>
        <v>2</v>
      </c>
      <c r="J4">
        <f ca="1">RANDBETWEEN(1,5)</f>
        <v>1</v>
      </c>
      <c r="K4" t="str">
        <f ca="1">"INSERT INTO VEHICULOS (Id_Vehiculo,Codigo,Placa,Marca,Modelo,Tipo_Vehiculo,Estado_Vehiculo) VALUES ("&amp;B4&amp;",'"&amp;C4&amp;"','"&amp;D4&amp;"','"&amp;E4&amp;"',"&amp;F4&amp;","&amp;H4&amp;","&amp;J4&amp;");"</f>
        <v>INSERT INTO VEHICULOS (Id_Vehiculo,Codigo,Placa,Marca,Modelo,Tipo_Vehiculo,Estado_Vehiculo) VALUES (NULL,'MC001','KUM011','CHEVROLET',2020,2,1);</v>
      </c>
    </row>
    <row r="5" spans="2:11" x14ac:dyDescent="0.25">
      <c r="B5" t="s">
        <v>6</v>
      </c>
      <c r="C5" t="s">
        <v>165</v>
      </c>
      <c r="D5" t="s">
        <v>195</v>
      </c>
      <c r="E5" s="5" t="s">
        <v>224</v>
      </c>
      <c r="F5">
        <f t="shared" ref="F5:F33" ca="1" si="0">RANDBETWEEN(2020,2022)</f>
        <v>2022</v>
      </c>
      <c r="H5">
        <f t="shared" ref="H5:H33" ca="1" si="1">RANDBETWEEN(1,3)</f>
        <v>1</v>
      </c>
      <c r="J5">
        <f t="shared" ref="J5:J33" ca="1" si="2">RANDBETWEEN(1,5)</f>
        <v>5</v>
      </c>
      <c r="K5" t="str">
        <f t="shared" ref="K5:K33" ca="1" si="3">"INSERT INTO VEHICULOS (Id_Vehiculo,Codigo,Placa,Marca,Modelo,Tipo_Vehiculo,Estado_Vehiculo) VALUES ("&amp;B5&amp;",'"&amp;C5&amp;"','"&amp;D5&amp;"','"&amp;E5&amp;"',"&amp;F5&amp;","&amp;H5&amp;","&amp;J5&amp;");"</f>
        <v>INSERT INTO VEHICULOS (Id_Vehiculo,Codigo,Placa,Marca,Modelo,Tipo_Vehiculo,Estado_Vehiculo) VALUES (NULL,'MC002','KUM012','CHEVROLET',2022,1,5);</v>
      </c>
    </row>
    <row r="6" spans="2:11" x14ac:dyDescent="0.25">
      <c r="B6" t="s">
        <v>6</v>
      </c>
      <c r="C6" t="s">
        <v>166</v>
      </c>
      <c r="D6" t="s">
        <v>196</v>
      </c>
      <c r="E6" s="5" t="s">
        <v>224</v>
      </c>
      <c r="F6">
        <f t="shared" ca="1" si="0"/>
        <v>2021</v>
      </c>
      <c r="H6">
        <f t="shared" ca="1" si="1"/>
        <v>1</v>
      </c>
      <c r="J6">
        <f t="shared" ca="1" si="2"/>
        <v>5</v>
      </c>
      <c r="K6" t="str">
        <f t="shared" ca="1" si="3"/>
        <v>INSERT INTO VEHICULOS (Id_Vehiculo,Codigo,Placa,Marca,Modelo,Tipo_Vehiculo,Estado_Vehiculo) VALUES (NULL,'MC003','KUM013','CHEVROLET',2021,1,5);</v>
      </c>
    </row>
    <row r="7" spans="2:11" x14ac:dyDescent="0.25">
      <c r="B7" t="s">
        <v>6</v>
      </c>
      <c r="C7" t="s">
        <v>167</v>
      </c>
      <c r="D7" t="s">
        <v>197</v>
      </c>
      <c r="E7" s="5" t="s">
        <v>224</v>
      </c>
      <c r="F7">
        <f t="shared" ca="1" si="0"/>
        <v>2020</v>
      </c>
      <c r="H7">
        <f t="shared" ca="1" si="1"/>
        <v>1</v>
      </c>
      <c r="J7">
        <f t="shared" ca="1" si="2"/>
        <v>2</v>
      </c>
      <c r="K7" t="str">
        <f t="shared" ca="1" si="3"/>
        <v>INSERT INTO VEHICULOS (Id_Vehiculo,Codigo,Placa,Marca,Modelo,Tipo_Vehiculo,Estado_Vehiculo) VALUES (NULL,'MC004','KUM014','CHEVROLET',2020,1,2);</v>
      </c>
    </row>
    <row r="8" spans="2:11" x14ac:dyDescent="0.25">
      <c r="B8" t="s">
        <v>6</v>
      </c>
      <c r="C8" t="s">
        <v>168</v>
      </c>
      <c r="D8" t="s">
        <v>198</v>
      </c>
      <c r="E8" s="5" t="s">
        <v>224</v>
      </c>
      <c r="F8">
        <f t="shared" ca="1" si="0"/>
        <v>2020</v>
      </c>
      <c r="H8">
        <f t="shared" ca="1" si="1"/>
        <v>3</v>
      </c>
      <c r="J8">
        <f t="shared" ca="1" si="2"/>
        <v>1</v>
      </c>
      <c r="K8" t="str">
        <f t="shared" ca="1" si="3"/>
        <v>INSERT INTO VEHICULOS (Id_Vehiculo,Codigo,Placa,Marca,Modelo,Tipo_Vehiculo,Estado_Vehiculo) VALUES (NULL,'MC005','KUM015','CHEVROLET',2020,3,1);</v>
      </c>
    </row>
    <row r="9" spans="2:11" x14ac:dyDescent="0.25">
      <c r="B9" t="s">
        <v>6</v>
      </c>
      <c r="C9" t="s">
        <v>169</v>
      </c>
      <c r="D9" t="s">
        <v>199</v>
      </c>
      <c r="E9" s="5" t="s">
        <v>224</v>
      </c>
      <c r="F9">
        <f t="shared" ca="1" si="0"/>
        <v>2020</v>
      </c>
      <c r="H9">
        <f t="shared" ca="1" si="1"/>
        <v>2</v>
      </c>
      <c r="J9">
        <f t="shared" ca="1" si="2"/>
        <v>5</v>
      </c>
      <c r="K9" t="str">
        <f t="shared" ca="1" si="3"/>
        <v>INSERT INTO VEHICULOS (Id_Vehiculo,Codigo,Placa,Marca,Modelo,Tipo_Vehiculo,Estado_Vehiculo) VALUES (NULL,'MC006','KUM016','CHEVROLET',2020,2,5);</v>
      </c>
    </row>
    <row r="10" spans="2:11" x14ac:dyDescent="0.25">
      <c r="B10" t="s">
        <v>6</v>
      </c>
      <c r="C10" t="s">
        <v>170</v>
      </c>
      <c r="D10" t="s">
        <v>200</v>
      </c>
      <c r="E10" s="5" t="s">
        <v>225</v>
      </c>
      <c r="F10">
        <f t="shared" ca="1" si="0"/>
        <v>2021</v>
      </c>
      <c r="H10">
        <f t="shared" ca="1" si="1"/>
        <v>1</v>
      </c>
      <c r="J10">
        <f t="shared" ca="1" si="2"/>
        <v>4</v>
      </c>
      <c r="K10" t="str">
        <f t="shared" ca="1" si="3"/>
        <v>INSERT INTO VEHICULOS (Id_Vehiculo,Codigo,Placa,Marca,Modelo,Tipo_Vehiculo,Estado_Vehiculo) VALUES (NULL,'MC007','KUM017','MERCEDES',2021,1,4);</v>
      </c>
    </row>
    <row r="11" spans="2:11" x14ac:dyDescent="0.25">
      <c r="B11" t="s">
        <v>6</v>
      </c>
      <c r="C11" t="s">
        <v>171</v>
      </c>
      <c r="D11" t="s">
        <v>201</v>
      </c>
      <c r="E11" s="5" t="s">
        <v>225</v>
      </c>
      <c r="F11">
        <f t="shared" ca="1" si="0"/>
        <v>2021</v>
      </c>
      <c r="H11">
        <f t="shared" ca="1" si="1"/>
        <v>1</v>
      </c>
      <c r="J11">
        <f t="shared" ca="1" si="2"/>
        <v>4</v>
      </c>
      <c r="K11" t="str">
        <f t="shared" ca="1" si="3"/>
        <v>INSERT INTO VEHICULOS (Id_Vehiculo,Codigo,Placa,Marca,Modelo,Tipo_Vehiculo,Estado_Vehiculo) VALUES (NULL,'MC008','KUM018','MERCEDES',2021,1,4);</v>
      </c>
    </row>
    <row r="12" spans="2:11" x14ac:dyDescent="0.25">
      <c r="B12" t="s">
        <v>6</v>
      </c>
      <c r="C12" t="s">
        <v>172</v>
      </c>
      <c r="D12" t="s">
        <v>202</v>
      </c>
      <c r="E12" s="5" t="s">
        <v>225</v>
      </c>
      <c r="F12">
        <f t="shared" ca="1" si="0"/>
        <v>2021</v>
      </c>
      <c r="H12">
        <f t="shared" ca="1" si="1"/>
        <v>2</v>
      </c>
      <c r="J12">
        <f t="shared" ca="1" si="2"/>
        <v>5</v>
      </c>
      <c r="K12" t="str">
        <f t="shared" ca="1" si="3"/>
        <v>INSERT INTO VEHICULOS (Id_Vehiculo,Codigo,Placa,Marca,Modelo,Tipo_Vehiculo,Estado_Vehiculo) VALUES (NULL,'MC009','KUM019','MERCEDES',2021,2,5);</v>
      </c>
    </row>
    <row r="13" spans="2:11" x14ac:dyDescent="0.25">
      <c r="B13" t="s">
        <v>6</v>
      </c>
      <c r="C13" t="s">
        <v>173</v>
      </c>
      <c r="D13" t="s">
        <v>203</v>
      </c>
      <c r="E13" s="5" t="s">
        <v>225</v>
      </c>
      <c r="F13">
        <f t="shared" ca="1" si="0"/>
        <v>2020</v>
      </c>
      <c r="H13">
        <f t="shared" ca="1" si="1"/>
        <v>1</v>
      </c>
      <c r="J13">
        <f t="shared" ca="1" si="2"/>
        <v>5</v>
      </c>
      <c r="K13" t="str">
        <f t="shared" ca="1" si="3"/>
        <v>INSERT INTO VEHICULOS (Id_Vehiculo,Codigo,Placa,Marca,Modelo,Tipo_Vehiculo,Estado_Vehiculo) VALUES (NULL,'MC010','KUM020','MERCEDES',2020,1,5);</v>
      </c>
    </row>
    <row r="14" spans="2:11" x14ac:dyDescent="0.25">
      <c r="B14" t="s">
        <v>6</v>
      </c>
      <c r="C14" t="s">
        <v>174</v>
      </c>
      <c r="D14" t="s">
        <v>204</v>
      </c>
      <c r="E14" s="5" t="s">
        <v>225</v>
      </c>
      <c r="F14">
        <f t="shared" ca="1" si="0"/>
        <v>2021</v>
      </c>
      <c r="H14">
        <f t="shared" ca="1" si="1"/>
        <v>3</v>
      </c>
      <c r="J14">
        <f t="shared" ca="1" si="2"/>
        <v>1</v>
      </c>
      <c r="K14" t="str">
        <f t="shared" ca="1" si="3"/>
        <v>INSERT INTO VEHICULOS (Id_Vehiculo,Codigo,Placa,Marca,Modelo,Tipo_Vehiculo,Estado_Vehiculo) VALUES (NULL,'MC011','KUM021','MERCEDES',2021,3,1);</v>
      </c>
    </row>
    <row r="15" spans="2:11" x14ac:dyDescent="0.25">
      <c r="B15" t="s">
        <v>6</v>
      </c>
      <c r="C15" t="s">
        <v>175</v>
      </c>
      <c r="D15" t="s">
        <v>205</v>
      </c>
      <c r="E15" s="5" t="s">
        <v>225</v>
      </c>
      <c r="F15">
        <f t="shared" ca="1" si="0"/>
        <v>2021</v>
      </c>
      <c r="H15">
        <f t="shared" ca="1" si="1"/>
        <v>2</v>
      </c>
      <c r="J15">
        <f t="shared" ca="1" si="2"/>
        <v>3</v>
      </c>
      <c r="K15" t="str">
        <f t="shared" ca="1" si="3"/>
        <v>INSERT INTO VEHICULOS (Id_Vehiculo,Codigo,Placa,Marca,Modelo,Tipo_Vehiculo,Estado_Vehiculo) VALUES (NULL,'MC012','KUM022','MERCEDES',2021,2,3);</v>
      </c>
    </row>
    <row r="16" spans="2:11" x14ac:dyDescent="0.25">
      <c r="B16" t="s">
        <v>6</v>
      </c>
      <c r="C16" t="s">
        <v>176</v>
      </c>
      <c r="D16" t="s">
        <v>206</v>
      </c>
      <c r="E16" s="5" t="s">
        <v>225</v>
      </c>
      <c r="F16">
        <f t="shared" ca="1" si="0"/>
        <v>2021</v>
      </c>
      <c r="H16">
        <f t="shared" ca="1" si="1"/>
        <v>3</v>
      </c>
      <c r="J16">
        <f t="shared" ca="1" si="2"/>
        <v>2</v>
      </c>
      <c r="K16" t="str">
        <f t="shared" ca="1" si="3"/>
        <v>INSERT INTO VEHICULOS (Id_Vehiculo,Codigo,Placa,Marca,Modelo,Tipo_Vehiculo,Estado_Vehiculo) VALUES (NULL,'MC013','KUM023','MERCEDES',2021,3,2);</v>
      </c>
    </row>
    <row r="17" spans="2:11" x14ac:dyDescent="0.25">
      <c r="B17" t="s">
        <v>6</v>
      </c>
      <c r="C17" t="s">
        <v>177</v>
      </c>
      <c r="D17" t="s">
        <v>207</v>
      </c>
      <c r="E17" s="5" t="s">
        <v>225</v>
      </c>
      <c r="F17">
        <f t="shared" ca="1" si="0"/>
        <v>2022</v>
      </c>
      <c r="H17">
        <f t="shared" ca="1" si="1"/>
        <v>1</v>
      </c>
      <c r="J17">
        <f t="shared" ca="1" si="2"/>
        <v>1</v>
      </c>
      <c r="K17" t="str">
        <f t="shared" ca="1" si="3"/>
        <v>INSERT INTO VEHICULOS (Id_Vehiculo,Codigo,Placa,Marca,Modelo,Tipo_Vehiculo,Estado_Vehiculo) VALUES (NULL,'MC014','KUM024','MERCEDES',2022,1,1);</v>
      </c>
    </row>
    <row r="18" spans="2:11" x14ac:dyDescent="0.25">
      <c r="B18" t="s">
        <v>6</v>
      </c>
      <c r="C18" t="s">
        <v>178</v>
      </c>
      <c r="D18" t="s">
        <v>208</v>
      </c>
      <c r="E18" s="5" t="s">
        <v>225</v>
      </c>
      <c r="F18">
        <f t="shared" ca="1" si="0"/>
        <v>2021</v>
      </c>
      <c r="H18">
        <f t="shared" ca="1" si="1"/>
        <v>1</v>
      </c>
      <c r="J18">
        <f t="shared" ca="1" si="2"/>
        <v>2</v>
      </c>
      <c r="K18" t="str">
        <f t="shared" ca="1" si="3"/>
        <v>INSERT INTO VEHICULOS (Id_Vehiculo,Codigo,Placa,Marca,Modelo,Tipo_Vehiculo,Estado_Vehiculo) VALUES (NULL,'MC015','KUM025','MERCEDES',2021,1,2);</v>
      </c>
    </row>
    <row r="19" spans="2:11" x14ac:dyDescent="0.25">
      <c r="B19" t="s">
        <v>6</v>
      </c>
      <c r="C19" t="s">
        <v>179</v>
      </c>
      <c r="D19" t="s">
        <v>209</v>
      </c>
      <c r="E19" s="5" t="s">
        <v>225</v>
      </c>
      <c r="F19">
        <f t="shared" ca="1" si="0"/>
        <v>2020</v>
      </c>
      <c r="H19">
        <f t="shared" ca="1" si="1"/>
        <v>2</v>
      </c>
      <c r="J19">
        <f t="shared" ca="1" si="2"/>
        <v>2</v>
      </c>
      <c r="K19" t="str">
        <f t="shared" ca="1" si="3"/>
        <v>INSERT INTO VEHICULOS (Id_Vehiculo,Codigo,Placa,Marca,Modelo,Tipo_Vehiculo,Estado_Vehiculo) VALUES (NULL,'MC016','KUM026','MERCEDES',2020,2,2);</v>
      </c>
    </row>
    <row r="20" spans="2:11" x14ac:dyDescent="0.25">
      <c r="B20" t="s">
        <v>6</v>
      </c>
      <c r="C20" t="s">
        <v>180</v>
      </c>
      <c r="D20" t="s">
        <v>210</v>
      </c>
      <c r="E20" s="5" t="s">
        <v>226</v>
      </c>
      <c r="F20">
        <f t="shared" ca="1" si="0"/>
        <v>2021</v>
      </c>
      <c r="H20">
        <f t="shared" ca="1" si="1"/>
        <v>3</v>
      </c>
      <c r="J20">
        <f t="shared" ca="1" si="2"/>
        <v>4</v>
      </c>
      <c r="K20" t="str">
        <f t="shared" ca="1" si="3"/>
        <v>INSERT INTO VEHICULOS (Id_Vehiculo,Codigo,Placa,Marca,Modelo,Tipo_Vehiculo,Estado_Vehiculo) VALUES (NULL,'MC017','KUM027','SUZUKI',2021,3,4);</v>
      </c>
    </row>
    <row r="21" spans="2:11" x14ac:dyDescent="0.25">
      <c r="B21" t="s">
        <v>6</v>
      </c>
      <c r="C21" t="s">
        <v>181</v>
      </c>
      <c r="D21" t="s">
        <v>211</v>
      </c>
      <c r="E21" s="5" t="s">
        <v>226</v>
      </c>
      <c r="F21">
        <f t="shared" ca="1" si="0"/>
        <v>2020</v>
      </c>
      <c r="H21">
        <f t="shared" ca="1" si="1"/>
        <v>1</v>
      </c>
      <c r="J21">
        <f t="shared" ca="1" si="2"/>
        <v>1</v>
      </c>
      <c r="K21" t="str">
        <f t="shared" ca="1" si="3"/>
        <v>INSERT INTO VEHICULOS (Id_Vehiculo,Codigo,Placa,Marca,Modelo,Tipo_Vehiculo,Estado_Vehiculo) VALUES (NULL,'MC018','KUM028','SUZUKI',2020,1,1);</v>
      </c>
    </row>
    <row r="22" spans="2:11" x14ac:dyDescent="0.25">
      <c r="B22" t="s">
        <v>6</v>
      </c>
      <c r="C22" t="s">
        <v>182</v>
      </c>
      <c r="D22" t="s">
        <v>212</v>
      </c>
      <c r="E22" s="5" t="s">
        <v>226</v>
      </c>
      <c r="F22">
        <f t="shared" ca="1" si="0"/>
        <v>2021</v>
      </c>
      <c r="H22">
        <f t="shared" ca="1" si="1"/>
        <v>3</v>
      </c>
      <c r="J22">
        <f t="shared" ca="1" si="2"/>
        <v>3</v>
      </c>
      <c r="K22" t="str">
        <f t="shared" ca="1" si="3"/>
        <v>INSERT INTO VEHICULOS (Id_Vehiculo,Codigo,Placa,Marca,Modelo,Tipo_Vehiculo,Estado_Vehiculo) VALUES (NULL,'MC019','KUM029','SUZUKI',2021,3,3);</v>
      </c>
    </row>
    <row r="23" spans="2:11" x14ac:dyDescent="0.25">
      <c r="B23" t="s">
        <v>6</v>
      </c>
      <c r="C23" t="s">
        <v>183</v>
      </c>
      <c r="D23" t="s">
        <v>213</v>
      </c>
      <c r="E23" s="5" t="s">
        <v>226</v>
      </c>
      <c r="F23">
        <f t="shared" ca="1" si="0"/>
        <v>2021</v>
      </c>
      <c r="H23">
        <f t="shared" ca="1" si="1"/>
        <v>2</v>
      </c>
      <c r="J23">
        <f t="shared" ca="1" si="2"/>
        <v>1</v>
      </c>
      <c r="K23" t="str">
        <f t="shared" ca="1" si="3"/>
        <v>INSERT INTO VEHICULOS (Id_Vehiculo,Codigo,Placa,Marca,Modelo,Tipo_Vehiculo,Estado_Vehiculo) VALUES (NULL,'MC020','KUM030','SUZUKI',2021,2,1);</v>
      </c>
    </row>
    <row r="24" spans="2:11" x14ac:dyDescent="0.25">
      <c r="B24" t="s">
        <v>6</v>
      </c>
      <c r="C24" t="s">
        <v>184</v>
      </c>
      <c r="D24" t="s">
        <v>214</v>
      </c>
      <c r="E24" s="5" t="s">
        <v>226</v>
      </c>
      <c r="F24">
        <f t="shared" ca="1" si="0"/>
        <v>2021</v>
      </c>
      <c r="H24">
        <f t="shared" ca="1" si="1"/>
        <v>2</v>
      </c>
      <c r="J24">
        <f t="shared" ca="1" si="2"/>
        <v>5</v>
      </c>
      <c r="K24" t="str">
        <f t="shared" ca="1" si="3"/>
        <v>INSERT INTO VEHICULOS (Id_Vehiculo,Codigo,Placa,Marca,Modelo,Tipo_Vehiculo,Estado_Vehiculo) VALUES (NULL,'MC021','KUM031','SUZUKI',2021,2,5);</v>
      </c>
    </row>
    <row r="25" spans="2:11" x14ac:dyDescent="0.25">
      <c r="B25" t="s">
        <v>6</v>
      </c>
      <c r="C25" t="s">
        <v>185</v>
      </c>
      <c r="D25" t="s">
        <v>215</v>
      </c>
      <c r="E25" s="5" t="s">
        <v>226</v>
      </c>
      <c r="F25">
        <f t="shared" ca="1" si="0"/>
        <v>2022</v>
      </c>
      <c r="H25">
        <f t="shared" ca="1" si="1"/>
        <v>1</v>
      </c>
      <c r="J25">
        <f t="shared" ca="1" si="2"/>
        <v>1</v>
      </c>
      <c r="K25" t="str">
        <f t="shared" ca="1" si="3"/>
        <v>INSERT INTO VEHICULOS (Id_Vehiculo,Codigo,Placa,Marca,Modelo,Tipo_Vehiculo,Estado_Vehiculo) VALUES (NULL,'MC022','KUM032','SUZUKI',2022,1,1);</v>
      </c>
    </row>
    <row r="26" spans="2:11" x14ac:dyDescent="0.25">
      <c r="B26" t="s">
        <v>6</v>
      </c>
      <c r="C26" t="s">
        <v>186</v>
      </c>
      <c r="D26" t="s">
        <v>216</v>
      </c>
      <c r="E26" s="5" t="s">
        <v>226</v>
      </c>
      <c r="F26">
        <f t="shared" ca="1" si="0"/>
        <v>2022</v>
      </c>
      <c r="H26">
        <f t="shared" ca="1" si="1"/>
        <v>1</v>
      </c>
      <c r="J26">
        <f t="shared" ca="1" si="2"/>
        <v>5</v>
      </c>
      <c r="K26" t="str">
        <f t="shared" ca="1" si="3"/>
        <v>INSERT INTO VEHICULOS (Id_Vehiculo,Codigo,Placa,Marca,Modelo,Tipo_Vehiculo,Estado_Vehiculo) VALUES (NULL,'MC023','KUM033','SUZUKI',2022,1,5);</v>
      </c>
    </row>
    <row r="27" spans="2:11" x14ac:dyDescent="0.25">
      <c r="B27" t="s">
        <v>6</v>
      </c>
      <c r="C27" t="s">
        <v>187</v>
      </c>
      <c r="D27" t="s">
        <v>217</v>
      </c>
      <c r="E27" s="5" t="s">
        <v>226</v>
      </c>
      <c r="F27">
        <f t="shared" ca="1" si="0"/>
        <v>2020</v>
      </c>
      <c r="H27">
        <f t="shared" ca="1" si="1"/>
        <v>2</v>
      </c>
      <c r="J27">
        <f t="shared" ca="1" si="2"/>
        <v>3</v>
      </c>
      <c r="K27" t="str">
        <f t="shared" ca="1" si="3"/>
        <v>INSERT INTO VEHICULOS (Id_Vehiculo,Codigo,Placa,Marca,Modelo,Tipo_Vehiculo,Estado_Vehiculo) VALUES (NULL,'MC024','KUM034','SUZUKI',2020,2,3);</v>
      </c>
    </row>
    <row r="28" spans="2:11" x14ac:dyDescent="0.25">
      <c r="B28" t="s">
        <v>6</v>
      </c>
      <c r="C28" t="s">
        <v>188</v>
      </c>
      <c r="D28" t="s">
        <v>218</v>
      </c>
      <c r="E28" s="5" t="s">
        <v>226</v>
      </c>
      <c r="F28">
        <f t="shared" ca="1" si="0"/>
        <v>2021</v>
      </c>
      <c r="H28">
        <f t="shared" ca="1" si="1"/>
        <v>3</v>
      </c>
      <c r="J28">
        <f t="shared" ca="1" si="2"/>
        <v>1</v>
      </c>
      <c r="K28" t="str">
        <f t="shared" ca="1" si="3"/>
        <v>INSERT INTO VEHICULOS (Id_Vehiculo,Codigo,Placa,Marca,Modelo,Tipo_Vehiculo,Estado_Vehiculo) VALUES (NULL,'MC025','KUM035','SUZUKI',2021,3,1);</v>
      </c>
    </row>
    <row r="29" spans="2:11" x14ac:dyDescent="0.25">
      <c r="B29" t="s">
        <v>6</v>
      </c>
      <c r="C29" t="s">
        <v>189</v>
      </c>
      <c r="D29" t="s">
        <v>219</v>
      </c>
      <c r="E29" s="5" t="s">
        <v>225</v>
      </c>
      <c r="F29">
        <f t="shared" ca="1" si="0"/>
        <v>2020</v>
      </c>
      <c r="H29">
        <f t="shared" ca="1" si="1"/>
        <v>2</v>
      </c>
      <c r="J29">
        <f t="shared" ca="1" si="2"/>
        <v>3</v>
      </c>
      <c r="K29" t="str">
        <f t="shared" ca="1" si="3"/>
        <v>INSERT INTO VEHICULOS (Id_Vehiculo,Codigo,Placa,Marca,Modelo,Tipo_Vehiculo,Estado_Vehiculo) VALUES (NULL,'MC026','KUM036','MERCEDES',2020,2,3);</v>
      </c>
    </row>
    <row r="30" spans="2:11" x14ac:dyDescent="0.25">
      <c r="B30" t="s">
        <v>6</v>
      </c>
      <c r="C30" t="s">
        <v>190</v>
      </c>
      <c r="D30" t="s">
        <v>220</v>
      </c>
      <c r="E30" s="5" t="s">
        <v>225</v>
      </c>
      <c r="F30">
        <f t="shared" ca="1" si="0"/>
        <v>2022</v>
      </c>
      <c r="H30">
        <f t="shared" ca="1" si="1"/>
        <v>1</v>
      </c>
      <c r="J30">
        <f t="shared" ca="1" si="2"/>
        <v>2</v>
      </c>
      <c r="K30" t="str">
        <f t="shared" ca="1" si="3"/>
        <v>INSERT INTO VEHICULOS (Id_Vehiculo,Codigo,Placa,Marca,Modelo,Tipo_Vehiculo,Estado_Vehiculo) VALUES (NULL,'MC027','KUM037','MERCEDES',2022,1,2);</v>
      </c>
    </row>
    <row r="31" spans="2:11" x14ac:dyDescent="0.25">
      <c r="B31" t="s">
        <v>6</v>
      </c>
      <c r="C31" t="s">
        <v>191</v>
      </c>
      <c r="D31" t="s">
        <v>221</v>
      </c>
      <c r="E31" s="5" t="s">
        <v>225</v>
      </c>
      <c r="F31">
        <f t="shared" ca="1" si="0"/>
        <v>2021</v>
      </c>
      <c r="H31">
        <f t="shared" ca="1" si="1"/>
        <v>1</v>
      </c>
      <c r="J31">
        <f t="shared" ca="1" si="2"/>
        <v>1</v>
      </c>
      <c r="K31" t="str">
        <f t="shared" ca="1" si="3"/>
        <v>INSERT INTO VEHICULOS (Id_Vehiculo,Codigo,Placa,Marca,Modelo,Tipo_Vehiculo,Estado_Vehiculo) VALUES (NULL,'MC028','KUM038','MERCEDES',2021,1,1);</v>
      </c>
    </row>
    <row r="32" spans="2:11" x14ac:dyDescent="0.25">
      <c r="B32" t="s">
        <v>6</v>
      </c>
      <c r="C32" t="s">
        <v>192</v>
      </c>
      <c r="D32" t="s">
        <v>222</v>
      </c>
      <c r="E32" s="5" t="s">
        <v>224</v>
      </c>
      <c r="F32">
        <f t="shared" ca="1" si="0"/>
        <v>2020</v>
      </c>
      <c r="H32">
        <f t="shared" ca="1" si="1"/>
        <v>3</v>
      </c>
      <c r="J32">
        <f t="shared" ca="1" si="2"/>
        <v>1</v>
      </c>
      <c r="K32" t="str">
        <f t="shared" ca="1" si="3"/>
        <v>INSERT INTO VEHICULOS (Id_Vehiculo,Codigo,Placa,Marca,Modelo,Tipo_Vehiculo,Estado_Vehiculo) VALUES (NULL,'MC029','KUM039','CHEVROLET',2020,3,1);</v>
      </c>
    </row>
    <row r="33" spans="2:11" x14ac:dyDescent="0.25">
      <c r="B33" t="s">
        <v>6</v>
      </c>
      <c r="C33" t="s">
        <v>193</v>
      </c>
      <c r="D33" t="s">
        <v>223</v>
      </c>
      <c r="E33" s="5" t="s">
        <v>224</v>
      </c>
      <c r="F33">
        <f t="shared" ca="1" si="0"/>
        <v>2022</v>
      </c>
      <c r="H33">
        <f t="shared" ca="1" si="1"/>
        <v>2</v>
      </c>
      <c r="J33">
        <f t="shared" ca="1" si="2"/>
        <v>3</v>
      </c>
      <c r="K33" t="str">
        <f t="shared" ca="1" si="3"/>
        <v>INSERT INTO VEHICULOS (Id_Vehiculo,Codigo,Placa,Marca,Modelo,Tipo_Vehiculo,Estado_Vehiculo) VALUES (NULL,'MC030','KUM040','CHEVROLET',2022,2,3);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F164-56A6-4CB9-A5F4-2764F633E200}">
  <dimension ref="B2:R18"/>
  <sheetViews>
    <sheetView tabSelected="1" zoomScale="85" zoomScaleNormal="85" workbookViewId="0">
      <selection activeCell="O18" sqref="O18"/>
    </sheetView>
  </sheetViews>
  <sheetFormatPr baseColWidth="10" defaultRowHeight="15" x14ac:dyDescent="0.25"/>
  <cols>
    <col min="1" max="1" width="11.42578125" style="2"/>
    <col min="2" max="2" width="17" style="2" bestFit="1" customWidth="1"/>
    <col min="3" max="3" width="17" style="2" customWidth="1"/>
    <col min="4" max="4" width="16.140625" style="2" bestFit="1" customWidth="1"/>
    <col min="5" max="5" width="9" style="2" customWidth="1"/>
    <col min="6" max="6" width="6.28515625" style="2" bestFit="1" customWidth="1"/>
    <col min="7" max="7" width="7.85546875" style="2" bestFit="1" customWidth="1"/>
    <col min="8" max="8" width="7.42578125" style="2" bestFit="1" customWidth="1"/>
    <col min="9" max="9" width="9.28515625" style="2" bestFit="1" customWidth="1"/>
    <col min="10" max="10" width="7.5703125" style="2" bestFit="1" customWidth="1"/>
    <col min="11" max="11" width="5.85546875" style="2" bestFit="1" customWidth="1"/>
    <col min="12" max="12" width="12.140625" style="2" bestFit="1" customWidth="1"/>
    <col min="13" max="13" width="8.42578125" style="2" bestFit="1" customWidth="1"/>
    <col min="14" max="14" width="15.7109375" style="2" bestFit="1" customWidth="1"/>
    <col min="15" max="15" width="23.140625" style="2" bestFit="1" customWidth="1"/>
    <col min="16" max="16" width="20.42578125" style="2" bestFit="1" customWidth="1"/>
    <col min="17" max="17" width="11.42578125" style="2"/>
    <col min="18" max="18" width="11.42578125" style="4"/>
    <col min="19" max="16384" width="11.42578125" style="2"/>
  </cols>
  <sheetData>
    <row r="2" spans="2:18" x14ac:dyDescent="0.25">
      <c r="B2" s="2" t="s">
        <v>149</v>
      </c>
      <c r="C2" s="2" t="s">
        <v>140</v>
      </c>
      <c r="D2" s="2" t="s">
        <v>150</v>
      </c>
      <c r="E2" s="2" t="s">
        <v>142</v>
      </c>
      <c r="F2" s="2" t="s">
        <v>143</v>
      </c>
      <c r="G2" s="2" t="s">
        <v>144</v>
      </c>
      <c r="H2" s="2" t="s">
        <v>151</v>
      </c>
      <c r="I2" s="2" t="s">
        <v>152</v>
      </c>
      <c r="J2" s="2" t="s">
        <v>153</v>
      </c>
      <c r="K2" s="2" t="s">
        <v>154</v>
      </c>
      <c r="L2" s="2" t="s">
        <v>155</v>
      </c>
      <c r="M2" s="2" t="s">
        <v>156</v>
      </c>
      <c r="N2" s="2" t="s">
        <v>148</v>
      </c>
      <c r="O2" s="2" t="s">
        <v>157</v>
      </c>
      <c r="P2" s="2" t="s">
        <v>158</v>
      </c>
    </row>
    <row r="3" spans="2:18" x14ac:dyDescent="0.25">
      <c r="B3" s="2" t="s">
        <v>6</v>
      </c>
      <c r="C3" s="2">
        <v>1</v>
      </c>
      <c r="D3" s="6" t="s">
        <v>164</v>
      </c>
      <c r="E3" s="6" t="s">
        <v>194</v>
      </c>
      <c r="J3" s="2">
        <v>2</v>
      </c>
      <c r="N3" s="2">
        <v>2</v>
      </c>
      <c r="O3" s="2" t="s">
        <v>160</v>
      </c>
      <c r="P3" s="3">
        <v>44708</v>
      </c>
      <c r="Q3" s="2" t="str">
        <f t="shared" ref="Q3:Q13" si="0">TEXT(P3,"YYYY-MM-DD")</f>
        <v>2022-05-27</v>
      </c>
      <c r="R3" s="4" t="str">
        <f>"INSERT INTO ORDEN_TRABAJO (ID_ORDEN_TRABAJO, ID_VEHICULO ,CODIGO_VEHICULO,PLACA,ASIGNAR,ESTADO_VEHICULO,OBSERVACIONES,FECHA_ORDEN_TRABAJO) VALUES ("&amp;B3&amp;","&amp;C3&amp;",'"&amp;D3&amp;"','"&amp;E3&amp;"',"&amp;J3&amp;","&amp;N3&amp;",'"&amp;O3&amp;"','"&amp;Q3&amp;"');"</f>
        <v>INSERT INTO ORDEN_TRABAJO (ID_ORDEN_TRABAJO, ID_VEHICULO ,CODIGO_VEHICULO,PLACA,ASIGNAR,ESTADO_VEHICULO,OBSERVACIONES,FECHA_ORDEN_TRABAJO) VALUES (NULL,1,'MC001','KUM011',2,2,'PROBELMAS MECANICOS','2022-05-27');</v>
      </c>
    </row>
    <row r="4" spans="2:18" x14ac:dyDescent="0.25">
      <c r="B4" s="2" t="s">
        <v>6</v>
      </c>
      <c r="C4" s="2">
        <v>5</v>
      </c>
      <c r="D4" s="6" t="s">
        <v>168</v>
      </c>
      <c r="E4" s="6" t="s">
        <v>198</v>
      </c>
      <c r="J4" s="2">
        <v>3</v>
      </c>
      <c r="N4" s="2">
        <v>3</v>
      </c>
      <c r="O4" s="2" t="s">
        <v>161</v>
      </c>
      <c r="P4" s="3">
        <v>44708</v>
      </c>
      <c r="Q4" s="2" t="str">
        <f t="shared" si="0"/>
        <v>2022-05-27</v>
      </c>
      <c r="R4" s="4" t="str">
        <f t="shared" ref="R4:R13" si="1">"INSERT INTO ORDEN_TRABAJO (ID_ORDEN_TRABAJO, ID_VEHICULO ,CODIGO_VEHICULO,PLACA,ASIGNAR,ESTADO_VEHICULO,OBSERVACIONES,FECHA_ORDEN_TRABAJO) VALUES ("&amp;B4&amp;","&amp;C4&amp;",'"&amp;D4&amp;"','"&amp;E4&amp;"',"&amp;J4&amp;","&amp;N4&amp;",'"&amp;O4&amp;"','"&amp;Q4&amp;"');"</f>
        <v>INSERT INTO ORDEN_TRABAJO (ID_ORDEN_TRABAJO, ID_VEHICULO ,CODIGO_VEHICULO,PLACA,ASIGNAR,ESTADO_VEHICULO,OBSERVACIONES,FECHA_ORDEN_TRABAJO) VALUES (NULL,5,'MC005','KUM015',3,3,'EN ESPERA DE REVISION','2022-05-27');</v>
      </c>
    </row>
    <row r="5" spans="2:18" x14ac:dyDescent="0.25">
      <c r="B5" s="2" t="s">
        <v>6</v>
      </c>
      <c r="C5" s="2">
        <v>10</v>
      </c>
      <c r="D5" s="6" t="s">
        <v>173</v>
      </c>
      <c r="E5" s="6" t="s">
        <v>203</v>
      </c>
      <c r="G5" s="7"/>
      <c r="J5" s="2">
        <v>2</v>
      </c>
      <c r="N5" s="2">
        <v>2</v>
      </c>
      <c r="O5" s="2" t="s">
        <v>162</v>
      </c>
      <c r="P5" s="3">
        <v>44708</v>
      </c>
      <c r="Q5" s="2" t="str">
        <f t="shared" si="0"/>
        <v>2022-05-27</v>
      </c>
      <c r="R5" s="4" t="str">
        <f t="shared" si="1"/>
        <v>INSERT INTO ORDEN_TRABAJO (ID_ORDEN_TRABAJO, ID_VEHICULO ,CODIGO_VEHICULO,PLACA,ASIGNAR,ESTADO_VEHICULO,OBSERVACIONES,FECHA_ORDEN_TRABAJO) VALUES (NULL,10,'MC010','KUM020',2,2,'PROBELMAS ELECTRICOS','2022-05-27');</v>
      </c>
    </row>
    <row r="6" spans="2:18" x14ac:dyDescent="0.25">
      <c r="B6" s="2" t="s">
        <v>6</v>
      </c>
      <c r="C6" s="2">
        <v>12</v>
      </c>
      <c r="D6" s="6" t="s">
        <v>175</v>
      </c>
      <c r="E6" s="6" t="s">
        <v>205</v>
      </c>
      <c r="J6" s="2">
        <v>3</v>
      </c>
      <c r="N6" s="2">
        <v>2</v>
      </c>
      <c r="O6" s="2" t="s">
        <v>163</v>
      </c>
      <c r="P6" s="3">
        <v>44708</v>
      </c>
      <c r="Q6" s="2" t="str">
        <f t="shared" si="0"/>
        <v>2022-05-27</v>
      </c>
      <c r="R6" s="4" t="str">
        <f t="shared" si="1"/>
        <v>INSERT INTO ORDEN_TRABAJO (ID_ORDEN_TRABAJO, ID_VEHICULO ,CODIGO_VEHICULO,PLACA,ASIGNAR,ESTADO_VEHICULO,OBSERVACIONES,FECHA_ORDEN_TRABAJO) VALUES (NULL,12,'MC012','KUM022',3,2,'PROBELMAS CARROSERO','2022-05-27');</v>
      </c>
    </row>
    <row r="7" spans="2:18" x14ac:dyDescent="0.25">
      <c r="B7" s="2" t="s">
        <v>6</v>
      </c>
      <c r="C7" s="2">
        <v>18</v>
      </c>
      <c r="D7" s="6" t="s">
        <v>181</v>
      </c>
      <c r="E7" s="6" t="s">
        <v>211</v>
      </c>
      <c r="J7" s="2">
        <v>2</v>
      </c>
      <c r="N7" s="2">
        <v>2</v>
      </c>
      <c r="O7" s="2" t="s">
        <v>163</v>
      </c>
      <c r="P7" s="3">
        <v>44686</v>
      </c>
      <c r="Q7" s="2" t="str">
        <f t="shared" si="0"/>
        <v>2022-05-05</v>
      </c>
      <c r="R7" s="4" t="str">
        <f t="shared" si="1"/>
        <v>INSERT INTO ORDEN_TRABAJO (ID_ORDEN_TRABAJO, ID_VEHICULO ,CODIGO_VEHICULO,PLACA,ASIGNAR,ESTADO_VEHICULO,OBSERVACIONES,FECHA_ORDEN_TRABAJO) VALUES (NULL,18,'MC018','KUM028',2,2,'PROBELMAS CARROSERO','2022-05-05');</v>
      </c>
    </row>
    <row r="8" spans="2:18" x14ac:dyDescent="0.25">
      <c r="B8" s="2" t="s">
        <v>6</v>
      </c>
      <c r="C8" s="2">
        <v>20</v>
      </c>
      <c r="D8" s="6" t="s">
        <v>183</v>
      </c>
      <c r="E8" s="6" t="s">
        <v>213</v>
      </c>
      <c r="J8" s="2">
        <v>3</v>
      </c>
      <c r="N8" s="2">
        <v>3</v>
      </c>
      <c r="O8" s="2" t="s">
        <v>161</v>
      </c>
      <c r="P8" s="3">
        <v>44688</v>
      </c>
      <c r="Q8" s="2" t="str">
        <f t="shared" si="0"/>
        <v>2022-05-07</v>
      </c>
      <c r="R8" s="4" t="str">
        <f t="shared" si="1"/>
        <v>INSERT INTO ORDEN_TRABAJO (ID_ORDEN_TRABAJO, ID_VEHICULO ,CODIGO_VEHICULO,PLACA,ASIGNAR,ESTADO_VEHICULO,OBSERVACIONES,FECHA_ORDEN_TRABAJO) VALUES (NULL,20,'MC020','KUM030',3,3,'EN ESPERA DE REVISION','2022-05-07');</v>
      </c>
    </row>
    <row r="9" spans="2:18" x14ac:dyDescent="0.25">
      <c r="B9" s="2" t="s">
        <v>6</v>
      </c>
      <c r="C9" s="2">
        <v>30</v>
      </c>
      <c r="D9" s="6" t="s">
        <v>193</v>
      </c>
      <c r="E9" s="6" t="s">
        <v>223</v>
      </c>
      <c r="J9" s="2">
        <v>3</v>
      </c>
      <c r="N9" s="2">
        <v>2</v>
      </c>
      <c r="O9" s="2" t="s">
        <v>162</v>
      </c>
      <c r="P9" s="3">
        <v>44693</v>
      </c>
      <c r="Q9" s="2" t="str">
        <f t="shared" si="0"/>
        <v>2022-05-12</v>
      </c>
      <c r="R9" s="4" t="str">
        <f t="shared" si="1"/>
        <v>INSERT INTO ORDEN_TRABAJO (ID_ORDEN_TRABAJO, ID_VEHICULO ,CODIGO_VEHICULO,PLACA,ASIGNAR,ESTADO_VEHICULO,OBSERVACIONES,FECHA_ORDEN_TRABAJO) VALUES (NULL,30,'MC030','KUM040',3,2,'PROBELMAS ELECTRICOS','2022-05-12');</v>
      </c>
    </row>
    <row r="10" spans="2:18" x14ac:dyDescent="0.25">
      <c r="B10" s="2" t="s">
        <v>6</v>
      </c>
      <c r="C10" s="2">
        <v>25</v>
      </c>
      <c r="D10" s="6" t="s">
        <v>188</v>
      </c>
      <c r="E10" s="6" t="s">
        <v>218</v>
      </c>
      <c r="J10" s="2">
        <v>2</v>
      </c>
      <c r="N10" s="2">
        <v>3</v>
      </c>
      <c r="O10" s="2" t="s">
        <v>161</v>
      </c>
      <c r="P10" s="3">
        <v>44698</v>
      </c>
      <c r="Q10" s="2" t="str">
        <f t="shared" si="0"/>
        <v>2022-05-17</v>
      </c>
      <c r="R10" s="4" t="str">
        <f t="shared" si="1"/>
        <v>INSERT INTO ORDEN_TRABAJO (ID_ORDEN_TRABAJO, ID_VEHICULO ,CODIGO_VEHICULO,PLACA,ASIGNAR,ESTADO_VEHICULO,OBSERVACIONES,FECHA_ORDEN_TRABAJO) VALUES (NULL,25,'MC025','KUM035',2,3,'EN ESPERA DE REVISION','2022-05-17');</v>
      </c>
    </row>
    <row r="11" spans="2:18" x14ac:dyDescent="0.25">
      <c r="B11" s="2" t="s">
        <v>6</v>
      </c>
      <c r="C11" s="2">
        <v>22</v>
      </c>
      <c r="D11" s="6" t="s">
        <v>185</v>
      </c>
      <c r="E11" s="6" t="s">
        <v>215</v>
      </c>
      <c r="J11" s="2">
        <v>2</v>
      </c>
      <c r="N11" s="2">
        <v>3</v>
      </c>
      <c r="O11" s="2" t="s">
        <v>161</v>
      </c>
      <c r="P11" s="3">
        <v>44705</v>
      </c>
      <c r="Q11" s="2" t="str">
        <f t="shared" si="0"/>
        <v>2022-05-24</v>
      </c>
      <c r="R11" s="4" t="str">
        <f t="shared" si="1"/>
        <v>INSERT INTO ORDEN_TRABAJO (ID_ORDEN_TRABAJO, ID_VEHICULO ,CODIGO_VEHICULO,PLACA,ASIGNAR,ESTADO_VEHICULO,OBSERVACIONES,FECHA_ORDEN_TRABAJO) VALUES (NULL,22,'MC022','KUM032',2,3,'EN ESPERA DE REVISION','2022-05-24');</v>
      </c>
    </row>
    <row r="12" spans="2:18" x14ac:dyDescent="0.25">
      <c r="B12" s="2" t="s">
        <v>6</v>
      </c>
      <c r="C12" s="2">
        <v>28</v>
      </c>
      <c r="D12" s="6" t="s">
        <v>191</v>
      </c>
      <c r="E12" s="6" t="s">
        <v>221</v>
      </c>
      <c r="H12" s="7"/>
      <c r="J12" s="2">
        <v>2</v>
      </c>
      <c r="N12" s="2">
        <v>2</v>
      </c>
      <c r="O12" s="2" t="s">
        <v>160</v>
      </c>
      <c r="P12" s="3">
        <v>44707</v>
      </c>
      <c r="Q12" s="2" t="str">
        <f t="shared" si="0"/>
        <v>2022-05-26</v>
      </c>
      <c r="R12" s="4" t="str">
        <f t="shared" si="1"/>
        <v>INSERT INTO ORDEN_TRABAJO (ID_ORDEN_TRABAJO, ID_VEHICULO ,CODIGO_VEHICULO,PLACA,ASIGNAR,ESTADO_VEHICULO,OBSERVACIONES,FECHA_ORDEN_TRABAJO) VALUES (NULL,28,'MC028','KUM038',2,2,'PROBELMAS MECANICOS','2022-05-26');</v>
      </c>
    </row>
    <row r="13" spans="2:18" x14ac:dyDescent="0.25">
      <c r="B13" s="2" t="s">
        <v>6</v>
      </c>
      <c r="C13" s="2">
        <v>21</v>
      </c>
      <c r="D13" s="6" t="s">
        <v>184</v>
      </c>
      <c r="E13" s="6" t="s">
        <v>214</v>
      </c>
      <c r="J13" s="2">
        <v>2</v>
      </c>
      <c r="N13" s="2">
        <v>2</v>
      </c>
      <c r="O13" s="2" t="s">
        <v>160</v>
      </c>
      <c r="P13" s="3">
        <v>44708</v>
      </c>
      <c r="Q13" s="2" t="str">
        <f t="shared" si="0"/>
        <v>2022-05-27</v>
      </c>
      <c r="R13" s="4" t="str">
        <f t="shared" si="1"/>
        <v>INSERT INTO ORDEN_TRABAJO (ID_ORDEN_TRABAJO, ID_VEHICULO ,CODIGO_VEHICULO,PLACA,ASIGNAR,ESTADO_VEHICULO,OBSERVACIONES,FECHA_ORDEN_TRABAJO) VALUES (NULL,21,'MC021','KUM031',2,2,'PROBELMAS MECANICOS','2022-05-27');</v>
      </c>
    </row>
    <row r="18" spans="15:15" x14ac:dyDescent="0.25">
      <c r="O18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E720-A044-4AE9-A588-AEA7F7099D7A}">
  <dimension ref="C2:E7"/>
  <sheetViews>
    <sheetView workbookViewId="0">
      <selection activeCell="E3" sqref="E3:E7"/>
    </sheetView>
  </sheetViews>
  <sheetFormatPr baseColWidth="10" defaultRowHeight="15" x14ac:dyDescent="0.25"/>
  <cols>
    <col min="3" max="3" width="18.5703125" bestFit="1" customWidth="1"/>
    <col min="4" max="4" width="15.140625" bestFit="1" customWidth="1"/>
  </cols>
  <sheetData>
    <row r="2" spans="3:5" x14ac:dyDescent="0.25">
      <c r="C2" t="s">
        <v>227</v>
      </c>
      <c r="D2" t="s">
        <v>8</v>
      </c>
    </row>
    <row r="3" spans="3:5" x14ac:dyDescent="0.25">
      <c r="C3" t="s">
        <v>231</v>
      </c>
      <c r="D3" t="s">
        <v>9</v>
      </c>
      <c r="E3" t="str">
        <f>"INSERT INTO ESTADOS_VEHICULO VALUES ("&amp;C3&amp;",'"&amp;D3&amp;"');"</f>
        <v>INSERT INTO ESTADOS_VEHICULO VALUES (null,'Activo');</v>
      </c>
    </row>
    <row r="4" spans="3:5" x14ac:dyDescent="0.25">
      <c r="C4" t="s">
        <v>231</v>
      </c>
      <c r="D4" t="s">
        <v>10</v>
      </c>
      <c r="E4" t="str">
        <f t="shared" ref="E4:E7" si="0">"INSERT INTO ESTADOS_VEHICULO VALUES ("&amp;C4&amp;",'"&amp;D4&amp;"');"</f>
        <v>INSERT INTO ESTADOS_VEHICULO VALUES (null,'Inactivo');</v>
      </c>
    </row>
    <row r="5" spans="3:5" x14ac:dyDescent="0.25">
      <c r="C5" t="s">
        <v>231</v>
      </c>
      <c r="D5" t="s">
        <v>228</v>
      </c>
      <c r="E5" t="str">
        <f t="shared" si="0"/>
        <v>INSERT INTO ESTADOS_VEHICULO VALUES (null,'Circulación');</v>
      </c>
    </row>
    <row r="6" spans="3:5" x14ac:dyDescent="0.25">
      <c r="C6" t="s">
        <v>231</v>
      </c>
      <c r="D6" t="s">
        <v>229</v>
      </c>
      <c r="E6" t="str">
        <f t="shared" si="0"/>
        <v>INSERT INTO ESTADOS_VEHICULO VALUES (null,'Patios');</v>
      </c>
    </row>
    <row r="7" spans="3:5" x14ac:dyDescent="0.25">
      <c r="C7" t="s">
        <v>231</v>
      </c>
      <c r="D7" t="s">
        <v>230</v>
      </c>
      <c r="E7" t="str">
        <f t="shared" si="0"/>
        <v>INSERT INTO ESTADOS_VEHICULO VALUES (null,'Mantenimiento');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USUARIOS</vt:lpstr>
      <vt:lpstr>TIPOSDOCUMENTO</vt:lpstr>
      <vt:lpstr>ROLES</vt:lpstr>
      <vt:lpstr>ESTADOSROL</vt:lpstr>
      <vt:lpstr>PERMISOS</vt:lpstr>
      <vt:lpstr>TIPOVEHICULO</vt:lpstr>
      <vt:lpstr>VEHICULOS</vt:lpstr>
      <vt:lpstr>ORDENDETRABAJO</vt:lpstr>
      <vt:lpstr>ESTADOSVEHICULOS</vt:lpstr>
      <vt:lpstr>REGISTROENTRADA</vt:lpstr>
      <vt:lpstr>REGISTROSALIDA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Martinez</dc:creator>
  <cp:lastModifiedBy>Marlon Martinez</cp:lastModifiedBy>
  <dcterms:created xsi:type="dcterms:W3CDTF">2022-05-27T18:47:58Z</dcterms:created>
  <dcterms:modified xsi:type="dcterms:W3CDTF">2022-06-28T23:32:58Z</dcterms:modified>
</cp:coreProperties>
</file>