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1D940FD8-6116-4381-8A7D-39E8CF527492}" xr6:coauthVersionLast="47" xr6:coauthVersionMax="47" xr10:uidLastSave="{00000000-0000-0000-0000-000000000000}"/>
  <bookViews>
    <workbookView xWindow="12225" yWindow="0" windowWidth="14880" windowHeight="11070" firstSheet="5" activeTab="6" xr2:uid="{360BF9DE-B15B-43CE-9291-7E05B391F461}"/>
  </bookViews>
  <sheets>
    <sheet name="Tagbilaran" sheetId="1" r:id="rId1"/>
    <sheet name="Danao" sheetId="12" r:id="rId2"/>
    <sheet name="Cebu" sheetId="11" r:id="rId3"/>
    <sheet name="Carcar" sheetId="2" r:id="rId4"/>
    <sheet name="Bogo" sheetId="3" r:id="rId5"/>
    <sheet name="Lapu-lapu" sheetId="6" r:id="rId6"/>
    <sheet name="Mandaue" sheetId="7" r:id="rId7"/>
    <sheet name="Naga" sheetId="8" r:id="rId8"/>
    <sheet name="Toledo" sheetId="9" r:id="rId9"/>
    <sheet name="Talisay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9" l="1"/>
  <c r="E47" i="9"/>
  <c r="E11" i="9"/>
  <c r="E110" i="6" l="1"/>
  <c r="E98" i="6"/>
  <c r="E47" i="6"/>
  <c r="E46" i="6"/>
  <c r="E13" i="6"/>
  <c r="E11" i="6"/>
  <c r="E18" i="3"/>
  <c r="E13" i="3"/>
  <c r="E11" i="3"/>
  <c r="E98" i="2" l="1"/>
  <c r="E13" i="11" l="1"/>
  <c r="E68" i="12" l="1"/>
  <c r="E67" i="12"/>
  <c r="E44" i="12"/>
  <c r="E11" i="12"/>
  <c r="E111" i="12" l="1"/>
  <c r="E93" i="12"/>
  <c r="E19" i="12"/>
  <c r="E14" i="12"/>
  <c r="E37" i="12" s="1"/>
  <c r="E111" i="11"/>
  <c r="E93" i="11"/>
  <c r="E37" i="11"/>
  <c r="E19" i="11"/>
  <c r="E14" i="11"/>
  <c r="E112" i="12" l="1"/>
  <c r="E112" i="11"/>
  <c r="E111" i="10"/>
  <c r="E93" i="10"/>
  <c r="E19" i="10"/>
  <c r="E14" i="10"/>
  <c r="E37" i="10" s="1"/>
  <c r="E111" i="9"/>
  <c r="E93" i="9"/>
  <c r="E19" i="9"/>
  <c r="E14" i="9"/>
  <c r="E37" i="9" s="1"/>
  <c r="E111" i="8"/>
  <c r="E93" i="8"/>
  <c r="E19" i="8"/>
  <c r="E14" i="8"/>
  <c r="E111" i="7"/>
  <c r="E93" i="7"/>
  <c r="E19" i="7"/>
  <c r="E14" i="7"/>
  <c r="E37" i="7" s="1"/>
  <c r="E93" i="6"/>
  <c r="E111" i="6"/>
  <c r="E19" i="6"/>
  <c r="E14" i="6"/>
  <c r="E37" i="6" s="1"/>
  <c r="E112" i="9" l="1"/>
  <c r="E112" i="10"/>
  <c r="E112" i="8"/>
  <c r="E37" i="8"/>
  <c r="E112" i="7"/>
  <c r="E112" i="6"/>
  <c r="E93" i="3" l="1"/>
  <c r="E111" i="3"/>
  <c r="E19" i="3"/>
  <c r="E14" i="3"/>
  <c r="E37" i="3" s="1"/>
  <c r="E112" i="3" l="1"/>
  <c r="E111" i="2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<sst xmlns="http://schemas.openxmlformats.org/spreadsheetml/2006/main" count="1090" uniqueCount="74">
  <si>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</si>
  <si>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</si>
  <si>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</si>
  <si>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</si>
  <si>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</si>
  <si>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</si>
  <si>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</si>
  <si>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</si>
  <si>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</si>
  <si>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</si>
  <si>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</si>
  <si>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</si>
  <si>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</si>
  <si>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</si>
  <si>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</si>
  <si>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</si>
  <si>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</si>
  <si>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</si>
  <si>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</si>
  <si>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</si>
  <si>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</si>
  <si>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</si>
  <si>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</si>
  <si>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</si>
  <si>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</si>
  <si>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</si>
  <si>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</si>
  <si>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</si>
  <si>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</si>
  <si>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</si>
  <si>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</si>
  <si>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</si>
  <si>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</si>
  <si>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</si>
  <si>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</si>
  <si>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</si>
  <si>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</si>
  <si>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</si>
  <si>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</si>
  <si>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</si>
  <si>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</si>
  <si>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</si>
  <si>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</si>
  <si>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</si>
  <si>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</si>
  <si>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</si>
  <si>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</si>
  <si>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</si>
  <si>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</si>
  <si>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</si>
  <si>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</si>
  <si>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</si>
  <si>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</si>
  <si>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</si>
  <si>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</si>
  <si>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</si>
  <si>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</si>
  <si>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</si>
  <si>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</si>
  <si>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</si>
  <si>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</si>
  <si>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</si>
  <si>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</si>
  <si>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TAGBILARAN</t>
  </si>
  <si>
    <t>CITY OF CARCAR</t>
  </si>
  <si>
    <t>CITY OF BOGO</t>
  </si>
  <si>
    <t>CITY OF CEBU</t>
  </si>
  <si>
    <t>CITY OF DANAO</t>
  </si>
  <si>
    <t>CITY OF LAPU-LAPU</t>
  </si>
  <si>
    <t>CITY OF MANDAUE</t>
  </si>
  <si>
    <t>CITY OF NAGA</t>
  </si>
  <si>
    <t>CITY OF TALISAY</t>
  </si>
  <si>
    <t>CITY OF TOLEDO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</si>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</sst>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15" xfId="6" applyNumberFormat="1" applyFont="1" applyFill="1" applyBorder="1"/>
    <xf numFmtId="4" fontId="3" fillId="0" borderId="16" xfId="78" applyNumberFormat="1" applyFont="1" applyBorder="1"/>
    <xf numFmtId="4" fontId="11" fillId="0" borderId="18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1" fillId="0" borderId="18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0" fillId="0" borderId="0" xfId="8" applyNumberFormat="1" applyFont="1" applyAlignment="1">
      <alignment horizontal="right"/>
    </xf>
    <xf numFmtId="4" fontId="34" fillId="0" borderId="15" xfId="80" applyNumberFormat="1" applyFont="1" applyFill="1" applyBorder="1" applyAlignment="1">
      <alignment horizontal="right"/>
    </xf>
    <xf numFmtId="4" fontId="11" fillId="0" borderId="19" xfId="0" applyNumberFormat="1" applyFont="1" applyBorder="1"/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9" xfId="0" applyNumberFormat="1" applyFont="1" applyFill="1" applyBorder="1" applyAlignment="1">
      <alignment horizontal="right"/>
    </xf>
    <xf numFmtId="4" fontId="10" fillId="0" borderId="6" xfId="66" applyNumberFormat="1" applyFont="1" applyFill="1" applyBorder="1" applyAlignment="1">
      <alignment horizontal="right" vertical="center"/>
    </xf>
    <xf numFmtId="4" fontId="10" fillId="0" borderId="20" xfId="8" applyNumberFormat="1" applyFont="1" applyBorder="1"/>
    <xf numFmtId="4" fontId="10" fillId="0" borderId="21" xfId="8" applyNumberFormat="1" applyFont="1" applyBorder="1"/>
    <xf numFmtId="4" fontId="10" fillId="0" borderId="6" xfId="66" applyNumberFormat="1" applyFont="1" applyBorder="1" applyAlignment="1"/>
    <xf numFmtId="4" fontId="10" fillId="18" borderId="6" xfId="66" applyNumberFormat="1" applyFont="1" applyFill="1" applyBorder="1" applyAlignment="1"/>
    <xf numFmtId="4" fontId="10" fillId="19" borderId="15" xfId="81" applyNumberFormat="1" applyFont="1" applyFill="1" applyBorder="1"/>
    <xf numFmtId="4" fontId="10" fillId="19" borderId="16" xfId="81" applyNumberFormat="1" applyFont="1" applyFill="1" applyBorder="1"/>
    <xf numFmtId="4" fontId="10" fillId="0" borderId="6" xfId="81" applyNumberFormat="1" applyFont="1" applyBorder="1"/>
    <xf numFmtId="4" fontId="10" fillId="0" borderId="6" xfId="81" applyNumberFormat="1" applyFont="1" applyBorder="1" applyAlignment="1">
      <alignment horizontal="right"/>
    </xf>
    <xf numFmtId="4" fontId="34" fillId="0" borderId="15" xfId="83" applyNumberFormat="1" applyFont="1" applyFill="1" applyBorder="1"/>
    <xf numFmtId="4" fontId="10" fillId="0" borderId="4" xfId="81" applyNumberFormat="1" applyFont="1" applyFill="1" applyBorder="1"/>
    <xf numFmtId="4" fontId="10" fillId="0" borderId="6" xfId="81" applyNumberFormat="1" applyFont="1" applyFill="1" applyBorder="1" applyAlignment="1">
      <alignment vertical="center"/>
    </xf>
    <xf numFmtId="4" fontId="10" fillId="0" borderId="17" xfId="81" applyNumberFormat="1" applyFont="1" applyFill="1" applyBorder="1" applyAlignment="1">
      <alignment vertical="center"/>
    </xf>
    <xf numFmtId="4" fontId="3" fillId="0" borderId="6" xfId="81" applyNumberFormat="1" applyFont="1" applyFill="1" applyBorder="1" applyAlignment="1">
      <alignment vertical="center"/>
    </xf>
    <xf numFmtId="4" fontId="11" fillId="0" borderId="22" xfId="0" applyNumberFormat="1" applyFont="1" applyBorder="1"/>
    <xf numFmtId="4" fontId="10" fillId="19" borderId="4" xfId="0" applyNumberFormat="1" applyFont="1" applyFill="1" applyBorder="1" applyAlignment="1">
      <alignment horizontal="right"/>
    </xf>
    <xf numFmtId="4" fontId="10" fillId="0" borderId="4" xfId="0" applyNumberFormat="1" applyFont="1" applyBorder="1" applyAlignment="1">
      <alignment horizontal="right"/>
    </xf>
    <xf numFmtId="4" fontId="34" fillId="0" borderId="15" xfId="83" applyNumberFormat="1" applyFont="1" applyFill="1" applyBorder="1" applyAlignment="1">
      <alignment horizontal="right"/>
    </xf>
    <xf numFmtId="4" fontId="3" fillId="0" borderId="6" xfId="81" applyNumberFormat="1" applyFont="1" applyBorder="1"/>
    <xf numFmtId="4" fontId="3" fillId="0" borderId="17" xfId="81" applyNumberFormat="1" applyFont="1" applyBorder="1"/>
    <xf numFmtId="4" fontId="10" fillId="0" borderId="15" xfId="81" applyNumberFormat="1" applyFont="1" applyFill="1" applyBorder="1"/>
    <xf numFmtId="4" fontId="10" fillId="0" borderId="16" xfId="81" applyNumberFormat="1" applyFont="1" applyFill="1" applyBorder="1"/>
    <xf numFmtId="4" fontId="11" fillId="0" borderId="23" xfId="0" applyNumberFormat="1" applyFont="1" applyBorder="1"/>
    <xf numFmtId="4" fontId="11" fillId="0" borderId="24" xfId="0" applyNumberFormat="1" applyFont="1" applyBorder="1"/>
    <xf numFmtId="4" fontId="10" fillId="0" borderId="6" xfId="8" applyNumberFormat="1" applyFont="1" applyBorder="1"/>
    <xf numFmtId="4" fontId="10" fillId="0" borderId="17" xfId="8" applyNumberFormat="1" applyFont="1" applyBorder="1"/>
    <xf numFmtId="4" fontId="10" fillId="0" borderId="15" xfId="81" applyNumberFormat="1" applyFont="1" applyBorder="1"/>
    <xf numFmtId="4" fontId="10" fillId="0" borderId="16" xfId="81" applyNumberFormat="1" applyFont="1" applyBorder="1"/>
    <xf numFmtId="4" fontId="10" fillId="0" borderId="6" xfId="66" applyNumberFormat="1" applyFont="1" applyFill="1" applyBorder="1" applyAlignment="1"/>
    <xf numFmtId="4" fontId="10" fillId="0" borderId="17" xfId="66" applyNumberFormat="1" applyFont="1" applyFill="1" applyBorder="1" applyAlignment="1"/>
    <xf numFmtId="4" fontId="10" fillId="0" borderId="15" xfId="66" applyNumberFormat="1" applyFont="1" applyFill="1" applyBorder="1" applyAlignment="1"/>
    <xf numFmtId="4" fontId="10" fillId="0" borderId="16" xfId="66" applyNumberFormat="1" applyFont="1" applyFill="1" applyBorder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3 3" xfId="83" xr:uid="{82BF8467-DA67-4FB5-994B-C10F25436BAF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5 2" xfId="81" xr:uid="{15F1A613-A28A-48B1-9A99-82EDAD2B3310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3 3" xfId="82" xr:uid="{5A734907-CFF9-4F80-974A-46B42B225D89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63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1">
        <v>70288215.049999997</v>
      </c>
    </row>
    <row r="12" spans="1:9" ht="15.75" x14ac:dyDescent="0.25">
      <c r="A12" s="8"/>
      <c r="B12" s="8"/>
      <c r="C12" s="8"/>
      <c r="D12" s="8" t="s">
        <v>24</v>
      </c>
      <c r="E12" s="41">
        <v>217224969.44</v>
      </c>
    </row>
    <row r="13" spans="1:9" ht="15.75" x14ac:dyDescent="0.25">
      <c r="A13" s="8"/>
      <c r="B13" s="8"/>
      <c r="C13" s="8"/>
      <c r="D13" s="8" t="s">
        <v>25</v>
      </c>
      <c r="E13" s="41">
        <v>11677809.060000001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299190993.55000001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1">
        <v>39507515.839999996</v>
      </c>
    </row>
    <row r="17" spans="1:5" ht="15.75" x14ac:dyDescent="0.25">
      <c r="A17" s="8"/>
      <c r="B17" s="8"/>
      <c r="C17" s="8"/>
      <c r="D17" s="8" t="s">
        <v>27</v>
      </c>
      <c r="E17" s="41">
        <v>87745845.939999983</v>
      </c>
    </row>
    <row r="18" spans="1:5" ht="15.75" x14ac:dyDescent="0.25">
      <c r="A18" s="8"/>
      <c r="B18" s="8"/>
      <c r="C18" s="11"/>
      <c r="D18" s="8" t="s">
        <v>28</v>
      </c>
      <c r="E18" s="41">
        <v>231019607.96000013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358272969.74000013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1">
        <v>390556713</v>
      </c>
    </row>
    <row r="22" spans="1:5" ht="15.75" x14ac:dyDescent="0.25">
      <c r="A22" s="8"/>
      <c r="B22" s="8"/>
      <c r="C22" s="8" t="s">
        <v>31</v>
      </c>
      <c r="D22" s="8"/>
      <c r="E22" s="41">
        <v>3964905.47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41">
        <v>1517346.68</v>
      </c>
    </row>
    <row r="26" spans="1:5" ht="15.75" x14ac:dyDescent="0.25">
      <c r="A26" s="8"/>
      <c r="B26" s="8"/>
      <c r="C26" s="8"/>
      <c r="D26" s="8" t="s">
        <v>35</v>
      </c>
      <c r="E26" s="41">
        <v>12900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1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1053515828.4400002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1">
        <v>114808389.40999998</v>
      </c>
    </row>
    <row r="43" spans="1:5" ht="15.75" x14ac:dyDescent="0.25">
      <c r="A43" s="8"/>
      <c r="B43" s="8"/>
      <c r="C43" s="8"/>
      <c r="D43" s="8" t="s">
        <v>11</v>
      </c>
      <c r="E43" s="41">
        <v>181943971.93000001</v>
      </c>
    </row>
    <row r="44" spans="1:5" ht="15.75" x14ac:dyDescent="0.25">
      <c r="A44" s="8"/>
      <c r="B44" s="8"/>
      <c r="C44" s="8"/>
      <c r="D44" s="8" t="s">
        <v>12</v>
      </c>
      <c r="E44" s="41">
        <v>17057789.100000001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1">
        <v>2623153.69</v>
      </c>
    </row>
    <row r="47" spans="1:5" ht="15.75" x14ac:dyDescent="0.25">
      <c r="A47" s="8"/>
      <c r="B47" s="8"/>
      <c r="C47" s="8"/>
      <c r="D47" s="8" t="s">
        <v>11</v>
      </c>
      <c r="E47" s="41">
        <v>19705293.870000001</v>
      </c>
    </row>
    <row r="48" spans="1:5" ht="15.75" x14ac:dyDescent="0.25">
      <c r="A48" s="8"/>
      <c r="B48" s="8"/>
      <c r="C48" s="8"/>
      <c r="D48" s="8" t="s">
        <v>12</v>
      </c>
      <c r="E48" s="41">
        <v>12663596.529999999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1">
        <v>25389278.469999999</v>
      </c>
    </row>
    <row r="51" spans="1:5" ht="15.75" x14ac:dyDescent="0.25">
      <c r="A51" s="8"/>
      <c r="B51" s="8"/>
      <c r="C51" s="8"/>
      <c r="D51" s="8" t="s">
        <v>11</v>
      </c>
      <c r="E51" s="41">
        <v>39728118.18</v>
      </c>
    </row>
    <row r="52" spans="1:5" ht="15.75" x14ac:dyDescent="0.25">
      <c r="A52" s="8"/>
      <c r="B52" s="8"/>
      <c r="C52" s="8"/>
      <c r="D52" s="8" t="s">
        <v>12</v>
      </c>
      <c r="E52" s="41">
        <v>5097879.05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6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1">
        <v>5997616.7699999996</v>
      </c>
    </row>
    <row r="63" spans="1:5" ht="15.75" x14ac:dyDescent="0.25">
      <c r="A63" s="8"/>
      <c r="B63" s="12"/>
      <c r="C63" s="8"/>
      <c r="D63" s="8" t="s">
        <v>11</v>
      </c>
      <c r="E63" s="41">
        <v>38692359.960000001</v>
      </c>
    </row>
    <row r="64" spans="1:5" ht="15.75" x14ac:dyDescent="0.25">
      <c r="A64" s="8"/>
      <c r="B64" s="8"/>
      <c r="C64" s="8"/>
      <c r="D64" s="8" t="s">
        <v>12</v>
      </c>
      <c r="E64" s="41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1">
        <v>34549723.209999993</v>
      </c>
    </row>
    <row r="67" spans="1:5" ht="15.75" x14ac:dyDescent="0.25">
      <c r="A67" s="8"/>
      <c r="B67" s="8"/>
      <c r="C67" s="8"/>
      <c r="D67" s="8" t="s">
        <v>11</v>
      </c>
      <c r="E67" s="41">
        <v>59485521.510000005</v>
      </c>
    </row>
    <row r="68" spans="1:5" ht="15.75" x14ac:dyDescent="0.25">
      <c r="A68" s="8"/>
      <c r="B68" s="8"/>
      <c r="C68" s="8"/>
      <c r="D68" s="8" t="s">
        <v>12</v>
      </c>
      <c r="E68" s="41">
        <v>17231373.75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1">
        <v>3042051.35</v>
      </c>
    </row>
    <row r="79" spans="1:5" ht="15.75" x14ac:dyDescent="0.25">
      <c r="A79" s="8"/>
      <c r="B79" s="8"/>
      <c r="C79" s="8"/>
      <c r="D79" s="8" t="s">
        <v>50</v>
      </c>
      <c r="E79" s="41">
        <v>1807520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41">
        <v>32378944.449999999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1">
        <v>27811692.5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6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640014273.73000002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1">
        <v>26044097.359999999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1">
        <v>28834757.25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1">
        <v>2419600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1">
        <v>388907.19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1">
        <v>17933568.170000002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2">
        <v>46970808.210000001</v>
      </c>
    </row>
    <row r="111" spans="1:9" ht="15.75" x14ac:dyDescent="0.25">
      <c r="A111" s="12" t="s">
        <v>58</v>
      </c>
      <c r="E111" s="32">
        <f>SUM(E95:E110)</f>
        <v>122591738.18000001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762606011.91000009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4" zoomScaleNormal="100" workbookViewId="0">
      <selection activeCell="F12" sqref="F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71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89">
        <v>104108969.31999999</v>
      </c>
    </row>
    <row r="12" spans="1:9" ht="15.75" x14ac:dyDescent="0.25">
      <c r="A12" s="8"/>
      <c r="B12" s="8"/>
      <c r="C12" s="8"/>
      <c r="D12" s="8" t="s">
        <v>24</v>
      </c>
      <c r="E12" s="89">
        <v>156102493.19</v>
      </c>
    </row>
    <row r="13" spans="1:9" ht="15.75" x14ac:dyDescent="0.25">
      <c r="A13" s="8"/>
      <c r="B13" s="8"/>
      <c r="C13" s="8"/>
      <c r="D13" s="8" t="s">
        <v>25</v>
      </c>
      <c r="E13" s="90">
        <v>13713768.67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273925231.18000001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89">
        <v>11840065.16</v>
      </c>
    </row>
    <row r="17" spans="1:5" ht="15.75" x14ac:dyDescent="0.25">
      <c r="A17" s="8"/>
      <c r="B17" s="8"/>
      <c r="C17" s="8"/>
      <c r="D17" s="8" t="s">
        <v>27</v>
      </c>
      <c r="E17" s="89">
        <v>50517146.399999999</v>
      </c>
    </row>
    <row r="18" spans="1:5" ht="15.75" x14ac:dyDescent="0.25">
      <c r="A18" s="8"/>
      <c r="B18" s="8"/>
      <c r="C18" s="11"/>
      <c r="D18" s="8" t="s">
        <v>28</v>
      </c>
      <c r="E18" s="89">
        <v>12642870.060000001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75000081.620000005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91">
        <v>569178720</v>
      </c>
    </row>
    <row r="22" spans="1:5" ht="15.75" x14ac:dyDescent="0.25">
      <c r="A22" s="8"/>
      <c r="B22" s="8"/>
      <c r="C22" s="8" t="s">
        <v>31</v>
      </c>
      <c r="D22" s="8"/>
      <c r="E22" s="91">
        <v>1371373.79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3">
        <v>0</v>
      </c>
    </row>
    <row r="25" spans="1:5" ht="15.75" x14ac:dyDescent="0.25">
      <c r="A25" s="8"/>
      <c r="B25" s="8"/>
      <c r="C25" s="8"/>
      <c r="D25" s="8" t="s">
        <v>34</v>
      </c>
      <c r="E25" s="64">
        <v>0</v>
      </c>
    </row>
    <row r="26" spans="1:5" ht="15.75" x14ac:dyDescent="0.25">
      <c r="A26" s="8"/>
      <c r="B26" s="8"/>
      <c r="C26" s="8"/>
      <c r="D26" s="8" t="s">
        <v>35</v>
      </c>
      <c r="E26" s="91">
        <v>1559625.31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91">
        <v>1498461</v>
      </c>
    </row>
    <row r="30" spans="1:5" ht="15.75" x14ac:dyDescent="0.25">
      <c r="A30" s="8"/>
      <c r="B30" s="8"/>
      <c r="C30" s="8"/>
      <c r="D30" s="8" t="s">
        <v>39</v>
      </c>
      <c r="E30" s="43">
        <v>0</v>
      </c>
    </row>
    <row r="31" spans="1:5" ht="15.75" x14ac:dyDescent="0.25">
      <c r="A31" s="8"/>
      <c r="B31" s="8"/>
      <c r="C31" s="8" t="s">
        <v>40</v>
      </c>
      <c r="D31" s="8"/>
      <c r="E31" s="43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922533492.89999986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91">
        <v>97353302.700000003</v>
      </c>
    </row>
    <row r="43" spans="1:5" ht="15.75" x14ac:dyDescent="0.25">
      <c r="A43" s="8"/>
      <c r="B43" s="8"/>
      <c r="C43" s="8"/>
      <c r="D43" s="8" t="s">
        <v>11</v>
      </c>
      <c r="E43" s="91">
        <v>163218484.19999999</v>
      </c>
    </row>
    <row r="44" spans="1:5" ht="15.75" x14ac:dyDescent="0.25">
      <c r="A44" s="8"/>
      <c r="B44" s="8"/>
      <c r="C44" s="8"/>
      <c r="D44" s="8" t="s">
        <v>12</v>
      </c>
      <c r="E44" s="91">
        <v>79030587.090000004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43">
        <v>0</v>
      </c>
    </row>
    <row r="47" spans="1:5" ht="15.75" x14ac:dyDescent="0.25">
      <c r="A47" s="8"/>
      <c r="B47" s="8"/>
      <c r="C47" s="8"/>
      <c r="D47" s="8" t="s">
        <v>11</v>
      </c>
      <c r="E47" s="91">
        <v>62213711.100000001</v>
      </c>
    </row>
    <row r="48" spans="1:5" ht="15.75" x14ac:dyDescent="0.25">
      <c r="A48" s="8"/>
      <c r="B48" s="8"/>
      <c r="C48" s="8"/>
      <c r="D48" s="8" t="s">
        <v>12</v>
      </c>
      <c r="E48" s="91">
        <v>48277223.289999999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91">
        <v>23113121.379999999</v>
      </c>
    </row>
    <row r="51" spans="1:5" ht="15.75" x14ac:dyDescent="0.25">
      <c r="A51" s="8"/>
      <c r="B51" s="8"/>
      <c r="C51" s="8"/>
      <c r="D51" s="8" t="s">
        <v>11</v>
      </c>
      <c r="E51" s="91">
        <v>14610686.16</v>
      </c>
    </row>
    <row r="52" spans="1:5" ht="15.75" x14ac:dyDescent="0.25">
      <c r="A52" s="8"/>
      <c r="B52" s="8"/>
      <c r="C52" s="8"/>
      <c r="D52" s="8" t="s">
        <v>12</v>
      </c>
      <c r="E52" s="64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3">
        <v>0</v>
      </c>
    </row>
    <row r="55" spans="1:5" ht="15.75" x14ac:dyDescent="0.25">
      <c r="A55" s="8"/>
      <c r="B55" s="8"/>
      <c r="C55" s="8"/>
      <c r="D55" s="8" t="s">
        <v>11</v>
      </c>
      <c r="E55" s="6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64">
        <v>0</v>
      </c>
    </row>
    <row r="59" spans="1:5" ht="15.75" x14ac:dyDescent="0.25">
      <c r="A59" s="8"/>
      <c r="B59" s="8"/>
      <c r="C59" s="8"/>
      <c r="D59" s="8" t="s">
        <v>11</v>
      </c>
      <c r="E59" s="64">
        <v>0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91">
        <v>7626986.1299999999</v>
      </c>
    </row>
    <row r="63" spans="1:5" ht="15.75" x14ac:dyDescent="0.25">
      <c r="A63" s="8"/>
      <c r="B63" s="12"/>
      <c r="C63" s="8"/>
      <c r="D63" s="8" t="s">
        <v>11</v>
      </c>
      <c r="E63" s="92">
        <v>250831668.63</v>
      </c>
    </row>
    <row r="64" spans="1:5" ht="15.75" x14ac:dyDescent="0.25">
      <c r="A64" s="8"/>
      <c r="B64" s="8"/>
      <c r="C64" s="8"/>
      <c r="D64" s="8" t="s">
        <v>12</v>
      </c>
      <c r="E64" s="60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91">
        <v>25495325.039999999</v>
      </c>
    </row>
    <row r="67" spans="1:5" ht="15.75" x14ac:dyDescent="0.25">
      <c r="A67" s="8"/>
      <c r="B67" s="8"/>
      <c r="C67" s="8"/>
      <c r="D67" s="8" t="s">
        <v>11</v>
      </c>
      <c r="E67" s="91">
        <v>167108005.21000001</v>
      </c>
    </row>
    <row r="68" spans="1:5" ht="15.75" x14ac:dyDescent="0.25">
      <c r="A68" s="8"/>
      <c r="B68" s="8"/>
      <c r="C68" s="8"/>
      <c r="D68" s="8" t="s">
        <v>12</v>
      </c>
      <c r="E68" s="64">
        <v>0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91">
        <v>401.5</v>
      </c>
    </row>
    <row r="76" spans="1:5" ht="15.75" x14ac:dyDescent="0.25">
      <c r="A76" s="8"/>
      <c r="B76" s="8"/>
      <c r="C76" s="8"/>
      <c r="D76" s="8" t="s">
        <v>48</v>
      </c>
      <c r="E76" s="61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43">
        <v>0</v>
      </c>
    </row>
    <row r="79" spans="1:5" ht="15.75" x14ac:dyDescent="0.25">
      <c r="A79" s="8"/>
      <c r="B79" s="8"/>
      <c r="C79" s="8"/>
      <c r="D79" s="8" t="s">
        <v>50</v>
      </c>
      <c r="E79" s="91">
        <v>16316230.48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2">
        <v>0</v>
      </c>
    </row>
    <row r="82" spans="1:9" ht="15.75" x14ac:dyDescent="0.25">
      <c r="A82" s="8"/>
      <c r="B82" s="8"/>
      <c r="C82" s="8"/>
      <c r="D82" s="15" t="s">
        <v>50</v>
      </c>
      <c r="E82" s="91">
        <v>85178780.060000002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1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64">
        <v>0</v>
      </c>
    </row>
    <row r="91" spans="1:9" ht="15.75" x14ac:dyDescent="0.25">
      <c r="A91" s="8"/>
      <c r="B91" s="8"/>
      <c r="C91" s="8"/>
      <c r="D91" s="8" t="s">
        <v>49</v>
      </c>
      <c r="E91" s="91">
        <v>110000</v>
      </c>
    </row>
    <row r="92" spans="1:9" ht="15.75" x14ac:dyDescent="0.25">
      <c r="A92" s="8"/>
      <c r="B92" s="8"/>
      <c r="C92" s="8"/>
      <c r="D92" s="8" t="s">
        <v>50</v>
      </c>
      <c r="E92" s="64">
        <v>0</v>
      </c>
    </row>
    <row r="93" spans="1:9" ht="15.75" x14ac:dyDescent="0.25">
      <c r="A93" s="12" t="s">
        <v>59</v>
      </c>
      <c r="D93" s="8"/>
      <c r="E93" s="59">
        <f>SUM(E41:E92)</f>
        <v>1040484512.97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1">
        <v>23186516.82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44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64">
        <v>0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62">
        <v>0</v>
      </c>
    </row>
    <row r="111" spans="1:9" ht="15.75" x14ac:dyDescent="0.25">
      <c r="A111" s="12" t="s">
        <v>58</v>
      </c>
      <c r="E111" s="32">
        <f>SUM(E95:E110)</f>
        <v>23186516.82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1063671029.7900001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FA14-CE60-4047-92CD-13A34D4B69DE}">
  <dimension ref="A1:I112"/>
  <sheetViews>
    <sheetView topLeftCell="A5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67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3">
        <f>12478232.47+16027077.69</f>
        <v>28505310.16</v>
      </c>
    </row>
    <row r="12" spans="1:9" ht="15.75" x14ac:dyDescent="0.25">
      <c r="A12" s="8"/>
      <c r="B12" s="8"/>
      <c r="C12" s="8"/>
      <c r="D12" s="8" t="s">
        <v>24</v>
      </c>
      <c r="E12" s="43">
        <v>47648659.170000002</v>
      </c>
    </row>
    <row r="13" spans="1:9" ht="15.75" x14ac:dyDescent="0.25">
      <c r="A13" s="8"/>
      <c r="B13" s="8"/>
      <c r="C13" s="8"/>
      <c r="D13" s="8" t="s">
        <v>25</v>
      </c>
      <c r="E13" s="43">
        <v>11560097.609999999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87714066.939999998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3">
        <v>16449460.02</v>
      </c>
    </row>
    <row r="17" spans="1:5" ht="15.75" x14ac:dyDescent="0.25">
      <c r="A17" s="8"/>
      <c r="B17" s="8"/>
      <c r="C17" s="8"/>
      <c r="D17" s="8" t="s">
        <v>27</v>
      </c>
      <c r="E17" s="43">
        <v>72578038.939999998</v>
      </c>
    </row>
    <row r="18" spans="1:5" ht="15.75" x14ac:dyDescent="0.25">
      <c r="A18" s="8"/>
      <c r="B18" s="8"/>
      <c r="C18" s="11"/>
      <c r="D18" s="8" t="s">
        <v>28</v>
      </c>
      <c r="E18" s="43">
        <v>4546875.42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93574374.379999995</v>
      </c>
    </row>
    <row r="20" spans="1:5" ht="15.75" x14ac:dyDescent="0.25">
      <c r="A20" s="8"/>
      <c r="B20" s="8" t="s">
        <v>29</v>
      </c>
      <c r="C20" s="8"/>
      <c r="D20" s="8"/>
      <c r="E20" s="45"/>
    </row>
    <row r="21" spans="1:5" ht="15.75" x14ac:dyDescent="0.25">
      <c r="A21" s="8"/>
      <c r="B21" s="8"/>
      <c r="C21" s="8" t="s">
        <v>30</v>
      </c>
      <c r="D21" s="8"/>
      <c r="E21" s="43">
        <v>485835831</v>
      </c>
    </row>
    <row r="22" spans="1:5" ht="15.75" x14ac:dyDescent="0.25">
      <c r="A22" s="8"/>
      <c r="B22" s="8"/>
      <c r="C22" s="8" t="s">
        <v>31</v>
      </c>
      <c r="D22" s="8"/>
      <c r="E22" s="43">
        <v>1042960.72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3">
        <v>19027951.100000001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3">
        <v>74632.14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43">
        <v>94717563.909999996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5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69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781987380.18999994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5"/>
    </row>
    <row r="42" spans="1:5" ht="15.75" x14ac:dyDescent="0.25">
      <c r="A42" s="8"/>
      <c r="B42" s="8"/>
      <c r="C42" s="8"/>
      <c r="D42" s="8" t="s">
        <v>10</v>
      </c>
      <c r="E42" s="43">
        <v>119413683.98999999</v>
      </c>
    </row>
    <row r="43" spans="1:5" ht="15.75" x14ac:dyDescent="0.25">
      <c r="A43" s="8"/>
      <c r="B43" s="8"/>
      <c r="C43" s="8"/>
      <c r="D43" s="8" t="s">
        <v>11</v>
      </c>
      <c r="E43" s="43">
        <v>103018341.14</v>
      </c>
    </row>
    <row r="44" spans="1:5" ht="15.75" x14ac:dyDescent="0.25">
      <c r="A44" s="8"/>
      <c r="B44" s="8"/>
      <c r="C44" s="8"/>
      <c r="D44" s="8" t="s">
        <v>12</v>
      </c>
      <c r="E44" s="43">
        <f>7584420.35-0</f>
        <v>7584420.3499999996</v>
      </c>
    </row>
    <row r="45" spans="1:5" ht="15.75" x14ac:dyDescent="0.25">
      <c r="A45" s="8"/>
      <c r="B45" s="12" t="s">
        <v>13</v>
      </c>
      <c r="C45" s="8"/>
      <c r="D45" s="8"/>
      <c r="E45" s="45"/>
    </row>
    <row r="46" spans="1:5" ht="15.75" x14ac:dyDescent="0.25">
      <c r="A46" s="8"/>
      <c r="B46" s="8"/>
      <c r="C46" s="13"/>
      <c r="D46" s="8" t="s">
        <v>10</v>
      </c>
      <c r="E46" s="44">
        <v>0</v>
      </c>
    </row>
    <row r="47" spans="1:5" ht="15.75" x14ac:dyDescent="0.25">
      <c r="A47" s="8"/>
      <c r="B47" s="8"/>
      <c r="C47" s="8"/>
      <c r="D47" s="8" t="s">
        <v>11</v>
      </c>
      <c r="E47" s="43">
        <v>9488214.5</v>
      </c>
    </row>
    <row r="48" spans="1:5" ht="15.75" x14ac:dyDescent="0.25">
      <c r="A48" s="8"/>
      <c r="B48" s="8"/>
      <c r="C48" s="8"/>
      <c r="D48" s="8" t="s">
        <v>12</v>
      </c>
      <c r="E48" s="43">
        <v>565680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43">
        <v>20555580.379999999</v>
      </c>
    </row>
    <row r="51" spans="1:5" ht="15.75" x14ac:dyDescent="0.25">
      <c r="A51" s="8"/>
      <c r="B51" s="8"/>
      <c r="C51" s="8"/>
      <c r="D51" s="8" t="s">
        <v>11</v>
      </c>
      <c r="E51" s="43">
        <v>12905502.640000001</v>
      </c>
    </row>
    <row r="52" spans="1:5" ht="15.75" x14ac:dyDescent="0.25">
      <c r="A52" s="8"/>
      <c r="B52" s="8"/>
      <c r="C52" s="8"/>
      <c r="D52" s="8" t="s">
        <v>12</v>
      </c>
      <c r="E52" s="43">
        <v>328676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43">
        <v>472979.14</v>
      </c>
    </row>
    <row r="56" spans="1:5" ht="15.75" x14ac:dyDescent="0.25">
      <c r="A56" s="8"/>
      <c r="B56" s="8"/>
      <c r="C56" s="13"/>
      <c r="D56" s="8" t="s">
        <v>12</v>
      </c>
      <c r="E56" s="43">
        <v>47900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44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49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43">
        <v>4335349.12</v>
      </c>
    </row>
    <row r="63" spans="1:5" ht="15.75" x14ac:dyDescent="0.25">
      <c r="A63" s="8"/>
      <c r="B63" s="12"/>
      <c r="C63" s="8"/>
      <c r="D63" s="8" t="s">
        <v>11</v>
      </c>
      <c r="E63" s="43">
        <v>16673430.42</v>
      </c>
    </row>
    <row r="64" spans="1:5" ht="15.75" x14ac:dyDescent="0.25">
      <c r="A64" s="8"/>
      <c r="B64" s="8"/>
      <c r="C64" s="8"/>
      <c r="D64" s="8" t="s">
        <v>12</v>
      </c>
      <c r="E64" s="43">
        <v>163830</v>
      </c>
    </row>
    <row r="65" spans="1:5" ht="15.75" x14ac:dyDescent="0.25">
      <c r="A65" s="8"/>
      <c r="B65" s="12" t="s">
        <v>18</v>
      </c>
      <c r="C65" s="8"/>
      <c r="D65" s="8"/>
      <c r="E65" s="47"/>
    </row>
    <row r="66" spans="1:5" ht="15.75" x14ac:dyDescent="0.25">
      <c r="A66" s="8"/>
      <c r="B66" s="8"/>
      <c r="C66" s="8"/>
      <c r="D66" s="8" t="s">
        <v>10</v>
      </c>
      <c r="E66" s="43">
        <v>39116650.549999997</v>
      </c>
    </row>
    <row r="67" spans="1:5" ht="15.75" x14ac:dyDescent="0.25">
      <c r="A67" s="8"/>
      <c r="B67" s="8"/>
      <c r="C67" s="8"/>
      <c r="D67" s="8" t="s">
        <v>11</v>
      </c>
      <c r="E67" s="43">
        <f>124334429.97-25696926.48+12000000</f>
        <v>110637503.48999999</v>
      </c>
    </row>
    <row r="68" spans="1:5" ht="15.75" x14ac:dyDescent="0.25">
      <c r="A68" s="8"/>
      <c r="B68" s="8"/>
      <c r="C68" s="8"/>
      <c r="D68" s="8" t="s">
        <v>12</v>
      </c>
      <c r="E68" s="43">
        <f>7720540.33+25696926.48-12000000</f>
        <v>21417466.810000002</v>
      </c>
    </row>
    <row r="69" spans="1:5" ht="15.75" x14ac:dyDescent="0.25">
      <c r="A69" s="8"/>
      <c r="B69" s="12" t="s">
        <v>19</v>
      </c>
      <c r="C69" s="8"/>
      <c r="D69" s="8"/>
      <c r="E69" s="45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3">
        <v>4147366.02</v>
      </c>
    </row>
    <row r="76" spans="1:5" ht="15.75" x14ac:dyDescent="0.25">
      <c r="A76" s="8"/>
      <c r="B76" s="8"/>
      <c r="C76" s="8"/>
      <c r="D76" s="8" t="s">
        <v>48</v>
      </c>
      <c r="E76" s="43">
        <v>8060432.6399999997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3">
        <v>2472340.37</v>
      </c>
    </row>
    <row r="79" spans="1:5" ht="16.5" thickBot="1" x14ac:dyDescent="0.3">
      <c r="A79" s="8"/>
      <c r="B79" s="8"/>
      <c r="C79" s="8"/>
      <c r="D79" s="8" t="s">
        <v>50</v>
      </c>
      <c r="E79" s="75">
        <v>17579193.59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9">
        <v>0</v>
      </c>
    </row>
    <row r="82" spans="1:9" ht="15.75" x14ac:dyDescent="0.25">
      <c r="A82" s="8"/>
      <c r="B82" s="8"/>
      <c r="C82" s="8"/>
      <c r="D82" s="15" t="s">
        <v>50</v>
      </c>
      <c r="E82" s="43">
        <v>11935861.65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3">
        <v>5024007.49</v>
      </c>
    </row>
    <row r="88" spans="1:9" ht="15.75" x14ac:dyDescent="0.25">
      <c r="A88" s="8"/>
      <c r="B88" s="8"/>
      <c r="C88" s="8"/>
      <c r="D88" s="8" t="s">
        <v>50</v>
      </c>
      <c r="E88" s="70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0">
        <v>0</v>
      </c>
    </row>
    <row r="91" spans="1:9" ht="15.75" x14ac:dyDescent="0.25">
      <c r="A91" s="8"/>
      <c r="B91" s="8"/>
      <c r="C91" s="8"/>
      <c r="D91" s="8" t="s">
        <v>49</v>
      </c>
      <c r="E91" s="43">
        <v>16109863.130000001</v>
      </c>
    </row>
    <row r="92" spans="1:9" ht="15.75" x14ac:dyDescent="0.25">
      <c r="A92" s="8"/>
      <c r="B92" s="8"/>
      <c r="C92" s="8"/>
      <c r="D92" s="8" t="s">
        <v>50</v>
      </c>
      <c r="E92" s="69">
        <v>0</v>
      </c>
    </row>
    <row r="93" spans="1:9" ht="15.75" x14ac:dyDescent="0.25">
      <c r="A93" s="12" t="s">
        <v>59</v>
      </c>
      <c r="D93" s="8"/>
      <c r="E93" s="30">
        <f>SUM(E41:E92)</f>
        <v>532054273.41999996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3">
        <v>20634181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>
        <v>578828.96</v>
      </c>
    </row>
    <row r="99" spans="1:9" ht="15.75" customHeight="1" x14ac:dyDescent="0.25">
      <c r="B99" s="12" t="s">
        <v>14</v>
      </c>
      <c r="C99" s="8"/>
      <c r="D99" s="8"/>
      <c r="E99" s="45"/>
    </row>
    <row r="100" spans="1:9" ht="15.75" customHeight="1" x14ac:dyDescent="0.25">
      <c r="B100" s="8"/>
      <c r="C100" s="8"/>
      <c r="D100" s="8" t="s">
        <v>12</v>
      </c>
      <c r="E100" s="43">
        <v>713394.13</v>
      </c>
    </row>
    <row r="101" spans="1:9" ht="15.75" customHeight="1" x14ac:dyDescent="0.25">
      <c r="B101" s="12" t="s">
        <v>15</v>
      </c>
      <c r="C101" s="8"/>
      <c r="D101" s="8"/>
      <c r="E101" s="45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45"/>
    </row>
    <row r="104" spans="1:9" ht="15.75" x14ac:dyDescent="0.25">
      <c r="B104" s="8"/>
      <c r="C104" s="8"/>
      <c r="D104" s="8" t="s">
        <v>12</v>
      </c>
      <c r="E104" s="51">
        <v>0</v>
      </c>
    </row>
    <row r="105" spans="1:9" ht="15.75" x14ac:dyDescent="0.25">
      <c r="B105" s="12" t="s">
        <v>17</v>
      </c>
      <c r="C105" s="8"/>
      <c r="D105" s="8"/>
      <c r="E105" s="45"/>
    </row>
    <row r="106" spans="1:9" ht="15.75" x14ac:dyDescent="0.25">
      <c r="B106" s="8"/>
      <c r="C106" s="8"/>
      <c r="D106" s="8" t="s">
        <v>12</v>
      </c>
      <c r="E106" s="70">
        <v>0</v>
      </c>
    </row>
    <row r="107" spans="1:9" ht="15.75" x14ac:dyDescent="0.25">
      <c r="B107" s="12" t="s">
        <v>18</v>
      </c>
      <c r="C107" s="8"/>
      <c r="D107" s="8"/>
      <c r="E107" s="45"/>
    </row>
    <row r="108" spans="1:9" ht="15.75" x14ac:dyDescent="0.25">
      <c r="B108" s="8"/>
      <c r="C108" s="8"/>
      <c r="D108" s="8" t="s">
        <v>12</v>
      </c>
      <c r="E108" s="43">
        <v>197668399.86000001</v>
      </c>
    </row>
    <row r="109" spans="1:9" ht="15.75" x14ac:dyDescent="0.25">
      <c r="A109" s="12"/>
      <c r="B109" s="12" t="s">
        <v>61</v>
      </c>
      <c r="C109" s="8"/>
      <c r="D109" s="8"/>
      <c r="E109" s="45"/>
    </row>
    <row r="110" spans="1:9" ht="15.75" x14ac:dyDescent="0.25">
      <c r="B110" s="8"/>
      <c r="C110" s="8"/>
      <c r="D110" s="8" t="s">
        <v>12</v>
      </c>
      <c r="E110" s="43">
        <v>7545272.6900000004</v>
      </c>
    </row>
    <row r="111" spans="1:9" ht="15.75" x14ac:dyDescent="0.25">
      <c r="A111" s="12" t="s">
        <v>58</v>
      </c>
      <c r="E111" s="32">
        <f>SUM(E95:E110)</f>
        <v>227140076.64000002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759194350.05999994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F3A-8A0D-487A-96AD-974016D275BA}">
  <dimension ref="A1:I112"/>
  <sheetViews>
    <sheetView zoomScaleNormal="100" workbookViewId="0">
      <selection activeCell="E109" activeCellId="30" sqref="E9 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66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6">
        <v>1009066860.42</v>
      </c>
    </row>
    <row r="12" spans="1:9" ht="15.75" x14ac:dyDescent="0.25">
      <c r="A12" s="8"/>
      <c r="B12" s="8"/>
      <c r="C12" s="8"/>
      <c r="D12" s="8" t="s">
        <v>24</v>
      </c>
      <c r="E12" s="76">
        <v>1703355476.5</v>
      </c>
    </row>
    <row r="13" spans="1:9" ht="15.75" x14ac:dyDescent="0.25">
      <c r="A13" s="8"/>
      <c r="B13" s="8"/>
      <c r="C13" s="8"/>
      <c r="D13" s="8" t="s">
        <v>25</v>
      </c>
      <c r="E13" s="77">
        <f>94505923.34+48800985.67</f>
        <v>143306909.00999999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2855729245.9300003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7">
        <v>366612273.85000002</v>
      </c>
    </row>
    <row r="17" spans="1:5" ht="15.75" x14ac:dyDescent="0.25">
      <c r="A17" s="8"/>
      <c r="B17" s="8"/>
      <c r="C17" s="8"/>
      <c r="D17" s="8" t="s">
        <v>27</v>
      </c>
      <c r="E17" s="77">
        <v>681981101.13</v>
      </c>
    </row>
    <row r="18" spans="1:5" ht="15.75" x14ac:dyDescent="0.25">
      <c r="A18" s="8"/>
      <c r="B18" s="8"/>
      <c r="C18" s="11"/>
      <c r="D18" s="8" t="s">
        <v>28</v>
      </c>
      <c r="E18" s="77">
        <v>13289665.529999999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1061883040.51</v>
      </c>
    </row>
    <row r="20" spans="1:5" ht="15.75" x14ac:dyDescent="0.25">
      <c r="A20" s="8"/>
      <c r="B20" s="8" t="s">
        <v>29</v>
      </c>
      <c r="C20" s="8"/>
      <c r="D20" s="8"/>
      <c r="E20" s="45"/>
    </row>
    <row r="21" spans="1:5" ht="15.75" x14ac:dyDescent="0.25">
      <c r="A21" s="8"/>
      <c r="B21" s="8"/>
      <c r="C21" s="8" t="s">
        <v>30</v>
      </c>
      <c r="D21" s="8"/>
      <c r="E21" s="77">
        <v>1814364438</v>
      </c>
    </row>
    <row r="22" spans="1:5" ht="15.75" x14ac:dyDescent="0.25">
      <c r="A22" s="8"/>
      <c r="B22" s="8"/>
      <c r="C22" s="8" t="s">
        <v>31</v>
      </c>
      <c r="D22" s="8"/>
      <c r="E22" s="7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77">
        <v>242153631.36000001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8">
        <v>0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69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5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69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5974130355.8000002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5"/>
    </row>
    <row r="42" spans="1:5" ht="15.75" x14ac:dyDescent="0.25">
      <c r="A42" s="8"/>
      <c r="B42" s="8"/>
      <c r="C42" s="8"/>
      <c r="D42" s="8" t="s">
        <v>10</v>
      </c>
      <c r="E42" s="44">
        <v>789608638.99000001</v>
      </c>
    </row>
    <row r="43" spans="1:5" ht="15.75" x14ac:dyDescent="0.25">
      <c r="A43" s="8"/>
      <c r="B43" s="8"/>
      <c r="C43" s="8"/>
      <c r="D43" s="8" t="s">
        <v>11</v>
      </c>
      <c r="E43" s="44">
        <v>1504094174</v>
      </c>
    </row>
    <row r="44" spans="1:5" ht="15.75" x14ac:dyDescent="0.25">
      <c r="A44" s="8"/>
      <c r="B44" s="8"/>
      <c r="C44" s="8"/>
      <c r="D44" s="8" t="s">
        <v>12</v>
      </c>
      <c r="E44" s="44">
        <v>1078019.3999999999</v>
      </c>
    </row>
    <row r="45" spans="1:5" ht="15.75" x14ac:dyDescent="0.25">
      <c r="A45" s="8"/>
      <c r="B45" s="12" t="s">
        <v>13</v>
      </c>
      <c r="C45" s="8"/>
      <c r="D45" s="8"/>
      <c r="E45" s="45"/>
    </row>
    <row r="46" spans="1:5" ht="15.75" x14ac:dyDescent="0.25">
      <c r="A46" s="8"/>
      <c r="B46" s="8"/>
      <c r="C46" s="13"/>
      <c r="D46" s="8" t="s">
        <v>10</v>
      </c>
      <c r="E46" s="44">
        <v>39391560.649999999</v>
      </c>
    </row>
    <row r="47" spans="1:5" ht="15.75" x14ac:dyDescent="0.25">
      <c r="A47" s="8"/>
      <c r="B47" s="8"/>
      <c r="C47" s="8"/>
      <c r="D47" s="8" t="s">
        <v>11</v>
      </c>
      <c r="E47" s="44">
        <v>186394480.36000001</v>
      </c>
    </row>
    <row r="48" spans="1:5" ht="15.75" x14ac:dyDescent="0.25">
      <c r="A48" s="8"/>
      <c r="B48" s="8"/>
      <c r="C48" s="8"/>
      <c r="D48" s="8" t="s">
        <v>12</v>
      </c>
      <c r="E48" s="44">
        <v>14180225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44">
        <v>394336294.33999997</v>
      </c>
    </row>
    <row r="51" spans="1:5" ht="15.75" x14ac:dyDescent="0.25">
      <c r="A51" s="8"/>
      <c r="B51" s="8"/>
      <c r="C51" s="8"/>
      <c r="D51" s="8" t="s">
        <v>11</v>
      </c>
      <c r="E51" s="44">
        <v>177098205.88</v>
      </c>
    </row>
    <row r="52" spans="1:5" ht="15.75" x14ac:dyDescent="0.25">
      <c r="A52" s="8"/>
      <c r="B52" s="8"/>
      <c r="C52" s="8"/>
      <c r="D52" s="8" t="s">
        <v>12</v>
      </c>
      <c r="E52" s="78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78">
        <v>0</v>
      </c>
    </row>
    <row r="56" spans="1:5" ht="15.75" x14ac:dyDescent="0.25">
      <c r="A56" s="8"/>
      <c r="B56" s="8"/>
      <c r="C56" s="13"/>
      <c r="D56" s="8" t="s">
        <v>12</v>
      </c>
      <c r="E56" s="78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44">
        <v>120870389.11999999</v>
      </c>
    </row>
    <row r="59" spans="1:5" ht="15.75" x14ac:dyDescent="0.25">
      <c r="A59" s="8"/>
      <c r="B59" s="8"/>
      <c r="C59" s="8"/>
      <c r="D59" s="8" t="s">
        <v>11</v>
      </c>
      <c r="E59" s="44">
        <v>404781217.68000001</v>
      </c>
    </row>
    <row r="60" spans="1:5" ht="15.75" x14ac:dyDescent="0.25">
      <c r="A60" s="8"/>
      <c r="B60" s="8"/>
      <c r="C60" s="8"/>
      <c r="D60" s="8" t="s">
        <v>12</v>
      </c>
      <c r="E60" s="49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44">
        <v>73962217.870000005</v>
      </c>
    </row>
    <row r="63" spans="1:5" ht="15.75" x14ac:dyDescent="0.25">
      <c r="A63" s="8"/>
      <c r="B63" s="12"/>
      <c r="C63" s="8"/>
      <c r="D63" s="8" t="s">
        <v>11</v>
      </c>
      <c r="E63" s="44">
        <v>342580749.02000004</v>
      </c>
    </row>
    <row r="64" spans="1:5" ht="15.75" x14ac:dyDescent="0.25">
      <c r="A64" s="8"/>
      <c r="B64" s="8"/>
      <c r="C64" s="8"/>
      <c r="D64" s="8" t="s">
        <v>12</v>
      </c>
      <c r="E64" s="78">
        <v>0</v>
      </c>
    </row>
    <row r="65" spans="1:5" ht="15.75" x14ac:dyDescent="0.25">
      <c r="A65" s="8"/>
      <c r="B65" s="12" t="s">
        <v>18</v>
      </c>
      <c r="C65" s="8"/>
      <c r="D65" s="8"/>
      <c r="E65" s="47"/>
    </row>
    <row r="66" spans="1:5" ht="15.75" x14ac:dyDescent="0.25">
      <c r="A66" s="8"/>
      <c r="B66" s="8"/>
      <c r="C66" s="8"/>
      <c r="D66" s="8" t="s">
        <v>10</v>
      </c>
      <c r="E66" s="44">
        <v>109932499.66</v>
      </c>
    </row>
    <row r="67" spans="1:5" ht="15.75" x14ac:dyDescent="0.25">
      <c r="A67" s="8"/>
      <c r="B67" s="8"/>
      <c r="C67" s="8"/>
      <c r="D67" s="8" t="s">
        <v>11</v>
      </c>
      <c r="E67" s="44">
        <v>134221857.27000001</v>
      </c>
    </row>
    <row r="68" spans="1:5" ht="15.75" x14ac:dyDescent="0.25">
      <c r="A68" s="8"/>
      <c r="B68" s="8"/>
      <c r="C68" s="8"/>
      <c r="D68" s="8" t="s">
        <v>12</v>
      </c>
      <c r="E68" s="44">
        <v>0</v>
      </c>
    </row>
    <row r="69" spans="1:5" ht="15.75" x14ac:dyDescent="0.25">
      <c r="A69" s="8"/>
      <c r="B69" s="12" t="s">
        <v>19</v>
      </c>
      <c r="C69" s="8"/>
      <c r="D69" s="8"/>
      <c r="E69" s="45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4">
        <v>2718898.25</v>
      </c>
    </row>
    <row r="76" spans="1:5" ht="15.75" x14ac:dyDescent="0.25">
      <c r="A76" s="8"/>
      <c r="B76" s="8"/>
      <c r="C76" s="8"/>
      <c r="D76" s="8" t="s">
        <v>48</v>
      </c>
      <c r="E76" s="44">
        <v>396540138.96999997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4">
        <v>225995000</v>
      </c>
    </row>
    <row r="79" spans="1:5" ht="15.75" x14ac:dyDescent="0.25">
      <c r="A79" s="8"/>
      <c r="B79" s="8"/>
      <c r="C79" s="8"/>
      <c r="D79" s="8" t="s">
        <v>50</v>
      </c>
      <c r="E79" s="44">
        <v>75124.399999999994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9">
        <v>0</v>
      </c>
    </row>
    <row r="82" spans="1:9" ht="15.75" x14ac:dyDescent="0.25">
      <c r="A82" s="8"/>
      <c r="B82" s="8"/>
      <c r="C82" s="8"/>
      <c r="D82" s="15" t="s">
        <v>50</v>
      </c>
      <c r="E82" s="7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4">
        <v>884537233.74000001</v>
      </c>
    </row>
    <row r="88" spans="1:9" ht="15.75" x14ac:dyDescent="0.25">
      <c r="A88" s="8"/>
      <c r="B88" s="8"/>
      <c r="C88" s="8"/>
      <c r="D88" s="8" t="s">
        <v>50</v>
      </c>
      <c r="E88" s="7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8">
        <v>0</v>
      </c>
    </row>
    <row r="91" spans="1:9" ht="15.75" x14ac:dyDescent="0.25">
      <c r="A91" s="8"/>
      <c r="B91" s="8"/>
      <c r="C91" s="8"/>
      <c r="D91" s="8" t="s">
        <v>49</v>
      </c>
      <c r="E91" s="44">
        <v>3175857.06</v>
      </c>
    </row>
    <row r="92" spans="1:9" ht="15.75" x14ac:dyDescent="0.25">
      <c r="A92" s="8"/>
      <c r="B92" s="8"/>
      <c r="C92" s="8"/>
      <c r="D92" s="8" t="s">
        <v>50</v>
      </c>
      <c r="E92" s="69">
        <v>0</v>
      </c>
    </row>
    <row r="93" spans="1:9" ht="15.75" x14ac:dyDescent="0.25">
      <c r="A93" s="12" t="s">
        <v>59</v>
      </c>
      <c r="D93" s="8"/>
      <c r="E93" s="30">
        <f>SUM(E41:E92)</f>
        <v>5805572781.6599998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4">
        <v>42190566.600000001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4">
        <v>10135513.279999999</v>
      </c>
    </row>
    <row r="99" spans="1:9" ht="15.75" customHeight="1" x14ac:dyDescent="0.25">
      <c r="B99" s="12" t="s">
        <v>14</v>
      </c>
      <c r="C99" s="8"/>
      <c r="D99" s="8"/>
      <c r="E99" s="45"/>
    </row>
    <row r="100" spans="1:9" ht="15.75" customHeight="1" x14ac:dyDescent="0.25">
      <c r="B100" s="8"/>
      <c r="C100" s="8"/>
      <c r="D100" s="8" t="s">
        <v>12</v>
      </c>
      <c r="E100" s="44">
        <v>488000</v>
      </c>
    </row>
    <row r="101" spans="1:9" ht="15.75" customHeight="1" x14ac:dyDescent="0.25">
      <c r="B101" s="12" t="s">
        <v>15</v>
      </c>
      <c r="C101" s="8"/>
      <c r="D101" s="8"/>
      <c r="E101" s="45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45"/>
    </row>
    <row r="104" spans="1:9" ht="15.75" x14ac:dyDescent="0.25">
      <c r="B104" s="8"/>
      <c r="C104" s="8"/>
      <c r="D104" s="8" t="s">
        <v>12</v>
      </c>
      <c r="E104" s="44">
        <v>5135000</v>
      </c>
    </row>
    <row r="105" spans="1:9" ht="15.75" x14ac:dyDescent="0.25">
      <c r="B105" s="12" t="s">
        <v>17</v>
      </c>
      <c r="C105" s="8"/>
      <c r="D105" s="8"/>
      <c r="E105" s="45"/>
    </row>
    <row r="106" spans="1:9" ht="15.75" x14ac:dyDescent="0.25">
      <c r="B106" s="8"/>
      <c r="C106" s="8"/>
      <c r="D106" s="8" t="s">
        <v>12</v>
      </c>
      <c r="E106" s="44">
        <v>619390</v>
      </c>
    </row>
    <row r="107" spans="1:9" ht="15.75" x14ac:dyDescent="0.25">
      <c r="B107" s="12" t="s">
        <v>18</v>
      </c>
      <c r="C107" s="8"/>
      <c r="D107" s="8"/>
      <c r="E107" s="45"/>
    </row>
    <row r="108" spans="1:9" ht="15.75" x14ac:dyDescent="0.25">
      <c r="B108" s="8"/>
      <c r="C108" s="8"/>
      <c r="D108" s="8" t="s">
        <v>12</v>
      </c>
      <c r="E108" s="44">
        <v>64125460.32</v>
      </c>
    </row>
    <row r="109" spans="1:9" ht="15.75" x14ac:dyDescent="0.25">
      <c r="A109" s="12"/>
      <c r="B109" s="12" t="s">
        <v>61</v>
      </c>
      <c r="C109" s="8"/>
      <c r="D109" s="8"/>
      <c r="E109" s="45"/>
    </row>
    <row r="110" spans="1:9" ht="15.75" x14ac:dyDescent="0.25">
      <c r="B110" s="8"/>
      <c r="C110" s="8"/>
      <c r="D110" s="8" t="s">
        <v>12</v>
      </c>
      <c r="E110" s="44">
        <v>103351998.14</v>
      </c>
    </row>
    <row r="111" spans="1:9" ht="15.75" x14ac:dyDescent="0.25">
      <c r="A111" s="12" t="s">
        <v>58</v>
      </c>
      <c r="E111" s="32">
        <f>SUM(E95:E110)</f>
        <v>226045928.34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6031618710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A103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64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9">
        <v>10997685.449999999</v>
      </c>
    </row>
    <row r="12" spans="1:9" ht="15.75" x14ac:dyDescent="0.25">
      <c r="A12" s="8"/>
      <c r="B12" s="8"/>
      <c r="C12" s="8"/>
      <c r="D12" s="8" t="s">
        <v>24</v>
      </c>
      <c r="E12" s="79">
        <v>57958790.149999999</v>
      </c>
    </row>
    <row r="13" spans="1:9" ht="15.75" x14ac:dyDescent="0.25">
      <c r="A13" s="8"/>
      <c r="B13" s="8"/>
      <c r="C13" s="8"/>
      <c r="D13" s="8" t="s">
        <v>25</v>
      </c>
      <c r="E13" s="80">
        <v>5233351.2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74189826.799999997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9">
        <v>14544861.720000001</v>
      </c>
    </row>
    <row r="17" spans="1:5" ht="15.75" x14ac:dyDescent="0.25">
      <c r="A17" s="8"/>
      <c r="B17" s="8"/>
      <c r="C17" s="8"/>
      <c r="D17" s="8" t="s">
        <v>27</v>
      </c>
      <c r="E17" s="79">
        <v>15080511.07</v>
      </c>
    </row>
    <row r="18" spans="1:5" ht="15.75" x14ac:dyDescent="0.25">
      <c r="A18" s="8"/>
      <c r="B18" s="8"/>
      <c r="C18" s="11"/>
      <c r="D18" s="8" t="s">
        <v>28</v>
      </c>
      <c r="E18" s="79">
        <v>3020811.6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32646184.390000001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9">
        <v>469963028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7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9">
        <v>4765239.88</v>
      </c>
    </row>
    <row r="30" spans="1:5" ht="15.75" x14ac:dyDescent="0.25">
      <c r="A30" s="8"/>
      <c r="B30" s="8"/>
      <c r="C30" s="8"/>
      <c r="D30" s="8" t="s">
        <v>39</v>
      </c>
      <c r="E30" s="68">
        <v>0</v>
      </c>
    </row>
    <row r="31" spans="1:5" ht="15.75" x14ac:dyDescent="0.25">
      <c r="A31" s="8"/>
      <c r="B31" s="8"/>
      <c r="C31" s="8" t="s">
        <v>40</v>
      </c>
      <c r="D31" s="8"/>
      <c r="E31" s="79">
        <v>140400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79">
        <v>78374252.140000001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660078931.21000004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9">
        <v>69120793.079999998</v>
      </c>
    </row>
    <row r="43" spans="1:5" ht="15.75" x14ac:dyDescent="0.25">
      <c r="A43" s="8"/>
      <c r="B43" s="8"/>
      <c r="C43" s="8"/>
      <c r="D43" s="8" t="s">
        <v>11</v>
      </c>
      <c r="E43" s="79">
        <v>91716505.870000005</v>
      </c>
    </row>
    <row r="44" spans="1:5" ht="15.75" x14ac:dyDescent="0.25">
      <c r="A44" s="8"/>
      <c r="B44" s="8"/>
      <c r="C44" s="8"/>
      <c r="D44" s="8" t="s">
        <v>12</v>
      </c>
      <c r="E44" s="79">
        <v>63887768.700000003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79">
        <v>890640.75</v>
      </c>
    </row>
    <row r="47" spans="1:5" ht="15.75" x14ac:dyDescent="0.25">
      <c r="A47" s="8"/>
      <c r="B47" s="8"/>
      <c r="C47" s="8"/>
      <c r="D47" s="8" t="s">
        <v>11</v>
      </c>
      <c r="E47" s="79">
        <v>15247473.960000001</v>
      </c>
    </row>
    <row r="48" spans="1:5" ht="15.75" x14ac:dyDescent="0.25">
      <c r="A48" s="8"/>
      <c r="B48" s="8"/>
      <c r="C48" s="8"/>
      <c r="D48" s="8" t="s">
        <v>12</v>
      </c>
      <c r="E48" s="79">
        <v>1095360.5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9">
        <v>15410478.720000001</v>
      </c>
    </row>
    <row r="51" spans="1:5" ht="15.75" x14ac:dyDescent="0.25">
      <c r="A51" s="8"/>
      <c r="B51" s="8"/>
      <c r="C51" s="8"/>
      <c r="D51" s="8" t="s">
        <v>11</v>
      </c>
      <c r="E51" s="79">
        <v>21157746.850000001</v>
      </c>
    </row>
    <row r="52" spans="1:5" ht="15.75" x14ac:dyDescent="0.25">
      <c r="A52" s="8"/>
      <c r="B52" s="8"/>
      <c r="C52" s="8"/>
      <c r="D52" s="8" t="s">
        <v>12</v>
      </c>
      <c r="E52" s="79">
        <v>159000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9">
        <v>2740192.12</v>
      </c>
    </row>
    <row r="63" spans="1:5" ht="15.75" x14ac:dyDescent="0.25">
      <c r="A63" s="8"/>
      <c r="B63" s="12"/>
      <c r="C63" s="8"/>
      <c r="D63" s="8" t="s">
        <v>11</v>
      </c>
      <c r="E63" s="79">
        <v>25690482.68</v>
      </c>
    </row>
    <row r="64" spans="1:5" ht="15.75" x14ac:dyDescent="0.25">
      <c r="A64" s="8"/>
      <c r="B64" s="8"/>
      <c r="C64" s="8"/>
      <c r="D64" s="8" t="s">
        <v>12</v>
      </c>
      <c r="E64" s="6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9">
        <v>18702133.059999999</v>
      </c>
    </row>
    <row r="67" spans="1:5" ht="15.75" x14ac:dyDescent="0.25">
      <c r="A67" s="8"/>
      <c r="B67" s="8"/>
      <c r="C67" s="8"/>
      <c r="D67" s="8" t="s">
        <v>11</v>
      </c>
      <c r="E67" s="79">
        <v>3767668.53</v>
      </c>
    </row>
    <row r="68" spans="1:5" ht="15.75" x14ac:dyDescent="0.25">
      <c r="A68" s="8"/>
      <c r="B68" s="8"/>
      <c r="C68" s="8"/>
      <c r="D68" s="8" t="s">
        <v>12</v>
      </c>
      <c r="E68" s="79">
        <v>254386.2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9">
        <v>8441429.6300000008</v>
      </c>
    </row>
    <row r="76" spans="1:5" ht="15.75" x14ac:dyDescent="0.25">
      <c r="A76" s="8"/>
      <c r="B76" s="8"/>
      <c r="C76" s="8"/>
      <c r="D76" s="8" t="s">
        <v>48</v>
      </c>
      <c r="E76" s="79">
        <v>14544349.98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9">
        <v>189483</v>
      </c>
    </row>
    <row r="79" spans="1:5" ht="15.75" x14ac:dyDescent="0.25">
      <c r="A79" s="8"/>
      <c r="B79" s="8"/>
      <c r="C79" s="8"/>
      <c r="D79" s="8" t="s">
        <v>50</v>
      </c>
      <c r="E79" s="6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9">
        <v>584443.19999999995</v>
      </c>
    </row>
    <row r="82" spans="1:9" ht="15.75" x14ac:dyDescent="0.25">
      <c r="A82" s="8"/>
      <c r="B82" s="8"/>
      <c r="C82" s="8"/>
      <c r="D82" s="15" t="s">
        <v>50</v>
      </c>
      <c r="E82" s="79">
        <v>20895913.600000001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9">
        <v>4613925.05</v>
      </c>
    </row>
    <row r="88" spans="1:9" ht="15.75" x14ac:dyDescent="0.25">
      <c r="A88" s="8"/>
      <c r="B88" s="8"/>
      <c r="C88" s="8"/>
      <c r="D88" s="8" t="s">
        <v>50</v>
      </c>
      <c r="E88" s="6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9">
        <v>2047142.92</v>
      </c>
    </row>
    <row r="91" spans="1:9" ht="15.75" x14ac:dyDescent="0.25">
      <c r="A91" s="8"/>
      <c r="B91" s="8"/>
      <c r="C91" s="8"/>
      <c r="D91" s="8" t="s">
        <v>49</v>
      </c>
      <c r="E91" s="79">
        <v>25061948.859999999</v>
      </c>
    </row>
    <row r="92" spans="1:9" ht="15.75" x14ac:dyDescent="0.25">
      <c r="A92" s="8"/>
      <c r="B92" s="8"/>
      <c r="C92" s="8"/>
      <c r="D92" s="8" t="s">
        <v>50</v>
      </c>
      <c r="E92" s="79">
        <v>642019.69999999995</v>
      </c>
    </row>
    <row r="93" spans="1:9" ht="15.75" x14ac:dyDescent="0.25">
      <c r="A93" s="12" t="s">
        <v>59</v>
      </c>
      <c r="D93" s="8"/>
      <c r="E93" s="30">
        <f>SUM(E41:E92)</f>
        <v>406861286.96000004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121520086.39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9">
        <f>1400204</f>
        <v>1400204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6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7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79">
        <v>8560178.3000000007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9">
        <v>32838080.77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9">
        <v>18287463.210000001</v>
      </c>
    </row>
    <row r="111" spans="1:9" ht="15.75" x14ac:dyDescent="0.25">
      <c r="A111" s="12" t="s">
        <v>58</v>
      </c>
      <c r="E111" s="32">
        <f>SUM(E95:E110)</f>
        <v>182606012.67000002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589467299.63000011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65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81">
        <f>1262480.92+4580303.28</f>
        <v>5842784.2000000002</v>
      </c>
    </row>
    <row r="12" spans="1:9" ht="15.75" x14ac:dyDescent="0.25">
      <c r="A12" s="8"/>
      <c r="B12" s="8"/>
      <c r="C12" s="8"/>
      <c r="D12" s="8" t="s">
        <v>24</v>
      </c>
      <c r="E12" s="81">
        <v>2316643.5699999998</v>
      </c>
    </row>
    <row r="13" spans="1:9" ht="15.75" x14ac:dyDescent="0.25">
      <c r="A13" s="8"/>
      <c r="B13" s="8"/>
      <c r="C13" s="8"/>
      <c r="D13" s="8" t="s">
        <v>25</v>
      </c>
      <c r="E13" s="82">
        <f>21090343.7+694381.6</f>
        <v>21784725.300000001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29944153.07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1">
        <v>12412059.9</v>
      </c>
    </row>
    <row r="17" spans="1:5" ht="15.75" x14ac:dyDescent="0.25">
      <c r="A17" s="8"/>
      <c r="B17" s="8"/>
      <c r="C17" s="8"/>
      <c r="D17" s="8" t="s">
        <v>27</v>
      </c>
      <c r="E17" s="81">
        <v>32668769.539999999</v>
      </c>
    </row>
    <row r="18" spans="1:5" ht="15.75" x14ac:dyDescent="0.25">
      <c r="A18" s="8"/>
      <c r="B18" s="8"/>
      <c r="C18" s="11"/>
      <c r="D18" s="8" t="s">
        <v>28</v>
      </c>
      <c r="E18" s="81">
        <f>221989.92+21678.52</f>
        <v>243668.44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45324497.879999995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81">
        <v>399492739</v>
      </c>
    </row>
    <row r="22" spans="1:5" ht="15.75" x14ac:dyDescent="0.25">
      <c r="A22" s="8"/>
      <c r="B22" s="8"/>
      <c r="C22" s="8" t="s">
        <v>31</v>
      </c>
      <c r="D22" s="8"/>
      <c r="E22" s="81">
        <v>731620.25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7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66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1">
        <v>3990020</v>
      </c>
    </row>
    <row r="30" spans="1:5" ht="15.75" x14ac:dyDescent="0.25">
      <c r="A30" s="8"/>
      <c r="B30" s="8"/>
      <c r="C30" s="8"/>
      <c r="D30" s="8" t="s">
        <v>39</v>
      </c>
      <c r="E30" s="81">
        <v>49841548.030000001</v>
      </c>
    </row>
    <row r="31" spans="1:5" ht="15.75" x14ac:dyDescent="0.25">
      <c r="A31" s="8"/>
      <c r="B31" s="8"/>
      <c r="C31" s="8" t="s">
        <v>40</v>
      </c>
      <c r="D31" s="8"/>
      <c r="E31" s="81">
        <v>12228244.08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541552822.31000006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81">
        <v>51834943.079999998</v>
      </c>
    </row>
    <row r="43" spans="1:5" ht="15.75" x14ac:dyDescent="0.25">
      <c r="A43" s="8"/>
      <c r="B43" s="8"/>
      <c r="C43" s="8"/>
      <c r="D43" s="8" t="s">
        <v>11</v>
      </c>
      <c r="E43" s="81">
        <v>60598315.159999996</v>
      </c>
    </row>
    <row r="44" spans="1:5" ht="15.75" x14ac:dyDescent="0.25">
      <c r="A44" s="8"/>
      <c r="B44" s="8"/>
      <c r="C44" s="8"/>
      <c r="D44" s="8" t="s">
        <v>12</v>
      </c>
      <c r="E44" s="67">
        <v>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9">
        <v>0</v>
      </c>
    </row>
    <row r="47" spans="1:5" ht="15.75" x14ac:dyDescent="0.25">
      <c r="A47" s="8"/>
      <c r="B47" s="8"/>
      <c r="C47" s="8"/>
      <c r="D47" s="8" t="s">
        <v>11</v>
      </c>
      <c r="E47" s="81">
        <v>4429692.96</v>
      </c>
    </row>
    <row r="48" spans="1:5" ht="15.75" x14ac:dyDescent="0.25">
      <c r="A48" s="8"/>
      <c r="B48" s="8"/>
      <c r="C48" s="8"/>
      <c r="D48" s="8" t="s">
        <v>12</v>
      </c>
      <c r="E48" s="66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81">
        <v>10584546.470000001</v>
      </c>
    </row>
    <row r="51" spans="1:5" ht="15.75" x14ac:dyDescent="0.25">
      <c r="A51" s="8"/>
      <c r="B51" s="8"/>
      <c r="C51" s="8"/>
      <c r="D51" s="8" t="s">
        <v>11</v>
      </c>
      <c r="E51" s="81">
        <v>2652628.09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81">
        <v>1671566.2</v>
      </c>
    </row>
    <row r="63" spans="1:5" ht="15.75" x14ac:dyDescent="0.25">
      <c r="A63" s="8"/>
      <c r="B63" s="12"/>
      <c r="C63" s="8"/>
      <c r="D63" s="8" t="s">
        <v>11</v>
      </c>
      <c r="E63" s="81">
        <v>6509207.7000000002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81">
        <v>3861533.85</v>
      </c>
    </row>
    <row r="67" spans="1:5" ht="15.75" x14ac:dyDescent="0.25">
      <c r="A67" s="8"/>
      <c r="B67" s="8"/>
      <c r="C67" s="8"/>
      <c r="D67" s="8" t="s">
        <v>11</v>
      </c>
      <c r="E67" s="81">
        <v>19855335.170000002</v>
      </c>
    </row>
    <row r="68" spans="1:5" ht="15.75" x14ac:dyDescent="0.25">
      <c r="A68" s="8"/>
      <c r="B68" s="8"/>
      <c r="C68" s="8"/>
      <c r="D68" s="8" t="s">
        <v>12</v>
      </c>
      <c r="E68" s="40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81">
        <v>7408349.4400000004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81">
        <v>801835</v>
      </c>
    </row>
    <row r="79" spans="1:5" ht="15.75" x14ac:dyDescent="0.25">
      <c r="A79" s="8"/>
      <c r="B79" s="8"/>
      <c r="C79" s="8"/>
      <c r="D79" s="8" t="s">
        <v>50</v>
      </c>
      <c r="E79" s="43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7">
        <v>0</v>
      </c>
    </row>
    <row r="82" spans="1:9" ht="15.75" x14ac:dyDescent="0.25">
      <c r="A82" s="8"/>
      <c r="B82" s="8"/>
      <c r="C82" s="8"/>
      <c r="D82" s="15" t="s">
        <v>50</v>
      </c>
      <c r="E82" s="66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1">
        <v>10377274.619999999</v>
      </c>
    </row>
    <row r="91" spans="1:9" ht="15.75" x14ac:dyDescent="0.25">
      <c r="A91" s="8"/>
      <c r="B91" s="8"/>
      <c r="C91" s="8"/>
      <c r="D91" s="8" t="s">
        <v>49</v>
      </c>
      <c r="E91" s="81">
        <v>139463677.75</v>
      </c>
    </row>
    <row r="92" spans="1:9" ht="15.75" x14ac:dyDescent="0.25">
      <c r="A92" s="8"/>
      <c r="B92" s="8"/>
      <c r="C92" s="8"/>
      <c r="D92" s="8" t="s">
        <v>50</v>
      </c>
      <c r="E92" s="66">
        <v>0</v>
      </c>
    </row>
    <row r="93" spans="1:9" ht="15.75" x14ac:dyDescent="0.25">
      <c r="A93" s="12" t="s">
        <v>59</v>
      </c>
      <c r="D93" s="8"/>
      <c r="E93" s="30">
        <f>SUM(E41:E92)</f>
        <v>320048905.49000001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1">
        <v>7430622.25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1">
        <v>5232876.21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7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0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81">
        <v>1411595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81">
        <v>66566407.68</v>
      </c>
    </row>
    <row r="111" spans="1:9" ht="15.75" x14ac:dyDescent="0.25">
      <c r="A111" s="12" t="s">
        <v>58</v>
      </c>
      <c r="E111" s="32">
        <f>SUM(E95:E110)</f>
        <v>80641501.140000001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400690406.63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3F35-FD00-4EAA-AC75-2DA9C700B1AE}">
  <dimension ref="A1:I112"/>
  <sheetViews>
    <sheetView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68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83">
        <f>247150103.64+114747696.02</f>
        <v>361897799.65999997</v>
      </c>
    </row>
    <row r="12" spans="1:9" ht="15.75" x14ac:dyDescent="0.25">
      <c r="A12" s="8"/>
      <c r="B12" s="8"/>
      <c r="C12" s="8"/>
      <c r="D12" s="8" t="s">
        <v>24</v>
      </c>
      <c r="E12" s="83">
        <v>853088921.51999998</v>
      </c>
    </row>
    <row r="13" spans="1:9" ht="15.75" x14ac:dyDescent="0.25">
      <c r="A13" s="8"/>
      <c r="B13" s="8"/>
      <c r="C13" s="8"/>
      <c r="D13" s="8" t="s">
        <v>25</v>
      </c>
      <c r="E13" s="84">
        <f>50931133.94+10297112.46</f>
        <v>61228246.399999999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1276214967.5799999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3">
        <v>110971949.20999999</v>
      </c>
    </row>
    <row r="17" spans="1:5" ht="15.75" x14ac:dyDescent="0.25">
      <c r="A17" s="8"/>
      <c r="B17" s="8"/>
      <c r="C17" s="8"/>
      <c r="D17" s="8" t="s">
        <v>27</v>
      </c>
      <c r="E17" s="83">
        <v>108618596.42</v>
      </c>
    </row>
    <row r="18" spans="1:5" ht="15.75" x14ac:dyDescent="0.25">
      <c r="A18" s="8"/>
      <c r="B18" s="8"/>
      <c r="C18" s="11"/>
      <c r="D18" s="8" t="s">
        <v>28</v>
      </c>
      <c r="E18" s="83">
        <v>3839459.72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223430005.34999999</v>
      </c>
    </row>
    <row r="20" spans="1:5" ht="15.75" x14ac:dyDescent="0.25">
      <c r="A20" s="8"/>
      <c r="B20" s="8" t="s">
        <v>29</v>
      </c>
      <c r="C20" s="8"/>
      <c r="D20" s="8"/>
      <c r="E20" s="45"/>
    </row>
    <row r="21" spans="1:5" ht="15.75" x14ac:dyDescent="0.25">
      <c r="A21" s="8"/>
      <c r="B21" s="8"/>
      <c r="C21" s="8" t="s">
        <v>30</v>
      </c>
      <c r="D21" s="8"/>
      <c r="E21" s="83">
        <v>843169841</v>
      </c>
    </row>
    <row r="22" spans="1:5" ht="15.75" x14ac:dyDescent="0.25">
      <c r="A22" s="8"/>
      <c r="B22" s="8"/>
      <c r="C22" s="8" t="s">
        <v>31</v>
      </c>
      <c r="D22" s="8"/>
      <c r="E22" s="83">
        <v>8860346.8499999996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83">
        <v>215442.91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3">
        <v>3950000</v>
      </c>
    </row>
    <row r="30" spans="1:5" ht="15.75" x14ac:dyDescent="0.25">
      <c r="A30" s="8"/>
      <c r="B30" s="8"/>
      <c r="C30" s="8"/>
      <c r="D30" s="8" t="s">
        <v>39</v>
      </c>
      <c r="E30" s="83">
        <v>55289840.25</v>
      </c>
    </row>
    <row r="31" spans="1:5" ht="15.75" x14ac:dyDescent="0.25">
      <c r="A31" s="8"/>
      <c r="B31" s="8"/>
      <c r="C31" s="8" t="s">
        <v>40</v>
      </c>
      <c r="D31" s="8"/>
      <c r="E31" s="46">
        <v>0</v>
      </c>
    </row>
    <row r="32" spans="1:5" ht="15.75" x14ac:dyDescent="0.25">
      <c r="A32" s="8"/>
      <c r="B32" s="8"/>
      <c r="C32" s="8" t="s">
        <v>41</v>
      </c>
      <c r="D32" s="8"/>
      <c r="E32" s="45"/>
    </row>
    <row r="33" spans="1:5" ht="15.75" x14ac:dyDescent="0.25">
      <c r="A33" s="8"/>
      <c r="B33" s="8"/>
      <c r="C33" s="8"/>
      <c r="D33" s="8" t="s">
        <v>42</v>
      </c>
      <c r="E33" s="83">
        <v>98886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2411229329.9399996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5"/>
    </row>
    <row r="42" spans="1:5" ht="15.75" x14ac:dyDescent="0.25">
      <c r="A42" s="8"/>
      <c r="B42" s="8"/>
      <c r="C42" s="8"/>
      <c r="D42" s="8" t="s">
        <v>10</v>
      </c>
      <c r="E42" s="83">
        <v>346860900.49000001</v>
      </c>
    </row>
    <row r="43" spans="1:5" ht="15.75" x14ac:dyDescent="0.25">
      <c r="A43" s="8"/>
      <c r="B43" s="8"/>
      <c r="C43" s="8"/>
      <c r="D43" s="8" t="s">
        <v>11</v>
      </c>
      <c r="E43" s="83">
        <v>442457381.19999999</v>
      </c>
    </row>
    <row r="44" spans="1:5" ht="15.75" x14ac:dyDescent="0.25">
      <c r="A44" s="8"/>
      <c r="B44" s="8"/>
      <c r="C44" s="8"/>
      <c r="D44" s="8" t="s">
        <v>12</v>
      </c>
      <c r="E44" s="83">
        <v>2622207.9900000002</v>
      </c>
    </row>
    <row r="45" spans="1:5" ht="15.75" x14ac:dyDescent="0.25">
      <c r="A45" s="8"/>
      <c r="B45" s="12" t="s">
        <v>13</v>
      </c>
      <c r="C45" s="8"/>
      <c r="D45" s="8"/>
      <c r="E45" s="45"/>
    </row>
    <row r="46" spans="1:5" ht="15.75" x14ac:dyDescent="0.25">
      <c r="A46" s="8"/>
      <c r="B46" s="8"/>
      <c r="C46" s="13"/>
      <c r="D46" s="8" t="s">
        <v>10</v>
      </c>
      <c r="E46" s="83">
        <f>16722249.26+7788780.77</f>
        <v>24511030.030000001</v>
      </c>
    </row>
    <row r="47" spans="1:5" ht="15.75" x14ac:dyDescent="0.25">
      <c r="A47" s="8"/>
      <c r="B47" s="8"/>
      <c r="C47" s="8"/>
      <c r="D47" s="8" t="s">
        <v>11</v>
      </c>
      <c r="E47" s="83">
        <f>12302703.86+22066991.63</f>
        <v>34369695.489999995</v>
      </c>
    </row>
    <row r="48" spans="1:5" ht="15.75" x14ac:dyDescent="0.25">
      <c r="A48" s="8"/>
      <c r="B48" s="8"/>
      <c r="C48" s="8"/>
      <c r="D48" s="8" t="s">
        <v>12</v>
      </c>
      <c r="E48" s="83">
        <v>374146.48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83">
        <v>69731008.430000007</v>
      </c>
    </row>
    <row r="51" spans="1:5" ht="15.75" x14ac:dyDescent="0.25">
      <c r="A51" s="8"/>
      <c r="B51" s="8"/>
      <c r="C51" s="8"/>
      <c r="D51" s="8" t="s">
        <v>11</v>
      </c>
      <c r="E51" s="83">
        <v>62914087.140000001</v>
      </c>
    </row>
    <row r="52" spans="1:5" ht="15.75" x14ac:dyDescent="0.25">
      <c r="A52" s="8"/>
      <c r="B52" s="8"/>
      <c r="C52" s="8"/>
      <c r="D52" s="8" t="s">
        <v>12</v>
      </c>
      <c r="E52" s="71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5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52">
        <v>0</v>
      </c>
    </row>
    <row r="59" spans="1:5" ht="15.75" x14ac:dyDescent="0.25">
      <c r="A59" s="8"/>
      <c r="B59" s="8"/>
      <c r="C59" s="8"/>
      <c r="D59" s="8" t="s">
        <v>11</v>
      </c>
      <c r="E59" s="83">
        <v>197183004.91999999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83">
        <v>22459962.57</v>
      </c>
    </row>
    <row r="63" spans="1:5" ht="15.75" x14ac:dyDescent="0.25">
      <c r="A63" s="8"/>
      <c r="B63" s="12"/>
      <c r="C63" s="8"/>
      <c r="D63" s="8" t="s">
        <v>11</v>
      </c>
      <c r="E63" s="83">
        <v>140579214.90000001</v>
      </c>
    </row>
    <row r="64" spans="1:5" ht="15.75" x14ac:dyDescent="0.25">
      <c r="A64" s="8"/>
      <c r="B64" s="8"/>
      <c r="C64" s="8"/>
      <c r="D64" s="8" t="s">
        <v>12</v>
      </c>
      <c r="E64" s="83">
        <v>65331</v>
      </c>
    </row>
    <row r="65" spans="1:5" ht="15.75" x14ac:dyDescent="0.25">
      <c r="A65" s="8"/>
      <c r="B65" s="12" t="s">
        <v>18</v>
      </c>
      <c r="C65" s="8"/>
      <c r="D65" s="8"/>
      <c r="E65" s="45"/>
    </row>
    <row r="66" spans="1:5" ht="15.75" x14ac:dyDescent="0.25">
      <c r="A66" s="8"/>
      <c r="B66" s="8"/>
      <c r="C66" s="8"/>
      <c r="D66" s="8" t="s">
        <v>10</v>
      </c>
      <c r="E66" s="83">
        <v>39820402.130000003</v>
      </c>
    </row>
    <row r="67" spans="1:5" ht="15.75" x14ac:dyDescent="0.25">
      <c r="A67" s="8"/>
      <c r="B67" s="8"/>
      <c r="C67" s="8"/>
      <c r="D67" s="8" t="s">
        <v>11</v>
      </c>
      <c r="E67" s="83">
        <v>116514845.84999999</v>
      </c>
    </row>
    <row r="68" spans="1:5" ht="15.75" x14ac:dyDescent="0.25">
      <c r="A68" s="8"/>
      <c r="B68" s="8"/>
      <c r="C68" s="8"/>
      <c r="D68" s="8" t="s">
        <v>12</v>
      </c>
      <c r="E68" s="83">
        <v>14383639.32</v>
      </c>
    </row>
    <row r="69" spans="1:5" ht="15.75" x14ac:dyDescent="0.25">
      <c r="A69" s="8"/>
      <c r="B69" s="12" t="s">
        <v>19</v>
      </c>
      <c r="C69" s="8"/>
      <c r="D69" s="8"/>
      <c r="E69" s="53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83">
        <v>3970758.36</v>
      </c>
    </row>
    <row r="76" spans="1:5" ht="15.75" x14ac:dyDescent="0.25">
      <c r="A76" s="8"/>
      <c r="B76" s="8"/>
      <c r="C76" s="8"/>
      <c r="D76" s="8" t="s">
        <v>48</v>
      </c>
      <c r="E76" s="83">
        <v>23328810.43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83">
        <v>6112118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83">
        <v>63296979.68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2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3">
        <v>4369534.24</v>
      </c>
    </row>
    <row r="91" spans="1:9" ht="15.75" x14ac:dyDescent="0.25">
      <c r="A91" s="8"/>
      <c r="B91" s="8"/>
      <c r="C91" s="8"/>
      <c r="D91" s="8" t="s">
        <v>49</v>
      </c>
      <c r="E91" s="83">
        <v>2100000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0">
        <f>SUM(E41:E92)</f>
        <v>1618025058.6500001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59259513.140000001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3">
        <f>20780692.33+69582070.45</f>
        <v>90362762.780000001</v>
      </c>
    </row>
    <row r="99" spans="1:9" ht="15.75" customHeight="1" x14ac:dyDescent="0.25">
      <c r="B99" s="12" t="s">
        <v>14</v>
      </c>
      <c r="C99" s="8"/>
      <c r="D99" s="8"/>
      <c r="E99" s="45"/>
    </row>
    <row r="100" spans="1:9" ht="15.75" customHeight="1" x14ac:dyDescent="0.25">
      <c r="B100" s="8"/>
      <c r="C100" s="8"/>
      <c r="D100" s="8" t="s">
        <v>12</v>
      </c>
      <c r="E100" s="83">
        <v>718000</v>
      </c>
    </row>
    <row r="101" spans="1:9" ht="15.75" customHeight="1" x14ac:dyDescent="0.25">
      <c r="B101" s="12" t="s">
        <v>15</v>
      </c>
      <c r="C101" s="8"/>
      <c r="D101" s="8"/>
      <c r="E101" s="45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45"/>
    </row>
    <row r="104" spans="1:9" ht="15.75" x14ac:dyDescent="0.25">
      <c r="B104" s="8"/>
      <c r="C104" s="8"/>
      <c r="D104" s="8" t="s">
        <v>12</v>
      </c>
      <c r="E104" s="44">
        <v>0</v>
      </c>
    </row>
    <row r="105" spans="1:9" ht="15.75" x14ac:dyDescent="0.25">
      <c r="B105" s="12" t="s">
        <v>17</v>
      </c>
      <c r="C105" s="8"/>
      <c r="D105" s="8"/>
      <c r="E105" s="45"/>
    </row>
    <row r="106" spans="1:9" ht="15.75" x14ac:dyDescent="0.25">
      <c r="B106" s="8"/>
      <c r="C106" s="8"/>
      <c r="D106" s="8" t="s">
        <v>12</v>
      </c>
      <c r="E106" s="83">
        <v>5633683.46</v>
      </c>
    </row>
    <row r="107" spans="1:9" ht="15.75" x14ac:dyDescent="0.25">
      <c r="B107" s="12" t="s">
        <v>18</v>
      </c>
      <c r="C107" s="8"/>
      <c r="D107" s="8"/>
      <c r="E107" s="45"/>
    </row>
    <row r="108" spans="1:9" ht="15.75" x14ac:dyDescent="0.25">
      <c r="B108" s="8"/>
      <c r="C108" s="8"/>
      <c r="D108" s="8" t="s">
        <v>12</v>
      </c>
      <c r="E108" s="83">
        <v>1424444</v>
      </c>
    </row>
    <row r="109" spans="1:9" ht="15.75" x14ac:dyDescent="0.25">
      <c r="A109" s="12"/>
      <c r="B109" s="12" t="s">
        <v>61</v>
      </c>
      <c r="C109" s="8"/>
      <c r="D109" s="8"/>
      <c r="E109" s="45"/>
    </row>
    <row r="110" spans="1:9" ht="15.75" x14ac:dyDescent="0.25">
      <c r="B110" s="8"/>
      <c r="C110" s="8"/>
      <c r="D110" s="8" t="s">
        <v>12</v>
      </c>
      <c r="E110" s="83">
        <f>92009234.06+22763582.75</f>
        <v>114772816.81</v>
      </c>
    </row>
    <row r="111" spans="1:9" ht="15.75" x14ac:dyDescent="0.25">
      <c r="A111" s="12" t="s">
        <v>58</v>
      </c>
      <c r="E111" s="32">
        <f>SUM(E95:E110)</f>
        <v>272171220.19000006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1890196278.8400002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45F8-7851-401B-8CD0-4C55E5E3A47E}">
  <dimension ref="A1:I112"/>
  <sheetViews>
    <sheetView tabSelected="1" zoomScaleNormal="100" workbookViewId="0">
      <selection activeCell="E9" sqref="E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69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72">
        <v>486213797.49000001</v>
      </c>
    </row>
    <row r="12" spans="1:9" ht="15.75" x14ac:dyDescent="0.25">
      <c r="A12" s="8"/>
      <c r="B12" s="8"/>
      <c r="C12" s="8"/>
      <c r="D12" s="8" t="s">
        <v>24</v>
      </c>
      <c r="E12" s="72">
        <v>708034865.59000003</v>
      </c>
    </row>
    <row r="13" spans="1:9" ht="15.75" x14ac:dyDescent="0.25">
      <c r="A13" s="8"/>
      <c r="B13" s="8"/>
      <c r="C13" s="8"/>
      <c r="D13" s="8" t="s">
        <v>25</v>
      </c>
      <c r="E13" s="73">
        <v>50122284.18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1244370947.26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72">
        <v>196452795.72999999</v>
      </c>
    </row>
    <row r="17" spans="1:5" ht="15.75" x14ac:dyDescent="0.25">
      <c r="A17" s="8"/>
      <c r="B17" s="8"/>
      <c r="C17" s="8"/>
      <c r="D17" s="8" t="s">
        <v>27</v>
      </c>
      <c r="E17" s="72">
        <v>142886632.33000001</v>
      </c>
    </row>
    <row r="18" spans="1:5" ht="15.75" x14ac:dyDescent="0.25">
      <c r="A18" s="8"/>
      <c r="B18" s="8"/>
      <c r="C18" s="11"/>
      <c r="D18" s="8" t="s">
        <v>28</v>
      </c>
      <c r="E18" s="72">
        <v>1318204.98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340657633.04000002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72">
        <v>752656372</v>
      </c>
    </row>
    <row r="22" spans="1:5" ht="15.75" x14ac:dyDescent="0.25">
      <c r="A22" s="8"/>
      <c r="B22" s="8"/>
      <c r="C22" s="8" t="s">
        <v>31</v>
      </c>
      <c r="D22" s="8"/>
      <c r="E22" s="61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72">
        <v>843317.11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2">
        <v>2796847.68</v>
      </c>
    </row>
    <row r="30" spans="1:5" ht="15.75" x14ac:dyDescent="0.25">
      <c r="A30" s="8"/>
      <c r="B30" s="8"/>
      <c r="C30" s="8"/>
      <c r="D30" s="8" t="s">
        <v>39</v>
      </c>
      <c r="E30" s="61">
        <v>0</v>
      </c>
    </row>
    <row r="31" spans="1:5" ht="15.75" x14ac:dyDescent="0.25">
      <c r="A31" s="8"/>
      <c r="B31" s="8"/>
      <c r="C31" s="8" t="s">
        <v>40</v>
      </c>
      <c r="D31" s="8"/>
      <c r="E31" s="61">
        <v>61868076.450000003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2403193193.54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74">
        <v>197316566.40000001</v>
      </c>
    </row>
    <row r="43" spans="1:5" ht="15.75" x14ac:dyDescent="0.25">
      <c r="A43" s="8"/>
      <c r="B43" s="8"/>
      <c r="C43" s="8"/>
      <c r="D43" s="8" t="s">
        <v>11</v>
      </c>
      <c r="E43" s="72">
        <v>151933723.08000001</v>
      </c>
    </row>
    <row r="44" spans="1:5" ht="15.75" x14ac:dyDescent="0.25">
      <c r="A44" s="8"/>
      <c r="B44" s="8"/>
      <c r="C44" s="8"/>
      <c r="D44" s="8" t="s">
        <v>12</v>
      </c>
      <c r="E44" s="72">
        <v>5270391.42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60">
        <v>0</v>
      </c>
    </row>
    <row r="47" spans="1:5" ht="15.75" x14ac:dyDescent="0.25">
      <c r="A47" s="8"/>
      <c r="B47" s="8"/>
      <c r="C47" s="8"/>
      <c r="D47" s="8" t="s">
        <v>11</v>
      </c>
      <c r="E47" s="72">
        <v>46092826.259999998</v>
      </c>
    </row>
    <row r="48" spans="1:5" ht="15.75" x14ac:dyDescent="0.25">
      <c r="A48" s="8"/>
      <c r="B48" s="8"/>
      <c r="C48" s="8"/>
      <c r="D48" s="8" t="s">
        <v>12</v>
      </c>
      <c r="E48" s="72">
        <v>16871276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72">
        <v>42600090.68</v>
      </c>
    </row>
    <row r="51" spans="1:5" ht="15.75" x14ac:dyDescent="0.25">
      <c r="A51" s="8"/>
      <c r="B51" s="8"/>
      <c r="C51" s="8"/>
      <c r="D51" s="8" t="s">
        <v>11</v>
      </c>
      <c r="E51" s="72">
        <v>10089844.4</v>
      </c>
    </row>
    <row r="52" spans="1:5" ht="15.75" x14ac:dyDescent="0.25">
      <c r="A52" s="8"/>
      <c r="B52" s="8"/>
      <c r="C52" s="8"/>
      <c r="D52" s="8" t="s">
        <v>12</v>
      </c>
      <c r="E52" s="72">
        <v>722940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5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72">
        <v>2682063.69</v>
      </c>
    </row>
    <row r="59" spans="1:5" ht="15.75" x14ac:dyDescent="0.25">
      <c r="A59" s="8"/>
      <c r="B59" s="8"/>
      <c r="C59" s="8"/>
      <c r="D59" s="8" t="s">
        <v>11</v>
      </c>
      <c r="E59" s="72">
        <v>39080835.920000002</v>
      </c>
    </row>
    <row r="60" spans="1:5" ht="15.75" x14ac:dyDescent="0.25">
      <c r="A60" s="8"/>
      <c r="B60" s="8"/>
      <c r="C60" s="8"/>
      <c r="D60" s="8" t="s">
        <v>12</v>
      </c>
      <c r="E60" s="44">
        <v>29990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72">
        <v>5423231.6699999999</v>
      </c>
    </row>
    <row r="63" spans="1:5" ht="15.75" x14ac:dyDescent="0.25">
      <c r="A63" s="8"/>
      <c r="B63" s="12"/>
      <c r="C63" s="8"/>
      <c r="D63" s="8" t="s">
        <v>11</v>
      </c>
      <c r="E63" s="72">
        <v>32044601.25</v>
      </c>
    </row>
    <row r="64" spans="1:5" ht="15.75" x14ac:dyDescent="0.25">
      <c r="A64" s="8"/>
      <c r="B64" s="8"/>
      <c r="C64" s="8"/>
      <c r="D64" s="8" t="s">
        <v>12</v>
      </c>
      <c r="E64" s="72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72">
        <v>45998064.630000003</v>
      </c>
    </row>
    <row r="67" spans="1:5" ht="15.75" x14ac:dyDescent="0.25">
      <c r="A67" s="8"/>
      <c r="B67" s="8"/>
      <c r="C67" s="8"/>
      <c r="D67" s="8" t="s">
        <v>11</v>
      </c>
      <c r="E67" s="72">
        <v>81669745.540000007</v>
      </c>
    </row>
    <row r="68" spans="1:5" ht="15.75" x14ac:dyDescent="0.25">
      <c r="A68" s="8"/>
      <c r="B68" s="8"/>
      <c r="C68" s="8"/>
      <c r="D68" s="8" t="s">
        <v>12</v>
      </c>
      <c r="E68" s="72">
        <v>6594883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72">
        <v>6884595.4199999999</v>
      </c>
    </row>
    <row r="76" spans="1:5" ht="15.75" x14ac:dyDescent="0.25">
      <c r="A76" s="8"/>
      <c r="B76" s="8"/>
      <c r="C76" s="8"/>
      <c r="D76" s="8" t="s">
        <v>48</v>
      </c>
      <c r="E76" s="72">
        <v>32766790.32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72">
        <v>8707325</v>
      </c>
    </row>
    <row r="79" spans="1:5" ht="15.75" x14ac:dyDescent="0.25">
      <c r="A79" s="8"/>
      <c r="B79" s="8"/>
      <c r="C79" s="8"/>
      <c r="D79" s="8" t="s">
        <v>50</v>
      </c>
      <c r="E79" s="72">
        <v>2314106.4900000002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1">
        <v>0</v>
      </c>
    </row>
    <row r="82" spans="1:9" ht="15.75" x14ac:dyDescent="0.25">
      <c r="A82" s="8"/>
      <c r="B82" s="8"/>
      <c r="C82" s="8"/>
      <c r="D82" s="15" t="s">
        <v>50</v>
      </c>
      <c r="E82" s="72">
        <v>8938189.5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72">
        <v>120185427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72">
        <v>37010638.119999997</v>
      </c>
    </row>
    <row r="91" spans="1:9" ht="15.75" x14ac:dyDescent="0.25">
      <c r="A91" s="8"/>
      <c r="B91" s="8"/>
      <c r="C91" s="8"/>
      <c r="D91" s="8" t="s">
        <v>49</v>
      </c>
      <c r="E91" s="72">
        <v>557398296.11000001</v>
      </c>
    </row>
    <row r="92" spans="1:9" ht="15.75" x14ac:dyDescent="0.25">
      <c r="A92" s="8"/>
      <c r="B92" s="8"/>
      <c r="C92" s="8"/>
      <c r="D92" s="8" t="s">
        <v>50</v>
      </c>
      <c r="E92" s="72">
        <v>4793469.2</v>
      </c>
    </row>
    <row r="93" spans="1:9" ht="15.75" x14ac:dyDescent="0.25">
      <c r="A93" s="12" t="s">
        <v>59</v>
      </c>
      <c r="D93" s="8"/>
      <c r="E93" s="59">
        <f>SUM(E41:E92)</f>
        <v>1463419911.1000001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18910244.140000001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2">
        <v>42380901.240000002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97300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21">
        <v>14500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1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72">
        <v>277400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72">
        <v>434387689.10000002</v>
      </c>
    </row>
    <row r="111" spans="1:9" ht="15.75" x14ac:dyDescent="0.25">
      <c r="A111" s="12" t="s">
        <v>58</v>
      </c>
      <c r="E111" s="32">
        <f>SUM(E95:E110)</f>
        <v>496068034.48000002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1959487945.5800002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8BB9-CB0E-4CC6-8F4C-FE69FE848F03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70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85">
        <v>179315477.24000001</v>
      </c>
    </row>
    <row r="12" spans="1:9" ht="15.75" x14ac:dyDescent="0.25">
      <c r="A12" s="8"/>
      <c r="B12" s="8"/>
      <c r="C12" s="8"/>
      <c r="D12" s="8" t="s">
        <v>24</v>
      </c>
      <c r="E12" s="85">
        <v>80889249.5</v>
      </c>
    </row>
    <row r="13" spans="1:9" ht="15.75" x14ac:dyDescent="0.25">
      <c r="A13" s="8"/>
      <c r="B13" s="8"/>
      <c r="C13" s="8"/>
      <c r="D13" s="8" t="s">
        <v>25</v>
      </c>
      <c r="E13" s="86">
        <v>3234740.68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263439467.42000002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85">
        <v>41136776.350000001</v>
      </c>
    </row>
    <row r="17" spans="1:5" ht="15.75" x14ac:dyDescent="0.25">
      <c r="A17" s="8"/>
      <c r="B17" s="8"/>
      <c r="C17" s="8"/>
      <c r="D17" s="8" t="s">
        <v>27</v>
      </c>
      <c r="E17" s="85">
        <v>27866674.960000001</v>
      </c>
    </row>
    <row r="18" spans="1:5" ht="15.75" x14ac:dyDescent="0.25">
      <c r="A18" s="8"/>
      <c r="B18" s="8"/>
      <c r="C18" s="11"/>
      <c r="D18" s="8" t="s">
        <v>28</v>
      </c>
      <c r="E18" s="68">
        <v>0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69003451.310000002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85">
        <v>452704335</v>
      </c>
    </row>
    <row r="22" spans="1:5" ht="15.75" x14ac:dyDescent="0.25">
      <c r="A22" s="8"/>
      <c r="B22" s="8"/>
      <c r="C22" s="8" t="s">
        <v>31</v>
      </c>
      <c r="D22" s="8"/>
      <c r="E22" s="85">
        <v>645276.4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68">
        <v>0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8">
        <v>0</v>
      </c>
    </row>
    <row r="30" spans="1:5" ht="15.75" x14ac:dyDescent="0.25">
      <c r="A30" s="8"/>
      <c r="B30" s="8"/>
      <c r="C30" s="8"/>
      <c r="D30" s="8" t="s">
        <v>39</v>
      </c>
      <c r="E30" s="63">
        <v>0</v>
      </c>
    </row>
    <row r="31" spans="1:5" ht="15.75" x14ac:dyDescent="0.25">
      <c r="A31" s="8"/>
      <c r="B31" s="8"/>
      <c r="C31" s="8" t="s">
        <v>40</v>
      </c>
      <c r="D31" s="8"/>
      <c r="E31" s="61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785792530.13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85">
        <v>89904842.900000006</v>
      </c>
    </row>
    <row r="43" spans="1:5" ht="15.75" x14ac:dyDescent="0.25">
      <c r="A43" s="8"/>
      <c r="B43" s="8"/>
      <c r="C43" s="8"/>
      <c r="D43" s="8" t="s">
        <v>11</v>
      </c>
      <c r="E43" s="85">
        <v>232295534.43000001</v>
      </c>
    </row>
    <row r="44" spans="1:5" ht="15.75" x14ac:dyDescent="0.25">
      <c r="A44" s="8"/>
      <c r="B44" s="8"/>
      <c r="C44" s="8"/>
      <c r="D44" s="8" t="s">
        <v>12</v>
      </c>
      <c r="E44" s="85">
        <v>37197491.210000001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85">
        <v>12420842.27</v>
      </c>
    </row>
    <row r="47" spans="1:5" ht="15.75" x14ac:dyDescent="0.25">
      <c r="A47" s="8"/>
      <c r="B47" s="8"/>
      <c r="C47" s="8"/>
      <c r="D47" s="8" t="s">
        <v>11</v>
      </c>
      <c r="E47" s="85">
        <v>19229852.489999998</v>
      </c>
    </row>
    <row r="48" spans="1:5" ht="15.75" x14ac:dyDescent="0.25">
      <c r="A48" s="8"/>
      <c r="B48" s="8"/>
      <c r="C48" s="8"/>
      <c r="D48" s="8" t="s">
        <v>12</v>
      </c>
      <c r="E48" s="85">
        <v>38573481.369999997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85">
        <v>21045298.43</v>
      </c>
    </row>
    <row r="51" spans="1:5" ht="15.75" x14ac:dyDescent="0.25">
      <c r="A51" s="8"/>
      <c r="B51" s="8"/>
      <c r="C51" s="8"/>
      <c r="D51" s="8" t="s">
        <v>11</v>
      </c>
      <c r="E51" s="85">
        <v>25808051.379999999</v>
      </c>
    </row>
    <row r="52" spans="1:5" ht="15.75" x14ac:dyDescent="0.25">
      <c r="A52" s="8"/>
      <c r="B52" s="8"/>
      <c r="C52" s="8"/>
      <c r="D52" s="8" t="s">
        <v>12</v>
      </c>
      <c r="E52" s="60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5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61">
        <v>0</v>
      </c>
    </row>
    <row r="59" spans="1:5" ht="15.75" x14ac:dyDescent="0.25">
      <c r="A59" s="8"/>
      <c r="B59" s="8"/>
      <c r="C59" s="8"/>
      <c r="D59" s="8" t="s">
        <v>11</v>
      </c>
      <c r="E59" s="61">
        <v>0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85">
        <v>2508887.31</v>
      </c>
    </row>
    <row r="63" spans="1:5" ht="15.75" x14ac:dyDescent="0.25">
      <c r="A63" s="8"/>
      <c r="B63" s="12"/>
      <c r="C63" s="8"/>
      <c r="D63" s="8" t="s">
        <v>11</v>
      </c>
      <c r="E63" s="85">
        <v>35556897.189999998</v>
      </c>
    </row>
    <row r="64" spans="1:5" ht="15.75" x14ac:dyDescent="0.25">
      <c r="A64" s="8"/>
      <c r="B64" s="8"/>
      <c r="C64" s="8"/>
      <c r="D64" s="8" t="s">
        <v>12</v>
      </c>
      <c r="E64" s="60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85">
        <v>20206353.640000001</v>
      </c>
    </row>
    <row r="67" spans="1:5" ht="15.75" x14ac:dyDescent="0.25">
      <c r="A67" s="8"/>
      <c r="B67" s="8"/>
      <c r="C67" s="8"/>
      <c r="D67" s="8" t="s">
        <v>11</v>
      </c>
      <c r="E67" s="85">
        <v>9210018.8800000008</v>
      </c>
    </row>
    <row r="68" spans="1:5" ht="15.75" x14ac:dyDescent="0.25">
      <c r="A68" s="8"/>
      <c r="B68" s="8"/>
      <c r="C68" s="8"/>
      <c r="D68" s="8" t="s">
        <v>12</v>
      </c>
      <c r="E68" s="62">
        <v>0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61">
        <v>0</v>
      </c>
    </row>
    <row r="76" spans="1:5" ht="15.75" x14ac:dyDescent="0.25">
      <c r="A76" s="8"/>
      <c r="B76" s="8"/>
      <c r="C76" s="8"/>
      <c r="D76" s="8" t="s">
        <v>48</v>
      </c>
      <c r="E76" s="61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85">
        <v>27394000</v>
      </c>
    </row>
    <row r="79" spans="1:5" ht="15.75" x14ac:dyDescent="0.25">
      <c r="A79" s="8"/>
      <c r="B79" s="8"/>
      <c r="C79" s="8"/>
      <c r="D79" s="8" t="s">
        <v>50</v>
      </c>
      <c r="E79" s="85">
        <v>3588278.4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85">
        <v>5728962.2300000004</v>
      </c>
    </row>
    <row r="82" spans="1:9" ht="15.75" x14ac:dyDescent="0.25">
      <c r="A82" s="8"/>
      <c r="B82" s="8"/>
      <c r="C82" s="8"/>
      <c r="D82" s="15" t="s">
        <v>50</v>
      </c>
      <c r="E82" s="85">
        <v>15264690.289999999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1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85">
        <v>205893.99</v>
      </c>
    </row>
    <row r="91" spans="1:9" ht="15.75" x14ac:dyDescent="0.25">
      <c r="A91" s="8"/>
      <c r="B91" s="8"/>
      <c r="C91" s="8"/>
      <c r="D91" s="8" t="s">
        <v>49</v>
      </c>
      <c r="E91" s="62">
        <v>0</v>
      </c>
    </row>
    <row r="92" spans="1:9" ht="15.75" x14ac:dyDescent="0.25">
      <c r="A92" s="8"/>
      <c r="B92" s="8"/>
      <c r="C92" s="8"/>
      <c r="D92" s="8" t="s">
        <v>50</v>
      </c>
      <c r="E92" s="61">
        <v>0</v>
      </c>
    </row>
    <row r="93" spans="1:9" ht="15.75" x14ac:dyDescent="0.25">
      <c r="A93" s="12" t="s">
        <v>59</v>
      </c>
      <c r="D93" s="8"/>
      <c r="E93" s="59">
        <f>SUM(E41:E92)</f>
        <v>596139376.40999997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5">
        <v>17585348.829999998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5">
        <v>52162026.82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44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1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85">
        <v>59510652.380000003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85">
        <v>3892485.65</v>
      </c>
    </row>
    <row r="111" spans="1:9" ht="15.75" x14ac:dyDescent="0.25">
      <c r="A111" s="12" t="s">
        <v>58</v>
      </c>
      <c r="E111" s="32">
        <f>SUM(E95:E110)</f>
        <v>133150513.68000001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729289890.08999991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FB0C-1A1B-4B39-B14E-B941CC55E419}">
  <dimension ref="A1:I112"/>
  <sheetViews>
    <sheetView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72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87">
        <f>106904832.08+74043495.32</f>
        <v>180948327.39999998</v>
      </c>
    </row>
    <row r="12" spans="1:9" ht="15.75" x14ac:dyDescent="0.25">
      <c r="A12" s="8"/>
      <c r="B12" s="8"/>
      <c r="C12" s="8"/>
      <c r="D12" s="8" t="s">
        <v>24</v>
      </c>
      <c r="E12" s="87">
        <v>247436379.11000001</v>
      </c>
    </row>
    <row r="13" spans="1:9" ht="15.75" x14ac:dyDescent="0.25">
      <c r="A13" s="8"/>
      <c r="B13" s="8"/>
      <c r="C13" s="8"/>
      <c r="D13" s="8" t="s">
        <v>25</v>
      </c>
      <c r="E13" s="88">
        <v>4140057.16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432524763.67000002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87">
        <v>21169202.420000002</v>
      </c>
    </row>
    <row r="17" spans="1:5" ht="15.75" x14ac:dyDescent="0.25">
      <c r="A17" s="8"/>
      <c r="B17" s="8"/>
      <c r="C17" s="8"/>
      <c r="D17" s="8" t="s">
        <v>27</v>
      </c>
      <c r="E17" s="87">
        <v>42212776.390000001</v>
      </c>
    </row>
    <row r="18" spans="1:5" ht="15.75" x14ac:dyDescent="0.25">
      <c r="A18" s="8"/>
      <c r="B18" s="8"/>
      <c r="C18" s="11"/>
      <c r="D18" s="8" t="s">
        <v>28</v>
      </c>
      <c r="E18" s="87">
        <v>289764.98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63671743.789999999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87">
        <v>623015935</v>
      </c>
    </row>
    <row r="22" spans="1:5" ht="15.75" x14ac:dyDescent="0.25">
      <c r="A22" s="8"/>
      <c r="B22" s="8"/>
      <c r="C22" s="8" t="s">
        <v>31</v>
      </c>
      <c r="D22" s="8"/>
      <c r="E22" s="62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65">
        <v>0</v>
      </c>
    </row>
    <row r="26" spans="1:5" ht="15.75" x14ac:dyDescent="0.25">
      <c r="A26" s="8"/>
      <c r="B26" s="8"/>
      <c r="C26" s="8"/>
      <c r="D26" s="8" t="s">
        <v>35</v>
      </c>
      <c r="E26" s="87">
        <v>51866578.270000003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1">
        <v>0</v>
      </c>
    </row>
    <row r="30" spans="1:5" ht="15.75" x14ac:dyDescent="0.25">
      <c r="A30" s="8"/>
      <c r="B30" s="8"/>
      <c r="C30" s="8"/>
      <c r="D30" s="8" t="s">
        <v>39</v>
      </c>
      <c r="E30" s="63">
        <v>0</v>
      </c>
    </row>
    <row r="31" spans="1:5" ht="15.75" x14ac:dyDescent="0.25">
      <c r="A31" s="8"/>
      <c r="B31" s="8"/>
      <c r="C31" s="8" t="s">
        <v>40</v>
      </c>
      <c r="D31" s="8"/>
      <c r="E31" s="61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1171079020.73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87">
        <v>97385945.049999997</v>
      </c>
    </row>
    <row r="43" spans="1:5" ht="15.75" x14ac:dyDescent="0.25">
      <c r="A43" s="8"/>
      <c r="B43" s="8"/>
      <c r="C43" s="8"/>
      <c r="D43" s="8" t="s">
        <v>11</v>
      </c>
      <c r="E43" s="87">
        <v>84987596.520000011</v>
      </c>
    </row>
    <row r="44" spans="1:5" ht="15.75" x14ac:dyDescent="0.25">
      <c r="A44" s="8"/>
      <c r="B44" s="8"/>
      <c r="C44" s="8"/>
      <c r="D44" s="8" t="s">
        <v>12</v>
      </c>
      <c r="E44" s="87">
        <v>3032106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81">
        <v>2640000</v>
      </c>
    </row>
    <row r="47" spans="1:5" ht="15.75" x14ac:dyDescent="0.25">
      <c r="A47" s="8"/>
      <c r="B47" s="8"/>
      <c r="C47" s="8"/>
      <c r="D47" s="8" t="s">
        <v>11</v>
      </c>
      <c r="E47" s="87">
        <f>14479489.08+1239077.56</f>
        <v>15718566.640000001</v>
      </c>
    </row>
    <row r="48" spans="1:5" ht="15.75" x14ac:dyDescent="0.25">
      <c r="A48" s="8"/>
      <c r="B48" s="8"/>
      <c r="C48" s="8"/>
      <c r="D48" s="8" t="s">
        <v>12</v>
      </c>
      <c r="E48" s="87">
        <f>130000+59224281.75</f>
        <v>59354281.75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87">
        <v>25659789.829999998</v>
      </c>
    </row>
    <row r="51" spans="1:5" ht="15.75" x14ac:dyDescent="0.25">
      <c r="A51" s="8"/>
      <c r="B51" s="8"/>
      <c r="C51" s="8"/>
      <c r="D51" s="8" t="s">
        <v>11</v>
      </c>
      <c r="E51" s="87">
        <v>7076087.54</v>
      </c>
    </row>
    <row r="52" spans="1:5" ht="15.75" x14ac:dyDescent="0.25">
      <c r="A52" s="8"/>
      <c r="B52" s="8"/>
      <c r="C52" s="8"/>
      <c r="D52" s="8" t="s">
        <v>12</v>
      </c>
      <c r="E52" s="64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87">
        <v>1721892.81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87">
        <v>10821838.08</v>
      </c>
    </row>
    <row r="59" spans="1:5" ht="15.75" x14ac:dyDescent="0.25">
      <c r="A59" s="8"/>
      <c r="B59" s="8"/>
      <c r="C59" s="8"/>
      <c r="D59" s="8" t="s">
        <v>11</v>
      </c>
      <c r="E59" s="81">
        <v>199514447.96000001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87">
        <v>7862214.6799999997</v>
      </c>
    </row>
    <row r="63" spans="1:5" ht="15.75" x14ac:dyDescent="0.25">
      <c r="A63" s="8"/>
      <c r="B63" s="12"/>
      <c r="C63" s="8"/>
      <c r="D63" s="8" t="s">
        <v>11</v>
      </c>
      <c r="E63" s="87">
        <v>166494300.18000001</v>
      </c>
    </row>
    <row r="64" spans="1:5" ht="15.75" x14ac:dyDescent="0.25">
      <c r="A64" s="8"/>
      <c r="B64" s="8"/>
      <c r="C64" s="8"/>
      <c r="D64" s="8" t="s">
        <v>12</v>
      </c>
      <c r="E64" s="64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87">
        <v>63067296.390000001</v>
      </c>
    </row>
    <row r="67" spans="1:5" ht="15.75" x14ac:dyDescent="0.25">
      <c r="A67" s="8"/>
      <c r="B67" s="8"/>
      <c r="C67" s="8"/>
      <c r="D67" s="8" t="s">
        <v>11</v>
      </c>
      <c r="E67" s="87">
        <v>58268565.18</v>
      </c>
    </row>
    <row r="68" spans="1:5" ht="15.75" x14ac:dyDescent="0.25">
      <c r="A68" s="8"/>
      <c r="B68" s="8"/>
      <c r="C68" s="8"/>
      <c r="D68" s="8" t="s">
        <v>12</v>
      </c>
      <c r="E68" s="88">
        <v>14255429.66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87">
        <v>16575685.539999999</v>
      </c>
    </row>
    <row r="76" spans="1:5" ht="15.75" x14ac:dyDescent="0.25">
      <c r="A76" s="8"/>
      <c r="B76" s="8"/>
      <c r="C76" s="8"/>
      <c r="D76" s="8" t="s">
        <v>48</v>
      </c>
      <c r="E76" s="61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62">
        <v>0</v>
      </c>
    </row>
    <row r="79" spans="1:5" ht="15.75" x14ac:dyDescent="0.25">
      <c r="A79" s="8"/>
      <c r="B79" s="8"/>
      <c r="C79" s="8"/>
      <c r="D79" s="8" t="s">
        <v>50</v>
      </c>
      <c r="E79" s="62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2">
        <v>0</v>
      </c>
    </row>
    <row r="82" spans="1:9" ht="15.75" x14ac:dyDescent="0.25">
      <c r="A82" s="8"/>
      <c r="B82" s="8"/>
      <c r="C82" s="8"/>
      <c r="D82" s="15" t="s">
        <v>50</v>
      </c>
      <c r="E82" s="62">
        <v>0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1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87">
        <v>30315052.219999999</v>
      </c>
    </row>
    <row r="91" spans="1:9" ht="15.75" x14ac:dyDescent="0.25">
      <c r="A91" s="8"/>
      <c r="B91" s="8"/>
      <c r="C91" s="8"/>
      <c r="D91" s="8" t="s">
        <v>49</v>
      </c>
      <c r="E91" s="81">
        <v>58920941.759999998</v>
      </c>
    </row>
    <row r="92" spans="1:9" ht="15.75" x14ac:dyDescent="0.25">
      <c r="A92" s="8"/>
      <c r="B92" s="8"/>
      <c r="C92" s="8"/>
      <c r="D92" s="8" t="s">
        <v>50</v>
      </c>
      <c r="E92" s="87">
        <v>4931920</v>
      </c>
    </row>
    <row r="93" spans="1:9" ht="15.75" x14ac:dyDescent="0.25">
      <c r="A93" s="12" t="s">
        <v>59</v>
      </c>
      <c r="D93" s="8"/>
      <c r="E93" s="59">
        <f>SUM(E41:E92)</f>
        <v>928603957.78999984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7">
        <v>3186501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7">
        <v>65471593.100000001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64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87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87">
        <v>19985179.670000002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62">
        <v>0</v>
      </c>
    </row>
    <row r="111" spans="1:9" ht="15.75" x14ac:dyDescent="0.25">
      <c r="A111" s="12" t="s">
        <v>58</v>
      </c>
      <c r="E111" s="32">
        <f>SUM(E95:E110)</f>
        <v>88643273.769999996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1017247231.5599998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Tagbilaran</vt:lpstr>
      <vt:lpstr>Danao</vt:lpstr>
      <vt:lpstr>Cebu</vt:lpstr>
      <vt:lpstr>Carcar</vt:lpstr>
      <vt:lpstr>Bogo</vt:lpstr>
      <vt:lpstr>Lapu-lapu</vt:lpstr>
      <vt:lpstr>Mandaue</vt:lpstr>
      <vt:lpstr>Naga</vt:lpstr>
      <vt:lpstr>Toledo</vt:lpstr>
      <vt:lpstr>Talisay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2021-11-01T10:20:20Z</dcterms:modified>
</cp:coreProperties>
</file>