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CFA48CEA-50BE-47B2-9DB9-6CBDF849F1BC}" xr6:coauthVersionLast="47" xr6:coauthVersionMax="47" xr10:uidLastSave="{00000000-0000-0000-0000-000000000000}"/>
  <bookViews>
    <workbookView xWindow="2295" yWindow="1380" windowWidth="14625" windowHeight="12540" xr2:uid="{A0BB4C8A-64C2-4408-BCCE-1ECF2FEE9A1E}"/>
  </bookViews>
  <sheets>
    <sheet name="Alaminos" sheetId="1" r:id="rId1"/>
    <sheet name="Batac" sheetId="2" r:id="rId2"/>
    <sheet name="Candon" sheetId="3" r:id="rId3"/>
    <sheet name="Dagupan" sheetId="4" r:id="rId4"/>
    <sheet name="Laoag" sheetId="5" r:id="rId5"/>
    <sheet name="San Carlos" sheetId="6" r:id="rId6"/>
    <sheet name="San Fernando" sheetId="7" r:id="rId7"/>
    <sheet name="Urdaneta" sheetId="8" r:id="rId8"/>
    <sheet name="Vigan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9" i="9"/>
  <c r="E37" i="9"/>
  <c r="E93" i="9"/>
  <c r="E112" i="9" s="1"/>
  <c r="E111" i="9"/>
  <c r="E11" i="8"/>
  <c r="E14" i="8" s="1"/>
  <c r="E37" i="8" s="1"/>
  <c r="E13" i="8"/>
  <c r="E16" i="8"/>
  <c r="E17" i="8"/>
  <c r="E19" i="8" s="1"/>
  <c r="E18" i="8"/>
  <c r="E21" i="8"/>
  <c r="E42" i="8"/>
  <c r="E93" i="8" s="1"/>
  <c r="E112" i="8" s="1"/>
  <c r="E43" i="8"/>
  <c r="E44" i="8"/>
  <c r="E46" i="8"/>
  <c r="E47" i="8"/>
  <c r="E48" i="8"/>
  <c r="E50" i="8"/>
  <c r="E51" i="8"/>
  <c r="E52" i="8"/>
  <c r="E62" i="8"/>
  <c r="E63" i="8"/>
  <c r="E64" i="8"/>
  <c r="E66" i="8"/>
  <c r="E67" i="8"/>
  <c r="E68" i="8"/>
  <c r="E78" i="8"/>
  <c r="E82" i="8"/>
  <c r="E98" i="8"/>
  <c r="E110" i="8"/>
  <c r="E111" i="8"/>
  <c r="E14" i="7"/>
  <c r="E19" i="7"/>
  <c r="E37" i="7"/>
  <c r="E93" i="7"/>
  <c r="E111" i="7"/>
  <c r="E112" i="7"/>
  <c r="E14" i="6"/>
  <c r="E37" i="6" s="1"/>
  <c r="E19" i="6"/>
  <c r="E93" i="6"/>
  <c r="E112" i="6" s="1"/>
  <c r="E111" i="6"/>
  <c r="E14" i="5"/>
  <c r="E19" i="5"/>
  <c r="E37" i="5"/>
  <c r="E93" i="5"/>
  <c r="E111" i="5"/>
  <c r="E112" i="5"/>
  <c r="E14" i="4"/>
  <c r="E37" i="4" s="1"/>
  <c r="E19" i="4"/>
  <c r="E93" i="4"/>
  <c r="E112" i="4" s="1"/>
  <c r="E111" i="4"/>
  <c r="E14" i="3"/>
  <c r="E19" i="3"/>
  <c r="E37" i="3"/>
  <c r="E93" i="3"/>
  <c r="E111" i="3"/>
  <c r="E112" i="3"/>
  <c r="E14" i="2"/>
  <c r="E37" i="2" s="1"/>
  <c r="E19" i="2"/>
  <c r="E93" i="2"/>
  <c r="E112" i="2" s="1"/>
  <c r="E111" i="2"/>
  <c r="E14" i="1"/>
  <c r="E19" i="1"/>
  <c r="E37" i="1"/>
  <c r="E93" i="1"/>
  <c r="E111" i="1"/>
  <c r="E112" i="1"/>
</calcChain>
</file>

<file path=xl/sharedStrings.xml><?xml version="1.0" encoding="utf-8"?>
<sst xmlns="http://schemas.openxmlformats.org/spreadsheetml/2006/main" count="981" uniqueCount="73">
  <si>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</si>
  <si>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</si>
  <si>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</si>
  <si>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</si>
  <si>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</si>
  <si>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</si>
  <si>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</si>
  <si>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</si>
  <si>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</si>
  <si>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</si>
  <si>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</si>
  <si>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</si>
  <si>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</si>
  <si>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</si>
  <si>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</si>
  <si>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</si>
  <si>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</si>
  <si>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</si>
  <si>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</si>
  <si>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</si>
  <si>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</si>
  <si>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</si>
  <si>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</si>
  <si>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</si>
  <si>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</si>
  <si>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</si>
  <si>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</si>
  <si>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</si>
  <si>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</si>
  <si>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</si>
  <si>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</si>
  <si>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</si>
  <si>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</si>
  <si>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</si>
  <si>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</si>
  <si>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</si>
  <si>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</si>
  <si>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</si>
  <si>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</si>
  <si>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</si>
  <si>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</si>
  <si>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</si>
  <si>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</si>
  <si>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</si>
  <si>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</si>
  <si>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</si>
  <si>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</si>
  <si>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</si>
  <si>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</si>
  <si>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</si>
  <si>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</si>
  <si>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</si>
  <si>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</si>
  <si>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</si>
  <si>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</si>
  <si>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</si>
  <si>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</si>
  <si>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</si>
  <si>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</si>
  <si>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</si>
  <si>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</si>
  <si>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</si>
  <si>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</si>
  <si>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</si>
  <si>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ALAMINOS</t>
  </si>
  <si>
    <t>CITY OF BATAC</t>
  </si>
  <si>
    <t>CITY OF CANDON</t>
  </si>
  <si>
    <t>CITY OF DAGUPAN</t>
  </si>
  <si>
    <t>CITY OF LAOAG</t>
  </si>
  <si>
    <t>CITY OF SAN CARLOS</t>
  </si>
  <si>
    <t>CITY OF SAN FERNANDO</t>
  </si>
  <si>
    <t>CITY OF URDANETA</t>
  </si>
  <si>
    <t>CITY OF VIGAN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</si>
</sst>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67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9" fillId="0" borderId="2" xfId="3" applyNumberFormat="1" applyFont="1" applyBorder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31" fillId="0" borderId="0" xfId="8" applyNumberFormat="1" applyFont="1" applyAlignment="1">
      <alignment horizontal="right" vertical="top"/>
    </xf>
    <xf numFmtId="4" fontId="31" fillId="0" borderId="5" xfId="8" applyNumberFormat="1" applyFont="1" applyBorder="1" applyAlignment="1">
      <alignment horizontal="right" vertical="top"/>
    </xf>
    <xf numFmtId="4" fontId="31" fillId="0" borderId="0" xfId="8" applyNumberFormat="1" applyFont="1" applyAlignment="1">
      <alignment horizontal="justify" vertical="top"/>
    </xf>
    <xf numFmtId="4" fontId="31" fillId="0" borderId="0" xfId="8" applyNumberFormat="1" applyFont="1" applyFill="1" applyAlignment="1">
      <alignment horizontal="right" vertical="top"/>
    </xf>
    <xf numFmtId="4" fontId="31" fillId="0" borderId="0" xfId="8" applyNumberFormat="1" applyFont="1" applyFill="1" applyAlignment="1">
      <alignment horizontal="right"/>
    </xf>
    <xf numFmtId="4" fontId="31" fillId="0" borderId="5" xfId="8" applyNumberFormat="1" applyFont="1" applyFill="1" applyBorder="1" applyAlignment="1">
      <alignment horizontal="right" vertical="top"/>
    </xf>
    <xf numFmtId="4" fontId="30" fillId="0" borderId="8" xfId="7" applyNumberFormat="1" applyFont="1" applyFill="1" applyBorder="1"/>
    <xf numFmtId="4" fontId="30" fillId="0" borderId="8" xfId="0" applyNumberFormat="1" applyFont="1" applyFill="1" applyBorder="1"/>
    <xf numFmtId="4" fontId="30" fillId="0" borderId="8" xfId="7" applyNumberFormat="1" applyFont="1" applyBorder="1"/>
    <xf numFmtId="4" fontId="29" fillId="0" borderId="0" xfId="0" applyNumberFormat="1" applyFont="1" applyBorder="1" applyAlignment="1">
      <alignment horizontal="right" vertical="center" wrapText="1"/>
    </xf>
    <xf numFmtId="4" fontId="28" fillId="0" borderId="0" xfId="0" applyNumberFormat="1" applyFont="1" applyBorder="1" applyAlignment="1">
      <alignment horizontal="right" vertical="center" wrapText="1"/>
    </xf>
    <xf numFmtId="4" fontId="28" fillId="0" borderId="5" xfId="0" applyNumberFormat="1" applyFont="1" applyBorder="1" applyAlignment="1">
      <alignment horizontal="right" vertical="center" wrapText="1"/>
    </xf>
    <xf numFmtId="4" fontId="28" fillId="0" borderId="0" xfId="7" applyNumberFormat="1" applyFont="1" applyBorder="1" applyAlignment="1">
      <alignment horizontal="right" vertical="center" wrapText="1"/>
    </xf>
    <xf numFmtId="4" fontId="28" fillId="0" borderId="0" xfId="7" applyNumberFormat="1" applyFont="1" applyBorder="1" applyAlignment="1">
      <alignment horizontal="justify" vertical="center" wrapText="1"/>
    </xf>
    <xf numFmtId="4" fontId="15" fillId="0" borderId="0" xfId="7" applyNumberFormat="1" applyFont="1" applyFill="1" applyBorder="1"/>
    <xf numFmtId="4" fontId="27" fillId="0" borderId="0" xfId="7" applyNumberFormat="1" applyFont="1" applyFill="1" applyBorder="1"/>
    <xf numFmtId="4" fontId="27" fillId="0" borderId="0" xfId="7" applyNumberFormat="1" applyFont="1" applyFill="1" applyBorder="1" applyAlignment="1">
      <alignment horizontal="right" vertical="top" wrapText="1"/>
    </xf>
    <xf numFmtId="4" fontId="27" fillId="0" borderId="0" xfId="7" applyNumberFormat="1" applyFont="1" applyBorder="1"/>
    <xf numFmtId="4" fontId="26" fillId="0" borderId="0" xfId="7" applyNumberFormat="1" applyFont="1"/>
    <xf numFmtId="4" fontId="25" fillId="0" borderId="7" xfId="7" applyNumberFormat="1" applyFont="1" applyBorder="1"/>
    <xf numFmtId="4" fontId="25" fillId="0" borderId="1" xfId="7" applyNumberFormat="1" applyFont="1" applyBorder="1"/>
    <xf numFmtId="4" fontId="25" fillId="0" borderId="7" xfId="7" applyNumberFormat="1" applyFont="1" applyFill="1" applyBorder="1"/>
    <xf numFmtId="4" fontId="25" fillId="0" borderId="7" xfId="0" applyNumberFormat="1" applyFont="1" applyFill="1" applyBorder="1"/>
    <xf numFmtId="4" fontId="25" fillId="0" borderId="7" xfId="0" applyNumberFormat="1" applyFont="1" applyBorder="1"/>
    <xf numFmtId="4" fontId="24" fillId="0" borderId="7" xfId="7" applyNumberFormat="1" applyFont="1" applyBorder="1" applyAlignment="1">
      <alignment horizontal="right"/>
    </xf>
    <xf numFmtId="4" fontId="11" fillId="0" borderId="0" xfId="7" applyNumberFormat="1" applyFont="1" applyBorder="1"/>
  </cellXfs>
  <cellStyles count="9">
    <cellStyle name="Comma" xfId="1" builtinId="3"/>
    <cellStyle name="Comma 10" xfId="7" xr:uid="{6F4DB58E-F296-4A55-819D-3DA2161A5E04}"/>
    <cellStyle name="Comma 2" xfId="5" xr:uid="{B28DB8E2-C0C1-434F-838C-292E19F8AB8A}"/>
    <cellStyle name="Comma 4" xfId="8" xr:uid="{0C2CE7F3-551D-4919-A2AF-69870D4FED41}"/>
    <cellStyle name="Comma 5" xfId="3" xr:uid="{4C513974-00A1-4611-8D0E-548231E7654A}"/>
    <cellStyle name="Comma 8 2 3 2" xfId="4" xr:uid="{7C0CC539-699C-4EFC-BE5C-9AEA2C38B149}"/>
    <cellStyle name="Normal" xfId="0" builtinId="0"/>
    <cellStyle name="Normal 6" xfId="6" xr:uid="{2B81C061-B8D6-45AE-AA97-F25DEACF1CAA}"/>
    <cellStyle name="Normal 7" xfId="2" xr:uid="{2F6C1996-B426-4031-899B-1CB53058CC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356F-AE14-4450-B472-F4A79CC938EF}">
  <dimension ref="A1:I112"/>
  <sheetViews>
    <sheetView tabSelected="1" workbookViewId="0">
      <selection activeCell="E18" sqref="E18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24875313.199999999</v>
      </c>
    </row>
    <row r="12" spans="1:9" ht="15.75" x14ac:dyDescent="0.25">
      <c r="A12" s="19"/>
      <c r="B12" s="19"/>
      <c r="C12" s="19"/>
      <c r="D12" s="19" t="s">
        <v>55</v>
      </c>
      <c r="E12" s="3">
        <v>29239442.68</v>
      </c>
    </row>
    <row r="13" spans="1:9" ht="15.75" x14ac:dyDescent="0.25">
      <c r="A13" s="19"/>
      <c r="B13" s="19"/>
      <c r="C13" s="19"/>
      <c r="D13" s="19" t="s">
        <v>54</v>
      </c>
      <c r="E13" s="3">
        <v>5526711.1799999997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59641467.059999995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4883028.72</v>
      </c>
    </row>
    <row r="17" spans="1:5" ht="15.75" x14ac:dyDescent="0.25">
      <c r="A17" s="19"/>
      <c r="B17" s="19"/>
      <c r="C17" s="19"/>
      <c r="D17" s="19" t="s">
        <v>50</v>
      </c>
      <c r="E17" s="3">
        <v>68079887.549999997</v>
      </c>
    </row>
    <row r="18" spans="1:5" ht="15.75" x14ac:dyDescent="0.25">
      <c r="A18" s="19"/>
      <c r="B18" s="19"/>
      <c r="C18" s="25"/>
      <c r="D18" s="19" t="s">
        <v>49</v>
      </c>
      <c r="E18" s="26">
        <v>735381.17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73698297.439999998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430071240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563411004.5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116171151.12</v>
      </c>
    </row>
    <row r="43" spans="1:5" ht="15.75" x14ac:dyDescent="0.25">
      <c r="A43" s="19"/>
      <c r="B43" s="19"/>
      <c r="C43" s="19"/>
      <c r="D43" s="19" t="s">
        <v>25</v>
      </c>
      <c r="E43" s="3">
        <v>93167470.030000001</v>
      </c>
    </row>
    <row r="44" spans="1:5" ht="15.75" x14ac:dyDescent="0.25">
      <c r="A44" s="19"/>
      <c r="B44" s="19"/>
      <c r="C44" s="19"/>
      <c r="D44" s="19" t="s">
        <v>2</v>
      </c>
      <c r="E44" s="3">
        <v>6124933.5800000001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3309287.14</v>
      </c>
    </row>
    <row r="47" spans="1:5" ht="15.75" x14ac:dyDescent="0.25">
      <c r="A47" s="19"/>
      <c r="B47" s="19"/>
      <c r="C47" s="19"/>
      <c r="D47" s="19" t="s">
        <v>25</v>
      </c>
      <c r="E47" s="3">
        <v>20048876.899999999</v>
      </c>
    </row>
    <row r="48" spans="1:5" ht="15.75" x14ac:dyDescent="0.25">
      <c r="A48" s="19"/>
      <c r="B48" s="19"/>
      <c r="C48" s="19"/>
      <c r="D48" s="19" t="s">
        <v>2</v>
      </c>
      <c r="E48" s="3">
        <v>4588383.6100000003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18066868.780000001</v>
      </c>
    </row>
    <row r="51" spans="1:5" ht="15.75" x14ac:dyDescent="0.25">
      <c r="A51" s="19"/>
      <c r="B51" s="19"/>
      <c r="C51" s="19"/>
      <c r="D51" s="19" t="s">
        <v>25</v>
      </c>
      <c r="E51" s="3">
        <v>8003161.0099999998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2087615.99</v>
      </c>
    </row>
    <row r="59" spans="1:5" ht="15.75" x14ac:dyDescent="0.25">
      <c r="A59" s="19"/>
      <c r="B59" s="19"/>
      <c r="C59" s="19"/>
      <c r="D59" s="19" t="s">
        <v>25</v>
      </c>
      <c r="E59" s="33">
        <v>3857767.32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8824894.0999999996</v>
      </c>
    </row>
    <row r="63" spans="1:5" ht="15.75" x14ac:dyDescent="0.25">
      <c r="A63" s="19"/>
      <c r="B63" s="23"/>
      <c r="C63" s="19"/>
      <c r="D63" s="19" t="s">
        <v>25</v>
      </c>
      <c r="E63" s="3">
        <v>10834399.77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39542637.369999997</v>
      </c>
    </row>
    <row r="67" spans="1:5" ht="15.75" x14ac:dyDescent="0.25">
      <c r="A67" s="19"/>
      <c r="B67" s="19"/>
      <c r="C67" s="19"/>
      <c r="D67" s="19" t="s">
        <v>25</v>
      </c>
      <c r="E67" s="3">
        <v>32707988.219999999</v>
      </c>
    </row>
    <row r="68" spans="1:5" ht="15.75" x14ac:dyDescent="0.25">
      <c r="A68" s="19"/>
      <c r="B68" s="19"/>
      <c r="C68" s="19"/>
      <c r="D68" s="19" t="s">
        <v>2</v>
      </c>
      <c r="E68" s="3">
        <v>13491583.380000001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12369178.17</v>
      </c>
    </row>
    <row r="79" spans="1:5" ht="15.75" x14ac:dyDescent="0.25">
      <c r="A79" s="19"/>
      <c r="B79" s="19"/>
      <c r="C79" s="19"/>
      <c r="D79" s="19" t="s">
        <v>13</v>
      </c>
      <c r="E79" s="26">
        <v>3320185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20374645.879999999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17838940.84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268876.75</v>
      </c>
    </row>
    <row r="88" spans="1:9" ht="15.75" x14ac:dyDescent="0.25">
      <c r="A88" s="19"/>
      <c r="B88" s="19"/>
      <c r="C88" s="19"/>
      <c r="D88" s="19" t="s">
        <v>13</v>
      </c>
      <c r="E88" s="3">
        <v>459695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336170.91</v>
      </c>
    </row>
    <row r="91" spans="1:9" ht="15.75" x14ac:dyDescent="0.25">
      <c r="A91" s="19"/>
      <c r="B91" s="19"/>
      <c r="C91" s="19"/>
      <c r="D91" s="19" t="s">
        <v>14</v>
      </c>
      <c r="E91" s="3">
        <v>32521084.07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468315794.94000006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2297060.81</v>
      </c>
      <c r="F96" s="37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H97" s="37"/>
      <c r="I97" s="24"/>
    </row>
    <row r="98" spans="1:9" ht="15.75" x14ac:dyDescent="0.25">
      <c r="B98" s="19"/>
      <c r="C98" s="19"/>
      <c r="D98" s="19" t="s">
        <v>2</v>
      </c>
      <c r="E98" s="26">
        <v>57689.83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1595181.25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4316634.45</v>
      </c>
      <c r="F106" s="38"/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39713932.890000001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2245000</v>
      </c>
      <c r="F110" s="38"/>
    </row>
    <row r="111" spans="1:9" ht="15.75" x14ac:dyDescent="0.25">
      <c r="A111" s="23" t="s">
        <v>1</v>
      </c>
      <c r="E111" s="2">
        <f>SUM(E96,E98,E100,E102,E104,E106,E108,E110)</f>
        <v>50225499.230000004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518541294.17000008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16D1-36E7-4B5C-B28B-D96DB271ADF3}">
  <dimension ref="A1:I112"/>
  <sheetViews>
    <sheetView topLeftCell="A61" workbookViewId="0">
      <selection activeCell="E18" sqref="E18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6">
        <v>21892407.899999999</v>
      </c>
    </row>
    <row r="12" spans="1:9" ht="15.75" x14ac:dyDescent="0.25">
      <c r="A12" s="19"/>
      <c r="B12" s="19"/>
      <c r="C12" s="19"/>
      <c r="D12" s="19" t="s">
        <v>55</v>
      </c>
      <c r="E12" s="66">
        <v>30923078.129999999</v>
      </c>
    </row>
    <row r="13" spans="1:9" ht="15.75" x14ac:dyDescent="0.25">
      <c r="A13" s="19"/>
      <c r="B13" s="19"/>
      <c r="C13" s="19"/>
      <c r="D13" s="19" t="s">
        <v>54</v>
      </c>
      <c r="E13" s="66">
        <v>1553288.37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54368774.399999999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6">
        <v>5266992</v>
      </c>
    </row>
    <row r="17" spans="1:5" ht="15.75" x14ac:dyDescent="0.25">
      <c r="A17" s="19"/>
      <c r="B17" s="19"/>
      <c r="C17" s="19"/>
      <c r="D17" s="19" t="s">
        <v>50</v>
      </c>
      <c r="E17" s="66">
        <v>0</v>
      </c>
    </row>
    <row r="18" spans="1:5" ht="15.75" x14ac:dyDescent="0.25">
      <c r="A18" s="19"/>
      <c r="B18" s="19"/>
      <c r="C18" s="25"/>
      <c r="D18" s="19" t="s">
        <v>49</v>
      </c>
      <c r="E18" s="66">
        <v>53128774.340000004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58395766.340000004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66">
        <v>381537912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66">
        <v>39600000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66">
        <v>3950000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537852452.74000001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66">
        <v>60548754.369999997</v>
      </c>
    </row>
    <row r="43" spans="1:5" ht="15.75" x14ac:dyDescent="0.25">
      <c r="A43" s="19"/>
      <c r="B43" s="19"/>
      <c r="C43" s="19"/>
      <c r="D43" s="19" t="s">
        <v>25</v>
      </c>
      <c r="E43" s="66">
        <v>30486038.73</v>
      </c>
    </row>
    <row r="44" spans="1:5" ht="15.75" x14ac:dyDescent="0.25">
      <c r="A44" s="19"/>
      <c r="B44" s="19"/>
      <c r="C44" s="19"/>
      <c r="D44" s="19" t="s">
        <v>2</v>
      </c>
      <c r="E44" s="66">
        <v>2322453.5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66">
        <v>333156.88</v>
      </c>
    </row>
    <row r="47" spans="1:5" ht="15.75" x14ac:dyDescent="0.25">
      <c r="A47" s="19"/>
      <c r="B47" s="19"/>
      <c r="C47" s="19"/>
      <c r="D47" s="19" t="s">
        <v>25</v>
      </c>
      <c r="E47" s="66">
        <v>4349841.09</v>
      </c>
    </row>
    <row r="48" spans="1:5" ht="15.75" x14ac:dyDescent="0.25">
      <c r="A48" s="19"/>
      <c r="B48" s="19"/>
      <c r="C48" s="19"/>
      <c r="D48" s="19" t="s">
        <v>2</v>
      </c>
      <c r="E48" s="66">
        <v>1700000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66">
        <v>11532883.220000001</v>
      </c>
    </row>
    <row r="51" spans="1:5" ht="15.75" x14ac:dyDescent="0.25">
      <c r="A51" s="19"/>
      <c r="B51" s="19"/>
      <c r="C51" s="19"/>
      <c r="D51" s="19" t="s">
        <v>25</v>
      </c>
      <c r="E51" s="66">
        <v>4762549.8099999996</v>
      </c>
    </row>
    <row r="52" spans="1:5" ht="15.75" x14ac:dyDescent="0.25">
      <c r="A52" s="19"/>
      <c r="B52" s="19"/>
      <c r="C52" s="19"/>
      <c r="D52" s="19" t="s">
        <v>2</v>
      </c>
      <c r="E52" s="66">
        <v>1295000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6">
        <v>2330421.1800000002</v>
      </c>
    </row>
    <row r="63" spans="1:5" ht="15.75" x14ac:dyDescent="0.25">
      <c r="A63" s="19"/>
      <c r="B63" s="23"/>
      <c r="C63" s="19"/>
      <c r="D63" s="19" t="s">
        <v>25</v>
      </c>
      <c r="E63" s="66">
        <v>19752145.59</v>
      </c>
    </row>
    <row r="64" spans="1:5" ht="15.75" x14ac:dyDescent="0.25">
      <c r="A64" s="19"/>
      <c r="B64" s="19"/>
      <c r="C64" s="19"/>
      <c r="D64" s="19" t="s">
        <v>2</v>
      </c>
      <c r="E64" s="66">
        <v>8504650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66">
        <v>28432283.289999999</v>
      </c>
    </row>
    <row r="67" spans="1:5" ht="15.75" x14ac:dyDescent="0.25">
      <c r="A67" s="19"/>
      <c r="B67" s="19"/>
      <c r="C67" s="19"/>
      <c r="D67" s="19" t="s">
        <v>25</v>
      </c>
      <c r="E67" s="66">
        <v>32295413.890000001</v>
      </c>
    </row>
    <row r="68" spans="1:5" ht="15.75" x14ac:dyDescent="0.25">
      <c r="A68" s="19"/>
      <c r="B68" s="19"/>
      <c r="C68" s="19"/>
      <c r="D68" s="19" t="s">
        <v>2</v>
      </c>
      <c r="E68" s="66">
        <v>8597261.2699999996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66">
        <v>1097298.83</v>
      </c>
    </row>
    <row r="79" spans="1:5" ht="15.75" x14ac:dyDescent="0.25">
      <c r="A79" s="19"/>
      <c r="B79" s="19"/>
      <c r="C79" s="19"/>
      <c r="D79" s="19" t="s">
        <v>13</v>
      </c>
      <c r="E79" s="66">
        <v>4545295.95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66">
        <v>660795.76</v>
      </c>
      <c r="F81" s="36"/>
    </row>
    <row r="82" spans="1:9" ht="15.75" x14ac:dyDescent="0.25">
      <c r="A82" s="19"/>
      <c r="B82" s="19"/>
      <c r="C82" s="19"/>
      <c r="D82" s="35" t="s">
        <v>13</v>
      </c>
      <c r="E82" s="66">
        <v>38097115.369999997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66">
        <v>18505530</v>
      </c>
    </row>
    <row r="85" spans="1:9" ht="15.75" x14ac:dyDescent="0.25">
      <c r="A85" s="19"/>
      <c r="B85" s="19"/>
      <c r="C85" s="19"/>
      <c r="D85" s="19" t="s">
        <v>13</v>
      </c>
      <c r="E85" s="66">
        <v>22541973.149999999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66">
        <v>4477907.33</v>
      </c>
    </row>
    <row r="91" spans="1:9" ht="15.75" x14ac:dyDescent="0.25">
      <c r="A91" s="19"/>
      <c r="B91" s="19"/>
      <c r="C91" s="19"/>
      <c r="D91" s="19" t="s">
        <v>14</v>
      </c>
      <c r="E91" s="66">
        <v>3019824.38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310188593.58999997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66">
        <v>34144722.68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66">
        <v>37000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66">
        <v>15175416.32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66">
        <v>404590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66">
        <v>9567456.1400000006</v>
      </c>
    </row>
    <row r="111" spans="1:9" ht="15.75" x14ac:dyDescent="0.25">
      <c r="A111" s="23" t="s">
        <v>1</v>
      </c>
      <c r="E111" s="2">
        <f>SUM(E96,E98,E100,E102,E104,E106,E108,E110)</f>
        <v>59329185.140000001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369517778.72999996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477E-81C8-452C-B7F6-7DBAC5D11E56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0">
        <v>20683399.859999999</v>
      </c>
    </row>
    <row r="12" spans="1:9" ht="15.75" x14ac:dyDescent="0.25">
      <c r="A12" s="19"/>
      <c r="B12" s="19"/>
      <c r="C12" s="19"/>
      <c r="D12" s="19" t="s">
        <v>55</v>
      </c>
      <c r="E12" s="60">
        <v>32890150.800000001</v>
      </c>
    </row>
    <row r="13" spans="1:9" ht="15.75" x14ac:dyDescent="0.25">
      <c r="A13" s="19"/>
      <c r="B13" s="19"/>
      <c r="C13" s="19"/>
      <c r="D13" s="19" t="s">
        <v>54</v>
      </c>
      <c r="E13" s="60">
        <v>1923303.18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55496853.839999996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0">
        <v>9349910.1799999997</v>
      </c>
    </row>
    <row r="17" spans="1:5" ht="15.75" x14ac:dyDescent="0.25">
      <c r="A17" s="19"/>
      <c r="B17" s="19"/>
      <c r="C17" s="19"/>
      <c r="D17" s="19" t="s">
        <v>50</v>
      </c>
      <c r="E17" s="60">
        <v>51072341.899999999</v>
      </c>
    </row>
    <row r="18" spans="1:5" ht="15.75" x14ac:dyDescent="0.25">
      <c r="A18" s="19"/>
      <c r="B18" s="19"/>
      <c r="C18" s="25"/>
      <c r="D18" s="19" t="s">
        <v>49</v>
      </c>
      <c r="E18" s="61">
        <v>2428393.85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62850645.93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62">
        <v>347606526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62">
        <v>1613897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63">
        <v>73980553.019999996</v>
      </c>
    </row>
    <row r="30" spans="1:5" ht="15.75" x14ac:dyDescent="0.25">
      <c r="A30" s="19"/>
      <c r="B30" s="19"/>
      <c r="C30" s="19"/>
      <c r="D30" s="19" t="s">
        <v>37</v>
      </c>
      <c r="E30" s="63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541548475.78999996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60">
        <v>97495824.540000007</v>
      </c>
    </row>
    <row r="43" spans="1:5" ht="15.75" x14ac:dyDescent="0.25">
      <c r="A43" s="19"/>
      <c r="B43" s="19"/>
      <c r="C43" s="19"/>
      <c r="D43" s="19" t="s">
        <v>25</v>
      </c>
      <c r="E43" s="60">
        <v>101421749.98999999</v>
      </c>
    </row>
    <row r="44" spans="1:5" ht="15.75" x14ac:dyDescent="0.25">
      <c r="A44" s="19"/>
      <c r="B44" s="19"/>
      <c r="C44" s="19"/>
      <c r="D44" s="19" t="s">
        <v>2</v>
      </c>
      <c r="E44" s="61">
        <v>16705615.48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61">
        <v>5766100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60">
        <v>19015700.920000002</v>
      </c>
    </row>
    <row r="51" spans="1:5" ht="15.75" x14ac:dyDescent="0.25">
      <c r="A51" s="19"/>
      <c r="B51" s="19"/>
      <c r="C51" s="19"/>
      <c r="D51" s="19" t="s">
        <v>25</v>
      </c>
      <c r="E51" s="60">
        <v>5979578.7800000003</v>
      </c>
    </row>
    <row r="52" spans="1:5" ht="15.75" x14ac:dyDescent="0.25">
      <c r="A52" s="19"/>
      <c r="B52" s="19"/>
      <c r="C52" s="19"/>
      <c r="D52" s="19" t="s">
        <v>2</v>
      </c>
      <c r="E52" s="61">
        <v>872844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0">
        <v>13000386.17</v>
      </c>
    </row>
    <row r="63" spans="1:5" ht="15.75" x14ac:dyDescent="0.25">
      <c r="A63" s="19"/>
      <c r="B63" s="23"/>
      <c r="C63" s="19"/>
      <c r="D63" s="19" t="s">
        <v>25</v>
      </c>
      <c r="E63" s="60">
        <v>32587271.16</v>
      </c>
    </row>
    <row r="64" spans="1:5" ht="15.75" x14ac:dyDescent="0.25">
      <c r="A64" s="19"/>
      <c r="B64" s="19"/>
      <c r="C64" s="19"/>
      <c r="D64" s="19" t="s">
        <v>2</v>
      </c>
      <c r="E64" s="60">
        <v>19462948.949999999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60">
        <v>29889599.16</v>
      </c>
    </row>
    <row r="67" spans="1:5" ht="15.75" x14ac:dyDescent="0.25">
      <c r="A67" s="19"/>
      <c r="B67" s="19"/>
      <c r="C67" s="19"/>
      <c r="D67" s="19" t="s">
        <v>25</v>
      </c>
      <c r="E67" s="60">
        <v>30176636.98</v>
      </c>
    </row>
    <row r="68" spans="1:5" ht="15.75" x14ac:dyDescent="0.25">
      <c r="A68" s="19"/>
      <c r="B68" s="19"/>
      <c r="C68" s="19"/>
      <c r="D68" s="19" t="s">
        <v>2</v>
      </c>
      <c r="E68" s="61">
        <v>866659.8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60">
        <v>5460849.6699999999</v>
      </c>
    </row>
    <row r="79" spans="1:5" ht="15.75" x14ac:dyDescent="0.25">
      <c r="A79" s="19"/>
      <c r="B79" s="19"/>
      <c r="C79" s="19"/>
      <c r="D79" s="19" t="s">
        <v>13</v>
      </c>
      <c r="E79" s="60">
        <v>227426.4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64">
        <v>43046060.369999997</v>
      </c>
      <c r="F81" s="36"/>
    </row>
    <row r="82" spans="1:9" ht="15.75" x14ac:dyDescent="0.25">
      <c r="A82" s="19"/>
      <c r="B82" s="19"/>
      <c r="C82" s="19"/>
      <c r="D82" s="35" t="s">
        <v>13</v>
      </c>
      <c r="E82" s="64">
        <v>21270231.350000001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443245483.72000009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64">
        <v>122025865.23999999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60">
        <v>1889703.08</v>
      </c>
      <c r="F110" s="38"/>
    </row>
    <row r="111" spans="1:9" ht="15.75" x14ac:dyDescent="0.25">
      <c r="A111" s="23" t="s">
        <v>1</v>
      </c>
      <c r="E111" s="2">
        <f>SUM(E96,E98,E100,E102,E104,E106,E108,E110)</f>
        <v>123915568.31999999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567161052.04000008</v>
      </c>
      <c r="F112" s="65"/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9D9C-4F8D-4202-9431-C5ACA23421A8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9">
        <v>83609483.170000002</v>
      </c>
    </row>
    <row r="12" spans="1:9" ht="15.75" x14ac:dyDescent="0.25">
      <c r="A12" s="19"/>
      <c r="B12" s="19"/>
      <c r="C12" s="19"/>
      <c r="D12" s="19" t="s">
        <v>55</v>
      </c>
      <c r="E12" s="59">
        <v>178407861.46000001</v>
      </c>
    </row>
    <row r="13" spans="1:9" ht="15.75" x14ac:dyDescent="0.25">
      <c r="A13" s="19"/>
      <c r="B13" s="19"/>
      <c r="C13" s="19"/>
      <c r="D13" s="19" t="s">
        <v>54</v>
      </c>
      <c r="E13" s="59">
        <v>14598591.77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276615936.39999998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9">
        <v>50663102.280000001</v>
      </c>
    </row>
    <row r="17" spans="1:5" ht="15.75" x14ac:dyDescent="0.25">
      <c r="A17" s="19"/>
      <c r="B17" s="19"/>
      <c r="C17" s="19"/>
      <c r="D17" s="19" t="s">
        <v>50</v>
      </c>
      <c r="E17" s="59">
        <v>100287480.70999999</v>
      </c>
    </row>
    <row r="18" spans="1:5" ht="15.75" x14ac:dyDescent="0.25">
      <c r="A18" s="19"/>
      <c r="B18" s="19"/>
      <c r="C18" s="25"/>
      <c r="D18" s="19" t="s">
        <v>49</v>
      </c>
      <c r="E18" s="59">
        <v>108051.32999999999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151058634.32000002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9">
        <v>452248030</v>
      </c>
    </row>
    <row r="22" spans="1:5" ht="15.75" x14ac:dyDescent="0.25">
      <c r="A22" s="19"/>
      <c r="B22" s="19"/>
      <c r="C22" s="19" t="s">
        <v>45</v>
      </c>
      <c r="D22" s="19"/>
      <c r="E22" s="59">
        <v>606424.27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59">
        <v>780340.71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881309365.70000005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9">
        <v>133539351</v>
      </c>
    </row>
    <row r="43" spans="1:5" ht="15.75" x14ac:dyDescent="0.25">
      <c r="A43" s="19"/>
      <c r="B43" s="19"/>
      <c r="C43" s="19"/>
      <c r="D43" s="19" t="s">
        <v>25</v>
      </c>
      <c r="E43" s="59">
        <v>87950897.730000004</v>
      </c>
    </row>
    <row r="44" spans="1:5" ht="15.75" x14ac:dyDescent="0.25">
      <c r="A44" s="19"/>
      <c r="B44" s="19"/>
      <c r="C44" s="19"/>
      <c r="D44" s="19" t="s">
        <v>2</v>
      </c>
      <c r="E44" s="59">
        <v>11793748.449999999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59">
        <v>503440.79</v>
      </c>
    </row>
    <row r="47" spans="1:5" ht="15.75" x14ac:dyDescent="0.25">
      <c r="A47" s="19"/>
      <c r="B47" s="19"/>
      <c r="C47" s="19"/>
      <c r="D47" s="19" t="s">
        <v>25</v>
      </c>
      <c r="E47" s="59">
        <v>9782393.790000001</v>
      </c>
    </row>
    <row r="48" spans="1:5" ht="15.75" x14ac:dyDescent="0.25">
      <c r="A48" s="19"/>
      <c r="B48" s="19"/>
      <c r="C48" s="19"/>
      <c r="D48" s="19" t="s">
        <v>2</v>
      </c>
      <c r="E48" s="59">
        <v>17388964.010000002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59">
        <v>25185300.550000001</v>
      </c>
    </row>
    <row r="51" spans="1:5" ht="15.75" x14ac:dyDescent="0.25">
      <c r="A51" s="19"/>
      <c r="B51" s="19"/>
      <c r="C51" s="19"/>
      <c r="D51" s="19" t="s">
        <v>25</v>
      </c>
      <c r="E51" s="59">
        <v>12942269.02</v>
      </c>
    </row>
    <row r="52" spans="1:5" ht="15.75" x14ac:dyDescent="0.25">
      <c r="A52" s="19"/>
      <c r="B52" s="19"/>
      <c r="C52" s="19"/>
      <c r="D52" s="19" t="s">
        <v>2</v>
      </c>
      <c r="E52" s="59">
        <v>1347684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59">
        <v>848039.11</v>
      </c>
    </row>
    <row r="55" spans="1:5" ht="15.75" x14ac:dyDescent="0.25">
      <c r="A55" s="19"/>
      <c r="B55" s="19"/>
      <c r="C55" s="19"/>
      <c r="D55" s="19" t="s">
        <v>25</v>
      </c>
      <c r="E55" s="59">
        <v>724012.08</v>
      </c>
    </row>
    <row r="56" spans="1:5" ht="15.75" x14ac:dyDescent="0.25">
      <c r="A56" s="19"/>
      <c r="B56" s="19"/>
      <c r="C56" s="30"/>
      <c r="D56" s="19" t="s">
        <v>2</v>
      </c>
      <c r="E56" s="59">
        <v>43360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59">
        <v>29577553.460000001</v>
      </c>
    </row>
    <row r="59" spans="1:5" ht="15.75" x14ac:dyDescent="0.25">
      <c r="A59" s="19"/>
      <c r="B59" s="19"/>
      <c r="C59" s="19"/>
      <c r="D59" s="19" t="s">
        <v>25</v>
      </c>
      <c r="E59" s="59">
        <v>8732829.7799999993</v>
      </c>
    </row>
    <row r="60" spans="1:5" ht="15.75" x14ac:dyDescent="0.25">
      <c r="A60" s="19"/>
      <c r="B60" s="19"/>
      <c r="C60" s="19"/>
      <c r="D60" s="19" t="s">
        <v>2</v>
      </c>
      <c r="E60" s="59">
        <v>185356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9">
        <v>11693840.99</v>
      </c>
    </row>
    <row r="63" spans="1:5" ht="15.75" x14ac:dyDescent="0.25">
      <c r="A63" s="19"/>
      <c r="B63" s="23"/>
      <c r="C63" s="19"/>
      <c r="D63" s="19" t="s">
        <v>25</v>
      </c>
      <c r="E63" s="59">
        <v>75601013.010000005</v>
      </c>
    </row>
    <row r="64" spans="1:5" ht="15.75" x14ac:dyDescent="0.25">
      <c r="A64" s="19"/>
      <c r="B64" s="19"/>
      <c r="C64" s="19"/>
      <c r="D64" s="19" t="s">
        <v>2</v>
      </c>
      <c r="E64" s="59">
        <v>17756295.43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59">
        <v>40609034.310000002</v>
      </c>
    </row>
    <row r="67" spans="1:5" ht="15.75" x14ac:dyDescent="0.25">
      <c r="A67" s="19"/>
      <c r="B67" s="19"/>
      <c r="C67" s="19"/>
      <c r="D67" s="19" t="s">
        <v>25</v>
      </c>
      <c r="E67" s="59">
        <v>49279873.590000004</v>
      </c>
    </row>
    <row r="68" spans="1:5" ht="15.75" x14ac:dyDescent="0.25">
      <c r="A68" s="19"/>
      <c r="B68" s="19"/>
      <c r="C68" s="19"/>
      <c r="D68" s="19" t="s">
        <v>2</v>
      </c>
      <c r="E68" s="59">
        <v>33403796.449999999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59">
        <v>258630.9</v>
      </c>
    </row>
    <row r="76" spans="1:5" ht="15.75" x14ac:dyDescent="0.25">
      <c r="A76" s="19"/>
      <c r="B76" s="19"/>
      <c r="C76" s="19"/>
      <c r="D76" s="19" t="s">
        <v>21</v>
      </c>
      <c r="E76" s="59">
        <v>28458183.84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9">
        <v>24026366</v>
      </c>
    </row>
    <row r="79" spans="1:5" ht="15.75" x14ac:dyDescent="0.25">
      <c r="A79" s="19"/>
      <c r="B79" s="19"/>
      <c r="C79" s="19"/>
      <c r="D79" s="19" t="s">
        <v>13</v>
      </c>
      <c r="E79" s="59">
        <v>3963212.63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59">
        <v>59198716.869999997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9">
        <v>823873.36</v>
      </c>
    </row>
    <row r="91" spans="1:9" ht="15.75" x14ac:dyDescent="0.25">
      <c r="A91" s="19"/>
      <c r="B91" s="19"/>
      <c r="C91" s="19"/>
      <c r="D91" s="19" t="s">
        <v>14</v>
      </c>
      <c r="E91" s="59">
        <v>52276911.049999997</v>
      </c>
    </row>
    <row r="92" spans="1:9" ht="15.75" x14ac:dyDescent="0.25">
      <c r="A92" s="19"/>
      <c r="B92" s="19"/>
      <c r="C92" s="19"/>
      <c r="D92" s="19" t="s">
        <v>13</v>
      </c>
      <c r="E92" s="59">
        <v>1179655.25</v>
      </c>
    </row>
    <row r="93" spans="1:9" ht="15.75" x14ac:dyDescent="0.25">
      <c r="A93" s="23" t="s">
        <v>12</v>
      </c>
      <c r="D93" s="19"/>
      <c r="E93" s="8">
        <f>SUM(E41:E92)</f>
        <v>739074603.44999993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9">
        <v>10564122.43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9">
        <v>35195474.399999999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59">
        <v>37762744.299999997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59">
        <v>4472057.97</v>
      </c>
      <c r="F110" s="38"/>
    </row>
    <row r="111" spans="1:9" ht="15.75" x14ac:dyDescent="0.25">
      <c r="A111" s="23" t="s">
        <v>1</v>
      </c>
      <c r="E111" s="2">
        <f>SUM(E96,E98,E100,E102,E104,E106,E108,E110)</f>
        <v>87994399.099999994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827069002.54999995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73F9-8FED-4262-ACD6-897CDC3EEDAD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6">
        <v>31951662.699999999</v>
      </c>
    </row>
    <row r="12" spans="1:9" ht="15.75" x14ac:dyDescent="0.25">
      <c r="A12" s="19"/>
      <c r="B12" s="19"/>
      <c r="C12" s="19"/>
      <c r="D12" s="19" t="s">
        <v>55</v>
      </c>
      <c r="E12" s="56">
        <v>88177414.909999996</v>
      </c>
    </row>
    <row r="13" spans="1:9" ht="15.75" x14ac:dyDescent="0.25">
      <c r="A13" s="19"/>
      <c r="B13" s="19"/>
      <c r="C13" s="19"/>
      <c r="D13" s="19" t="s">
        <v>54</v>
      </c>
      <c r="E13" s="56">
        <v>10305045.09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130434122.7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6">
        <v>22437599.640000001</v>
      </c>
    </row>
    <row r="17" spans="1:5" ht="15.75" x14ac:dyDescent="0.25">
      <c r="A17" s="19"/>
      <c r="B17" s="19"/>
      <c r="C17" s="19"/>
      <c r="D17" s="19" t="s">
        <v>50</v>
      </c>
      <c r="E17" s="56">
        <v>150330909.61000001</v>
      </c>
    </row>
    <row r="18" spans="1:5" ht="15.75" x14ac:dyDescent="0.25">
      <c r="A18" s="19"/>
      <c r="B18" s="19"/>
      <c r="C18" s="25"/>
      <c r="D18" s="19" t="s">
        <v>49</v>
      </c>
      <c r="E18" s="56">
        <v>644361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173412870.25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6">
        <v>416848199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6">
        <v>7722488.5700000003</v>
      </c>
    </row>
    <row r="30" spans="1:5" ht="15.75" x14ac:dyDescent="0.25">
      <c r="A30" s="19"/>
      <c r="B30" s="19"/>
      <c r="C30" s="19"/>
      <c r="D30" s="19" t="s">
        <v>37</v>
      </c>
      <c r="E30" s="56">
        <v>2399826</v>
      </c>
    </row>
    <row r="31" spans="1:5" ht="15.75" x14ac:dyDescent="0.25">
      <c r="A31" s="19"/>
      <c r="B31" s="19"/>
      <c r="C31" s="19" t="s">
        <v>36</v>
      </c>
      <c r="D31" s="19"/>
      <c r="E31" s="56">
        <v>96674363.030000001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827491869.55000007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7">
        <v>106234766.12</v>
      </c>
    </row>
    <row r="43" spans="1:5" ht="15.75" x14ac:dyDescent="0.25">
      <c r="A43" s="19"/>
      <c r="B43" s="19"/>
      <c r="C43" s="19"/>
      <c r="D43" s="19" t="s">
        <v>25</v>
      </c>
      <c r="E43" s="57">
        <v>77771489.329999998</v>
      </c>
    </row>
    <row r="44" spans="1:5" ht="15.75" x14ac:dyDescent="0.25">
      <c r="A44" s="19"/>
      <c r="B44" s="19"/>
      <c r="C44" s="19"/>
      <c r="D44" s="19" t="s">
        <v>2</v>
      </c>
      <c r="E44" s="57">
        <v>6669050.5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57">
        <v>27890167.73</v>
      </c>
    </row>
    <row r="51" spans="1:5" ht="15.75" x14ac:dyDescent="0.25">
      <c r="A51" s="19"/>
      <c r="B51" s="19"/>
      <c r="C51" s="19"/>
      <c r="D51" s="19" t="s">
        <v>25</v>
      </c>
      <c r="E51" s="57">
        <v>9298086.6500000004</v>
      </c>
    </row>
    <row r="52" spans="1:5" ht="15.75" x14ac:dyDescent="0.25">
      <c r="A52" s="19"/>
      <c r="B52" s="19"/>
      <c r="C52" s="19"/>
      <c r="D52" s="19" t="s">
        <v>2</v>
      </c>
      <c r="E52" s="57">
        <v>330200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7">
        <v>16424878.83</v>
      </c>
    </row>
    <row r="63" spans="1:5" ht="15.75" x14ac:dyDescent="0.25">
      <c r="A63" s="19"/>
      <c r="B63" s="23"/>
      <c r="C63" s="19"/>
      <c r="D63" s="19" t="s">
        <v>25</v>
      </c>
      <c r="E63" s="57">
        <v>5830016.9000000004</v>
      </c>
    </row>
    <row r="64" spans="1:5" ht="15.75" x14ac:dyDescent="0.25">
      <c r="A64" s="19"/>
      <c r="B64" s="19"/>
      <c r="C64" s="19"/>
      <c r="D64" s="19" t="s">
        <v>2</v>
      </c>
      <c r="E64" s="57">
        <v>190060</v>
      </c>
    </row>
    <row r="65" spans="1:6" ht="15.75" x14ac:dyDescent="0.25">
      <c r="A65" s="19"/>
      <c r="B65" s="23" t="s">
        <v>4</v>
      </c>
      <c r="C65" s="19"/>
      <c r="D65" s="19"/>
      <c r="E65" s="5"/>
    </row>
    <row r="66" spans="1:6" ht="15.75" x14ac:dyDescent="0.25">
      <c r="A66" s="19"/>
      <c r="B66" s="19"/>
      <c r="C66" s="19"/>
      <c r="D66" s="19" t="s">
        <v>26</v>
      </c>
      <c r="E66" s="57">
        <v>118445540.70999999</v>
      </c>
    </row>
    <row r="67" spans="1:6" ht="15.75" x14ac:dyDescent="0.25">
      <c r="A67" s="19"/>
      <c r="B67" s="19"/>
      <c r="C67" s="19"/>
      <c r="D67" s="19" t="s">
        <v>25</v>
      </c>
      <c r="E67" s="57">
        <v>150433056.46000001</v>
      </c>
    </row>
    <row r="68" spans="1:6" ht="15.75" x14ac:dyDescent="0.25">
      <c r="A68" s="19"/>
      <c r="B68" s="19"/>
      <c r="C68" s="19"/>
      <c r="D68" s="19" t="s">
        <v>2</v>
      </c>
      <c r="E68" s="57">
        <v>27102695</v>
      </c>
    </row>
    <row r="69" spans="1:6" ht="15.75" x14ac:dyDescent="0.25">
      <c r="A69" s="19"/>
      <c r="B69" s="23" t="s">
        <v>27</v>
      </c>
      <c r="C69" s="19"/>
      <c r="D69" s="19"/>
      <c r="E69" s="4"/>
    </row>
    <row r="70" spans="1:6" ht="15.75" x14ac:dyDescent="0.25">
      <c r="A70" s="19"/>
      <c r="B70" s="19"/>
      <c r="C70" s="19"/>
      <c r="D70" s="19" t="s">
        <v>26</v>
      </c>
      <c r="E70" s="6">
        <v>0</v>
      </c>
    </row>
    <row r="71" spans="1:6" ht="15.75" x14ac:dyDescent="0.25">
      <c r="A71" s="19"/>
      <c r="B71" s="19"/>
      <c r="C71" s="19"/>
      <c r="D71" s="19" t="s">
        <v>25</v>
      </c>
      <c r="E71" s="6">
        <v>0</v>
      </c>
    </row>
    <row r="72" spans="1:6" ht="15.75" x14ac:dyDescent="0.25">
      <c r="A72" s="19"/>
      <c r="B72" s="19"/>
      <c r="C72" s="19"/>
      <c r="D72" s="19" t="s">
        <v>2</v>
      </c>
      <c r="E72" s="10">
        <v>0</v>
      </c>
    </row>
    <row r="73" spans="1:6" ht="15.75" x14ac:dyDescent="0.25">
      <c r="A73" s="19"/>
      <c r="B73" s="23" t="s">
        <v>24</v>
      </c>
      <c r="C73" s="19"/>
      <c r="D73" s="19"/>
      <c r="E73" s="4"/>
    </row>
    <row r="74" spans="1:6" ht="15.75" x14ac:dyDescent="0.25">
      <c r="A74" s="19"/>
      <c r="B74" s="19"/>
      <c r="C74" s="19" t="s">
        <v>23</v>
      </c>
      <c r="D74" s="19"/>
      <c r="E74" s="6"/>
    </row>
    <row r="75" spans="1:6" ht="15.75" x14ac:dyDescent="0.25">
      <c r="A75" s="19"/>
      <c r="B75" s="19"/>
      <c r="C75" s="19"/>
      <c r="D75" s="19" t="s">
        <v>22</v>
      </c>
      <c r="E75" s="26">
        <v>0</v>
      </c>
    </row>
    <row r="76" spans="1:6" ht="15.75" x14ac:dyDescent="0.25">
      <c r="A76" s="19"/>
      <c r="B76" s="19"/>
      <c r="C76" s="19"/>
      <c r="D76" s="19" t="s">
        <v>21</v>
      </c>
      <c r="E76" s="34">
        <v>0</v>
      </c>
    </row>
    <row r="77" spans="1:6" ht="15.75" x14ac:dyDescent="0.25">
      <c r="A77" s="19"/>
      <c r="B77" s="19"/>
      <c r="C77" s="35" t="s">
        <v>20</v>
      </c>
      <c r="D77" s="19"/>
      <c r="E77" s="6"/>
    </row>
    <row r="78" spans="1:6" ht="15.75" x14ac:dyDescent="0.25">
      <c r="A78" s="19"/>
      <c r="B78" s="19"/>
      <c r="C78" s="19"/>
      <c r="D78" s="19" t="s">
        <v>14</v>
      </c>
      <c r="E78" s="58">
        <v>12400354.949999999</v>
      </c>
    </row>
    <row r="79" spans="1:6" ht="15.75" x14ac:dyDescent="0.25">
      <c r="A79" s="19"/>
      <c r="B79" s="19"/>
      <c r="C79" s="19"/>
      <c r="D79" s="19" t="s">
        <v>13</v>
      </c>
      <c r="E79" s="58">
        <v>6538800</v>
      </c>
    </row>
    <row r="80" spans="1:6" ht="15.75" x14ac:dyDescent="0.25">
      <c r="A80" s="19"/>
      <c r="B80" s="19"/>
      <c r="C80" s="19" t="s">
        <v>19</v>
      </c>
      <c r="D80" s="19"/>
      <c r="E80" s="7"/>
      <c r="F80" s="58"/>
    </row>
    <row r="81" spans="1:9" ht="15.75" x14ac:dyDescent="0.25">
      <c r="A81" s="19"/>
      <c r="B81" s="19"/>
      <c r="C81" s="19"/>
      <c r="D81" s="35" t="s">
        <v>14</v>
      </c>
      <c r="E81" s="58">
        <v>74234103.870000005</v>
      </c>
      <c r="F81" s="58"/>
    </row>
    <row r="82" spans="1:9" ht="15.75" x14ac:dyDescent="0.25">
      <c r="A82" s="19"/>
      <c r="B82" s="19"/>
      <c r="C82" s="19"/>
      <c r="D82" s="35" t="s">
        <v>13</v>
      </c>
      <c r="E82" s="58">
        <v>5436747.5999999996</v>
      </c>
      <c r="F82" s="58"/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8">
        <v>1242256.3799999999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8">
        <v>11539255.98</v>
      </c>
    </row>
    <row r="91" spans="1:9" ht="15.75" x14ac:dyDescent="0.25">
      <c r="A91" s="19"/>
      <c r="B91" s="19"/>
      <c r="C91" s="19"/>
      <c r="D91" s="19" t="s">
        <v>14</v>
      </c>
      <c r="E91" s="58">
        <v>36023650.829999998</v>
      </c>
    </row>
    <row r="92" spans="1:9" ht="15.75" x14ac:dyDescent="0.25">
      <c r="A92" s="19"/>
      <c r="B92" s="19"/>
      <c r="C92" s="19"/>
      <c r="D92" s="19" t="s">
        <v>13</v>
      </c>
      <c r="E92" s="58">
        <v>1913457</v>
      </c>
    </row>
    <row r="93" spans="1:9" ht="15.75" x14ac:dyDescent="0.25">
      <c r="A93" s="23" t="s">
        <v>12</v>
      </c>
      <c r="D93" s="19"/>
      <c r="E93" s="8">
        <f>SUM(E41:E92)</f>
        <v>695948634.84000015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8">
        <v>4697987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58">
        <v>80000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8">
        <v>661500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58">
        <v>21287282.5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26726769.5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722675404.34000015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982D-BD16-42F9-B5D1-6F76D8B9A93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5">
        <v>11199675.220000001</v>
      </c>
    </row>
    <row r="12" spans="1:9" ht="15.75" x14ac:dyDescent="0.25">
      <c r="A12" s="19"/>
      <c r="B12" s="19"/>
      <c r="C12" s="19"/>
      <c r="D12" s="19" t="s">
        <v>55</v>
      </c>
      <c r="E12" s="55">
        <v>35622500.590000004</v>
      </c>
    </row>
    <row r="13" spans="1:9" ht="15.75" x14ac:dyDescent="0.25">
      <c r="A13" s="19"/>
      <c r="B13" s="19"/>
      <c r="C13" s="19"/>
      <c r="D13" s="19" t="s">
        <v>54</v>
      </c>
      <c r="E13" s="55">
        <v>6963430.3399999999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53785606.150000006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5">
        <v>20747845.350000001</v>
      </c>
    </row>
    <row r="17" spans="1:5" ht="15.75" x14ac:dyDescent="0.25">
      <c r="A17" s="19"/>
      <c r="B17" s="19"/>
      <c r="C17" s="19"/>
      <c r="D17" s="19" t="s">
        <v>50</v>
      </c>
      <c r="E17" s="55">
        <v>40515451.759999998</v>
      </c>
    </row>
    <row r="18" spans="1:5" ht="15.75" x14ac:dyDescent="0.25">
      <c r="A18" s="19"/>
      <c r="B18" s="19"/>
      <c r="C18" s="25"/>
      <c r="D18" s="19" t="s">
        <v>49</v>
      </c>
      <c r="E18" s="55">
        <v>6480.35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61269777.460000001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5">
        <v>569830157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55">
        <v>549673.21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5">
        <v>4198323.3600000003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55">
        <v>11651.19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55">
        <v>65183376.079999998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754828564.45000017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5">
        <v>142426690.49000001</v>
      </c>
    </row>
    <row r="43" spans="1:5" ht="15.75" x14ac:dyDescent="0.25">
      <c r="A43" s="19"/>
      <c r="B43" s="19"/>
      <c r="C43" s="19"/>
      <c r="D43" s="19" t="s">
        <v>25</v>
      </c>
      <c r="E43" s="55">
        <v>56022593.390000001</v>
      </c>
    </row>
    <row r="44" spans="1:5" ht="15.75" x14ac:dyDescent="0.25">
      <c r="A44" s="19"/>
      <c r="B44" s="19"/>
      <c r="C44" s="19"/>
      <c r="D44" s="19" t="s">
        <v>2</v>
      </c>
      <c r="E44" s="55">
        <v>6875083.1999999993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55">
        <v>4407712.5</v>
      </c>
    </row>
    <row r="47" spans="1:5" ht="15.75" x14ac:dyDescent="0.25">
      <c r="A47" s="19"/>
      <c r="B47" s="19"/>
      <c r="C47" s="19"/>
      <c r="D47" s="19" t="s">
        <v>25</v>
      </c>
      <c r="E47" s="55">
        <v>846405.41</v>
      </c>
    </row>
    <row r="48" spans="1:5" ht="15.75" x14ac:dyDescent="0.25">
      <c r="A48" s="19"/>
      <c r="B48" s="19"/>
      <c r="C48" s="19"/>
      <c r="D48" s="19" t="s">
        <v>2</v>
      </c>
      <c r="E48" s="55">
        <v>174191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55">
        <v>48538994.590000004</v>
      </c>
    </row>
    <row r="51" spans="1:5" ht="15.75" x14ac:dyDescent="0.25">
      <c r="A51" s="19"/>
      <c r="B51" s="19"/>
      <c r="C51" s="19"/>
      <c r="D51" s="19" t="s">
        <v>25</v>
      </c>
      <c r="E51" s="55">
        <v>4817938.66</v>
      </c>
    </row>
    <row r="52" spans="1:5" ht="15.75" x14ac:dyDescent="0.25">
      <c r="A52" s="19"/>
      <c r="B52" s="19"/>
      <c r="C52" s="19"/>
      <c r="D52" s="19" t="s">
        <v>2</v>
      </c>
      <c r="E52" s="55">
        <v>155955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55">
        <v>4710934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5">
        <v>5528997.7400000002</v>
      </c>
    </row>
    <row r="63" spans="1:5" ht="15.75" x14ac:dyDescent="0.25">
      <c r="A63" s="19"/>
      <c r="B63" s="23"/>
      <c r="C63" s="19"/>
      <c r="D63" s="19" t="s">
        <v>25</v>
      </c>
      <c r="E63" s="55">
        <v>2963929.64</v>
      </c>
    </row>
    <row r="64" spans="1:5" ht="15.75" x14ac:dyDescent="0.25">
      <c r="A64" s="19"/>
      <c r="B64" s="19"/>
      <c r="C64" s="19"/>
      <c r="D64" s="19" t="s">
        <v>2</v>
      </c>
      <c r="E64" s="55">
        <v>254650.6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55">
        <v>52480421.960000001</v>
      </c>
    </row>
    <row r="67" spans="1:5" ht="15.75" x14ac:dyDescent="0.25">
      <c r="A67" s="19"/>
      <c r="B67" s="19"/>
      <c r="C67" s="19"/>
      <c r="D67" s="19" t="s">
        <v>25</v>
      </c>
      <c r="E67" s="55">
        <v>16893406.550000001</v>
      </c>
    </row>
    <row r="68" spans="1:5" ht="15.75" x14ac:dyDescent="0.25">
      <c r="A68" s="19"/>
      <c r="B68" s="19"/>
      <c r="C68" s="19"/>
      <c r="D68" s="19" t="s">
        <v>2</v>
      </c>
      <c r="E68" s="55">
        <v>3412329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55">
        <v>5933831.3099999996</v>
      </c>
    </row>
    <row r="76" spans="1:5" ht="15.75" x14ac:dyDescent="0.25">
      <c r="A76" s="19"/>
      <c r="B76" s="19"/>
      <c r="C76" s="19"/>
      <c r="D76" s="19" t="s">
        <v>21</v>
      </c>
      <c r="E76" s="55">
        <v>32142936.809999999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5">
        <v>4632027</v>
      </c>
    </row>
    <row r="79" spans="1:5" ht="15.75" x14ac:dyDescent="0.25">
      <c r="A79" s="19"/>
      <c r="B79" s="19"/>
      <c r="C79" s="19"/>
      <c r="D79" s="19" t="s">
        <v>13</v>
      </c>
      <c r="E79" s="55">
        <v>182000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55">
        <v>52097568</v>
      </c>
      <c r="F81" s="36"/>
    </row>
    <row r="82" spans="1:9" ht="15.75" x14ac:dyDescent="0.25">
      <c r="A82" s="19"/>
      <c r="B82" s="19"/>
      <c r="C82" s="19"/>
      <c r="D82" s="35" t="s">
        <v>13</v>
      </c>
      <c r="E82" s="55">
        <v>26528736.760000002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5">
        <v>2999000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5">
        <v>23657803.649999999</v>
      </c>
    </row>
    <row r="91" spans="1:9" ht="15.75" x14ac:dyDescent="0.25">
      <c r="A91" s="19"/>
      <c r="B91" s="19"/>
      <c r="C91" s="19"/>
      <c r="D91" s="19" t="s">
        <v>14</v>
      </c>
      <c r="E91" s="55">
        <v>30345044.109999999</v>
      </c>
    </row>
    <row r="92" spans="1:9" ht="15.75" x14ac:dyDescent="0.25">
      <c r="A92" s="19"/>
      <c r="B92" s="19"/>
      <c r="C92" s="19"/>
      <c r="D92" s="19" t="s">
        <v>13</v>
      </c>
      <c r="E92" s="55">
        <v>6835849.5999999996</v>
      </c>
    </row>
    <row r="93" spans="1:9" ht="15.75" x14ac:dyDescent="0.25">
      <c r="A93" s="23" t="s">
        <v>12</v>
      </c>
      <c r="D93" s="19"/>
      <c r="E93" s="8">
        <f>SUM(E41:E92)</f>
        <v>535865030.97000003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535865030.97000003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44F2-5129-40AF-AABE-286AFB9351F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70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0">
        <v>66895561.729999997</v>
      </c>
    </row>
    <row r="12" spans="1:9" ht="15.75" x14ac:dyDescent="0.25">
      <c r="A12" s="19"/>
      <c r="B12" s="19"/>
      <c r="C12" s="19"/>
      <c r="D12" s="19" t="s">
        <v>55</v>
      </c>
      <c r="E12" s="51">
        <v>107847350.43000001</v>
      </c>
    </row>
    <row r="13" spans="1:9" ht="15.75" x14ac:dyDescent="0.25">
      <c r="A13" s="19"/>
      <c r="B13" s="19"/>
      <c r="C13" s="19"/>
      <c r="D13" s="19" t="s">
        <v>54</v>
      </c>
      <c r="E13" s="52">
        <v>7960561.0300000003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182703473.19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3">
        <v>34066257.990000002</v>
      </c>
    </row>
    <row r="17" spans="1:5" ht="15.75" x14ac:dyDescent="0.25">
      <c r="A17" s="19"/>
      <c r="B17" s="19"/>
      <c r="C17" s="19"/>
      <c r="D17" s="19" t="s">
        <v>50</v>
      </c>
      <c r="E17" s="54">
        <v>47927759.539999999</v>
      </c>
    </row>
    <row r="18" spans="1:5" ht="15.75" x14ac:dyDescent="0.25">
      <c r="A18" s="19"/>
      <c r="B18" s="19"/>
      <c r="C18" s="25"/>
      <c r="D18" s="19" t="s">
        <v>49</v>
      </c>
      <c r="E18" s="53">
        <v>937392.95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82931410.480000004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51">
        <v>430971087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51">
        <v>8890629.5500000007</v>
      </c>
    </row>
    <row r="27" spans="1:5" ht="15.75" x14ac:dyDescent="0.25">
      <c r="A27" s="19"/>
      <c r="B27" s="19"/>
      <c r="C27" s="19"/>
      <c r="D27" s="19" t="s">
        <v>40</v>
      </c>
      <c r="E27" s="51">
        <v>23958.71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51">
        <v>6027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705526585.93000007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51">
        <v>128596486.09999999</v>
      </c>
    </row>
    <row r="43" spans="1:5" ht="15.75" x14ac:dyDescent="0.25">
      <c r="A43" s="19"/>
      <c r="B43" s="19"/>
      <c r="C43" s="19"/>
      <c r="D43" s="19" t="s">
        <v>25</v>
      </c>
      <c r="E43" s="50">
        <v>135750264.34999999</v>
      </c>
    </row>
    <row r="44" spans="1:5" ht="15.75" x14ac:dyDescent="0.25">
      <c r="A44" s="19"/>
      <c r="B44" s="19"/>
      <c r="C44" s="19"/>
      <c r="D44" s="19" t="s">
        <v>2</v>
      </c>
      <c r="E44" s="51">
        <v>8420512.1300000008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51">
        <v>6021147.3300000001</v>
      </c>
    </row>
    <row r="47" spans="1:5" ht="15.75" x14ac:dyDescent="0.25">
      <c r="A47" s="19"/>
      <c r="B47" s="19"/>
      <c r="C47" s="19"/>
      <c r="D47" s="19" t="s">
        <v>25</v>
      </c>
      <c r="E47" s="51">
        <v>7173560.0499999998</v>
      </c>
    </row>
    <row r="48" spans="1:5" ht="15.75" x14ac:dyDescent="0.25">
      <c r="A48" s="19"/>
      <c r="B48" s="19"/>
      <c r="C48" s="19"/>
      <c r="D48" s="19" t="s">
        <v>2</v>
      </c>
      <c r="E48" s="51">
        <v>19065377.989999998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51">
        <v>32289399.449999999</v>
      </c>
    </row>
    <row r="51" spans="1:5" ht="15.75" x14ac:dyDescent="0.25">
      <c r="A51" s="19"/>
      <c r="B51" s="19"/>
      <c r="C51" s="19"/>
      <c r="D51" s="19" t="s">
        <v>25</v>
      </c>
      <c r="E51" s="51">
        <v>6848718.8200000003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51">
        <v>12841463.510000002</v>
      </c>
    </row>
    <row r="59" spans="1:5" ht="15.75" x14ac:dyDescent="0.25">
      <c r="A59" s="19"/>
      <c r="B59" s="19"/>
      <c r="C59" s="19"/>
      <c r="D59" s="19" t="s">
        <v>25</v>
      </c>
      <c r="E59" s="51">
        <v>7686500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1">
        <v>4132311.61</v>
      </c>
    </row>
    <row r="63" spans="1:5" ht="15.75" x14ac:dyDescent="0.25">
      <c r="A63" s="19"/>
      <c r="B63" s="23"/>
      <c r="C63" s="19"/>
      <c r="D63" s="19" t="s">
        <v>25</v>
      </c>
      <c r="E63" s="51">
        <v>26292120.510000002</v>
      </c>
    </row>
    <row r="64" spans="1:5" ht="15.75" x14ac:dyDescent="0.25">
      <c r="A64" s="19"/>
      <c r="B64" s="19"/>
      <c r="C64" s="19"/>
      <c r="D64" s="19" t="s">
        <v>2</v>
      </c>
      <c r="E64" s="51">
        <v>5334789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51">
        <v>29652440.859999999</v>
      </c>
    </row>
    <row r="67" spans="1:5" ht="15.75" x14ac:dyDescent="0.25">
      <c r="A67" s="19"/>
      <c r="B67" s="19"/>
      <c r="C67" s="19"/>
      <c r="D67" s="19" t="s">
        <v>25</v>
      </c>
      <c r="E67" s="51">
        <v>14742595.99</v>
      </c>
    </row>
    <row r="68" spans="1:5" ht="15.75" x14ac:dyDescent="0.25">
      <c r="A68" s="19"/>
      <c r="B68" s="19"/>
      <c r="C68" s="19"/>
      <c r="D68" s="19" t="s">
        <v>2</v>
      </c>
      <c r="E68" s="51">
        <v>554750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51">
        <v>395334.45</v>
      </c>
    </row>
    <row r="76" spans="1:5" ht="15.75" x14ac:dyDescent="0.25">
      <c r="A76" s="19"/>
      <c r="B76" s="19"/>
      <c r="C76" s="19"/>
      <c r="D76" s="19" t="s">
        <v>21</v>
      </c>
      <c r="E76" s="50">
        <v>13655187.41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1">
        <v>2763892.18</v>
      </c>
    </row>
    <row r="79" spans="1:5" ht="15.75" x14ac:dyDescent="0.25">
      <c r="A79" s="19"/>
      <c r="B79" s="19"/>
      <c r="C79" s="19"/>
      <c r="D79" s="19" t="s">
        <v>13</v>
      </c>
      <c r="E79" s="51">
        <v>7550548.8099999996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51">
        <v>27641223.390000001</v>
      </c>
      <c r="F81" s="36"/>
    </row>
    <row r="82" spans="1:9" ht="15.75" x14ac:dyDescent="0.25">
      <c r="A82" s="19"/>
      <c r="B82" s="19"/>
      <c r="C82" s="19"/>
      <c r="D82" s="35" t="s">
        <v>13</v>
      </c>
      <c r="E82" s="51">
        <v>17180653.850000001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514589277.79000002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F95" s="51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18410204</v>
      </c>
      <c r="F96" s="51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51">
        <v>36635599.740000002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1">
        <v>1007900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51">
        <v>8115015.9999999851</v>
      </c>
      <c r="F110" s="38"/>
    </row>
    <row r="111" spans="1:9" ht="15.75" x14ac:dyDescent="0.25">
      <c r="A111" s="23" t="s">
        <v>1</v>
      </c>
      <c r="E111" s="2">
        <f>SUM(E96,E98,E100,E102,E104,E106,E108,E110)</f>
        <v>64168719.739999987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578757997.52999997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F729-DE19-456A-BC5B-56BD059381A3}">
  <dimension ref="A1:I112"/>
  <sheetViews>
    <sheetView topLeftCell="A103" workbookViewId="0">
      <selection activeCell="D126" sqref="D12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71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7">
        <f>19162768.39+17973547.78</f>
        <v>37136316.170000002</v>
      </c>
    </row>
    <row r="12" spans="1:9" ht="15.75" x14ac:dyDescent="0.25">
      <c r="A12" s="19"/>
      <c r="B12" s="19"/>
      <c r="C12" s="19"/>
      <c r="D12" s="19" t="s">
        <v>55</v>
      </c>
      <c r="E12" s="48">
        <v>0</v>
      </c>
    </row>
    <row r="13" spans="1:9" ht="15.75" x14ac:dyDescent="0.25">
      <c r="A13" s="19"/>
      <c r="B13" s="19"/>
      <c r="C13" s="19"/>
      <c r="D13" s="19" t="s">
        <v>54</v>
      </c>
      <c r="E13" s="47">
        <f>17668449.03</f>
        <v>17668449.030000001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54804765.200000003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7">
        <f>11818008.23</f>
        <v>11818008.23</v>
      </c>
    </row>
    <row r="17" spans="1:5" ht="15.75" x14ac:dyDescent="0.25">
      <c r="A17" s="19"/>
      <c r="B17" s="19"/>
      <c r="C17" s="19"/>
      <c r="D17" s="19" t="s">
        <v>50</v>
      </c>
      <c r="E17" s="47">
        <f>355623661.93</f>
        <v>355623661.93000001</v>
      </c>
    </row>
    <row r="18" spans="1:5" ht="15.75" x14ac:dyDescent="0.25">
      <c r="A18" s="19"/>
      <c r="B18" s="19"/>
      <c r="C18" s="25"/>
      <c r="D18" s="19" t="s">
        <v>49</v>
      </c>
      <c r="E18" s="47">
        <f>12504862.53+22757.99</f>
        <v>12527620.52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379969290.68000001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9">
        <f>443751552</f>
        <v>443751552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878525607.88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9">
        <f>146365977.05</f>
        <v>146365977.05000001</v>
      </c>
    </row>
    <row r="43" spans="1:5" ht="15.75" x14ac:dyDescent="0.25">
      <c r="A43" s="19"/>
      <c r="B43" s="19"/>
      <c r="C43" s="19"/>
      <c r="D43" s="19" t="s">
        <v>25</v>
      </c>
      <c r="E43" s="49">
        <f>136930504.23</f>
        <v>136930504.22999999</v>
      </c>
    </row>
    <row r="44" spans="1:5" ht="15.75" x14ac:dyDescent="0.25">
      <c r="A44" s="19"/>
      <c r="B44" s="19"/>
      <c r="C44" s="19"/>
      <c r="D44" s="19" t="s">
        <v>2</v>
      </c>
      <c r="E44" s="49">
        <f>2579450.25</f>
        <v>2579450.25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47">
        <f>99528637.3</f>
        <v>99528637.299999997</v>
      </c>
    </row>
    <row r="47" spans="1:5" ht="15.75" x14ac:dyDescent="0.25">
      <c r="A47" s="19"/>
      <c r="B47" s="19"/>
      <c r="C47" s="19"/>
      <c r="D47" s="19" t="s">
        <v>25</v>
      </c>
      <c r="E47" s="47">
        <f>23539563.54+14556983.78</f>
        <v>38096547.32</v>
      </c>
    </row>
    <row r="48" spans="1:5" ht="15.75" x14ac:dyDescent="0.25">
      <c r="A48" s="19"/>
      <c r="B48" s="19"/>
      <c r="C48" s="19"/>
      <c r="D48" s="19" t="s">
        <v>2</v>
      </c>
      <c r="E48" s="47">
        <f>16140069.29+1602463.47</f>
        <v>17742532.759999998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47">
        <f>13031626.97</f>
        <v>13031626.970000001</v>
      </c>
    </row>
    <row r="51" spans="1:5" ht="15.75" x14ac:dyDescent="0.25">
      <c r="A51" s="19"/>
      <c r="B51" s="19"/>
      <c r="C51" s="19"/>
      <c r="D51" s="19" t="s">
        <v>25</v>
      </c>
      <c r="E51" s="47">
        <f>2411816.91</f>
        <v>2411816.91</v>
      </c>
    </row>
    <row r="52" spans="1:5" ht="15.75" x14ac:dyDescent="0.25">
      <c r="A52" s="19"/>
      <c r="B52" s="19"/>
      <c r="C52" s="19"/>
      <c r="D52" s="19" t="s">
        <v>2</v>
      </c>
      <c r="E52" s="47">
        <f>149063.82</f>
        <v>149063.82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9">
        <f>4160281.05</f>
        <v>4160281.05</v>
      </c>
    </row>
    <row r="63" spans="1:5" ht="15.75" x14ac:dyDescent="0.25">
      <c r="A63" s="19"/>
      <c r="B63" s="23"/>
      <c r="C63" s="19"/>
      <c r="D63" s="19" t="s">
        <v>25</v>
      </c>
      <c r="E63" s="47">
        <f>3775699.81</f>
        <v>3775699.81</v>
      </c>
    </row>
    <row r="64" spans="1:5" ht="15.75" x14ac:dyDescent="0.25">
      <c r="A64" s="19"/>
      <c r="B64" s="19"/>
      <c r="C64" s="19"/>
      <c r="D64" s="19" t="s">
        <v>2</v>
      </c>
      <c r="E64" s="47">
        <f>188235</f>
        <v>188235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7">
        <f>52946015.11</f>
        <v>52946015.109999999</v>
      </c>
    </row>
    <row r="67" spans="1:5" ht="15.75" x14ac:dyDescent="0.25">
      <c r="A67" s="19"/>
      <c r="B67" s="19"/>
      <c r="C67" s="19"/>
      <c r="D67" s="19" t="s">
        <v>25</v>
      </c>
      <c r="E67" s="47">
        <f>97087090.24</f>
        <v>97087090.239999995</v>
      </c>
    </row>
    <row r="68" spans="1:5" ht="15.75" x14ac:dyDescent="0.25">
      <c r="A68" s="19"/>
      <c r="B68" s="19"/>
      <c r="C68" s="19"/>
      <c r="D68" s="19" t="s">
        <v>2</v>
      </c>
      <c r="E68" s="47">
        <f>1446731.36</f>
        <v>1446731.36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7">
        <f>31913921.75</f>
        <v>31913921.75</v>
      </c>
    </row>
    <row r="79" spans="1:5" ht="15.75" x14ac:dyDescent="0.25">
      <c r="A79" s="19"/>
      <c r="B79" s="19"/>
      <c r="C79" s="19"/>
      <c r="D79" s="19" t="s">
        <v>13</v>
      </c>
      <c r="E79" s="47">
        <v>10248426.890000001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49">
        <v>46900</v>
      </c>
      <c r="F81" s="36"/>
    </row>
    <row r="82" spans="1:9" ht="15.75" x14ac:dyDescent="0.25">
      <c r="A82" s="19"/>
      <c r="B82" s="19"/>
      <c r="C82" s="19"/>
      <c r="D82" s="35" t="s">
        <v>13</v>
      </c>
      <c r="E82" s="47">
        <f>76350476.05</f>
        <v>76350476.049999997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734999933.87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9">
        <f>938090</f>
        <v>938090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49">
        <f>3996175.56</f>
        <v>3996175.56</v>
      </c>
      <c r="F110" s="38"/>
    </row>
    <row r="111" spans="1:9" ht="15.75" x14ac:dyDescent="0.25">
      <c r="A111" s="23" t="s">
        <v>1</v>
      </c>
      <c r="E111" s="2">
        <f>SUM(E96,E98,E100,E102,E104,E106,E108,E110)</f>
        <v>4934265.5600000005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739934199.42999995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FAD9-99C7-45D8-A8E9-E6B1A57E4774}">
  <dimension ref="A1:I112"/>
  <sheetViews>
    <sheetView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72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1">
        <v>23969006.910000004</v>
      </c>
    </row>
    <row r="12" spans="1:9" ht="15.75" x14ac:dyDescent="0.25">
      <c r="A12" s="19"/>
      <c r="B12" s="19"/>
      <c r="C12" s="19"/>
      <c r="D12" s="19" t="s">
        <v>55</v>
      </c>
      <c r="E12" s="41">
        <v>40693500.900000006</v>
      </c>
    </row>
    <row r="13" spans="1:9" ht="15.75" x14ac:dyDescent="0.25">
      <c r="A13" s="19"/>
      <c r="B13" s="19"/>
      <c r="C13" s="19"/>
      <c r="D13" s="19" t="s">
        <v>54</v>
      </c>
      <c r="E13" s="42">
        <v>8171559.7799999993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72834067.590000004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3">
        <v>16720647.830000002</v>
      </c>
    </row>
    <row r="17" spans="1:5" ht="15.75" x14ac:dyDescent="0.25">
      <c r="A17" s="19"/>
      <c r="B17" s="19"/>
      <c r="C17" s="19"/>
      <c r="D17" s="19" t="s">
        <v>50</v>
      </c>
      <c r="E17" s="41">
        <v>77662062.870000005</v>
      </c>
    </row>
    <row r="18" spans="1:5" ht="15.75" x14ac:dyDescent="0.25">
      <c r="A18" s="19"/>
      <c r="B18" s="19"/>
      <c r="C18" s="25"/>
      <c r="D18" s="19" t="s">
        <v>49</v>
      </c>
      <c r="E18" s="42">
        <v>392994.43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94775705.13000001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1">
        <v>283828801</v>
      </c>
    </row>
    <row r="22" spans="1:5" ht="15.75" x14ac:dyDescent="0.25">
      <c r="A22" s="19"/>
      <c r="B22" s="19"/>
      <c r="C22" s="19" t="s">
        <v>45</v>
      </c>
      <c r="D22" s="19"/>
      <c r="E22" s="41">
        <v>360658.57999999996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41">
        <v>26826390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6" ht="15.75" x14ac:dyDescent="0.25">
      <c r="A33" s="19"/>
      <c r="B33" s="19"/>
      <c r="C33" s="19"/>
      <c r="D33" s="19" t="s">
        <v>34</v>
      </c>
      <c r="E33" s="29">
        <v>0</v>
      </c>
    </row>
    <row r="34" spans="1:6" ht="15.75" x14ac:dyDescent="0.25">
      <c r="A34" s="19"/>
      <c r="B34" s="19"/>
      <c r="C34" s="19"/>
      <c r="D34" s="19" t="s">
        <v>33</v>
      </c>
      <c r="E34" s="3">
        <v>0</v>
      </c>
    </row>
    <row r="35" spans="1:6" ht="15.75" x14ac:dyDescent="0.25">
      <c r="A35" s="19"/>
      <c r="B35" s="19"/>
      <c r="C35" s="19"/>
      <c r="D35" s="19" t="s">
        <v>32</v>
      </c>
      <c r="E35" s="5">
        <v>0</v>
      </c>
    </row>
    <row r="36" spans="1:6" ht="15.75" x14ac:dyDescent="0.25">
      <c r="A36" s="19"/>
      <c r="B36" s="19" t="s">
        <v>31</v>
      </c>
      <c r="C36" s="19"/>
      <c r="D36" s="19"/>
      <c r="E36" s="28">
        <v>0</v>
      </c>
    </row>
    <row r="37" spans="1:6" ht="15.75" x14ac:dyDescent="0.25">
      <c r="A37" s="19"/>
      <c r="B37" s="23" t="s">
        <v>30</v>
      </c>
      <c r="C37" s="19"/>
      <c r="D37" s="19"/>
      <c r="E37" s="13">
        <f>SUM(E14,E19,E21:E36)</f>
        <v>478625622.30000001</v>
      </c>
    </row>
    <row r="38" spans="1:6" ht="15.75" x14ac:dyDescent="0.25">
      <c r="A38" s="19"/>
      <c r="B38" s="23"/>
      <c r="C38" s="19"/>
      <c r="D38" s="19"/>
      <c r="E38" s="12"/>
    </row>
    <row r="39" spans="1:6" ht="15.75" x14ac:dyDescent="0.25">
      <c r="A39" s="23" t="s">
        <v>29</v>
      </c>
      <c r="B39" s="23"/>
      <c r="C39" s="19"/>
      <c r="D39" s="19"/>
      <c r="E39" s="6"/>
    </row>
    <row r="40" spans="1:6" ht="15.75" x14ac:dyDescent="0.25">
      <c r="A40" s="23" t="s">
        <v>28</v>
      </c>
      <c r="B40" s="19"/>
      <c r="C40" s="19"/>
      <c r="D40" s="19"/>
      <c r="E40" s="6"/>
    </row>
    <row r="41" spans="1:6" ht="15.75" x14ac:dyDescent="0.25">
      <c r="A41" s="19"/>
      <c r="B41" s="23" t="s">
        <v>10</v>
      </c>
      <c r="C41" s="19"/>
      <c r="D41" s="19"/>
      <c r="E41" s="4"/>
    </row>
    <row r="42" spans="1:6" ht="15.75" x14ac:dyDescent="0.25">
      <c r="A42" s="19"/>
      <c r="B42" s="19"/>
      <c r="C42" s="19"/>
      <c r="D42" s="19" t="s">
        <v>26</v>
      </c>
      <c r="E42" s="44">
        <v>97332395.610000014</v>
      </c>
    </row>
    <row r="43" spans="1:6" ht="15.75" x14ac:dyDescent="0.25">
      <c r="A43" s="19"/>
      <c r="B43" s="19"/>
      <c r="C43" s="19"/>
      <c r="D43" s="19" t="s">
        <v>25</v>
      </c>
      <c r="E43" s="44">
        <v>37678318.5</v>
      </c>
      <c r="F43" s="44"/>
    </row>
    <row r="44" spans="1:6" ht="15.75" x14ac:dyDescent="0.25">
      <c r="A44" s="19"/>
      <c r="B44" s="19"/>
      <c r="C44" s="19"/>
      <c r="D44" s="19" t="s">
        <v>2</v>
      </c>
      <c r="E44" s="44">
        <v>3544224.9</v>
      </c>
    </row>
    <row r="45" spans="1:6" ht="15.75" x14ac:dyDescent="0.25">
      <c r="A45" s="19"/>
      <c r="B45" s="23" t="s">
        <v>9</v>
      </c>
      <c r="C45" s="19"/>
      <c r="D45" s="19"/>
      <c r="E45" s="4"/>
    </row>
    <row r="46" spans="1:6" ht="15.75" x14ac:dyDescent="0.25">
      <c r="A46" s="19"/>
      <c r="B46" s="19"/>
      <c r="C46" s="30"/>
      <c r="D46" s="19" t="s">
        <v>26</v>
      </c>
      <c r="E46" s="3">
        <v>0</v>
      </c>
    </row>
    <row r="47" spans="1:6" ht="15.75" x14ac:dyDescent="0.25">
      <c r="A47" s="19"/>
      <c r="B47" s="19"/>
      <c r="C47" s="19"/>
      <c r="D47" s="19" t="s">
        <v>25</v>
      </c>
      <c r="E47" s="44">
        <v>2081363.2899999998</v>
      </c>
    </row>
    <row r="48" spans="1:6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44">
        <v>20315219.869999997</v>
      </c>
    </row>
    <row r="51" spans="1:5" ht="15.75" x14ac:dyDescent="0.25">
      <c r="A51" s="19"/>
      <c r="B51" s="19"/>
      <c r="C51" s="19"/>
      <c r="D51" s="19" t="s">
        <v>25</v>
      </c>
      <c r="E51" s="44">
        <v>4554978.34</v>
      </c>
    </row>
    <row r="52" spans="1:5" ht="15.75" x14ac:dyDescent="0.25">
      <c r="A52" s="19"/>
      <c r="B52" s="19"/>
      <c r="C52" s="19"/>
      <c r="D52" s="19" t="s">
        <v>2</v>
      </c>
      <c r="E52" s="44">
        <v>38500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4">
        <v>11527394.52</v>
      </c>
    </row>
    <row r="63" spans="1:5" ht="15.75" x14ac:dyDescent="0.25">
      <c r="A63" s="19"/>
      <c r="B63" s="23"/>
      <c r="C63" s="19"/>
      <c r="D63" s="19" t="s">
        <v>25</v>
      </c>
      <c r="E63" s="44">
        <v>627910.72</v>
      </c>
    </row>
    <row r="64" spans="1:5" ht="15.75" x14ac:dyDescent="0.25">
      <c r="A64" s="19"/>
      <c r="B64" s="19"/>
      <c r="C64" s="19"/>
      <c r="D64" s="19" t="s">
        <v>2</v>
      </c>
      <c r="E64" s="44">
        <v>43008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4">
        <v>46727425.93</v>
      </c>
    </row>
    <row r="67" spans="1:5" ht="15.75" x14ac:dyDescent="0.25">
      <c r="A67" s="19"/>
      <c r="B67" s="19"/>
      <c r="C67" s="19"/>
      <c r="D67" s="19" t="s">
        <v>25</v>
      </c>
      <c r="E67" s="44">
        <v>4818726.45</v>
      </c>
    </row>
    <row r="68" spans="1:5" ht="15.75" x14ac:dyDescent="0.25">
      <c r="A68" s="19"/>
      <c r="B68" s="19"/>
      <c r="C68" s="19"/>
      <c r="D68" s="19" t="s">
        <v>2</v>
      </c>
      <c r="E68" s="44">
        <v>1234448.22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44">
        <v>2180927.4700000002</v>
      </c>
    </row>
    <row r="71" spans="1:5" ht="15.75" x14ac:dyDescent="0.25">
      <c r="A71" s="19"/>
      <c r="B71" s="19"/>
      <c r="C71" s="19"/>
      <c r="D71" s="19" t="s">
        <v>25</v>
      </c>
      <c r="E71" s="44">
        <v>229051.65000000002</v>
      </c>
    </row>
    <row r="72" spans="1:5" ht="15.75" x14ac:dyDescent="0.25">
      <c r="A72" s="19"/>
      <c r="B72" s="19"/>
      <c r="C72" s="19"/>
      <c r="D72" s="19" t="s">
        <v>2</v>
      </c>
      <c r="E72" s="44">
        <v>2399278.56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4">
        <v>1915631.32</v>
      </c>
    </row>
    <row r="79" spans="1:5" ht="15.75" x14ac:dyDescent="0.25">
      <c r="A79" s="19"/>
      <c r="B79" s="19"/>
      <c r="C79" s="19"/>
      <c r="D79" s="19" t="s">
        <v>13</v>
      </c>
      <c r="E79" s="44">
        <v>7378169.7999999998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45">
        <v>79173259.549999997</v>
      </c>
      <c r="F81" s="36"/>
    </row>
    <row r="82" spans="1:9" ht="15.75" x14ac:dyDescent="0.25">
      <c r="A82" s="19"/>
      <c r="B82" s="19"/>
      <c r="C82" s="19"/>
      <c r="D82" s="35" t="s">
        <v>13</v>
      </c>
      <c r="E82" s="45">
        <v>6440422.7199999997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44">
        <v>88970.94</v>
      </c>
    </row>
    <row r="88" spans="1:9" ht="15.75" x14ac:dyDescent="0.25">
      <c r="A88" s="19"/>
      <c r="B88" s="19"/>
      <c r="C88" s="19"/>
      <c r="D88" s="19" t="s">
        <v>13</v>
      </c>
      <c r="E88" s="44">
        <v>20084.86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44">
        <v>1414457.03</v>
      </c>
    </row>
    <row r="91" spans="1:9" ht="15.75" x14ac:dyDescent="0.25">
      <c r="A91" s="19"/>
      <c r="B91" s="19"/>
      <c r="C91" s="19"/>
      <c r="D91" s="19" t="s">
        <v>14</v>
      </c>
      <c r="E91" s="44">
        <v>135552</v>
      </c>
    </row>
    <row r="92" spans="1:9" ht="15.75" x14ac:dyDescent="0.25">
      <c r="A92" s="19"/>
      <c r="B92" s="19"/>
      <c r="C92" s="19"/>
      <c r="D92" s="19" t="s">
        <v>13</v>
      </c>
      <c r="E92" s="44">
        <v>3500</v>
      </c>
    </row>
    <row r="93" spans="1:9" ht="15.75" x14ac:dyDescent="0.25">
      <c r="A93" s="23" t="s">
        <v>12</v>
      </c>
      <c r="D93" s="19"/>
      <c r="E93" s="8">
        <f>SUM(E41:E92)</f>
        <v>331903220.25000006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44">
        <v>659460.9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4">
        <v>3659755.75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44">
        <v>95400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4">
        <v>24670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44">
        <v>316544.18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6498716.5199999996</v>
      </c>
      <c r="F110" s="46"/>
      <c r="G110" s="44"/>
    </row>
    <row r="111" spans="1:9" ht="15.75" x14ac:dyDescent="0.25">
      <c r="A111" s="23" t="s">
        <v>1</v>
      </c>
      <c r="E111" s="2">
        <f>SUM(E96,E98,E100,E102,E104,E106,E108,E110)</f>
        <v>11254547.35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343157767.60000008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Alaminos</vt:lpstr>
      <vt:lpstr>Batac</vt:lpstr>
      <vt:lpstr>Candon</vt:lpstr>
      <vt:lpstr>Dagupan</vt:lpstr>
      <vt:lpstr>Laoag</vt:lpstr>
      <vt:lpstr>San Carlos</vt:lpstr>
      <vt:lpstr>San Fernando</vt:lpstr>
      <vt:lpstr>Urdaneta</vt:lpstr>
      <vt:lpstr>Vigan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2021-09-21T10:54:04Z</dcterms:created>
  <dcterms:modified xsi:type="dcterms:W3CDTF">2021-09-30T14:57:46Z</dcterms:modified>
</cp:coreProperties>
</file>