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8\"/>
    </mc:Choice>
  </mc:AlternateContent>
  <xr:revisionPtr revIDLastSave="0" documentId="13_ncr:1_{7D5F8240-7DEE-4313-9D73-CFEBA6AF0138}" xr6:coauthVersionLast="47" xr6:coauthVersionMax="47" xr10:uidLastSave="{00000000-0000-0000-0000-000000000000}"/>
  <bookViews>
    <workbookView xWindow="9960" yWindow="675" windowWidth="13650" windowHeight="12495" firstSheet="5" activeTab="8" xr2:uid="{A6922D77-BD91-4097-BA02-FD7CEE9AA221}"/>
  </bookViews>
  <sheets>
    <sheet name="Alaminos" sheetId="2" r:id="rId1"/>
    <sheet name="Batac" sheetId="3" r:id="rId2"/>
    <sheet name="Candon" sheetId="4" r:id="rId3"/>
    <sheet name="Laoag" sheetId="5" r:id="rId4"/>
    <sheet name="San Carlos" sheetId="6" r:id="rId5"/>
    <sheet name="San Fernando" sheetId="7" r:id="rId6"/>
    <sheet name="Urdaneta" sheetId="8" r:id="rId7"/>
    <sheet name="Dagupan" sheetId="9" r:id="rId8"/>
    <sheet name="Vigan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0" i="10" l="1"/>
  <c r="E111" i="10"/>
  <c r="E93" i="10"/>
  <c r="E19" i="10"/>
  <c r="E14" i="10"/>
  <c r="E37" i="10" s="1"/>
  <c r="E112" i="10" l="1"/>
  <c r="E93" i="9" l="1"/>
  <c r="E111" i="9" l="1"/>
  <c r="E112" i="9" s="1"/>
  <c r="E19" i="9"/>
  <c r="E14" i="9"/>
  <c r="E37" i="9" s="1"/>
  <c r="E111" i="8" l="1"/>
  <c r="E93" i="8"/>
  <c r="E19" i="8"/>
  <c r="E14" i="8"/>
  <c r="E37" i="8" s="1"/>
  <c r="E11" i="7"/>
  <c r="E14" i="7" s="1"/>
  <c r="E37" i="7" s="1"/>
  <c r="E111" i="7"/>
  <c r="E93" i="7"/>
  <c r="E19" i="7"/>
  <c r="E112" i="8" l="1"/>
  <c r="E112" i="7"/>
  <c r="E111" i="6" l="1"/>
  <c r="E93" i="6"/>
  <c r="E19" i="6"/>
  <c r="E14" i="6"/>
  <c r="E37" i="6" s="1"/>
  <c r="E112" i="6" l="1"/>
  <c r="E111" i="5"/>
  <c r="E93" i="5"/>
  <c r="E19" i="5"/>
  <c r="E14" i="5"/>
  <c r="E37" i="5" s="1"/>
  <c r="E112" i="5" l="1"/>
  <c r="E111" i="4"/>
  <c r="E93" i="4"/>
  <c r="E19" i="4"/>
  <c r="E14" i="4"/>
  <c r="E37" i="4" s="1"/>
  <c r="E112" i="4" l="1"/>
  <c r="E108" i="3"/>
  <c r="E110" i="3"/>
  <c r="E78" i="3"/>
  <c r="E67" i="3"/>
  <c r="E66" i="3"/>
  <c r="E43" i="3"/>
  <c r="E42" i="3"/>
  <c r="E18" i="3"/>
  <c r="E16" i="3"/>
  <c r="E12" i="3"/>
  <c r="E11" i="3"/>
  <c r="E111" i="3" l="1"/>
  <c r="E93" i="3"/>
  <c r="E112" i="3" s="1"/>
  <c r="E19" i="3"/>
  <c r="E14" i="3"/>
  <c r="E37" i="3" s="1"/>
  <c r="E96" i="2" l="1"/>
  <c r="E108" i="2"/>
  <c r="E98" i="2" l="1"/>
  <c r="E91" i="2"/>
  <c r="E87" i="2"/>
  <c r="E82" i="2"/>
  <c r="E81" i="2"/>
  <c r="E68" i="2"/>
  <c r="E67" i="2"/>
  <c r="E66" i="2"/>
  <c r="E63" i="2"/>
  <c r="E51" i="2"/>
  <c r="E48" i="2"/>
  <c r="E47" i="2"/>
  <c r="E46" i="2"/>
  <c r="E44" i="2"/>
  <c r="E43" i="2"/>
  <c r="E16" i="2"/>
  <c r="E11" i="2"/>
  <c r="E111" i="2" l="1"/>
  <c r="E93" i="2"/>
  <c r="E19" i="2"/>
  <c r="E14" i="2"/>
  <c r="E37" i="2" s="1"/>
  <c r="E112" i="2" l="1"/>
</calcChain>
</file>

<file path=xl/sharedStrings.xml><?xml version="1.0" encoding="utf-8"?>
<sst xmlns="http://schemas.openxmlformats.org/spreadsheetml/2006/main" count="981" uniqueCount="74">
  <si>
    <t>STATEMENT OF COMPARISON OF BUDGET AND ACTUAL AMOUNTS</t>
  </si>
  <si>
    <t>For the Year Ended December 31, 2018</t>
  </si>
  <si>
    <t>PARTICULARS</t>
  </si>
  <si>
    <t>Actual Amounts</t>
  </si>
  <si>
    <t>Revenue</t>
  </si>
  <si>
    <t>A.  Local Sources</t>
  </si>
  <si>
    <t>1.  Tax Revenue</t>
  </si>
  <si>
    <t>a.  Tax Revenue - Property</t>
  </si>
  <si>
    <t>b.  Tax Reveue - Goods and Services</t>
  </si>
  <si>
    <t>c.  Other Local Taxes</t>
  </si>
  <si>
    <t xml:space="preserve">           Total Tax Revenue</t>
  </si>
  <si>
    <t>2.      Non-Tax Revenue</t>
  </si>
  <si>
    <t>a.  Service Income</t>
  </si>
  <si>
    <t>b.  Business Income</t>
  </si>
  <si>
    <t>c.  Other Income and Receipts</t>
  </si>
  <si>
    <t xml:space="preserve">           Total Non-Tax Revenue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</si>
  <si>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</si>
  <si>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</si>
  <si>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</si>
  <si>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</si>
  <si>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</si>
  <si>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</si>
  <si>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</si>
  <si>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</si>
  <si>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</si>
  <si>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</si>
  <si>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</si>
  <si>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</si>
  <si>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</si>
  <si>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</si>
  <si>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</si>
  <si>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</si>
  <si>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</si>
  <si>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Total Revenues and Receipts</t>
  </si>
  <si>
    <t>EXPENDITURES</t>
  </si>
  <si>
    <t>CURRENT APPROPRIATIONS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</si>
  <si>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</si>
  <si>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</si>
  <si>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</si>
  <si>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</si>
  <si>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</si>
  <si>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</si>
  <si>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</si>
  <si>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</si>
  <si>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</si>
  <si>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</si>
  <si>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</si>
  <si>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</si>
  <si>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Debt Service</t>
  </si>
  <si>
    <t xml:space="preserve">  Financial Expense</t>
  </si>
  <si>
    <t xml:space="preserve">  Amortization</t>
  </si>
  <si>
    <t>LDRRMF</t>
  </si>
  <si>
    <t xml:space="preserve">  Maintenance and Other Operating Expenses</t>
  </si>
  <si>
    <t xml:space="preserve">  Capital Outlay</t>
  </si>
  <si>
    <t xml:space="preserve"> 20% Development Fund</t>
  </si>
  <si>
    <t>Share from National Wealth</t>
  </si>
  <si>
    <t>Allocation for Senior Citizens and PWD</t>
  </si>
  <si>
    <t>Others</t>
  </si>
  <si>
    <t xml:space="preserve">  Personal Services</t>
  </si>
  <si>
    <t>TOTAL CURRENT APPROPRIATIONS</t>
  </si>
  <si>
    <t>CONTINUING APPROPRIATIONS</t>
  </si>
  <si>
    <t>Other Purposes</t>
  </si>
  <si>
    <t>TOTAL CONTINUING APPROPRIATIONS</t>
  </si>
  <si>
    <t>TOTAL APPROPRIATIONS</t>
  </si>
  <si>
    <t>For the Year Ended December 31, 2020</t>
  </si>
  <si>
    <t>CITY OF LAOAG</t>
  </si>
  <si>
    <t>CITY OF CANDON, ILOCOS SUR</t>
  </si>
  <si>
    <t>CITY OF BATAC, ILOCOS NORTE</t>
  </si>
  <si>
    <t>CITY OF ALAMINOS, PANGASINAN</t>
  </si>
  <si>
    <t>CITY OF SAN CARLOS, PANGASINAN</t>
  </si>
  <si>
    <t>CITY OF SAN FERNANDO, LA UNION</t>
  </si>
  <si>
    <t>CITY OF URDANETA</t>
  </si>
  <si>
    <t>CITY OF DAGUPAN, PANGASINAN</t>
  </si>
  <si>
    <t>CITY OF VIGAN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</si>
</sst>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.00_ ;\-#,##0.00\ "/>
    <numFmt numFmtId="166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2"/>
      <color rgb="FF000000"/>
      <name val="Times New Roman"/>
      <family val="1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6" fillId="0" borderId="0" xfId="2" applyFont="1" applyAlignment="1">
      <alignment vertical="center"/>
    </xf>
    <xf numFmtId="40" fontId="6" fillId="0" borderId="0" xfId="2" applyNumberFormat="1" applyFont="1" applyAlignment="1">
      <alignment horizontal="right" vertical="center"/>
    </xf>
    <xf numFmtId="165" fontId="6" fillId="0" borderId="0" xfId="2" applyNumberFormat="1" applyFont="1" applyAlignment="1">
      <alignment horizontal="right" vertical="center"/>
    </xf>
    <xf numFmtId="40" fontId="7" fillId="0" borderId="0" xfId="2" applyNumberFormat="1" applyFont="1" applyAlignment="1">
      <alignment horizontal="center" vertical="center"/>
    </xf>
    <xf numFmtId="4" fontId="7" fillId="0" borderId="0" xfId="2" applyNumberFormat="1" applyFont="1" applyAlignment="1">
      <alignment horizontal="center" vertical="center"/>
    </xf>
    <xf numFmtId="0" fontId="3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4" fontId="9" fillId="0" borderId="0" xfId="0" applyNumberFormat="1" applyFont="1"/>
    <xf numFmtId="166" fontId="6" fillId="0" borderId="0" xfId="2" applyNumberFormat="1" applyFont="1" applyAlignment="1">
      <alignment vertical="center"/>
    </xf>
    <xf numFmtId="4" fontId="10" fillId="0" borderId="0" xfId="4" applyNumberFormat="1" applyFont="1" applyFill="1" applyBorder="1" applyAlignment="1" applyProtection="1">
      <alignment horizontal="right" vertical="center"/>
    </xf>
    <xf numFmtId="4" fontId="11" fillId="0" borderId="2" xfId="2" applyNumberFormat="1" applyFont="1" applyBorder="1" applyAlignment="1">
      <alignment horizontal="right" vertical="center"/>
    </xf>
    <xf numFmtId="4" fontId="4" fillId="0" borderId="2" xfId="2" applyNumberFormat="1" applyFont="1" applyBorder="1" applyAlignment="1">
      <alignment horizontal="right" vertical="center"/>
    </xf>
    <xf numFmtId="166" fontId="3" fillId="0" borderId="0" xfId="2" applyNumberFormat="1" applyFont="1" applyAlignment="1">
      <alignment horizontal="center" vertical="center"/>
    </xf>
    <xf numFmtId="4" fontId="9" fillId="0" borderId="0" xfId="0" applyNumberFormat="1" applyFont="1" applyAlignment="1">
      <alignment horizontal="right"/>
    </xf>
    <xf numFmtId="4" fontId="9" fillId="0" borderId="0" xfId="4" applyNumberFormat="1" applyFont="1" applyFill="1" applyBorder="1" applyAlignment="1" applyProtection="1">
      <alignment horizontal="right"/>
      <protection locked="0"/>
    </xf>
    <xf numFmtId="4" fontId="9" fillId="0" borderId="0" xfId="4" applyNumberFormat="1" applyFont="1" applyFill="1" applyAlignment="1">
      <alignment horizontal="right" vertical="center" wrapText="1"/>
    </xf>
    <xf numFmtId="4" fontId="4" fillId="0" borderId="0" xfId="2" applyNumberFormat="1" applyFont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4" fontId="9" fillId="0" borderId="0" xfId="4" applyNumberFormat="1" applyFont="1" applyFill="1" applyBorder="1" applyAlignment="1">
      <alignment horizontal="right" vertical="center" wrapText="1"/>
    </xf>
    <xf numFmtId="166" fontId="3" fillId="0" borderId="0" xfId="2" applyNumberFormat="1" applyFont="1" applyAlignment="1">
      <alignment vertical="center"/>
    </xf>
    <xf numFmtId="4" fontId="12" fillId="0" borderId="0" xfId="2" applyNumberFormat="1" applyFont="1" applyAlignment="1">
      <alignment horizontal="right" vertical="center"/>
    </xf>
    <xf numFmtId="166" fontId="13" fillId="0" borderId="0" xfId="2" applyNumberFormat="1" applyFont="1" applyAlignment="1">
      <alignment vertical="center"/>
    </xf>
    <xf numFmtId="166" fontId="6" fillId="0" borderId="0" xfId="2" applyNumberFormat="1" applyFont="1" applyAlignment="1">
      <alignment vertical="center" wrapText="1"/>
    </xf>
    <xf numFmtId="4" fontId="4" fillId="0" borderId="0" xfId="1" applyNumberFormat="1" applyFont="1" applyFill="1" applyBorder="1" applyAlignment="1">
      <alignment horizontal="right"/>
    </xf>
    <xf numFmtId="166" fontId="6" fillId="0" borderId="0" xfId="2" applyNumberFormat="1" applyFont="1" applyAlignment="1">
      <alignment horizontal="left" vertical="center"/>
    </xf>
    <xf numFmtId="4" fontId="11" fillId="0" borderId="3" xfId="2" applyNumberFormat="1" applyFont="1" applyBorder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6" fontId="7" fillId="0" borderId="0" xfId="2" applyNumberFormat="1" applyFont="1" applyAlignment="1">
      <alignment horizontal="right" vertical="center"/>
    </xf>
    <xf numFmtId="166" fontId="7" fillId="0" borderId="0" xfId="2" applyNumberFormat="1" applyFont="1" applyAlignment="1">
      <alignment vertical="center"/>
    </xf>
    <xf numFmtId="4" fontId="14" fillId="0" borderId="0" xfId="0" applyNumberFormat="1" applyFont="1" applyAlignment="1">
      <alignment horizontal="right"/>
    </xf>
    <xf numFmtId="166" fontId="15" fillId="0" borderId="0" xfId="2" applyNumberFormat="1" applyFont="1" applyAlignment="1">
      <alignment vertical="center"/>
    </xf>
    <xf numFmtId="0" fontId="16" fillId="0" borderId="0" xfId="0" applyFont="1"/>
    <xf numFmtId="4" fontId="17" fillId="0" borderId="0" xfId="0" applyNumberFormat="1" applyFont="1"/>
    <xf numFmtId="40" fontId="7" fillId="0" borderId="0" xfId="2" applyNumberFormat="1" applyFont="1" applyAlignment="1">
      <alignment vertical="center"/>
    </xf>
    <xf numFmtId="4" fontId="9" fillId="0" borderId="0" xfId="4" applyNumberFormat="1" applyFont="1" applyFill="1" applyBorder="1" applyProtection="1">
      <protection locked="0"/>
    </xf>
    <xf numFmtId="4" fontId="4" fillId="0" borderId="0" xfId="1" applyNumberFormat="1" applyFont="1" applyFill="1" applyBorder="1"/>
    <xf numFmtId="4" fontId="12" fillId="0" borderId="0" xfId="2" applyNumberFormat="1" applyFont="1" applyAlignment="1">
      <alignment vertical="center"/>
    </xf>
    <xf numFmtId="4" fontId="14" fillId="0" borderId="0" xfId="0" applyNumberFormat="1" applyFont="1"/>
    <xf numFmtId="164" fontId="18" fillId="0" borderId="6" xfId="5" applyFont="1" applyFill="1" applyBorder="1"/>
    <xf numFmtId="164" fontId="18" fillId="0" borderId="6" xfId="6" applyNumberFormat="1" applyFont="1" applyBorder="1"/>
    <xf numFmtId="0" fontId="18" fillId="0" borderId="6" xfId="6" applyFont="1" applyBorder="1"/>
    <xf numFmtId="164" fontId="20" fillId="0" borderId="0" xfId="1" applyFont="1" applyFill="1" applyBorder="1"/>
    <xf numFmtId="164" fontId="18" fillId="0" borderId="0" xfId="6" applyNumberFormat="1" applyFont="1" applyBorder="1"/>
    <xf numFmtId="164" fontId="18" fillId="0" borderId="0" xfId="1" applyFont="1"/>
    <xf numFmtId="4" fontId="18" fillId="0" borderId="4" xfId="1" applyNumberFormat="1" applyFont="1" applyFill="1" applyBorder="1"/>
    <xf numFmtId="4" fontId="18" fillId="0" borderId="5" xfId="1" applyNumberFormat="1" applyFont="1" applyFill="1" applyBorder="1"/>
    <xf numFmtId="4" fontId="18" fillId="0" borderId="4" xfId="0" applyNumberFormat="1" applyFont="1" applyBorder="1"/>
    <xf numFmtId="4" fontId="19" fillId="0" borderId="0" xfId="1" applyNumberFormat="1" applyFont="1" applyFill="1" applyBorder="1"/>
    <xf numFmtId="4" fontId="19" fillId="0" borderId="0" xfId="1" applyNumberFormat="1" applyFont="1" applyBorder="1"/>
    <xf numFmtId="4" fontId="0" fillId="0" borderId="0" xfId="0" applyNumberFormat="1"/>
    <xf numFmtId="4" fontId="20" fillId="0" borderId="0" xfId="1" applyNumberFormat="1" applyFont="1" applyBorder="1"/>
    <xf numFmtId="4" fontId="20" fillId="0" borderId="0" xfId="1" applyNumberFormat="1" applyFont="1" applyFill="1" applyBorder="1"/>
    <xf numFmtId="4" fontId="20" fillId="0" borderId="0" xfId="1" applyNumberFormat="1" applyFont="1" applyFill="1" applyBorder="1" applyAlignment="1">
      <alignment horizontal="right" vertical="top" wrapText="1"/>
    </xf>
    <xf numFmtId="4" fontId="21" fillId="0" borderId="0" xfId="1" applyNumberFormat="1" applyFont="1" applyFill="1" applyBorder="1"/>
    <xf numFmtId="4" fontId="21" fillId="0" borderId="0" xfId="0" applyNumberFormat="1" applyFont="1"/>
    <xf numFmtId="4" fontId="21" fillId="0" borderId="7" xfId="1" applyNumberFormat="1" applyFont="1" applyFill="1" applyBorder="1"/>
    <xf numFmtId="4" fontId="7" fillId="0" borderId="0" xfId="0" applyNumberFormat="1" applyFont="1" applyAlignment="1">
      <alignment horizontal="right" vertical="center" wrapText="1"/>
    </xf>
    <xf numFmtId="4" fontId="18" fillId="0" borderId="0" xfId="0" applyNumberFormat="1" applyFont="1" applyAlignment="1">
      <alignment horizontal="right" vertical="center" wrapText="1"/>
    </xf>
    <xf numFmtId="4" fontId="18" fillId="0" borderId="2" xfId="0" applyNumberFormat="1" applyFont="1" applyBorder="1" applyAlignment="1">
      <alignment horizontal="right" vertical="center" wrapText="1"/>
    </xf>
    <xf numFmtId="4" fontId="18" fillId="0" borderId="0" xfId="1" applyNumberFormat="1" applyFont="1" applyBorder="1" applyAlignment="1">
      <alignment horizontal="right" vertical="center" wrapText="1"/>
    </xf>
    <xf numFmtId="4" fontId="11" fillId="0" borderId="2" xfId="2" applyNumberFormat="1" applyFont="1" applyBorder="1" applyAlignment="1">
      <alignment vertical="center"/>
    </xf>
    <xf numFmtId="4" fontId="19" fillId="0" borderId="8" xfId="1" applyNumberFormat="1" applyFont="1" applyBorder="1"/>
    <xf numFmtId="4" fontId="19" fillId="0" borderId="0" xfId="0" applyNumberFormat="1" applyFont="1" applyBorder="1"/>
    <xf numFmtId="4" fontId="19" fillId="0" borderId="8" xfId="0" applyNumberFormat="1" applyFont="1" applyBorder="1"/>
    <xf numFmtId="4" fontId="18" fillId="0" borderId="6" xfId="1" applyNumberFormat="1" applyFont="1" applyBorder="1"/>
    <xf numFmtId="4" fontId="18" fillId="0" borderId="9" xfId="1" applyNumberFormat="1" applyFont="1" applyBorder="1"/>
    <xf numFmtId="4" fontId="18" fillId="0" borderId="0" xfId="1" applyNumberFormat="1" applyFont="1"/>
    <xf numFmtId="4" fontId="18" fillId="0" borderId="2" xfId="1" applyNumberFormat="1" applyFont="1" applyBorder="1"/>
    <xf numFmtId="4" fontId="18" fillId="0" borderId="0" xfId="1" applyNumberFormat="1" applyFont="1" applyBorder="1"/>
    <xf numFmtId="0" fontId="3" fillId="0" borderId="0" xfId="2" applyFont="1" applyAlignment="1">
      <alignment horizontal="center" vertical="center"/>
    </xf>
    <xf numFmtId="0" fontId="5" fillId="0" borderId="0" xfId="3" applyFont="1" applyAlignment="1">
      <alignment horizontal="center"/>
    </xf>
    <xf numFmtId="40" fontId="8" fillId="0" borderId="1" xfId="2" applyNumberFormat="1" applyFont="1" applyBorder="1" applyAlignment="1">
      <alignment horizontal="center" vertical="center" wrapText="1"/>
    </xf>
    <xf numFmtId="40" fontId="8" fillId="0" borderId="2" xfId="2" applyNumberFormat="1" applyFont="1" applyBorder="1" applyAlignment="1">
      <alignment horizontal="center" vertical="center" wrapText="1"/>
    </xf>
  </cellXfs>
  <cellStyles count="7">
    <cellStyle name="Comma" xfId="1" builtinId="3"/>
    <cellStyle name="Comma 7 3" xfId="5" xr:uid="{198735F2-C77B-4CD1-9190-25BAE7143F96}"/>
    <cellStyle name="Comma 8 2 3 2" xfId="4" xr:uid="{0240D354-9BD8-4277-8E83-85E0EA36350C}"/>
    <cellStyle name="Normal" xfId="0" builtinId="0"/>
    <cellStyle name="Normal 6" xfId="3" xr:uid="{C4CBB733-D4A5-47F0-9146-07080EC3A8D9}"/>
    <cellStyle name="Normal 6 3" xfId="6" xr:uid="{DA81BFD2-E96E-4FE0-9414-8D2E5E8A7E4D}"/>
    <cellStyle name="Normal 7" xfId="2" xr:uid="{89F0317E-1A75-4C3B-8187-C0C33CCFB0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4078-1F4D-40DE-835A-B40813FC6D82}">
  <dimension ref="A1:I112"/>
  <sheetViews>
    <sheetView topLeftCell="A90" zoomScale="76" zoomScaleNormal="76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1" width="7.140625" customWidth="1"/>
    <col min="2" max="3" width="6.28515625" customWidth="1"/>
    <col min="4" max="4" width="61.42578125" customWidth="1"/>
    <col min="5" max="5" width="33.7109375" customWidth="1"/>
  </cols>
  <sheetData>
    <row r="1" spans="1:9" ht="15.75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x14ac:dyDescent="0.25">
      <c r="A6" s="70" t="s">
        <v>2</v>
      </c>
      <c r="B6" s="70"/>
      <c r="C6" s="70"/>
      <c r="D6" s="70"/>
      <c r="E6" s="72" t="s">
        <v>3</v>
      </c>
    </row>
    <row r="7" spans="1:9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5</v>
      </c>
      <c r="C9" s="1"/>
      <c r="D9" s="1"/>
      <c r="E9" s="7"/>
    </row>
    <row r="10" spans="1:9" ht="15.75" x14ac:dyDescent="0.25">
      <c r="A10" s="1"/>
      <c r="B10" s="1"/>
      <c r="C10" s="1" t="s">
        <v>6</v>
      </c>
      <c r="D10" s="1"/>
      <c r="E10" s="8"/>
    </row>
    <row r="11" spans="1:9" ht="15.75" x14ac:dyDescent="0.25">
      <c r="A11" s="9"/>
      <c r="B11" s="9"/>
      <c r="C11" s="9"/>
      <c r="D11" s="9" t="s">
        <v>7</v>
      </c>
      <c r="E11" s="45">
        <f>18950413.29+25621594.74</f>
        <v>44572008.030000001</v>
      </c>
    </row>
    <row r="12" spans="1:9" ht="15.75" x14ac:dyDescent="0.25">
      <c r="A12" s="9"/>
      <c r="B12" s="9"/>
      <c r="C12" s="9"/>
      <c r="D12" s="9" t="s">
        <v>8</v>
      </c>
      <c r="E12" s="45">
        <v>33903208.420000002</v>
      </c>
    </row>
    <row r="13" spans="1:9" ht="15.75" x14ac:dyDescent="0.25">
      <c r="A13" s="9"/>
      <c r="B13" s="9"/>
      <c r="C13" s="9"/>
      <c r="D13" s="9" t="s">
        <v>9</v>
      </c>
      <c r="E13" s="46">
        <v>4911007.3600000003</v>
      </c>
    </row>
    <row r="14" spans="1:9" ht="15.75" x14ac:dyDescent="0.25">
      <c r="A14" s="9"/>
      <c r="B14" s="9"/>
      <c r="C14" s="9" t="s">
        <v>10</v>
      </c>
      <c r="D14" s="9"/>
      <c r="E14" s="11">
        <f t="shared" ref="E14" si="0">SUM(E11:E13)</f>
        <v>83386223.810000002</v>
      </c>
    </row>
    <row r="15" spans="1:9" ht="15.75" x14ac:dyDescent="0.25">
      <c r="A15" s="9"/>
      <c r="B15" s="9"/>
      <c r="C15" s="9" t="s">
        <v>11</v>
      </c>
      <c r="D15" s="9"/>
      <c r="E15" s="12"/>
    </row>
    <row r="16" spans="1:9" ht="15.75" x14ac:dyDescent="0.25">
      <c r="A16" s="9"/>
      <c r="B16" s="9"/>
      <c r="C16" s="9"/>
      <c r="D16" s="9" t="s">
        <v>12</v>
      </c>
      <c r="E16" s="45">
        <f>10834235.9+24240.67</f>
        <v>10858476.57</v>
      </c>
    </row>
    <row r="17" spans="1:5" ht="15.75" x14ac:dyDescent="0.25">
      <c r="A17" s="9"/>
      <c r="B17" s="9"/>
      <c r="C17" s="9"/>
      <c r="D17" s="9" t="s">
        <v>13</v>
      </c>
      <c r="E17" s="45">
        <v>64045948.549999997</v>
      </c>
    </row>
    <row r="18" spans="1:5" ht="15.75" x14ac:dyDescent="0.25">
      <c r="A18" s="9"/>
      <c r="B18" s="9"/>
      <c r="C18" s="13"/>
      <c r="D18" s="9" t="s">
        <v>14</v>
      </c>
      <c r="E18" s="45">
        <v>933428.74</v>
      </c>
    </row>
    <row r="19" spans="1:5" ht="15.75" x14ac:dyDescent="0.25">
      <c r="A19" s="9"/>
      <c r="B19" s="9"/>
      <c r="C19" s="9" t="s">
        <v>15</v>
      </c>
      <c r="D19" s="9"/>
      <c r="E19" s="11">
        <f t="shared" ref="E19" si="1">SUM(E16:E18)</f>
        <v>75837853.859999999</v>
      </c>
    </row>
    <row r="20" spans="1:5" ht="15.75" x14ac:dyDescent="0.25">
      <c r="A20" s="9"/>
      <c r="B20" s="9" t="s">
        <v>16</v>
      </c>
      <c r="C20" s="9"/>
      <c r="D20" s="9"/>
      <c r="E20" s="14"/>
    </row>
    <row r="21" spans="1:5" ht="15.75" x14ac:dyDescent="0.25">
      <c r="A21" s="9"/>
      <c r="B21" s="9"/>
      <c r="C21" s="9" t="s">
        <v>17</v>
      </c>
      <c r="D21" s="9"/>
      <c r="E21" s="45">
        <v>461989053</v>
      </c>
    </row>
    <row r="22" spans="1:5" ht="15.75" x14ac:dyDescent="0.25">
      <c r="A22" s="9"/>
      <c r="B22" s="9"/>
      <c r="C22" s="9" t="s">
        <v>18</v>
      </c>
      <c r="D22" s="9"/>
      <c r="E22" s="45">
        <v>1248517.8799999999</v>
      </c>
    </row>
    <row r="23" spans="1:5" ht="15.75" x14ac:dyDescent="0.25">
      <c r="A23" s="9"/>
      <c r="B23" s="9"/>
      <c r="C23" s="9" t="s">
        <v>19</v>
      </c>
      <c r="D23" s="9"/>
      <c r="E23" s="16"/>
    </row>
    <row r="24" spans="1:5" ht="15.75" x14ac:dyDescent="0.25">
      <c r="A24" s="9"/>
      <c r="B24" s="9"/>
      <c r="C24" s="9"/>
      <c r="D24" s="9" t="s">
        <v>20</v>
      </c>
      <c r="E24" s="15">
        <v>0</v>
      </c>
    </row>
    <row r="25" spans="1:5" ht="15.75" x14ac:dyDescent="0.25">
      <c r="A25" s="9"/>
      <c r="B25" s="9"/>
      <c r="C25" s="9"/>
      <c r="D25" s="9" t="s">
        <v>21</v>
      </c>
      <c r="E25" s="17">
        <v>0</v>
      </c>
    </row>
    <row r="26" spans="1:5" ht="15.75" x14ac:dyDescent="0.25">
      <c r="A26" s="9"/>
      <c r="B26" s="9"/>
      <c r="C26" s="9"/>
      <c r="D26" s="9" t="s">
        <v>22</v>
      </c>
      <c r="E26" s="17">
        <v>0</v>
      </c>
    </row>
    <row r="27" spans="1:5" ht="15.75" x14ac:dyDescent="0.25">
      <c r="A27" s="9"/>
      <c r="B27" s="9"/>
      <c r="C27" s="9"/>
      <c r="D27" s="9" t="s">
        <v>23</v>
      </c>
      <c r="E27" s="17">
        <v>0</v>
      </c>
    </row>
    <row r="28" spans="1:5" ht="15.75" x14ac:dyDescent="0.25">
      <c r="A28" s="9"/>
      <c r="B28" s="9"/>
      <c r="C28" s="9" t="s">
        <v>24</v>
      </c>
      <c r="D28" s="9"/>
      <c r="E28" s="18"/>
    </row>
    <row r="29" spans="1:5" ht="15.75" x14ac:dyDescent="0.25">
      <c r="A29" s="9"/>
      <c r="B29" s="9"/>
      <c r="C29" s="9"/>
      <c r="D29" s="9" t="s">
        <v>25</v>
      </c>
      <c r="E29" s="10">
        <v>0</v>
      </c>
    </row>
    <row r="30" spans="1:5" ht="15.75" x14ac:dyDescent="0.25">
      <c r="A30" s="9"/>
      <c r="B30" s="9"/>
      <c r="C30" s="9"/>
      <c r="D30" s="9" t="s">
        <v>26</v>
      </c>
      <c r="E30" s="19">
        <v>0</v>
      </c>
    </row>
    <row r="31" spans="1:5" ht="15.75" x14ac:dyDescent="0.25">
      <c r="A31" s="9"/>
      <c r="B31" s="9"/>
      <c r="C31" s="9" t="s">
        <v>27</v>
      </c>
      <c r="D31" s="9"/>
      <c r="E31" s="45">
        <v>61462981.649999999</v>
      </c>
    </row>
    <row r="32" spans="1:5" ht="15.75" x14ac:dyDescent="0.25">
      <c r="A32" s="9"/>
      <c r="B32" s="9"/>
      <c r="C32" s="9" t="s">
        <v>28</v>
      </c>
      <c r="D32" s="9"/>
      <c r="E32" s="14"/>
    </row>
    <row r="33" spans="1:5" ht="15.75" x14ac:dyDescent="0.25">
      <c r="A33" s="9"/>
      <c r="B33" s="9"/>
      <c r="C33" s="9"/>
      <c r="D33" s="9" t="s">
        <v>29</v>
      </c>
      <c r="E33" s="17">
        <v>0</v>
      </c>
    </row>
    <row r="34" spans="1:5" ht="15.75" x14ac:dyDescent="0.25">
      <c r="A34" s="9"/>
      <c r="B34" s="9"/>
      <c r="C34" s="9"/>
      <c r="D34" s="9" t="s">
        <v>30</v>
      </c>
      <c r="E34" s="17">
        <v>0</v>
      </c>
    </row>
    <row r="35" spans="1:5" ht="15.75" x14ac:dyDescent="0.25">
      <c r="A35" s="9"/>
      <c r="B35" s="9"/>
      <c r="C35" s="9"/>
      <c r="D35" s="9" t="s">
        <v>31</v>
      </c>
      <c r="E35" s="15">
        <v>0</v>
      </c>
    </row>
    <row r="36" spans="1:5" ht="15.75" x14ac:dyDescent="0.25">
      <c r="A36" s="9"/>
      <c r="B36" s="9" t="s">
        <v>32</v>
      </c>
      <c r="C36" s="9"/>
      <c r="D36" s="9"/>
      <c r="E36" s="12">
        <v>0</v>
      </c>
    </row>
    <row r="37" spans="1:5" ht="15.75" x14ac:dyDescent="0.25">
      <c r="A37" s="9"/>
      <c r="B37" s="20" t="s">
        <v>33</v>
      </c>
      <c r="C37" s="9"/>
      <c r="D37" s="9"/>
      <c r="E37" s="11">
        <f>SUM(E14,E19,E21:E36)</f>
        <v>683924630.20000005</v>
      </c>
    </row>
    <row r="38" spans="1:5" ht="15.75" x14ac:dyDescent="0.25">
      <c r="A38" s="9"/>
      <c r="B38" s="20"/>
      <c r="C38" s="9"/>
      <c r="D38" s="9"/>
      <c r="E38" s="21"/>
    </row>
    <row r="39" spans="1:5" ht="15.75" x14ac:dyDescent="0.25">
      <c r="A39" s="20" t="s">
        <v>34</v>
      </c>
      <c r="B39" s="20"/>
      <c r="C39" s="9"/>
      <c r="D39" s="9"/>
      <c r="E39" s="17"/>
    </row>
    <row r="40" spans="1:5" ht="15.75" x14ac:dyDescent="0.25">
      <c r="A40" s="20" t="s">
        <v>35</v>
      </c>
      <c r="B40" s="9"/>
      <c r="C40" s="9"/>
      <c r="D40" s="9"/>
      <c r="E40" s="17"/>
    </row>
    <row r="41" spans="1:5" ht="15.75" x14ac:dyDescent="0.25">
      <c r="A41" s="9"/>
      <c r="B41" s="20" t="s">
        <v>36</v>
      </c>
      <c r="C41" s="9"/>
      <c r="D41" s="9"/>
      <c r="E41" s="14"/>
    </row>
    <row r="42" spans="1:5" ht="15.75" x14ac:dyDescent="0.25">
      <c r="A42" s="9"/>
      <c r="B42" s="9"/>
      <c r="C42" s="9"/>
      <c r="D42" s="9" t="s">
        <v>37</v>
      </c>
      <c r="E42" s="45">
        <v>147680223.75999999</v>
      </c>
    </row>
    <row r="43" spans="1:5" ht="15.75" x14ac:dyDescent="0.25">
      <c r="A43" s="9"/>
      <c r="B43" s="9"/>
      <c r="C43" s="9"/>
      <c r="D43" s="9" t="s">
        <v>38</v>
      </c>
      <c r="E43" s="45">
        <f>SUM(95321108.12-2412394.28)+10732633.09</f>
        <v>103641346.93000001</v>
      </c>
    </row>
    <row r="44" spans="1:5" ht="15.75" x14ac:dyDescent="0.25">
      <c r="A44" s="9"/>
      <c r="B44" s="9"/>
      <c r="C44" s="9"/>
      <c r="D44" s="9" t="s">
        <v>39</v>
      </c>
      <c r="E44" s="45">
        <f>888368+7919992.78</f>
        <v>8808360.7800000012</v>
      </c>
    </row>
    <row r="45" spans="1:5" ht="15.75" x14ac:dyDescent="0.25">
      <c r="A45" s="9"/>
      <c r="B45" s="20" t="s">
        <v>40</v>
      </c>
      <c r="C45" s="9"/>
      <c r="D45" s="9"/>
      <c r="E45" s="47"/>
    </row>
    <row r="46" spans="1:5" ht="15.75" x14ac:dyDescent="0.25">
      <c r="A46" s="9"/>
      <c r="B46" s="9"/>
      <c r="C46" s="22"/>
      <c r="D46" s="9" t="s">
        <v>37</v>
      </c>
      <c r="E46" s="45">
        <f>3476643.09</f>
        <v>3476643.09</v>
      </c>
    </row>
    <row r="47" spans="1:5" ht="15.75" x14ac:dyDescent="0.25">
      <c r="A47" s="9"/>
      <c r="B47" s="9"/>
      <c r="C47" s="9"/>
      <c r="D47" s="9" t="s">
        <v>38</v>
      </c>
      <c r="E47" s="45">
        <f>14315877.31+10767990.01</f>
        <v>25083867.32</v>
      </c>
    </row>
    <row r="48" spans="1:5" ht="15.75" x14ac:dyDescent="0.25">
      <c r="A48" s="9"/>
      <c r="B48" s="9"/>
      <c r="C48" s="9"/>
      <c r="D48" s="9" t="s">
        <v>39</v>
      </c>
      <c r="E48" s="45">
        <f>1488784.8</f>
        <v>1488784.8</v>
      </c>
    </row>
    <row r="49" spans="1:5" ht="15.75" x14ac:dyDescent="0.25">
      <c r="A49" s="9"/>
      <c r="B49" s="20" t="s">
        <v>41</v>
      </c>
      <c r="C49" s="9"/>
      <c r="D49" s="9"/>
      <c r="E49" s="47"/>
    </row>
    <row r="50" spans="1:5" ht="15.75" x14ac:dyDescent="0.25">
      <c r="A50" s="23"/>
      <c r="B50" s="23"/>
      <c r="C50" s="23"/>
      <c r="D50" s="9" t="s">
        <v>37</v>
      </c>
      <c r="E50" s="45">
        <v>22274721.300000001</v>
      </c>
    </row>
    <row r="51" spans="1:5" ht="15.75" x14ac:dyDescent="0.25">
      <c r="A51" s="9"/>
      <c r="B51" s="9"/>
      <c r="C51" s="9"/>
      <c r="D51" s="9" t="s">
        <v>38</v>
      </c>
      <c r="E51" s="45">
        <f>2066560.69+6000000</f>
        <v>8066560.6899999995</v>
      </c>
    </row>
    <row r="52" spans="1:5" ht="15.75" x14ac:dyDescent="0.25">
      <c r="A52" s="9"/>
      <c r="B52" s="9"/>
      <c r="C52" s="9"/>
      <c r="D52" s="9" t="s">
        <v>39</v>
      </c>
      <c r="E52" s="45">
        <v>0</v>
      </c>
    </row>
    <row r="53" spans="1:5" ht="15.75" x14ac:dyDescent="0.25">
      <c r="A53" s="9"/>
      <c r="B53" s="20" t="s">
        <v>42</v>
      </c>
      <c r="C53" s="9"/>
      <c r="D53" s="9"/>
      <c r="E53" s="47"/>
    </row>
    <row r="54" spans="1:5" ht="15.75" x14ac:dyDescent="0.25">
      <c r="A54" s="9"/>
      <c r="B54" s="9"/>
      <c r="C54" s="9"/>
      <c r="D54" s="9" t="s">
        <v>37</v>
      </c>
      <c r="E54" s="45">
        <v>0</v>
      </c>
    </row>
    <row r="55" spans="1:5" ht="15.75" x14ac:dyDescent="0.25">
      <c r="A55" s="9"/>
      <c r="B55" s="9"/>
      <c r="C55" s="9"/>
      <c r="D55" s="9" t="s">
        <v>38</v>
      </c>
      <c r="E55" s="45">
        <v>0</v>
      </c>
    </row>
    <row r="56" spans="1:5" ht="15.75" x14ac:dyDescent="0.25">
      <c r="A56" s="9"/>
      <c r="B56" s="9"/>
      <c r="C56" s="22"/>
      <c r="D56" s="9" t="s">
        <v>39</v>
      </c>
      <c r="E56" s="45">
        <v>0</v>
      </c>
    </row>
    <row r="57" spans="1:5" ht="15.75" x14ac:dyDescent="0.25">
      <c r="A57" s="9"/>
      <c r="B57" s="20" t="s">
        <v>43</v>
      </c>
      <c r="C57" s="9"/>
      <c r="D57" s="9"/>
      <c r="E57" s="47"/>
    </row>
    <row r="58" spans="1:5" ht="15.75" x14ac:dyDescent="0.25">
      <c r="A58" s="9"/>
      <c r="B58" s="9"/>
      <c r="C58" s="9"/>
      <c r="D58" s="9" t="s">
        <v>37</v>
      </c>
      <c r="E58" s="45">
        <v>0</v>
      </c>
    </row>
    <row r="59" spans="1:5" ht="15.75" x14ac:dyDescent="0.25">
      <c r="A59" s="9"/>
      <c r="B59" s="9"/>
      <c r="C59" s="9"/>
      <c r="D59" s="9" t="s">
        <v>38</v>
      </c>
      <c r="E59" s="45">
        <v>0</v>
      </c>
    </row>
    <row r="60" spans="1:5" ht="15.75" x14ac:dyDescent="0.25">
      <c r="A60" s="9"/>
      <c r="B60" s="9"/>
      <c r="C60" s="9"/>
      <c r="D60" s="9" t="s">
        <v>39</v>
      </c>
      <c r="E60" s="45">
        <v>0</v>
      </c>
    </row>
    <row r="61" spans="1:5" ht="15.75" x14ac:dyDescent="0.25">
      <c r="A61" s="9"/>
      <c r="B61" s="20" t="s">
        <v>44</v>
      </c>
      <c r="C61" s="9"/>
      <c r="D61" s="9"/>
      <c r="E61" s="47"/>
    </row>
    <row r="62" spans="1:5" ht="15.75" x14ac:dyDescent="0.25">
      <c r="A62" s="9"/>
      <c r="B62" s="9"/>
      <c r="C62" s="9"/>
      <c r="D62" s="9" t="s">
        <v>37</v>
      </c>
      <c r="E62" s="45">
        <v>11230083.619999999</v>
      </c>
    </row>
    <row r="63" spans="1:5" ht="15.75" x14ac:dyDescent="0.25">
      <c r="A63" s="9"/>
      <c r="B63" s="20"/>
      <c r="C63" s="9"/>
      <c r="D63" s="9" t="s">
        <v>38</v>
      </c>
      <c r="E63" s="45">
        <f>SUM(3966521.81-386024)+16443021.3</f>
        <v>20023519.109999999</v>
      </c>
    </row>
    <row r="64" spans="1:5" ht="15.75" x14ac:dyDescent="0.25">
      <c r="A64" s="9"/>
      <c r="B64" s="9"/>
      <c r="C64" s="9"/>
      <c r="D64" s="9" t="s">
        <v>39</v>
      </c>
      <c r="E64" s="45">
        <v>0</v>
      </c>
    </row>
    <row r="65" spans="1:5" ht="15.75" x14ac:dyDescent="0.25">
      <c r="A65" s="9"/>
      <c r="B65" s="20" t="s">
        <v>45</v>
      </c>
      <c r="C65" s="9"/>
      <c r="D65" s="9"/>
      <c r="E65" s="47"/>
    </row>
    <row r="66" spans="1:5" ht="15.75" x14ac:dyDescent="0.25">
      <c r="A66" s="9"/>
      <c r="B66" s="9"/>
      <c r="C66" s="9"/>
      <c r="D66" s="9" t="s">
        <v>37</v>
      </c>
      <c r="E66" s="45">
        <f>36843505.36+8664484.18</f>
        <v>45507989.539999999</v>
      </c>
    </row>
    <row r="67" spans="1:5" ht="15.75" x14ac:dyDescent="0.25">
      <c r="A67" s="9"/>
      <c r="B67" s="9"/>
      <c r="C67" s="9"/>
      <c r="D67" s="9" t="s">
        <v>38</v>
      </c>
      <c r="E67" s="45">
        <f>5113866.64+15962687.78+32977758.56</f>
        <v>54054312.979999997</v>
      </c>
    </row>
    <row r="68" spans="1:5" ht="15.75" x14ac:dyDescent="0.25">
      <c r="A68" s="9"/>
      <c r="B68" s="9"/>
      <c r="C68" s="9"/>
      <c r="D68" s="9" t="s">
        <v>39</v>
      </c>
      <c r="E68" s="45">
        <f>731260+3688628.79</f>
        <v>4419888.79</v>
      </c>
    </row>
    <row r="69" spans="1:5" ht="15.75" x14ac:dyDescent="0.25">
      <c r="A69" s="9"/>
      <c r="B69" s="20" t="s">
        <v>46</v>
      </c>
      <c r="C69" s="9"/>
      <c r="D69" s="9"/>
      <c r="E69" s="14"/>
    </row>
    <row r="70" spans="1:5" ht="15.75" x14ac:dyDescent="0.25">
      <c r="A70" s="9"/>
      <c r="B70" s="9"/>
      <c r="C70" s="9"/>
      <c r="D70" s="9" t="s">
        <v>37</v>
      </c>
      <c r="E70" s="24">
        <v>0</v>
      </c>
    </row>
    <row r="71" spans="1:5" ht="15.75" x14ac:dyDescent="0.25">
      <c r="A71" s="9"/>
      <c r="B71" s="9"/>
      <c r="C71" s="9"/>
      <c r="D71" s="9" t="s">
        <v>38</v>
      </c>
      <c r="E71" s="24">
        <v>0</v>
      </c>
    </row>
    <row r="72" spans="1:5" ht="15.75" x14ac:dyDescent="0.25">
      <c r="A72" s="9"/>
      <c r="B72" s="9"/>
      <c r="C72" s="9"/>
      <c r="D72" s="9" t="s">
        <v>39</v>
      </c>
      <c r="E72" s="24">
        <v>0</v>
      </c>
    </row>
    <row r="73" spans="1:5" ht="15.75" x14ac:dyDescent="0.25">
      <c r="A73" s="9"/>
      <c r="B73" s="20" t="s">
        <v>47</v>
      </c>
      <c r="C73" s="9"/>
      <c r="D73" s="9"/>
      <c r="E73" s="14"/>
    </row>
    <row r="74" spans="1:5" ht="15.75" x14ac:dyDescent="0.25">
      <c r="A74" s="9"/>
      <c r="B74" s="9"/>
      <c r="C74" s="9" t="s">
        <v>48</v>
      </c>
      <c r="D74" s="9"/>
      <c r="E74" s="17"/>
    </row>
    <row r="75" spans="1:5" ht="15.75" x14ac:dyDescent="0.25">
      <c r="A75" s="9"/>
      <c r="B75" s="9"/>
      <c r="C75" s="9"/>
      <c r="D75" s="9" t="s">
        <v>49</v>
      </c>
      <c r="E75" s="10">
        <v>0</v>
      </c>
    </row>
    <row r="76" spans="1:5" ht="15.75" x14ac:dyDescent="0.25">
      <c r="A76" s="9"/>
      <c r="B76" s="9"/>
      <c r="C76" s="9"/>
      <c r="D76" s="9" t="s">
        <v>50</v>
      </c>
      <c r="E76" s="45">
        <v>37223935.049999997</v>
      </c>
    </row>
    <row r="77" spans="1:5" ht="15.75" x14ac:dyDescent="0.25">
      <c r="A77" s="9"/>
      <c r="B77" s="9"/>
      <c r="C77" s="25" t="s">
        <v>51</v>
      </c>
      <c r="D77" s="9"/>
      <c r="E77" s="47"/>
    </row>
    <row r="78" spans="1:5" ht="15.75" x14ac:dyDescent="0.25">
      <c r="A78" s="9"/>
      <c r="B78" s="9"/>
      <c r="C78" s="9"/>
      <c r="D78" s="9" t="s">
        <v>52</v>
      </c>
      <c r="E78" s="45">
        <v>16469219.99</v>
      </c>
    </row>
    <row r="79" spans="1:5" ht="15.75" x14ac:dyDescent="0.25">
      <c r="A79" s="9"/>
      <c r="B79" s="9"/>
      <c r="C79" s="9"/>
      <c r="D79" s="9" t="s">
        <v>53</v>
      </c>
      <c r="E79" s="45">
        <v>11780456.289999999</v>
      </c>
    </row>
    <row r="80" spans="1:5" ht="15.75" x14ac:dyDescent="0.25">
      <c r="A80" s="9"/>
      <c r="B80" s="9"/>
      <c r="C80" s="9" t="s">
        <v>54</v>
      </c>
      <c r="D80" s="9"/>
      <c r="E80" s="45"/>
    </row>
    <row r="81" spans="1:9" ht="15.75" x14ac:dyDescent="0.25">
      <c r="A81" s="9"/>
      <c r="B81" s="9"/>
      <c r="C81" s="9"/>
      <c r="D81" s="25" t="s">
        <v>52</v>
      </c>
      <c r="E81" s="45">
        <f>12699651.46</f>
        <v>12699651.460000001</v>
      </c>
    </row>
    <row r="82" spans="1:9" ht="15.75" x14ac:dyDescent="0.25">
      <c r="A82" s="9"/>
      <c r="B82" s="9"/>
      <c r="C82" s="9"/>
      <c r="D82" s="25" t="s">
        <v>53</v>
      </c>
      <c r="E82" s="45">
        <f>18253326.68-244475.21</f>
        <v>18008851.469999999</v>
      </c>
    </row>
    <row r="83" spans="1:9" ht="15.75" x14ac:dyDescent="0.25">
      <c r="A83" s="9"/>
      <c r="B83" s="9"/>
      <c r="C83" s="9" t="s">
        <v>55</v>
      </c>
      <c r="D83" s="9"/>
      <c r="E83" s="45"/>
    </row>
    <row r="84" spans="1:9" ht="15.75" x14ac:dyDescent="0.25">
      <c r="A84" s="9"/>
      <c r="B84" s="9"/>
      <c r="C84" s="9"/>
      <c r="D84" s="9" t="s">
        <v>52</v>
      </c>
      <c r="E84" s="45">
        <v>0</v>
      </c>
    </row>
    <row r="85" spans="1:9" ht="15.75" x14ac:dyDescent="0.25">
      <c r="A85" s="9"/>
      <c r="B85" s="9"/>
      <c r="C85" s="9"/>
      <c r="D85" s="9" t="s">
        <v>53</v>
      </c>
      <c r="E85" s="45">
        <v>0</v>
      </c>
    </row>
    <row r="86" spans="1:9" ht="15.75" x14ac:dyDescent="0.25">
      <c r="A86" s="9"/>
      <c r="B86" s="9"/>
      <c r="C86" s="9" t="s">
        <v>56</v>
      </c>
      <c r="D86" s="9"/>
      <c r="E86" s="45"/>
    </row>
    <row r="87" spans="1:9" ht="15.75" x14ac:dyDescent="0.25">
      <c r="A87" s="9"/>
      <c r="B87" s="9"/>
      <c r="C87" s="9"/>
      <c r="D87" s="9" t="s">
        <v>52</v>
      </c>
      <c r="E87" s="45">
        <f>2412394.28+386024</f>
        <v>2798418.28</v>
      </c>
    </row>
    <row r="88" spans="1:9" ht="15.75" x14ac:dyDescent="0.25">
      <c r="A88" s="9"/>
      <c r="B88" s="9"/>
      <c r="C88" s="9"/>
      <c r="D88" s="9" t="s">
        <v>53</v>
      </c>
      <c r="E88" s="45">
        <v>0</v>
      </c>
    </row>
    <row r="89" spans="1:9" ht="15.75" x14ac:dyDescent="0.25">
      <c r="A89" s="9"/>
      <c r="B89" s="9"/>
      <c r="C89" s="9" t="s">
        <v>57</v>
      </c>
      <c r="D89" s="9"/>
      <c r="E89" s="45"/>
    </row>
    <row r="90" spans="1:9" ht="15.75" x14ac:dyDescent="0.25">
      <c r="A90" s="9"/>
      <c r="B90" s="9"/>
      <c r="C90" s="9"/>
      <c r="D90" s="9" t="s">
        <v>58</v>
      </c>
      <c r="E90" s="45">
        <v>0</v>
      </c>
    </row>
    <row r="91" spans="1:9" ht="15.75" x14ac:dyDescent="0.25">
      <c r="A91" s="9"/>
      <c r="B91" s="9"/>
      <c r="C91" s="9"/>
      <c r="D91" s="9" t="s">
        <v>52</v>
      </c>
      <c r="E91" s="45">
        <f>10802141</f>
        <v>10802141</v>
      </c>
    </row>
    <row r="92" spans="1:9" ht="15.75" x14ac:dyDescent="0.25">
      <c r="A92" s="9"/>
      <c r="B92" s="9"/>
      <c r="C92" s="9"/>
      <c r="D92" s="9" t="s">
        <v>53</v>
      </c>
      <c r="E92" s="17">
        <v>0</v>
      </c>
    </row>
    <row r="93" spans="1:9" ht="15.75" x14ac:dyDescent="0.25">
      <c r="A93" s="20" t="s">
        <v>59</v>
      </c>
      <c r="D93" s="9"/>
      <c r="E93" s="26">
        <f>SUM(E41:E92)</f>
        <v>565538976.25000012</v>
      </c>
    </row>
    <row r="94" spans="1:9" ht="15.75" x14ac:dyDescent="0.25">
      <c r="A94" s="20" t="s">
        <v>60</v>
      </c>
      <c r="B94" s="9"/>
      <c r="C94" s="20"/>
      <c r="D94" s="25"/>
      <c r="E94" s="17"/>
    </row>
    <row r="95" spans="1:9" ht="15.75" x14ac:dyDescent="0.25">
      <c r="A95" s="9"/>
      <c r="B95" s="20" t="s">
        <v>36</v>
      </c>
      <c r="C95" s="9"/>
      <c r="D95" s="9"/>
      <c r="E95" s="27"/>
      <c r="H95" s="28"/>
      <c r="I95" s="29"/>
    </row>
    <row r="96" spans="1:9" ht="15.75" x14ac:dyDescent="0.25">
      <c r="A96" s="9"/>
      <c r="B96" s="9"/>
      <c r="C96" s="9"/>
      <c r="D96" s="9" t="s">
        <v>39</v>
      </c>
      <c r="E96" s="45">
        <f>26950+2479274</f>
        <v>2506224</v>
      </c>
      <c r="F96" s="28"/>
      <c r="G96" s="9"/>
      <c r="I96" s="29"/>
    </row>
    <row r="97" spans="1:9" ht="15.75" x14ac:dyDescent="0.25">
      <c r="A97" s="9"/>
      <c r="B97" s="20" t="s">
        <v>40</v>
      </c>
      <c r="C97" s="9"/>
      <c r="D97" s="9"/>
      <c r="E97" s="17"/>
      <c r="F97" s="28"/>
      <c r="G97" s="9"/>
      <c r="H97" s="28"/>
      <c r="I97" s="29"/>
    </row>
    <row r="98" spans="1:9" ht="15.75" x14ac:dyDescent="0.25">
      <c r="B98" s="9"/>
      <c r="C98" s="9"/>
      <c r="D98" s="9" t="s">
        <v>39</v>
      </c>
      <c r="E98" s="45">
        <f>5822770.01</f>
        <v>5822770.0099999998</v>
      </c>
    </row>
    <row r="99" spans="1:9" ht="15.75" x14ac:dyDescent="0.25">
      <c r="B99" s="20" t="s">
        <v>41</v>
      </c>
      <c r="C99" s="9"/>
      <c r="D99" s="9"/>
      <c r="E99" s="14"/>
    </row>
    <row r="100" spans="1:9" ht="15.75" x14ac:dyDescent="0.25">
      <c r="B100" s="9"/>
      <c r="C100" s="9"/>
      <c r="D100" s="9" t="s">
        <v>39</v>
      </c>
      <c r="E100" s="10">
        <v>0</v>
      </c>
    </row>
    <row r="101" spans="1:9" ht="15.75" x14ac:dyDescent="0.25">
      <c r="B101" s="20" t="s">
        <v>42</v>
      </c>
      <c r="C101" s="9"/>
      <c r="D101" s="9"/>
      <c r="E101" s="14"/>
    </row>
    <row r="102" spans="1:9" ht="15.75" x14ac:dyDescent="0.25">
      <c r="B102" s="9"/>
      <c r="C102" s="22"/>
      <c r="D102" s="9" t="s">
        <v>39</v>
      </c>
      <c r="E102" s="15">
        <v>0</v>
      </c>
    </row>
    <row r="103" spans="1:9" ht="15.75" x14ac:dyDescent="0.25">
      <c r="B103" s="20" t="s">
        <v>43</v>
      </c>
      <c r="C103" s="9"/>
      <c r="D103" s="9"/>
      <c r="E103" s="14"/>
    </row>
    <row r="104" spans="1:9" ht="15.75" x14ac:dyDescent="0.25">
      <c r="B104" s="9"/>
      <c r="C104" s="9"/>
      <c r="D104" s="9" t="s">
        <v>39</v>
      </c>
      <c r="E104" s="15">
        <v>0</v>
      </c>
    </row>
    <row r="105" spans="1:9" ht="15.75" x14ac:dyDescent="0.25">
      <c r="B105" s="20" t="s">
        <v>44</v>
      </c>
      <c r="C105" s="9"/>
      <c r="D105" s="9"/>
      <c r="E105" s="14"/>
    </row>
    <row r="106" spans="1:9" ht="15.75" x14ac:dyDescent="0.25">
      <c r="B106" s="9"/>
      <c r="C106" s="9"/>
      <c r="D106" s="9" t="s">
        <v>39</v>
      </c>
      <c r="E106" s="45">
        <v>1688410</v>
      </c>
    </row>
    <row r="107" spans="1:9" ht="15.75" x14ac:dyDescent="0.25">
      <c r="B107" s="20" t="s">
        <v>45</v>
      </c>
      <c r="C107" s="9"/>
      <c r="D107" s="9"/>
      <c r="E107" s="14"/>
    </row>
    <row r="108" spans="1:9" ht="15.75" x14ac:dyDescent="0.25">
      <c r="B108" s="9"/>
      <c r="C108" s="9"/>
      <c r="D108" s="9" t="s">
        <v>39</v>
      </c>
      <c r="E108" s="45">
        <f>38225225.17+944536.21+4727520.89</f>
        <v>43897282.270000003</v>
      </c>
    </row>
    <row r="109" spans="1:9" ht="15.75" x14ac:dyDescent="0.25">
      <c r="A109" s="20"/>
      <c r="B109" s="20" t="s">
        <v>61</v>
      </c>
      <c r="C109" s="9"/>
      <c r="D109" s="9"/>
      <c r="E109" s="14"/>
    </row>
    <row r="110" spans="1:9" ht="15.75" x14ac:dyDescent="0.25">
      <c r="B110" s="9"/>
      <c r="C110" s="9"/>
      <c r="D110" s="9" t="s">
        <v>39</v>
      </c>
      <c r="E110" s="45">
        <v>10818568.83</v>
      </c>
    </row>
    <row r="111" spans="1:9" ht="15.75" x14ac:dyDescent="0.25">
      <c r="A111" s="20" t="s">
        <v>62</v>
      </c>
      <c r="E111" s="30">
        <f>SUM(E95:E110)</f>
        <v>64733255.109999999</v>
      </c>
    </row>
    <row r="112" spans="1:9" ht="21" x14ac:dyDescent="0.35">
      <c r="A112" s="31" t="s">
        <v>63</v>
      </c>
      <c r="B112" s="32"/>
      <c r="C112" s="32"/>
      <c r="D112" s="32"/>
      <c r="E112" s="33">
        <f>SUM(E93,E111)</f>
        <v>630272231.36000013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A51D-9979-4372-945F-409AC21C3E24}">
  <dimension ref="A1:I112"/>
  <sheetViews>
    <sheetView topLeftCell="A4" zoomScale="73" zoomScaleNormal="73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67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34"/>
    </row>
    <row r="9" spans="1:9" ht="15.75" x14ac:dyDescent="0.25">
      <c r="A9" s="1"/>
      <c r="B9" s="1" t="s">
        <v>5</v>
      </c>
      <c r="C9" s="1"/>
      <c r="D9" s="1"/>
      <c r="E9" s="34"/>
    </row>
    <row r="10" spans="1:9" ht="15.75" x14ac:dyDescent="0.25">
      <c r="A10" s="1"/>
      <c r="B10" s="1"/>
      <c r="C10" s="1" t="s">
        <v>6</v>
      </c>
      <c r="D10" s="1"/>
    </row>
    <row r="11" spans="1:9" ht="15.75" customHeight="1" x14ac:dyDescent="0.25">
      <c r="A11" s="9"/>
      <c r="B11" s="9"/>
      <c r="C11" s="9"/>
      <c r="D11" s="9" t="s">
        <v>7</v>
      </c>
      <c r="E11" s="48">
        <f>13757577.23+10491021.88</f>
        <v>24248599.109999999</v>
      </c>
    </row>
    <row r="12" spans="1:9" ht="15.75" x14ac:dyDescent="0.25">
      <c r="A12" s="9"/>
      <c r="B12" s="9"/>
      <c r="C12" s="9"/>
      <c r="D12" s="9" t="s">
        <v>8</v>
      </c>
      <c r="E12" s="48">
        <f>36664178.01</f>
        <v>36664178.009999998</v>
      </c>
    </row>
    <row r="13" spans="1:9" ht="15.75" x14ac:dyDescent="0.25">
      <c r="A13" s="9"/>
      <c r="B13" s="9"/>
      <c r="C13" s="9"/>
      <c r="D13" s="9" t="s">
        <v>9</v>
      </c>
      <c r="E13" s="48">
        <v>1674651.78</v>
      </c>
    </row>
    <row r="14" spans="1:9" ht="15.75" x14ac:dyDescent="0.25">
      <c r="A14" s="9"/>
      <c r="B14" s="9"/>
      <c r="C14" s="9" t="s">
        <v>10</v>
      </c>
      <c r="D14" s="9"/>
      <c r="E14" s="11">
        <f t="shared" ref="E14" si="0">SUM(E11:E13)</f>
        <v>62587428.899999999</v>
      </c>
    </row>
    <row r="15" spans="1:9" ht="15.75" x14ac:dyDescent="0.25">
      <c r="A15" s="9"/>
      <c r="B15" s="9"/>
      <c r="C15" s="9" t="s">
        <v>11</v>
      </c>
      <c r="D15" s="9"/>
      <c r="E15" s="12"/>
    </row>
    <row r="16" spans="1:9" ht="15.75" x14ac:dyDescent="0.25">
      <c r="A16" s="9"/>
      <c r="B16" s="9"/>
      <c r="C16" s="9"/>
      <c r="D16" s="9" t="s">
        <v>12</v>
      </c>
      <c r="E16" s="48">
        <f>4631259+55349.13</f>
        <v>4686608.13</v>
      </c>
    </row>
    <row r="17" spans="1:5" ht="15.75" x14ac:dyDescent="0.25">
      <c r="A17" s="9"/>
      <c r="B17" s="9"/>
      <c r="C17" s="9"/>
      <c r="D17" s="9" t="s">
        <v>13</v>
      </c>
      <c r="E17" s="48">
        <v>0</v>
      </c>
    </row>
    <row r="18" spans="1:5" ht="15.75" x14ac:dyDescent="0.25">
      <c r="A18" s="9"/>
      <c r="B18" s="9"/>
      <c r="C18" s="13"/>
      <c r="D18" s="9" t="s">
        <v>14</v>
      </c>
      <c r="E18" s="48">
        <f>60297969.67</f>
        <v>60297969.670000002</v>
      </c>
    </row>
    <row r="19" spans="1:5" ht="15.75" x14ac:dyDescent="0.25">
      <c r="A19" s="9"/>
      <c r="B19" s="9"/>
      <c r="C19" s="9" t="s">
        <v>15</v>
      </c>
      <c r="D19" s="9"/>
      <c r="E19" s="11">
        <f t="shared" ref="E19" si="1">SUM(E16:E18)</f>
        <v>64984577.800000004</v>
      </c>
    </row>
    <row r="20" spans="1:5" ht="15.75" x14ac:dyDescent="0.25">
      <c r="A20" s="9"/>
      <c r="B20" s="9" t="s">
        <v>16</v>
      </c>
      <c r="C20" s="9"/>
      <c r="D20" s="9"/>
      <c r="E20" s="8"/>
    </row>
    <row r="21" spans="1:5" ht="15.75" x14ac:dyDescent="0.25">
      <c r="A21" s="9"/>
      <c r="B21" s="9"/>
      <c r="C21" s="9" t="s">
        <v>17</v>
      </c>
      <c r="D21" s="9"/>
      <c r="E21" s="48">
        <v>409809601</v>
      </c>
    </row>
    <row r="22" spans="1:5" ht="15.75" x14ac:dyDescent="0.25">
      <c r="A22" s="9"/>
      <c r="B22" s="9"/>
      <c r="C22" s="9" t="s">
        <v>18</v>
      </c>
      <c r="D22" s="9"/>
      <c r="E22" s="35">
        <v>0</v>
      </c>
    </row>
    <row r="23" spans="1:5" ht="15.75" x14ac:dyDescent="0.25">
      <c r="A23" s="9"/>
      <c r="B23" s="9"/>
      <c r="C23" s="9" t="s">
        <v>19</v>
      </c>
      <c r="D23" s="9"/>
      <c r="E23" s="27"/>
    </row>
    <row r="24" spans="1:5" ht="15.75" x14ac:dyDescent="0.25">
      <c r="A24" s="9"/>
      <c r="B24" s="9"/>
      <c r="C24" s="9"/>
      <c r="D24" s="9" t="s">
        <v>20</v>
      </c>
      <c r="E24" s="35">
        <v>0</v>
      </c>
    </row>
    <row r="25" spans="1:5" ht="15.75" x14ac:dyDescent="0.25">
      <c r="A25" s="9"/>
      <c r="B25" s="9"/>
      <c r="C25" s="9"/>
      <c r="D25" s="9" t="s">
        <v>21</v>
      </c>
      <c r="E25" s="17">
        <v>0</v>
      </c>
    </row>
    <row r="26" spans="1:5" ht="15.75" x14ac:dyDescent="0.25">
      <c r="A26" s="9"/>
      <c r="B26" s="9"/>
      <c r="C26" s="9"/>
      <c r="D26" s="9" t="s">
        <v>22</v>
      </c>
      <c r="E26" s="17">
        <v>0</v>
      </c>
    </row>
    <row r="27" spans="1:5" ht="15.75" x14ac:dyDescent="0.25">
      <c r="A27" s="9"/>
      <c r="B27" s="9"/>
      <c r="C27" s="9"/>
      <c r="D27" s="9" t="s">
        <v>23</v>
      </c>
      <c r="E27" s="17">
        <v>0</v>
      </c>
    </row>
    <row r="28" spans="1:5" ht="15.75" x14ac:dyDescent="0.25">
      <c r="A28" s="9"/>
      <c r="B28" s="9"/>
      <c r="C28" s="9" t="s">
        <v>24</v>
      </c>
      <c r="D28" s="9"/>
      <c r="E28" s="18"/>
    </row>
    <row r="29" spans="1:5" ht="15.75" x14ac:dyDescent="0.25">
      <c r="A29" s="9"/>
      <c r="B29" s="9"/>
      <c r="C29" s="9"/>
      <c r="D29" s="9" t="s">
        <v>25</v>
      </c>
      <c r="E29" s="35">
        <v>0</v>
      </c>
    </row>
    <row r="30" spans="1:5" ht="15.75" x14ac:dyDescent="0.25">
      <c r="A30" s="9"/>
      <c r="B30" s="9"/>
      <c r="C30" s="9"/>
      <c r="D30" s="9" t="s">
        <v>26</v>
      </c>
      <c r="E30" s="17">
        <v>0</v>
      </c>
    </row>
    <row r="31" spans="1:5" ht="15.75" x14ac:dyDescent="0.25">
      <c r="A31" s="9"/>
      <c r="B31" s="9"/>
      <c r="C31" s="9" t="s">
        <v>27</v>
      </c>
      <c r="D31" s="9"/>
      <c r="E31" s="17">
        <v>0</v>
      </c>
    </row>
    <row r="32" spans="1:5" ht="15.75" x14ac:dyDescent="0.25">
      <c r="A32" s="9"/>
      <c r="B32" s="9"/>
      <c r="C32" s="9" t="s">
        <v>28</v>
      </c>
      <c r="D32" s="9"/>
      <c r="E32" s="8"/>
    </row>
    <row r="33" spans="1:5" ht="15.75" x14ac:dyDescent="0.25">
      <c r="A33" s="9"/>
      <c r="B33" s="9"/>
      <c r="C33" s="9"/>
      <c r="D33" s="9" t="s">
        <v>29</v>
      </c>
      <c r="E33" s="17">
        <v>0</v>
      </c>
    </row>
    <row r="34" spans="1:5" ht="15.75" x14ac:dyDescent="0.25">
      <c r="A34" s="9"/>
      <c r="B34" s="9"/>
      <c r="C34" s="9"/>
      <c r="D34" s="9" t="s">
        <v>30</v>
      </c>
      <c r="E34" s="17">
        <v>0</v>
      </c>
    </row>
    <row r="35" spans="1:5" ht="15.75" x14ac:dyDescent="0.25">
      <c r="A35" s="9"/>
      <c r="B35" s="9"/>
      <c r="C35" s="9"/>
      <c r="D35" s="9" t="s">
        <v>31</v>
      </c>
      <c r="E35" s="35">
        <v>0</v>
      </c>
    </row>
    <row r="36" spans="1:5" ht="15.75" x14ac:dyDescent="0.25">
      <c r="A36" s="9"/>
      <c r="B36" s="9" t="s">
        <v>32</v>
      </c>
      <c r="C36" s="9"/>
      <c r="D36" s="9"/>
      <c r="E36" s="12">
        <v>0</v>
      </c>
    </row>
    <row r="37" spans="1:5" ht="15.75" x14ac:dyDescent="0.25">
      <c r="A37" s="9"/>
      <c r="B37" s="20" t="s">
        <v>33</v>
      </c>
      <c r="C37" s="9"/>
      <c r="D37" s="9"/>
      <c r="E37" s="11">
        <f>SUM(E14,E19,E21:E36)</f>
        <v>537381607.70000005</v>
      </c>
    </row>
    <row r="38" spans="1:5" ht="15.75" x14ac:dyDescent="0.25">
      <c r="A38" s="9"/>
      <c r="B38" s="20"/>
      <c r="C38" s="9"/>
      <c r="D38" s="9"/>
      <c r="E38" s="21"/>
    </row>
    <row r="39" spans="1:5" ht="15.75" x14ac:dyDescent="0.25">
      <c r="A39" s="20" t="s">
        <v>34</v>
      </c>
      <c r="B39" s="20"/>
      <c r="C39" s="9"/>
      <c r="D39" s="9"/>
      <c r="E39" s="17"/>
    </row>
    <row r="40" spans="1:5" ht="15.75" x14ac:dyDescent="0.25">
      <c r="A40" s="20" t="s">
        <v>35</v>
      </c>
      <c r="B40" s="9"/>
      <c r="C40" s="9"/>
      <c r="D40" s="9"/>
      <c r="E40" s="17"/>
    </row>
    <row r="41" spans="1:5" ht="15.75" x14ac:dyDescent="0.25">
      <c r="A41" s="9"/>
      <c r="B41" s="20" t="s">
        <v>36</v>
      </c>
      <c r="C41" s="9"/>
      <c r="D41" s="9"/>
      <c r="E41" s="8"/>
    </row>
    <row r="42" spans="1:5" ht="15.75" x14ac:dyDescent="0.25">
      <c r="A42" s="9"/>
      <c r="B42" s="9"/>
      <c r="C42" s="9"/>
      <c r="D42" s="9" t="s">
        <v>37</v>
      </c>
      <c r="E42" s="49">
        <f>63184604.5+663498.54-90602.17</f>
        <v>63757500.869999997</v>
      </c>
    </row>
    <row r="43" spans="1:5" ht="15.75" x14ac:dyDescent="0.25">
      <c r="A43" s="9"/>
      <c r="B43" s="9"/>
      <c r="C43" s="9"/>
      <c r="D43" s="9" t="s">
        <v>38</v>
      </c>
      <c r="E43" s="49">
        <f>41009983.2+215000-663498.54+90602.17+3690076.28</f>
        <v>44342163.110000007</v>
      </c>
    </row>
    <row r="44" spans="1:5" ht="15.75" x14ac:dyDescent="0.25">
      <c r="A44" s="9"/>
      <c r="B44" s="9"/>
      <c r="C44" s="9"/>
      <c r="D44" s="9" t="s">
        <v>39</v>
      </c>
      <c r="E44" s="49">
        <v>3341427</v>
      </c>
    </row>
    <row r="45" spans="1:5" ht="15.75" x14ac:dyDescent="0.25">
      <c r="A45" s="9"/>
      <c r="B45" s="20" t="s">
        <v>40</v>
      </c>
      <c r="C45" s="9"/>
      <c r="D45" s="9"/>
      <c r="E45" s="8"/>
    </row>
    <row r="46" spans="1:5" ht="15.75" x14ac:dyDescent="0.25">
      <c r="A46" s="9"/>
      <c r="B46" s="9"/>
      <c r="C46" s="22"/>
      <c r="D46" s="9" t="s">
        <v>37</v>
      </c>
      <c r="E46" s="49">
        <v>331513.88</v>
      </c>
    </row>
    <row r="47" spans="1:5" ht="15.75" x14ac:dyDescent="0.25">
      <c r="A47" s="9"/>
      <c r="B47" s="9"/>
      <c r="C47" s="9"/>
      <c r="D47" s="9" t="s">
        <v>38</v>
      </c>
      <c r="E47" s="49">
        <v>5490462.5099999998</v>
      </c>
    </row>
    <row r="48" spans="1:5" ht="15.75" x14ac:dyDescent="0.25">
      <c r="A48" s="9"/>
      <c r="B48" s="9"/>
      <c r="C48" s="9"/>
      <c r="D48" s="9" t="s">
        <v>39</v>
      </c>
      <c r="E48" s="49">
        <v>0</v>
      </c>
    </row>
    <row r="49" spans="1:5" ht="15.75" x14ac:dyDescent="0.25">
      <c r="A49" s="9"/>
      <c r="B49" s="20" t="s">
        <v>41</v>
      </c>
      <c r="C49" s="9"/>
      <c r="D49" s="9"/>
      <c r="E49" s="35"/>
    </row>
    <row r="50" spans="1:5" ht="15.75" x14ac:dyDescent="0.25">
      <c r="A50" s="23"/>
      <c r="B50" s="23"/>
      <c r="C50" s="23"/>
      <c r="D50" s="9" t="s">
        <v>37</v>
      </c>
      <c r="E50" s="49">
        <v>14557852.210000001</v>
      </c>
    </row>
    <row r="51" spans="1:5" ht="15.75" x14ac:dyDescent="0.25">
      <c r="A51" s="9"/>
      <c r="B51" s="9"/>
      <c r="C51" s="9"/>
      <c r="D51" s="9" t="s">
        <v>38</v>
      </c>
      <c r="E51" s="49">
        <v>12367443.699999999</v>
      </c>
    </row>
    <row r="52" spans="1:5" ht="15.75" x14ac:dyDescent="0.25">
      <c r="A52" s="9"/>
      <c r="B52" s="9"/>
      <c r="C52" s="9"/>
      <c r="D52" s="9" t="s">
        <v>39</v>
      </c>
      <c r="E52" s="49">
        <v>232620</v>
      </c>
    </row>
    <row r="53" spans="1:5" ht="15.75" x14ac:dyDescent="0.25">
      <c r="A53" s="9"/>
      <c r="B53" s="20" t="s">
        <v>42</v>
      </c>
      <c r="C53" s="9"/>
      <c r="D53" s="9"/>
      <c r="E53" s="35"/>
    </row>
    <row r="54" spans="1:5" ht="15.75" x14ac:dyDescent="0.25">
      <c r="A54" s="9"/>
      <c r="B54" s="9"/>
      <c r="C54" s="9"/>
      <c r="D54" s="9" t="s">
        <v>37</v>
      </c>
      <c r="E54" s="49">
        <v>0</v>
      </c>
    </row>
    <row r="55" spans="1:5" ht="15.75" x14ac:dyDescent="0.25">
      <c r="A55" s="9"/>
      <c r="B55" s="9"/>
      <c r="C55" s="9"/>
      <c r="D55" s="9" t="s">
        <v>38</v>
      </c>
      <c r="E55" s="49">
        <v>713758.2</v>
      </c>
    </row>
    <row r="56" spans="1:5" ht="15.75" x14ac:dyDescent="0.25">
      <c r="A56" s="9"/>
      <c r="B56" s="9"/>
      <c r="C56" s="22"/>
      <c r="D56" s="9" t="s">
        <v>39</v>
      </c>
      <c r="E56" s="49">
        <v>0</v>
      </c>
    </row>
    <row r="57" spans="1:5" ht="15.75" x14ac:dyDescent="0.25">
      <c r="A57" s="9"/>
      <c r="B57" s="20" t="s">
        <v>43</v>
      </c>
      <c r="C57" s="9"/>
      <c r="D57" s="9"/>
      <c r="E57" s="36"/>
    </row>
    <row r="58" spans="1:5" ht="15.75" x14ac:dyDescent="0.25">
      <c r="A58" s="9"/>
      <c r="B58" s="9"/>
      <c r="C58" s="9"/>
      <c r="D58" s="9" t="s">
        <v>37</v>
      </c>
      <c r="E58" s="35">
        <v>0</v>
      </c>
    </row>
    <row r="59" spans="1:5" ht="15.75" x14ac:dyDescent="0.25">
      <c r="A59" s="9"/>
      <c r="B59" s="9"/>
      <c r="C59" s="9"/>
      <c r="D59" s="9" t="s">
        <v>38</v>
      </c>
      <c r="E59" s="35">
        <v>0</v>
      </c>
    </row>
    <row r="60" spans="1:5" ht="15.75" x14ac:dyDescent="0.25">
      <c r="A60" s="9"/>
      <c r="B60" s="9"/>
      <c r="C60" s="9"/>
      <c r="D60" s="9" t="s">
        <v>39</v>
      </c>
      <c r="E60" s="36">
        <v>0</v>
      </c>
    </row>
    <row r="61" spans="1:5" ht="15.75" x14ac:dyDescent="0.25">
      <c r="A61" s="9"/>
      <c r="B61" s="20" t="s">
        <v>44</v>
      </c>
      <c r="C61" s="9"/>
      <c r="D61" s="9"/>
      <c r="E61" s="36"/>
    </row>
    <row r="62" spans="1:5" ht="15.75" x14ac:dyDescent="0.25">
      <c r="A62" s="9"/>
      <c r="B62" s="9"/>
      <c r="C62" s="9"/>
      <c r="D62" s="9" t="s">
        <v>37</v>
      </c>
      <c r="E62" s="49">
        <v>2792738.37</v>
      </c>
    </row>
    <row r="63" spans="1:5" ht="15.75" x14ac:dyDescent="0.25">
      <c r="A63" s="9"/>
      <c r="B63" s="20"/>
      <c r="C63" s="9"/>
      <c r="D63" s="9" t="s">
        <v>38</v>
      </c>
      <c r="E63" s="49">
        <v>18084509.969999999</v>
      </c>
    </row>
    <row r="64" spans="1:5" ht="15.75" x14ac:dyDescent="0.25">
      <c r="A64" s="9"/>
      <c r="B64" s="9"/>
      <c r="C64" s="9"/>
      <c r="D64" s="9" t="s">
        <v>39</v>
      </c>
      <c r="E64" s="49">
        <v>183706.99</v>
      </c>
    </row>
    <row r="65" spans="1:5" ht="15.75" x14ac:dyDescent="0.25">
      <c r="A65" s="9"/>
      <c r="B65" s="20" t="s">
        <v>45</v>
      </c>
      <c r="C65" s="9"/>
      <c r="D65" s="9"/>
      <c r="E65" s="35"/>
    </row>
    <row r="66" spans="1:5" ht="15.75" x14ac:dyDescent="0.25">
      <c r="A66" s="9"/>
      <c r="B66" s="9"/>
      <c r="C66" s="9"/>
      <c r="D66" s="9" t="s">
        <v>37</v>
      </c>
      <c r="E66" s="49">
        <f>30874299.65-60188.6-9000.06</f>
        <v>30805110.989999998</v>
      </c>
    </row>
    <row r="67" spans="1:5" ht="15.75" x14ac:dyDescent="0.25">
      <c r="A67" s="9"/>
      <c r="B67" s="9"/>
      <c r="C67" s="9"/>
      <c r="D67" s="9" t="s">
        <v>38</v>
      </c>
      <c r="E67" s="49">
        <f>61892178+60188.6+9000.06</f>
        <v>61961366.660000004</v>
      </c>
    </row>
    <row r="68" spans="1:5" ht="15.75" x14ac:dyDescent="0.25">
      <c r="A68" s="9"/>
      <c r="B68" s="9"/>
      <c r="C68" s="9"/>
      <c r="D68" s="9" t="s">
        <v>39</v>
      </c>
      <c r="E68" s="49">
        <v>2689047.67</v>
      </c>
    </row>
    <row r="69" spans="1:5" ht="15.75" x14ac:dyDescent="0.25">
      <c r="A69" s="9"/>
      <c r="B69" s="20" t="s">
        <v>46</v>
      </c>
      <c r="C69" s="9"/>
      <c r="D69" s="9"/>
      <c r="E69" s="8"/>
    </row>
    <row r="70" spans="1:5" ht="15.75" x14ac:dyDescent="0.25">
      <c r="A70" s="9"/>
      <c r="B70" s="9"/>
      <c r="C70" s="9"/>
      <c r="D70" s="9" t="s">
        <v>37</v>
      </c>
      <c r="E70" s="17">
        <v>0</v>
      </c>
    </row>
    <row r="71" spans="1:5" ht="15.75" x14ac:dyDescent="0.25">
      <c r="A71" s="9"/>
      <c r="B71" s="9"/>
      <c r="C71" s="9"/>
      <c r="D71" s="9" t="s">
        <v>38</v>
      </c>
      <c r="E71" s="17">
        <v>0</v>
      </c>
    </row>
    <row r="72" spans="1:5" ht="15.75" x14ac:dyDescent="0.25">
      <c r="A72" s="9"/>
      <c r="B72" s="9"/>
      <c r="C72" s="9"/>
      <c r="D72" s="9" t="s">
        <v>39</v>
      </c>
      <c r="E72" s="37">
        <v>0</v>
      </c>
    </row>
    <row r="73" spans="1:5" ht="15.75" x14ac:dyDescent="0.25">
      <c r="A73" s="9"/>
      <c r="B73" s="20" t="s">
        <v>47</v>
      </c>
      <c r="C73" s="9"/>
      <c r="D73" s="9"/>
      <c r="E73" s="8"/>
    </row>
    <row r="74" spans="1:5" ht="15.75" x14ac:dyDescent="0.25">
      <c r="A74" s="9"/>
      <c r="B74" s="9"/>
      <c r="C74" s="9" t="s">
        <v>48</v>
      </c>
      <c r="D74" s="9"/>
      <c r="E74" s="17"/>
    </row>
    <row r="75" spans="1:5" ht="15.75" x14ac:dyDescent="0.25">
      <c r="A75" s="9"/>
      <c r="B75" s="9"/>
      <c r="C75" s="9"/>
      <c r="D75" s="9" t="s">
        <v>49</v>
      </c>
      <c r="E75" s="35">
        <v>0</v>
      </c>
    </row>
    <row r="76" spans="1:5" ht="15.75" x14ac:dyDescent="0.25">
      <c r="A76" s="9"/>
      <c r="B76" s="9"/>
      <c r="C76" s="9"/>
      <c r="D76" s="9" t="s">
        <v>50</v>
      </c>
      <c r="E76" s="35">
        <v>0</v>
      </c>
    </row>
    <row r="77" spans="1:5" ht="15.75" x14ac:dyDescent="0.25">
      <c r="A77" s="9"/>
      <c r="B77" s="9"/>
      <c r="C77" s="25" t="s">
        <v>51</v>
      </c>
      <c r="D77" s="9"/>
      <c r="E77" s="17"/>
    </row>
    <row r="78" spans="1:5" ht="15.75" x14ac:dyDescent="0.25">
      <c r="A78" s="9"/>
      <c r="B78" s="9"/>
      <c r="C78" s="9"/>
      <c r="D78" s="9" t="s">
        <v>52</v>
      </c>
      <c r="E78" s="49">
        <f>8419545.19+550873.2</f>
        <v>8970418.3899999987</v>
      </c>
    </row>
    <row r="79" spans="1:5" ht="15.75" x14ac:dyDescent="0.25">
      <c r="A79" s="9"/>
      <c r="B79" s="9"/>
      <c r="C79" s="9"/>
      <c r="D79" s="9" t="s">
        <v>53</v>
      </c>
      <c r="E79" s="49">
        <v>6033128.8099999996</v>
      </c>
    </row>
    <row r="80" spans="1:5" ht="15.75" x14ac:dyDescent="0.25">
      <c r="A80" s="9"/>
      <c r="B80" s="9"/>
      <c r="C80" s="9" t="s">
        <v>54</v>
      </c>
      <c r="D80" s="9"/>
      <c r="E80" s="27"/>
    </row>
    <row r="81" spans="1:9" ht="15.75" x14ac:dyDescent="0.25">
      <c r="A81" s="9"/>
      <c r="B81" s="9"/>
      <c r="C81" s="9"/>
      <c r="D81" s="25" t="s">
        <v>52</v>
      </c>
      <c r="E81" s="35">
        <v>0</v>
      </c>
    </row>
    <row r="82" spans="1:9" ht="15.75" x14ac:dyDescent="0.25">
      <c r="A82" s="9"/>
      <c r="B82" s="9"/>
      <c r="C82" s="9"/>
      <c r="D82" s="25" t="s">
        <v>53</v>
      </c>
      <c r="E82" s="49">
        <v>67881884.370000005</v>
      </c>
    </row>
    <row r="83" spans="1:9" ht="15.75" x14ac:dyDescent="0.25">
      <c r="A83" s="9"/>
      <c r="B83" s="9"/>
      <c r="C83" s="9" t="s">
        <v>55</v>
      </c>
      <c r="D83" s="9"/>
      <c r="E83" s="17"/>
    </row>
    <row r="84" spans="1:9" ht="15.75" x14ac:dyDescent="0.25">
      <c r="A84" s="9"/>
      <c r="B84" s="9"/>
      <c r="C84" s="9"/>
      <c r="D84" s="9" t="s">
        <v>52</v>
      </c>
      <c r="E84" s="21">
        <v>0</v>
      </c>
    </row>
    <row r="85" spans="1:9" ht="15.75" x14ac:dyDescent="0.25">
      <c r="A85" s="9"/>
      <c r="B85" s="9"/>
      <c r="C85" s="9"/>
      <c r="D85" s="9" t="s">
        <v>53</v>
      </c>
      <c r="E85" s="21">
        <v>0</v>
      </c>
    </row>
    <row r="86" spans="1:9" ht="15.75" x14ac:dyDescent="0.25">
      <c r="A86" s="9"/>
      <c r="B86" s="9"/>
      <c r="C86" s="9" t="s">
        <v>56</v>
      </c>
      <c r="D86" s="9"/>
      <c r="E86" s="17"/>
    </row>
    <row r="87" spans="1:9" ht="15.75" x14ac:dyDescent="0.25">
      <c r="A87" s="9"/>
      <c r="B87" s="9"/>
      <c r="C87" s="9"/>
      <c r="D87" s="9" t="s">
        <v>52</v>
      </c>
      <c r="E87" s="21">
        <v>0</v>
      </c>
    </row>
    <row r="88" spans="1:9" ht="15.75" x14ac:dyDescent="0.25">
      <c r="A88" s="9"/>
      <c r="B88" s="9"/>
      <c r="C88" s="9"/>
      <c r="D88" s="9" t="s">
        <v>53</v>
      </c>
      <c r="E88" s="17">
        <v>0</v>
      </c>
    </row>
    <row r="89" spans="1:9" ht="15.75" x14ac:dyDescent="0.25">
      <c r="A89" s="9"/>
      <c r="B89" s="9"/>
      <c r="C89" s="9" t="s">
        <v>57</v>
      </c>
      <c r="D89" s="9"/>
      <c r="E89" s="17"/>
    </row>
    <row r="90" spans="1:9" ht="15.75" x14ac:dyDescent="0.25">
      <c r="A90" s="9"/>
      <c r="B90" s="9"/>
      <c r="C90" s="9"/>
      <c r="D90" s="9" t="s">
        <v>58</v>
      </c>
      <c r="E90" s="17">
        <v>0</v>
      </c>
    </row>
    <row r="91" spans="1:9" ht="15.75" x14ac:dyDescent="0.25">
      <c r="A91" s="9"/>
      <c r="B91" s="9"/>
      <c r="C91" s="9"/>
      <c r="D91" s="9" t="s">
        <v>52</v>
      </c>
      <c r="E91" s="17">
        <v>0</v>
      </c>
    </row>
    <row r="92" spans="1:9" ht="15.75" x14ac:dyDescent="0.25">
      <c r="A92" s="9"/>
      <c r="B92" s="9"/>
      <c r="C92" s="9"/>
      <c r="D92" s="9" t="s">
        <v>53</v>
      </c>
      <c r="E92" s="49">
        <v>2306300</v>
      </c>
    </row>
    <row r="93" spans="1:9" ht="15.75" x14ac:dyDescent="0.25">
      <c r="A93" s="20" t="s">
        <v>59</v>
      </c>
      <c r="D93" s="9"/>
      <c r="E93" s="26">
        <f>SUM(E41:E92)</f>
        <v>346842953.69999999</v>
      </c>
    </row>
    <row r="94" spans="1:9" ht="15.75" x14ac:dyDescent="0.25">
      <c r="A94" s="20" t="s">
        <v>60</v>
      </c>
      <c r="B94" s="9"/>
      <c r="C94" s="20"/>
      <c r="D94" s="25"/>
      <c r="E94" s="17"/>
    </row>
    <row r="95" spans="1:9" ht="15.75" x14ac:dyDescent="0.25">
      <c r="A95" s="9"/>
      <c r="B95" s="20" t="s">
        <v>36</v>
      </c>
      <c r="C95" s="9"/>
      <c r="D95" s="9"/>
      <c r="E95" s="27"/>
      <c r="H95" s="28"/>
      <c r="I95" s="29"/>
    </row>
    <row r="96" spans="1:9" ht="15.75" x14ac:dyDescent="0.25">
      <c r="A96" s="9"/>
      <c r="B96" s="9"/>
      <c r="C96" s="9"/>
      <c r="D96" s="9" t="s">
        <v>39</v>
      </c>
      <c r="E96" s="49">
        <v>38550171.859999999</v>
      </c>
      <c r="F96" s="28"/>
      <c r="G96" s="9"/>
      <c r="I96" s="29"/>
    </row>
    <row r="97" spans="1:9" ht="15.75" x14ac:dyDescent="0.25">
      <c r="A97" s="9"/>
      <c r="B97" s="20" t="s">
        <v>40</v>
      </c>
      <c r="C97" s="9"/>
      <c r="D97" s="9"/>
      <c r="E97" s="17"/>
      <c r="F97" s="28"/>
      <c r="G97" s="9"/>
      <c r="H97" s="28"/>
      <c r="I97" s="29"/>
    </row>
    <row r="98" spans="1:9" ht="15.75" x14ac:dyDescent="0.25">
      <c r="B98" s="9"/>
      <c r="C98" s="9"/>
      <c r="D98" s="9" t="s">
        <v>39</v>
      </c>
      <c r="E98" s="35">
        <v>0</v>
      </c>
    </row>
    <row r="99" spans="1:9" ht="15.75" customHeight="1" x14ac:dyDescent="0.25">
      <c r="B99" s="20" t="s">
        <v>41</v>
      </c>
      <c r="C99" s="9"/>
      <c r="D99" s="9"/>
      <c r="E99" s="8"/>
    </row>
    <row r="100" spans="1:9" ht="15.75" customHeight="1" x14ac:dyDescent="0.25">
      <c r="B100" s="9"/>
      <c r="C100" s="9"/>
      <c r="D100" s="9" t="s">
        <v>39</v>
      </c>
      <c r="E100" s="35">
        <v>0</v>
      </c>
    </row>
    <row r="101" spans="1:9" ht="15.75" customHeight="1" x14ac:dyDescent="0.25">
      <c r="B101" s="20" t="s">
        <v>42</v>
      </c>
      <c r="C101" s="9"/>
      <c r="D101" s="9"/>
      <c r="E101" s="8"/>
    </row>
    <row r="102" spans="1:9" ht="15.75" x14ac:dyDescent="0.25">
      <c r="B102" s="9"/>
      <c r="C102" s="22"/>
      <c r="D102" s="9" t="s">
        <v>39</v>
      </c>
      <c r="E102" s="35">
        <v>0</v>
      </c>
    </row>
    <row r="103" spans="1:9" ht="15.75" x14ac:dyDescent="0.25">
      <c r="B103" s="20" t="s">
        <v>43</v>
      </c>
      <c r="C103" s="9"/>
      <c r="D103" s="9"/>
      <c r="E103" s="8"/>
    </row>
    <row r="104" spans="1:9" ht="15.75" x14ac:dyDescent="0.25">
      <c r="B104" s="9"/>
      <c r="C104" s="9"/>
      <c r="D104" s="9" t="s">
        <v>39</v>
      </c>
      <c r="E104" s="35">
        <v>0</v>
      </c>
    </row>
    <row r="105" spans="1:9" ht="15.75" x14ac:dyDescent="0.25">
      <c r="B105" s="20" t="s">
        <v>44</v>
      </c>
      <c r="C105" s="9"/>
      <c r="D105" s="9"/>
      <c r="E105" s="8"/>
    </row>
    <row r="106" spans="1:9" ht="15.75" x14ac:dyDescent="0.25">
      <c r="B106" s="9"/>
      <c r="C106" s="9"/>
      <c r="D106" s="9" t="s">
        <v>39</v>
      </c>
      <c r="E106" s="49">
        <v>286704</v>
      </c>
    </row>
    <row r="107" spans="1:9" ht="15.75" x14ac:dyDescent="0.25">
      <c r="B107" s="20" t="s">
        <v>45</v>
      </c>
      <c r="C107" s="9"/>
      <c r="D107" s="9"/>
      <c r="E107" s="8"/>
    </row>
    <row r="108" spans="1:9" ht="15.75" x14ac:dyDescent="0.25">
      <c r="B108" s="9"/>
      <c r="C108" s="9"/>
      <c r="D108" s="9" t="s">
        <v>39</v>
      </c>
      <c r="E108" s="49">
        <f>16261530.81</f>
        <v>16261530.810000001</v>
      </c>
    </row>
    <row r="109" spans="1:9" ht="15.75" x14ac:dyDescent="0.25">
      <c r="A109" s="20"/>
      <c r="B109" s="20" t="s">
        <v>61</v>
      </c>
      <c r="C109" s="9"/>
      <c r="D109" s="9"/>
      <c r="E109" s="8"/>
    </row>
    <row r="110" spans="1:9" ht="15.75" x14ac:dyDescent="0.25">
      <c r="B110" s="9"/>
      <c r="C110" s="9"/>
      <c r="D110" s="9" t="s">
        <v>39</v>
      </c>
      <c r="E110" s="50">
        <f>1199704.93+7953199.26+2600006.44+16907474.9</f>
        <v>28660385.529999997</v>
      </c>
    </row>
    <row r="111" spans="1:9" ht="15.75" x14ac:dyDescent="0.25">
      <c r="A111" s="20" t="s">
        <v>62</v>
      </c>
      <c r="E111" s="38">
        <f>SUM(E95:E110)</f>
        <v>83758792.200000003</v>
      </c>
    </row>
    <row r="112" spans="1:9" ht="30" customHeight="1" x14ac:dyDescent="0.35">
      <c r="A112" s="31" t="s">
        <v>63</v>
      </c>
      <c r="B112" s="32"/>
      <c r="C112" s="32"/>
      <c r="D112" s="32"/>
      <c r="E112" s="33">
        <f>SUM(E93,E111)</f>
        <v>430601745.89999998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8207-B681-430E-9E8C-4313573AEE72}">
  <dimension ref="A1:I112"/>
  <sheetViews>
    <sheetView zoomScale="72" zoomScaleNormal="72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66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34"/>
    </row>
    <row r="9" spans="1:9" ht="15.75" x14ac:dyDescent="0.25">
      <c r="A9" s="1"/>
      <c r="B9" s="1" t="s">
        <v>5</v>
      </c>
      <c r="C9" s="1"/>
      <c r="D9" s="1"/>
      <c r="E9" s="34"/>
    </row>
    <row r="10" spans="1:9" ht="15.75" x14ac:dyDescent="0.25">
      <c r="A10" s="1"/>
      <c r="B10" s="1"/>
      <c r="C10" s="1" t="s">
        <v>6</v>
      </c>
      <c r="D10" s="1"/>
    </row>
    <row r="11" spans="1:9" ht="15.75" customHeight="1" x14ac:dyDescent="0.25">
      <c r="A11" s="9"/>
      <c r="B11" s="9"/>
      <c r="C11" s="9"/>
      <c r="D11" s="9" t="s">
        <v>7</v>
      </c>
      <c r="E11" s="39">
        <v>20683399.859999999</v>
      </c>
    </row>
    <row r="12" spans="1:9" ht="15.75" x14ac:dyDescent="0.25">
      <c r="A12" s="9"/>
      <c r="B12" s="9"/>
      <c r="C12" s="9"/>
      <c r="D12" s="9" t="s">
        <v>8</v>
      </c>
      <c r="E12" s="39">
        <v>32890150.800000001</v>
      </c>
    </row>
    <row r="13" spans="1:9" ht="15.75" x14ac:dyDescent="0.25">
      <c r="A13" s="9"/>
      <c r="B13" s="9"/>
      <c r="C13" s="9"/>
      <c r="D13" s="9" t="s">
        <v>9</v>
      </c>
      <c r="E13" s="39">
        <v>1923303.18</v>
      </c>
    </row>
    <row r="14" spans="1:9" ht="15.75" x14ac:dyDescent="0.25">
      <c r="A14" s="9"/>
      <c r="B14" s="9"/>
      <c r="C14" s="9" t="s">
        <v>10</v>
      </c>
      <c r="D14" s="9"/>
      <c r="E14" s="11">
        <f t="shared" ref="E14" si="0">SUM(E11:E13)</f>
        <v>55496853.839999996</v>
      </c>
    </row>
    <row r="15" spans="1:9" ht="15.75" x14ac:dyDescent="0.25">
      <c r="A15" s="9"/>
      <c r="B15" s="9"/>
      <c r="C15" s="9" t="s">
        <v>11</v>
      </c>
      <c r="D15" s="9"/>
      <c r="E15" s="12"/>
    </row>
    <row r="16" spans="1:9" ht="15.75" x14ac:dyDescent="0.25">
      <c r="A16" s="9"/>
      <c r="B16" s="9"/>
      <c r="C16" s="9"/>
      <c r="D16" s="9" t="s">
        <v>12</v>
      </c>
      <c r="E16" s="39">
        <v>9349910.1799999997</v>
      </c>
    </row>
    <row r="17" spans="1:5" ht="15.75" x14ac:dyDescent="0.25">
      <c r="A17" s="9"/>
      <c r="B17" s="9"/>
      <c r="C17" s="9"/>
      <c r="D17" s="9" t="s">
        <v>13</v>
      </c>
      <c r="E17" s="39">
        <v>51072341.899999999</v>
      </c>
    </row>
    <row r="18" spans="1:5" ht="15.75" x14ac:dyDescent="0.25">
      <c r="A18" s="9"/>
      <c r="B18" s="9"/>
      <c r="C18" s="13"/>
      <c r="D18" s="9" t="s">
        <v>14</v>
      </c>
      <c r="E18" s="39">
        <v>2428393.85</v>
      </c>
    </row>
    <row r="19" spans="1:5" ht="15.75" x14ac:dyDescent="0.25">
      <c r="A19" s="9"/>
      <c r="B19" s="9"/>
      <c r="C19" s="9" t="s">
        <v>15</v>
      </c>
      <c r="D19" s="9"/>
      <c r="E19" s="11">
        <f t="shared" ref="E19" si="1">SUM(E16:E18)</f>
        <v>62850645.93</v>
      </c>
    </row>
    <row r="20" spans="1:5" ht="15.75" x14ac:dyDescent="0.25">
      <c r="A20" s="9"/>
      <c r="B20" s="9" t="s">
        <v>16</v>
      </c>
      <c r="C20" s="9"/>
      <c r="D20" s="9"/>
      <c r="E20" s="8"/>
    </row>
    <row r="21" spans="1:5" ht="15.75" x14ac:dyDescent="0.25">
      <c r="A21" s="9"/>
      <c r="B21" s="9"/>
      <c r="C21" s="9" t="s">
        <v>17</v>
      </c>
      <c r="D21" s="9"/>
      <c r="E21" s="39">
        <v>347606526</v>
      </c>
    </row>
    <row r="22" spans="1:5" ht="15.75" x14ac:dyDescent="0.25">
      <c r="A22" s="9"/>
      <c r="B22" s="9"/>
      <c r="C22" s="9" t="s">
        <v>18</v>
      </c>
      <c r="D22" s="9"/>
      <c r="E22" s="35">
        <v>0</v>
      </c>
    </row>
    <row r="23" spans="1:5" ht="15.75" x14ac:dyDescent="0.25">
      <c r="A23" s="9"/>
      <c r="B23" s="9"/>
      <c r="C23" s="9" t="s">
        <v>19</v>
      </c>
      <c r="D23" s="9"/>
      <c r="E23" s="40"/>
    </row>
    <row r="24" spans="1:5" ht="15.75" x14ac:dyDescent="0.25">
      <c r="A24" s="9"/>
      <c r="B24" s="9"/>
      <c r="C24" s="9"/>
      <c r="D24" s="9" t="s">
        <v>20</v>
      </c>
      <c r="E24" s="35">
        <v>0</v>
      </c>
    </row>
    <row r="25" spans="1:5" ht="15.75" x14ac:dyDescent="0.25">
      <c r="A25" s="9"/>
      <c r="B25" s="9"/>
      <c r="C25" s="9"/>
      <c r="D25" s="9" t="s">
        <v>21</v>
      </c>
      <c r="E25" s="17">
        <v>0</v>
      </c>
    </row>
    <row r="26" spans="1:5" ht="15.75" x14ac:dyDescent="0.25">
      <c r="A26" s="9"/>
      <c r="B26" s="9"/>
      <c r="C26" s="9"/>
      <c r="D26" s="9" t="s">
        <v>22</v>
      </c>
      <c r="E26" s="17">
        <v>0</v>
      </c>
    </row>
    <row r="27" spans="1:5" ht="15.75" x14ac:dyDescent="0.25">
      <c r="A27" s="9"/>
      <c r="B27" s="9"/>
      <c r="C27" s="9"/>
      <c r="D27" s="9" t="s">
        <v>23</v>
      </c>
      <c r="E27" s="39">
        <v>1613897</v>
      </c>
    </row>
    <row r="28" spans="1:5" ht="15.75" x14ac:dyDescent="0.25">
      <c r="A28" s="9"/>
      <c r="B28" s="9"/>
      <c r="C28" s="9" t="s">
        <v>24</v>
      </c>
      <c r="D28" s="9"/>
      <c r="E28" s="40"/>
    </row>
    <row r="29" spans="1:5" ht="15.75" x14ac:dyDescent="0.25">
      <c r="A29" s="9"/>
      <c r="B29" s="9"/>
      <c r="C29" s="9"/>
      <c r="D29" s="9" t="s">
        <v>25</v>
      </c>
      <c r="E29" s="39">
        <v>73980553.019999996</v>
      </c>
    </row>
    <row r="30" spans="1:5" ht="15.75" x14ac:dyDescent="0.25">
      <c r="A30" s="9"/>
      <c r="B30" s="9"/>
      <c r="C30" s="9"/>
      <c r="D30" s="9" t="s">
        <v>26</v>
      </c>
      <c r="E30" s="17">
        <v>0</v>
      </c>
    </row>
    <row r="31" spans="1:5" ht="15.75" x14ac:dyDescent="0.25">
      <c r="A31" s="9"/>
      <c r="B31" s="9"/>
      <c r="C31" s="9" t="s">
        <v>27</v>
      </c>
      <c r="D31" s="9"/>
      <c r="E31" s="17">
        <v>0</v>
      </c>
    </row>
    <row r="32" spans="1:5" ht="15.75" x14ac:dyDescent="0.25">
      <c r="A32" s="9"/>
      <c r="B32" s="9"/>
      <c r="C32" s="9" t="s">
        <v>28</v>
      </c>
      <c r="D32" s="9"/>
      <c r="E32" s="8"/>
    </row>
    <row r="33" spans="1:5" ht="15.75" x14ac:dyDescent="0.25">
      <c r="A33" s="9"/>
      <c r="B33" s="9"/>
      <c r="C33" s="9"/>
      <c r="D33" s="9" t="s">
        <v>29</v>
      </c>
      <c r="E33" s="17">
        <v>0</v>
      </c>
    </row>
    <row r="34" spans="1:5" ht="15.75" x14ac:dyDescent="0.25">
      <c r="A34" s="9"/>
      <c r="B34" s="9"/>
      <c r="C34" s="9"/>
      <c r="D34" s="9" t="s">
        <v>30</v>
      </c>
      <c r="E34" s="17">
        <v>0</v>
      </c>
    </row>
    <row r="35" spans="1:5" ht="15.75" x14ac:dyDescent="0.25">
      <c r="A35" s="9"/>
      <c r="B35" s="9"/>
      <c r="C35" s="9"/>
      <c r="D35" s="9" t="s">
        <v>31</v>
      </c>
      <c r="E35" s="35">
        <v>0</v>
      </c>
    </row>
    <row r="36" spans="1:5" ht="15.75" x14ac:dyDescent="0.25">
      <c r="A36" s="9"/>
      <c r="B36" s="9" t="s">
        <v>32</v>
      </c>
      <c r="C36" s="9"/>
      <c r="D36" s="9"/>
      <c r="E36" s="12">
        <v>0</v>
      </c>
    </row>
    <row r="37" spans="1:5" ht="15.75" x14ac:dyDescent="0.25">
      <c r="A37" s="9"/>
      <c r="B37" s="20" t="s">
        <v>33</v>
      </c>
      <c r="C37" s="9"/>
      <c r="D37" s="9"/>
      <c r="E37" s="11">
        <f>SUM(E14,E19,E21:E36)</f>
        <v>541548475.78999996</v>
      </c>
    </row>
    <row r="38" spans="1:5" ht="15.75" x14ac:dyDescent="0.25">
      <c r="A38" s="9"/>
      <c r="B38" s="20"/>
      <c r="C38" s="9"/>
      <c r="D38" s="9"/>
      <c r="E38" s="21"/>
    </row>
    <row r="39" spans="1:5" ht="15.75" x14ac:dyDescent="0.25">
      <c r="A39" s="20" t="s">
        <v>34</v>
      </c>
      <c r="B39" s="20"/>
      <c r="C39" s="9"/>
      <c r="D39" s="9"/>
      <c r="E39" s="17"/>
    </row>
    <row r="40" spans="1:5" ht="15.75" x14ac:dyDescent="0.25">
      <c r="A40" s="20" t="s">
        <v>35</v>
      </c>
      <c r="B40" s="9"/>
      <c r="C40" s="9"/>
      <c r="D40" s="9"/>
      <c r="E40" s="17"/>
    </row>
    <row r="41" spans="1:5" ht="15.75" x14ac:dyDescent="0.25">
      <c r="A41" s="9"/>
      <c r="B41" s="20" t="s">
        <v>36</v>
      </c>
      <c r="C41" s="9"/>
      <c r="D41" s="9"/>
      <c r="E41" s="8"/>
    </row>
    <row r="42" spans="1:5" ht="15.75" x14ac:dyDescent="0.25">
      <c r="A42" s="9"/>
      <c r="B42" s="9"/>
      <c r="C42" s="9"/>
      <c r="D42" s="9" t="s">
        <v>37</v>
      </c>
      <c r="E42" s="39">
        <v>97495824.540000007</v>
      </c>
    </row>
    <row r="43" spans="1:5" ht="15.75" x14ac:dyDescent="0.25">
      <c r="A43" s="9"/>
      <c r="B43" s="9"/>
      <c r="C43" s="9"/>
      <c r="D43" s="9" t="s">
        <v>38</v>
      </c>
      <c r="E43" s="39">
        <v>101421749.98999999</v>
      </c>
    </row>
    <row r="44" spans="1:5" ht="15.75" x14ac:dyDescent="0.25">
      <c r="A44" s="9"/>
      <c r="B44" s="9"/>
      <c r="C44" s="9"/>
      <c r="D44" s="9" t="s">
        <v>39</v>
      </c>
      <c r="E44" s="39">
        <v>16705615.48</v>
      </c>
    </row>
    <row r="45" spans="1:5" ht="15.75" x14ac:dyDescent="0.25">
      <c r="A45" s="9"/>
      <c r="B45" s="20" t="s">
        <v>40</v>
      </c>
      <c r="C45" s="9"/>
      <c r="D45" s="9"/>
      <c r="E45" s="8"/>
    </row>
    <row r="46" spans="1:5" ht="15.75" x14ac:dyDescent="0.25">
      <c r="A46" s="9"/>
      <c r="B46" s="9"/>
      <c r="C46" s="22"/>
      <c r="D46" s="9" t="s">
        <v>37</v>
      </c>
      <c r="E46" s="35">
        <v>0</v>
      </c>
    </row>
    <row r="47" spans="1:5" ht="15.75" x14ac:dyDescent="0.25">
      <c r="A47" s="9"/>
      <c r="B47" s="9"/>
      <c r="C47" s="9"/>
      <c r="D47" s="9" t="s">
        <v>38</v>
      </c>
      <c r="E47" s="35">
        <v>0</v>
      </c>
    </row>
    <row r="48" spans="1:5" ht="15.75" x14ac:dyDescent="0.25">
      <c r="A48" s="9"/>
      <c r="B48" s="9"/>
      <c r="C48" s="9"/>
      <c r="D48" s="9" t="s">
        <v>39</v>
      </c>
      <c r="E48" s="35">
        <v>0</v>
      </c>
    </row>
    <row r="49" spans="1:5" ht="15.75" x14ac:dyDescent="0.25">
      <c r="A49" s="9"/>
      <c r="B49" s="20" t="s">
        <v>41</v>
      </c>
      <c r="C49" s="9"/>
      <c r="D49" s="9"/>
      <c r="E49" s="35"/>
    </row>
    <row r="50" spans="1:5" ht="15.75" x14ac:dyDescent="0.25">
      <c r="A50" s="23"/>
      <c r="B50" s="23"/>
      <c r="C50" s="23"/>
      <c r="D50" s="9" t="s">
        <v>37</v>
      </c>
      <c r="E50" s="39">
        <v>19015700.920000002</v>
      </c>
    </row>
    <row r="51" spans="1:5" ht="15.75" x14ac:dyDescent="0.25">
      <c r="A51" s="9"/>
      <c r="B51" s="9"/>
      <c r="C51" s="9"/>
      <c r="D51" s="9" t="s">
        <v>38</v>
      </c>
      <c r="E51" s="39">
        <v>5979578.7800000003</v>
      </c>
    </row>
    <row r="52" spans="1:5" ht="15.75" x14ac:dyDescent="0.25">
      <c r="A52" s="9"/>
      <c r="B52" s="9"/>
      <c r="C52" s="9"/>
      <c r="D52" s="9" t="s">
        <v>39</v>
      </c>
      <c r="E52" s="41"/>
    </row>
    <row r="53" spans="1:5" ht="15.75" x14ac:dyDescent="0.25">
      <c r="A53" s="9"/>
      <c r="B53" s="20" t="s">
        <v>42</v>
      </c>
      <c r="C53" s="9"/>
      <c r="D53" s="9"/>
      <c r="E53" s="35"/>
    </row>
    <row r="54" spans="1:5" ht="15.75" x14ac:dyDescent="0.25">
      <c r="A54" s="9"/>
      <c r="B54" s="9"/>
      <c r="C54" s="9"/>
      <c r="D54" s="9" t="s">
        <v>37</v>
      </c>
      <c r="E54" s="35">
        <v>0</v>
      </c>
    </row>
    <row r="55" spans="1:5" ht="15.75" x14ac:dyDescent="0.25">
      <c r="A55" s="9"/>
      <c r="B55" s="9"/>
      <c r="C55" s="9"/>
      <c r="D55" s="9" t="s">
        <v>38</v>
      </c>
      <c r="E55" s="35">
        <v>0</v>
      </c>
    </row>
    <row r="56" spans="1:5" ht="15.75" x14ac:dyDescent="0.25">
      <c r="A56" s="9"/>
      <c r="B56" s="9"/>
      <c r="C56" s="22"/>
      <c r="D56" s="9" t="s">
        <v>39</v>
      </c>
      <c r="E56" s="27">
        <v>0</v>
      </c>
    </row>
    <row r="57" spans="1:5" ht="15.75" x14ac:dyDescent="0.25">
      <c r="A57" s="9"/>
      <c r="B57" s="20" t="s">
        <v>43</v>
      </c>
      <c r="C57" s="9"/>
      <c r="D57" s="9"/>
      <c r="E57" s="36"/>
    </row>
    <row r="58" spans="1:5" ht="15.75" x14ac:dyDescent="0.25">
      <c r="A58" s="9"/>
      <c r="B58" s="9"/>
      <c r="C58" s="9"/>
      <c r="D58" s="9" t="s">
        <v>37</v>
      </c>
      <c r="E58" s="35">
        <v>0</v>
      </c>
    </row>
    <row r="59" spans="1:5" ht="15.75" x14ac:dyDescent="0.25">
      <c r="A59" s="9"/>
      <c r="B59" s="9"/>
      <c r="C59" s="9"/>
      <c r="D59" s="9" t="s">
        <v>38</v>
      </c>
      <c r="E59" s="35">
        <v>0</v>
      </c>
    </row>
    <row r="60" spans="1:5" ht="15.75" x14ac:dyDescent="0.25">
      <c r="A60" s="9"/>
      <c r="B60" s="9"/>
      <c r="C60" s="9"/>
      <c r="D60" s="9" t="s">
        <v>39</v>
      </c>
      <c r="E60" s="36">
        <v>0</v>
      </c>
    </row>
    <row r="61" spans="1:5" ht="15.75" x14ac:dyDescent="0.25">
      <c r="A61" s="9"/>
      <c r="B61" s="20" t="s">
        <v>44</v>
      </c>
      <c r="C61" s="9"/>
      <c r="D61" s="9"/>
      <c r="E61" s="36"/>
    </row>
    <row r="62" spans="1:5" ht="15.75" x14ac:dyDescent="0.25">
      <c r="A62" s="9"/>
      <c r="B62" s="9"/>
      <c r="C62" s="9"/>
      <c r="D62" s="9" t="s">
        <v>37</v>
      </c>
      <c r="E62" s="39">
        <v>13000386.17</v>
      </c>
    </row>
    <row r="63" spans="1:5" ht="15.75" x14ac:dyDescent="0.25">
      <c r="A63" s="9"/>
      <c r="B63" s="20"/>
      <c r="C63" s="9"/>
      <c r="D63" s="9" t="s">
        <v>38</v>
      </c>
      <c r="E63" s="39">
        <v>32587271.16</v>
      </c>
    </row>
    <row r="64" spans="1:5" ht="15.75" x14ac:dyDescent="0.25">
      <c r="A64" s="9"/>
      <c r="B64" s="9"/>
      <c r="C64" s="9"/>
      <c r="D64" s="9" t="s">
        <v>39</v>
      </c>
      <c r="E64" s="39">
        <v>19462948.949999999</v>
      </c>
    </row>
    <row r="65" spans="1:5" ht="15.75" x14ac:dyDescent="0.25">
      <c r="A65" s="9"/>
      <c r="B65" s="20" t="s">
        <v>45</v>
      </c>
      <c r="C65" s="9"/>
      <c r="D65" s="9"/>
      <c r="E65" s="41"/>
    </row>
    <row r="66" spans="1:5" ht="15.75" x14ac:dyDescent="0.25">
      <c r="A66" s="9"/>
      <c r="B66" s="9"/>
      <c r="C66" s="9"/>
      <c r="D66" s="9" t="s">
        <v>37</v>
      </c>
      <c r="E66" s="39">
        <v>29889599.16</v>
      </c>
    </row>
    <row r="67" spans="1:5" ht="15.75" x14ac:dyDescent="0.25">
      <c r="A67" s="9"/>
      <c r="B67" s="9"/>
      <c r="C67" s="9"/>
      <c r="D67" s="9" t="s">
        <v>38</v>
      </c>
      <c r="E67" s="39">
        <v>30176636.98</v>
      </c>
    </row>
    <row r="68" spans="1:5" ht="15.75" x14ac:dyDescent="0.25">
      <c r="A68" s="9"/>
      <c r="B68" s="9"/>
      <c r="C68" s="9"/>
      <c r="D68" s="9" t="s">
        <v>39</v>
      </c>
      <c r="E68" s="39">
        <v>866659.8</v>
      </c>
    </row>
    <row r="69" spans="1:5" ht="15.75" x14ac:dyDescent="0.25">
      <c r="A69" s="9"/>
      <c r="B69" s="20" t="s">
        <v>46</v>
      </c>
      <c r="C69" s="9"/>
      <c r="D69" s="9"/>
      <c r="E69" s="8"/>
    </row>
    <row r="70" spans="1:5" ht="15.75" x14ac:dyDescent="0.25">
      <c r="A70" s="9"/>
      <c r="B70" s="9"/>
      <c r="C70" s="9"/>
      <c r="D70" s="9" t="s">
        <v>37</v>
      </c>
      <c r="E70" s="17">
        <v>0</v>
      </c>
    </row>
    <row r="71" spans="1:5" ht="15.75" x14ac:dyDescent="0.25">
      <c r="A71" s="9"/>
      <c r="B71" s="9"/>
      <c r="C71" s="9"/>
      <c r="D71" s="9" t="s">
        <v>38</v>
      </c>
      <c r="E71" s="17">
        <v>0</v>
      </c>
    </row>
    <row r="72" spans="1:5" ht="15.75" x14ac:dyDescent="0.25">
      <c r="A72" s="9"/>
      <c r="B72" s="9"/>
      <c r="C72" s="9"/>
      <c r="D72" s="9" t="s">
        <v>39</v>
      </c>
      <c r="E72" s="37">
        <v>0</v>
      </c>
    </row>
    <row r="73" spans="1:5" ht="15.75" x14ac:dyDescent="0.25">
      <c r="A73" s="9"/>
      <c r="B73" s="20" t="s">
        <v>47</v>
      </c>
      <c r="C73" s="9"/>
      <c r="D73" s="9"/>
      <c r="E73" s="8"/>
    </row>
    <row r="74" spans="1:5" ht="15.75" x14ac:dyDescent="0.25">
      <c r="A74" s="9"/>
      <c r="B74" s="9"/>
      <c r="C74" s="9" t="s">
        <v>48</v>
      </c>
      <c r="D74" s="9"/>
      <c r="E74" s="17"/>
    </row>
    <row r="75" spans="1:5" ht="15.75" x14ac:dyDescent="0.25">
      <c r="A75" s="9"/>
      <c r="B75" s="9"/>
      <c r="C75" s="9"/>
      <c r="D75" s="9" t="s">
        <v>49</v>
      </c>
      <c r="E75" s="35">
        <v>0</v>
      </c>
    </row>
    <row r="76" spans="1:5" ht="15.75" x14ac:dyDescent="0.25">
      <c r="A76" s="9"/>
      <c r="B76" s="9"/>
      <c r="C76" s="9"/>
      <c r="D76" s="9" t="s">
        <v>50</v>
      </c>
      <c r="E76" s="35">
        <v>0</v>
      </c>
    </row>
    <row r="77" spans="1:5" ht="15.75" x14ac:dyDescent="0.25">
      <c r="A77" s="9"/>
      <c r="B77" s="9"/>
      <c r="C77" s="25" t="s">
        <v>51</v>
      </c>
      <c r="D77" s="9"/>
      <c r="E77" s="17"/>
    </row>
    <row r="78" spans="1:5" ht="15.75" x14ac:dyDescent="0.25">
      <c r="A78" s="9"/>
      <c r="B78" s="9"/>
      <c r="C78" s="9"/>
      <c r="D78" s="9" t="s">
        <v>52</v>
      </c>
      <c r="E78" s="39">
        <v>43046060.369999997</v>
      </c>
    </row>
    <row r="79" spans="1:5" ht="15.75" x14ac:dyDescent="0.25">
      <c r="A79" s="9"/>
      <c r="B79" s="9"/>
      <c r="C79" s="9"/>
      <c r="D79" s="9" t="s">
        <v>53</v>
      </c>
      <c r="E79" s="39">
        <v>21270231.350000001</v>
      </c>
    </row>
    <row r="80" spans="1:5" ht="15.75" x14ac:dyDescent="0.25">
      <c r="A80" s="9"/>
      <c r="B80" s="9"/>
      <c r="C80" s="9" t="s">
        <v>54</v>
      </c>
      <c r="D80" s="9"/>
      <c r="E80" s="27"/>
    </row>
    <row r="81" spans="1:9" ht="15.75" x14ac:dyDescent="0.25">
      <c r="A81" s="9"/>
      <c r="B81" s="9"/>
      <c r="C81" s="9"/>
      <c r="D81" s="25" t="s">
        <v>52</v>
      </c>
      <c r="E81" s="35">
        <v>0</v>
      </c>
    </row>
    <row r="82" spans="1:9" ht="15.75" x14ac:dyDescent="0.25">
      <c r="A82" s="9"/>
      <c r="B82" s="9"/>
      <c r="C82" s="9"/>
      <c r="D82" s="25" t="s">
        <v>53</v>
      </c>
      <c r="E82" s="35">
        <v>0</v>
      </c>
    </row>
    <row r="83" spans="1:9" ht="15.75" x14ac:dyDescent="0.25">
      <c r="A83" s="9"/>
      <c r="B83" s="9"/>
      <c r="C83" s="9" t="s">
        <v>55</v>
      </c>
      <c r="D83" s="9"/>
      <c r="E83" s="17"/>
    </row>
    <row r="84" spans="1:9" ht="15.75" x14ac:dyDescent="0.25">
      <c r="A84" s="9"/>
      <c r="B84" s="9"/>
      <c r="C84" s="9"/>
      <c r="D84" s="9" t="s">
        <v>52</v>
      </c>
      <c r="E84" s="21">
        <v>0</v>
      </c>
    </row>
    <row r="85" spans="1:9" ht="15.75" x14ac:dyDescent="0.25">
      <c r="A85" s="9"/>
      <c r="B85" s="9"/>
      <c r="C85" s="9"/>
      <c r="D85" s="9" t="s">
        <v>53</v>
      </c>
      <c r="E85" s="21">
        <v>0</v>
      </c>
    </row>
    <row r="86" spans="1:9" ht="15.75" x14ac:dyDescent="0.25">
      <c r="A86" s="9"/>
      <c r="B86" s="9"/>
      <c r="C86" s="9" t="s">
        <v>56</v>
      </c>
      <c r="D86" s="9"/>
      <c r="E86" s="17"/>
    </row>
    <row r="87" spans="1:9" ht="15.75" x14ac:dyDescent="0.25">
      <c r="A87" s="9"/>
      <c r="B87" s="9"/>
      <c r="C87" s="9"/>
      <c r="D87" s="9" t="s">
        <v>52</v>
      </c>
      <c r="E87" s="21">
        <v>0</v>
      </c>
    </row>
    <row r="88" spans="1:9" ht="15.75" x14ac:dyDescent="0.25">
      <c r="A88" s="9"/>
      <c r="B88" s="9"/>
      <c r="C88" s="9"/>
      <c r="D88" s="9" t="s">
        <v>53</v>
      </c>
      <c r="E88" s="17">
        <v>0</v>
      </c>
    </row>
    <row r="89" spans="1:9" ht="15.75" x14ac:dyDescent="0.25">
      <c r="A89" s="9"/>
      <c r="B89" s="9"/>
      <c r="C89" s="9" t="s">
        <v>57</v>
      </c>
      <c r="D89" s="9"/>
      <c r="E89" s="17"/>
    </row>
    <row r="90" spans="1:9" ht="15.75" x14ac:dyDescent="0.25">
      <c r="A90" s="9"/>
      <c r="B90" s="9"/>
      <c r="C90" s="9"/>
      <c r="D90" s="9" t="s">
        <v>58</v>
      </c>
      <c r="E90" s="17">
        <v>0</v>
      </c>
    </row>
    <row r="91" spans="1:9" ht="15.75" x14ac:dyDescent="0.25">
      <c r="A91" s="9"/>
      <c r="B91" s="9"/>
      <c r="C91" s="9"/>
      <c r="D91" s="9" t="s">
        <v>52</v>
      </c>
      <c r="E91" s="17">
        <v>0</v>
      </c>
    </row>
    <row r="92" spans="1:9" ht="15.75" x14ac:dyDescent="0.25">
      <c r="A92" s="9"/>
      <c r="B92" s="9"/>
      <c r="C92" s="9"/>
      <c r="D92" s="9" t="s">
        <v>53</v>
      </c>
      <c r="E92" s="17">
        <v>0</v>
      </c>
    </row>
    <row r="93" spans="1:9" ht="15.75" x14ac:dyDescent="0.25">
      <c r="A93" s="20" t="s">
        <v>59</v>
      </c>
      <c r="D93" s="9"/>
      <c r="E93" s="26">
        <f>SUM(E41:E92)</f>
        <v>430918263.6500001</v>
      </c>
    </row>
    <row r="94" spans="1:9" ht="15.75" x14ac:dyDescent="0.25">
      <c r="A94" s="20" t="s">
        <v>60</v>
      </c>
      <c r="B94" s="9"/>
      <c r="C94" s="20"/>
      <c r="D94" s="25"/>
      <c r="E94" s="17"/>
    </row>
    <row r="95" spans="1:9" ht="15.75" x14ac:dyDescent="0.25">
      <c r="A95" s="9"/>
      <c r="B95" s="20" t="s">
        <v>36</v>
      </c>
      <c r="C95" s="9"/>
      <c r="D95" s="9"/>
      <c r="E95" s="27"/>
      <c r="H95" s="28"/>
      <c r="I95" s="29"/>
    </row>
    <row r="96" spans="1:9" ht="15.75" x14ac:dyDescent="0.25">
      <c r="A96" s="9"/>
      <c r="B96" s="9"/>
      <c r="C96" s="9"/>
      <c r="D96" s="9" t="s">
        <v>39</v>
      </c>
      <c r="E96" s="35">
        <v>0</v>
      </c>
      <c r="F96" s="28"/>
      <c r="G96" s="9"/>
      <c r="I96" s="29"/>
    </row>
    <row r="97" spans="1:9" ht="15.75" x14ac:dyDescent="0.25">
      <c r="A97" s="9"/>
      <c r="B97" s="20" t="s">
        <v>40</v>
      </c>
      <c r="C97" s="9"/>
      <c r="D97" s="9"/>
      <c r="E97" s="17"/>
      <c r="F97" s="28"/>
      <c r="G97" s="9"/>
      <c r="H97" s="28"/>
      <c r="I97" s="29"/>
    </row>
    <row r="98" spans="1:9" ht="15.75" x14ac:dyDescent="0.25">
      <c r="B98" s="9"/>
      <c r="C98" s="9"/>
      <c r="D98" s="9" t="s">
        <v>39</v>
      </c>
      <c r="E98" s="35">
        <v>0</v>
      </c>
    </row>
    <row r="99" spans="1:9" ht="15.75" customHeight="1" x14ac:dyDescent="0.25">
      <c r="B99" s="20" t="s">
        <v>41</v>
      </c>
      <c r="C99" s="9"/>
      <c r="D99" s="9"/>
      <c r="E99" s="8"/>
    </row>
    <row r="100" spans="1:9" ht="15.75" customHeight="1" x14ac:dyDescent="0.25">
      <c r="B100" s="9"/>
      <c r="C100" s="9"/>
      <c r="D100" s="9" t="s">
        <v>39</v>
      </c>
      <c r="E100" s="35">
        <v>0</v>
      </c>
    </row>
    <row r="101" spans="1:9" ht="15.75" customHeight="1" x14ac:dyDescent="0.25">
      <c r="B101" s="20" t="s">
        <v>42</v>
      </c>
      <c r="C101" s="9"/>
      <c r="D101" s="9"/>
      <c r="E101" s="8"/>
    </row>
    <row r="102" spans="1:9" ht="15.75" x14ac:dyDescent="0.25">
      <c r="B102" s="9"/>
      <c r="C102" s="22"/>
      <c r="D102" s="9" t="s">
        <v>39</v>
      </c>
      <c r="E102" s="35">
        <v>0</v>
      </c>
    </row>
    <row r="103" spans="1:9" ht="15.75" x14ac:dyDescent="0.25">
      <c r="B103" s="20" t="s">
        <v>43</v>
      </c>
      <c r="C103" s="9"/>
      <c r="D103" s="9"/>
      <c r="E103" s="8"/>
    </row>
    <row r="104" spans="1:9" ht="15.75" x14ac:dyDescent="0.25">
      <c r="B104" s="9"/>
      <c r="C104" s="9"/>
      <c r="D104" s="9" t="s">
        <v>39</v>
      </c>
      <c r="E104" s="35">
        <v>0</v>
      </c>
    </row>
    <row r="105" spans="1:9" ht="15.75" x14ac:dyDescent="0.25">
      <c r="B105" s="20" t="s">
        <v>44</v>
      </c>
      <c r="C105" s="9"/>
      <c r="D105" s="9"/>
      <c r="E105" s="8"/>
    </row>
    <row r="106" spans="1:9" ht="15.75" x14ac:dyDescent="0.25">
      <c r="B106" s="9"/>
      <c r="C106" s="9"/>
      <c r="D106" s="9" t="s">
        <v>39</v>
      </c>
      <c r="E106" s="35">
        <v>0</v>
      </c>
    </row>
    <row r="107" spans="1:9" ht="15.75" x14ac:dyDescent="0.25">
      <c r="B107" s="20" t="s">
        <v>45</v>
      </c>
      <c r="C107" s="9"/>
      <c r="D107" s="9"/>
      <c r="E107" s="8"/>
    </row>
    <row r="108" spans="1:9" ht="15.75" x14ac:dyDescent="0.25">
      <c r="B108" s="9"/>
      <c r="C108" s="9"/>
      <c r="D108" s="9" t="s">
        <v>39</v>
      </c>
      <c r="E108" s="35">
        <v>0</v>
      </c>
    </row>
    <row r="109" spans="1:9" ht="15.75" x14ac:dyDescent="0.25">
      <c r="A109" s="20"/>
      <c r="B109" s="20" t="s">
        <v>61</v>
      </c>
      <c r="C109" s="9"/>
      <c r="D109" s="9"/>
      <c r="E109" s="8"/>
    </row>
    <row r="110" spans="1:9" ht="15.75" x14ac:dyDescent="0.25">
      <c r="B110" s="9"/>
      <c r="C110" s="9"/>
      <c r="D110" s="9" t="s">
        <v>39</v>
      </c>
      <c r="E110" s="39">
        <v>122025865.23999999</v>
      </c>
    </row>
    <row r="111" spans="1:9" ht="15.75" x14ac:dyDescent="0.25">
      <c r="A111" s="20" t="s">
        <v>62</v>
      </c>
      <c r="E111" s="38">
        <f>SUM(E95:E110)</f>
        <v>122025865.23999999</v>
      </c>
    </row>
    <row r="112" spans="1:9" ht="30" customHeight="1" x14ac:dyDescent="0.35">
      <c r="A112" s="31" t="s">
        <v>63</v>
      </c>
      <c r="B112" s="32"/>
      <c r="C112" s="32"/>
      <c r="D112" s="32"/>
      <c r="E112" s="33">
        <f>SUM(E93,E111)</f>
        <v>552944128.8900001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7E3C-FD60-4FFD-B0E8-1A7E08082B37}">
  <dimension ref="A1:I112"/>
  <sheetViews>
    <sheetView topLeftCell="A3" zoomScale="66" zoomScaleNormal="66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65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34"/>
    </row>
    <row r="9" spans="1:9" ht="15.75" x14ac:dyDescent="0.25">
      <c r="A9" s="1"/>
      <c r="B9" s="1" t="s">
        <v>5</v>
      </c>
      <c r="C9" s="1"/>
      <c r="D9" s="1"/>
      <c r="E9" s="34"/>
    </row>
    <row r="10" spans="1:9" ht="15.75" x14ac:dyDescent="0.25">
      <c r="A10" s="1"/>
      <c r="B10" s="1"/>
      <c r="C10" s="1" t="s">
        <v>6</v>
      </c>
      <c r="D10" s="1"/>
    </row>
    <row r="11" spans="1:9" ht="15.75" customHeight="1" x14ac:dyDescent="0.25">
      <c r="A11" s="9"/>
      <c r="B11" s="9"/>
      <c r="C11" s="9"/>
      <c r="D11" s="9" t="s">
        <v>7</v>
      </c>
      <c r="E11" s="42">
        <v>33575401.509999998</v>
      </c>
    </row>
    <row r="12" spans="1:9" ht="15.75" x14ac:dyDescent="0.25">
      <c r="A12" s="9"/>
      <c r="B12" s="9"/>
      <c r="C12" s="9"/>
      <c r="D12" s="9" t="s">
        <v>8</v>
      </c>
      <c r="E12" s="42">
        <v>94447108.909999996</v>
      </c>
    </row>
    <row r="13" spans="1:9" ht="15.75" x14ac:dyDescent="0.25">
      <c r="A13" s="9"/>
      <c r="B13" s="9"/>
      <c r="C13" s="9"/>
      <c r="D13" s="9" t="s">
        <v>9</v>
      </c>
      <c r="E13" s="42">
        <v>11556930.539999999</v>
      </c>
    </row>
    <row r="14" spans="1:9" ht="15.75" x14ac:dyDescent="0.25">
      <c r="A14" s="9"/>
      <c r="B14" s="9"/>
      <c r="C14" s="9" t="s">
        <v>10</v>
      </c>
      <c r="D14" s="9"/>
      <c r="E14" s="11">
        <f t="shared" ref="E14" si="0">SUM(E11:E13)</f>
        <v>139579440.95999998</v>
      </c>
    </row>
    <row r="15" spans="1:9" ht="15.75" x14ac:dyDescent="0.25">
      <c r="A15" s="9"/>
      <c r="B15" s="9"/>
      <c r="C15" s="9" t="s">
        <v>11</v>
      </c>
      <c r="D15" s="9"/>
      <c r="E15" s="12"/>
    </row>
    <row r="16" spans="1:9" ht="15.75" x14ac:dyDescent="0.25">
      <c r="A16" s="9"/>
      <c r="B16" s="9"/>
      <c r="C16" s="9"/>
      <c r="D16" s="9" t="s">
        <v>12</v>
      </c>
      <c r="E16" s="42">
        <v>27224709.399999999</v>
      </c>
    </row>
    <row r="17" spans="1:5" ht="15.75" x14ac:dyDescent="0.25">
      <c r="A17" s="9"/>
      <c r="B17" s="9"/>
      <c r="C17" s="9"/>
      <c r="D17" s="9" t="s">
        <v>13</v>
      </c>
      <c r="E17" s="42">
        <v>154363152.33000001</v>
      </c>
    </row>
    <row r="18" spans="1:5" ht="15.75" x14ac:dyDescent="0.25">
      <c r="A18" s="9"/>
      <c r="B18" s="9"/>
      <c r="C18" s="13"/>
      <c r="D18" s="9" t="s">
        <v>14</v>
      </c>
      <c r="E18" s="42">
        <v>487124.03</v>
      </c>
    </row>
    <row r="19" spans="1:5" ht="15.75" x14ac:dyDescent="0.25">
      <c r="A19" s="9"/>
      <c r="B19" s="9"/>
      <c r="C19" s="9" t="s">
        <v>15</v>
      </c>
      <c r="D19" s="9"/>
      <c r="E19" s="11">
        <f t="shared" ref="E19" si="1">SUM(E16:E18)</f>
        <v>182074985.76000002</v>
      </c>
    </row>
    <row r="20" spans="1:5" ht="15.75" x14ac:dyDescent="0.25">
      <c r="A20" s="9"/>
      <c r="B20" s="9" t="s">
        <v>16</v>
      </c>
      <c r="C20" s="9"/>
      <c r="D20" s="9"/>
      <c r="E20" s="8"/>
    </row>
    <row r="21" spans="1:5" ht="15.75" x14ac:dyDescent="0.25">
      <c r="A21" s="9"/>
      <c r="B21" s="9"/>
      <c r="C21" s="9" t="s">
        <v>17</v>
      </c>
      <c r="D21" s="9"/>
      <c r="E21" s="42">
        <v>447637204</v>
      </c>
    </row>
    <row r="22" spans="1:5" ht="15.75" x14ac:dyDescent="0.25">
      <c r="A22" s="9"/>
      <c r="B22" s="9"/>
      <c r="C22" s="9" t="s">
        <v>18</v>
      </c>
      <c r="D22" s="9"/>
      <c r="E22" s="35">
        <v>0</v>
      </c>
    </row>
    <row r="23" spans="1:5" ht="15.75" x14ac:dyDescent="0.25">
      <c r="A23" s="9"/>
      <c r="B23" s="9"/>
      <c r="C23" s="9" t="s">
        <v>19</v>
      </c>
      <c r="D23" s="9"/>
      <c r="E23" s="43"/>
    </row>
    <row r="24" spans="1:5" ht="15.75" x14ac:dyDescent="0.25">
      <c r="A24" s="9"/>
      <c r="B24" s="9"/>
      <c r="C24" s="9"/>
      <c r="D24" s="9" t="s">
        <v>20</v>
      </c>
      <c r="E24" s="35">
        <v>0</v>
      </c>
    </row>
    <row r="25" spans="1:5" ht="15.75" x14ac:dyDescent="0.25">
      <c r="A25" s="9"/>
      <c r="B25" s="9"/>
      <c r="C25" s="9"/>
      <c r="D25" s="9" t="s">
        <v>21</v>
      </c>
      <c r="E25" s="17">
        <v>0</v>
      </c>
    </row>
    <row r="26" spans="1:5" ht="15.75" x14ac:dyDescent="0.25">
      <c r="A26" s="9"/>
      <c r="B26" s="9"/>
      <c r="C26" s="9"/>
      <c r="D26" s="9" t="s">
        <v>22</v>
      </c>
      <c r="E26" s="17">
        <v>0</v>
      </c>
    </row>
    <row r="27" spans="1:5" ht="15.75" x14ac:dyDescent="0.25">
      <c r="A27" s="9"/>
      <c r="B27" s="9"/>
      <c r="C27" s="9"/>
      <c r="D27" s="9" t="s">
        <v>23</v>
      </c>
      <c r="E27" s="51">
        <v>25936390</v>
      </c>
    </row>
    <row r="28" spans="1:5" ht="15.75" x14ac:dyDescent="0.25">
      <c r="A28" s="9"/>
      <c r="B28" s="9"/>
      <c r="C28" s="9" t="s">
        <v>24</v>
      </c>
      <c r="D28" s="9"/>
      <c r="E28" s="50"/>
    </row>
    <row r="29" spans="1:5" ht="15.75" x14ac:dyDescent="0.25">
      <c r="A29" s="9"/>
      <c r="B29" s="9"/>
      <c r="C29" s="9"/>
      <c r="D29" s="9" t="s">
        <v>25</v>
      </c>
      <c r="E29" s="51">
        <v>43390173.810000002</v>
      </c>
    </row>
    <row r="30" spans="1:5" ht="15.75" x14ac:dyDescent="0.25">
      <c r="A30" s="9"/>
      <c r="B30" s="9"/>
      <c r="C30" s="9"/>
      <c r="D30" s="9" t="s">
        <v>26</v>
      </c>
      <c r="E30" s="52">
        <v>82372021.769999996</v>
      </c>
    </row>
    <row r="31" spans="1:5" ht="15.75" x14ac:dyDescent="0.25">
      <c r="A31" s="9"/>
      <c r="B31" s="9"/>
      <c r="C31" s="9" t="s">
        <v>27</v>
      </c>
      <c r="D31" s="9"/>
      <c r="E31" s="17">
        <v>0</v>
      </c>
    </row>
    <row r="32" spans="1:5" ht="15.75" x14ac:dyDescent="0.25">
      <c r="A32" s="9"/>
      <c r="B32" s="9"/>
      <c r="C32" s="9" t="s">
        <v>28</v>
      </c>
      <c r="D32" s="9"/>
      <c r="E32" s="8"/>
    </row>
    <row r="33" spans="1:5" ht="15.75" x14ac:dyDescent="0.25">
      <c r="A33" s="9"/>
      <c r="B33" s="9"/>
      <c r="C33" s="9"/>
      <c r="D33" s="9" t="s">
        <v>29</v>
      </c>
      <c r="E33" s="17">
        <v>0</v>
      </c>
    </row>
    <row r="34" spans="1:5" ht="15.75" x14ac:dyDescent="0.25">
      <c r="A34" s="9"/>
      <c r="B34" s="9"/>
      <c r="C34" s="9"/>
      <c r="D34" s="9" t="s">
        <v>30</v>
      </c>
      <c r="E34" s="17">
        <v>0</v>
      </c>
    </row>
    <row r="35" spans="1:5" ht="15.75" x14ac:dyDescent="0.25">
      <c r="A35" s="9"/>
      <c r="B35" s="9"/>
      <c r="C35" s="9"/>
      <c r="D35" s="9" t="s">
        <v>31</v>
      </c>
      <c r="E35" s="35">
        <v>0</v>
      </c>
    </row>
    <row r="36" spans="1:5" ht="15.75" x14ac:dyDescent="0.25">
      <c r="A36" s="9"/>
      <c r="B36" s="9" t="s">
        <v>32</v>
      </c>
      <c r="C36" s="9"/>
      <c r="D36" s="9"/>
      <c r="E36" s="12">
        <v>0</v>
      </c>
    </row>
    <row r="37" spans="1:5" ht="15.75" x14ac:dyDescent="0.25">
      <c r="A37" s="9"/>
      <c r="B37" s="20" t="s">
        <v>33</v>
      </c>
      <c r="C37" s="9"/>
      <c r="D37" s="9"/>
      <c r="E37" s="11">
        <f>SUM(E14,E19,E21:E36)</f>
        <v>920990216.29999995</v>
      </c>
    </row>
    <row r="38" spans="1:5" ht="15.75" x14ac:dyDescent="0.25">
      <c r="A38" s="9"/>
      <c r="B38" s="20"/>
      <c r="C38" s="9"/>
      <c r="D38" s="9"/>
      <c r="E38" s="21"/>
    </row>
    <row r="39" spans="1:5" ht="15.75" x14ac:dyDescent="0.25">
      <c r="A39" s="20" t="s">
        <v>34</v>
      </c>
      <c r="B39" s="20"/>
      <c r="C39" s="9"/>
      <c r="D39" s="9"/>
      <c r="E39" s="17"/>
    </row>
    <row r="40" spans="1:5" ht="15.75" x14ac:dyDescent="0.25">
      <c r="A40" s="20" t="s">
        <v>35</v>
      </c>
      <c r="B40" s="9"/>
      <c r="C40" s="9"/>
      <c r="D40" s="9"/>
      <c r="E40" s="17"/>
    </row>
    <row r="41" spans="1:5" ht="15.75" x14ac:dyDescent="0.25">
      <c r="A41" s="9"/>
      <c r="B41" s="20" t="s">
        <v>36</v>
      </c>
      <c r="C41" s="9"/>
      <c r="D41" s="9"/>
      <c r="E41" s="8"/>
    </row>
    <row r="42" spans="1:5" ht="15.75" x14ac:dyDescent="0.25">
      <c r="A42" s="9"/>
      <c r="B42" s="9"/>
      <c r="C42" s="9"/>
      <c r="D42" s="9" t="s">
        <v>37</v>
      </c>
      <c r="E42" s="53">
        <v>117862730.54000001</v>
      </c>
    </row>
    <row r="43" spans="1:5" ht="15.75" x14ac:dyDescent="0.25">
      <c r="A43" s="9"/>
      <c r="B43" s="9"/>
      <c r="C43" s="9"/>
      <c r="D43" s="9" t="s">
        <v>38</v>
      </c>
      <c r="E43" s="53">
        <v>78360188.450000003</v>
      </c>
    </row>
    <row r="44" spans="1:5" ht="15.75" x14ac:dyDescent="0.25">
      <c r="A44" s="9"/>
      <c r="B44" s="9"/>
      <c r="C44" s="9"/>
      <c r="D44" s="9" t="s">
        <v>39</v>
      </c>
      <c r="E44" s="53">
        <v>5640569</v>
      </c>
    </row>
    <row r="45" spans="1:5" ht="15.75" x14ac:dyDescent="0.25">
      <c r="A45" s="9"/>
      <c r="B45" s="20" t="s">
        <v>40</v>
      </c>
      <c r="C45" s="9"/>
      <c r="D45" s="9"/>
      <c r="E45" s="51"/>
    </row>
    <row r="46" spans="1:5" ht="15.75" x14ac:dyDescent="0.25">
      <c r="A46" s="9"/>
      <c r="B46" s="9"/>
      <c r="C46" s="22"/>
      <c r="D46" s="9" t="s">
        <v>37</v>
      </c>
      <c r="E46" s="51">
        <v>0</v>
      </c>
    </row>
    <row r="47" spans="1:5" ht="15.75" x14ac:dyDescent="0.25">
      <c r="A47" s="9"/>
      <c r="B47" s="9"/>
      <c r="C47" s="9"/>
      <c r="D47" s="9" t="s">
        <v>38</v>
      </c>
      <c r="E47" s="51">
        <v>0</v>
      </c>
    </row>
    <row r="48" spans="1:5" ht="15.75" x14ac:dyDescent="0.25">
      <c r="A48" s="9"/>
      <c r="B48" s="9"/>
      <c r="C48" s="9"/>
      <c r="D48" s="9" t="s">
        <v>39</v>
      </c>
      <c r="E48" s="51">
        <v>0</v>
      </c>
    </row>
    <row r="49" spans="1:5" ht="15.75" x14ac:dyDescent="0.25">
      <c r="A49" s="9"/>
      <c r="B49" s="20" t="s">
        <v>41</v>
      </c>
      <c r="C49" s="9"/>
      <c r="D49" s="9"/>
      <c r="E49" s="51"/>
    </row>
    <row r="50" spans="1:5" ht="15.75" x14ac:dyDescent="0.25">
      <c r="A50" s="23"/>
      <c r="B50" s="23"/>
      <c r="C50" s="23"/>
      <c r="D50" s="9" t="s">
        <v>37</v>
      </c>
      <c r="E50" s="53">
        <v>32582441.260000002</v>
      </c>
    </row>
    <row r="51" spans="1:5" ht="15.75" x14ac:dyDescent="0.25">
      <c r="A51" s="9"/>
      <c r="B51" s="9"/>
      <c r="C51" s="9"/>
      <c r="D51" s="9" t="s">
        <v>38</v>
      </c>
      <c r="E51" s="53">
        <v>9526421.9299999997</v>
      </c>
    </row>
    <row r="52" spans="1:5" ht="15.75" x14ac:dyDescent="0.25">
      <c r="A52" s="9"/>
      <c r="B52" s="9"/>
      <c r="C52" s="9"/>
      <c r="D52" s="9" t="s">
        <v>39</v>
      </c>
      <c r="E52" s="53">
        <v>184320</v>
      </c>
    </row>
    <row r="53" spans="1:5" ht="15.75" x14ac:dyDescent="0.25">
      <c r="A53" s="9"/>
      <c r="B53" s="20" t="s">
        <v>42</v>
      </c>
      <c r="C53" s="9"/>
      <c r="D53" s="9"/>
      <c r="E53" s="51"/>
    </row>
    <row r="54" spans="1:5" ht="15.75" x14ac:dyDescent="0.25">
      <c r="A54" s="9"/>
      <c r="B54" s="9"/>
      <c r="C54" s="9"/>
      <c r="D54" s="9" t="s">
        <v>37</v>
      </c>
      <c r="E54" s="51">
        <v>0</v>
      </c>
    </row>
    <row r="55" spans="1:5" ht="15.75" x14ac:dyDescent="0.25">
      <c r="A55" s="9"/>
      <c r="B55" s="9"/>
      <c r="C55" s="9"/>
      <c r="D55" s="9" t="s">
        <v>38</v>
      </c>
      <c r="E55" s="51">
        <v>0</v>
      </c>
    </row>
    <row r="56" spans="1:5" ht="15.75" x14ac:dyDescent="0.25">
      <c r="A56" s="9"/>
      <c r="B56" s="9"/>
      <c r="C56" s="22"/>
      <c r="D56" s="9" t="s">
        <v>39</v>
      </c>
      <c r="E56" s="51">
        <v>0</v>
      </c>
    </row>
    <row r="57" spans="1:5" ht="15.75" x14ac:dyDescent="0.25">
      <c r="A57" s="9"/>
      <c r="B57" s="20" t="s">
        <v>43</v>
      </c>
      <c r="C57" s="9"/>
      <c r="D57" s="9"/>
      <c r="E57" s="51"/>
    </row>
    <row r="58" spans="1:5" ht="15.75" x14ac:dyDescent="0.25">
      <c r="A58" s="9"/>
      <c r="B58" s="9"/>
      <c r="C58" s="9"/>
      <c r="D58" s="9" t="s">
        <v>37</v>
      </c>
      <c r="E58" s="51">
        <v>0</v>
      </c>
    </row>
    <row r="59" spans="1:5" ht="15.75" x14ac:dyDescent="0.25">
      <c r="A59" s="9"/>
      <c r="B59" s="9"/>
      <c r="C59" s="9"/>
      <c r="D59" s="9" t="s">
        <v>38</v>
      </c>
      <c r="E59" s="51">
        <v>0</v>
      </c>
    </row>
    <row r="60" spans="1:5" ht="15.75" x14ac:dyDescent="0.25">
      <c r="A60" s="9"/>
      <c r="B60" s="9"/>
      <c r="C60" s="9"/>
      <c r="D60" s="9" t="s">
        <v>39</v>
      </c>
      <c r="E60" s="51">
        <v>0</v>
      </c>
    </row>
    <row r="61" spans="1:5" ht="15.75" x14ac:dyDescent="0.25">
      <c r="A61" s="9"/>
      <c r="B61" s="20" t="s">
        <v>44</v>
      </c>
      <c r="C61" s="9"/>
      <c r="D61" s="9"/>
      <c r="E61" s="51"/>
    </row>
    <row r="62" spans="1:5" ht="15.75" x14ac:dyDescent="0.25">
      <c r="A62" s="9"/>
      <c r="B62" s="9"/>
      <c r="C62" s="9"/>
      <c r="D62" s="9" t="s">
        <v>37</v>
      </c>
      <c r="E62" s="53">
        <v>17031410.73</v>
      </c>
    </row>
    <row r="63" spans="1:5" ht="15.75" x14ac:dyDescent="0.25">
      <c r="A63" s="9"/>
      <c r="B63" s="20"/>
      <c r="C63" s="9"/>
      <c r="D63" s="9" t="s">
        <v>38</v>
      </c>
      <c r="E63" s="53">
        <v>7404429.2999999998</v>
      </c>
    </row>
    <row r="64" spans="1:5" ht="15.75" x14ac:dyDescent="0.25">
      <c r="A64" s="9"/>
      <c r="B64" s="9"/>
      <c r="C64" s="9"/>
      <c r="D64" s="9" t="s">
        <v>39</v>
      </c>
      <c r="E64" s="53">
        <v>130766</v>
      </c>
    </row>
    <row r="65" spans="1:5" ht="15.75" x14ac:dyDescent="0.25">
      <c r="A65" s="9"/>
      <c r="B65" s="20" t="s">
        <v>45</v>
      </c>
      <c r="C65" s="9"/>
      <c r="D65" s="9"/>
      <c r="E65" s="51"/>
    </row>
    <row r="66" spans="1:5" ht="15.75" x14ac:dyDescent="0.25">
      <c r="A66" s="9"/>
      <c r="B66" s="9"/>
      <c r="C66" s="9"/>
      <c r="D66" s="9" t="s">
        <v>37</v>
      </c>
      <c r="E66" s="53">
        <v>123866397.95999999</v>
      </c>
    </row>
    <row r="67" spans="1:5" ht="15.75" x14ac:dyDescent="0.25">
      <c r="A67" s="9"/>
      <c r="B67" s="9"/>
      <c r="C67" s="9"/>
      <c r="D67" s="9" t="s">
        <v>38</v>
      </c>
      <c r="E67" s="53">
        <v>157385889</v>
      </c>
    </row>
    <row r="68" spans="1:5" ht="15.75" x14ac:dyDescent="0.25">
      <c r="A68" s="9"/>
      <c r="B68" s="9"/>
      <c r="C68" s="9"/>
      <c r="D68" s="9" t="s">
        <v>39</v>
      </c>
      <c r="E68" s="53">
        <v>15032983.42</v>
      </c>
    </row>
    <row r="69" spans="1:5" ht="15.75" x14ac:dyDescent="0.25">
      <c r="A69" s="9"/>
      <c r="B69" s="20" t="s">
        <v>46</v>
      </c>
      <c r="C69" s="9"/>
      <c r="D69" s="9"/>
      <c r="E69" s="8"/>
    </row>
    <row r="70" spans="1:5" ht="15.75" x14ac:dyDescent="0.25">
      <c r="A70" s="9"/>
      <c r="B70" s="9"/>
      <c r="C70" s="9"/>
      <c r="D70" s="9" t="s">
        <v>37</v>
      </c>
      <c r="E70" s="17">
        <v>0</v>
      </c>
    </row>
    <row r="71" spans="1:5" ht="15.75" x14ac:dyDescent="0.25">
      <c r="A71" s="9"/>
      <c r="B71" s="9"/>
      <c r="C71" s="9"/>
      <c r="D71" s="9" t="s">
        <v>38</v>
      </c>
      <c r="E71" s="17">
        <v>0</v>
      </c>
    </row>
    <row r="72" spans="1:5" ht="15.75" x14ac:dyDescent="0.25">
      <c r="A72" s="9"/>
      <c r="B72" s="9"/>
      <c r="C72" s="9"/>
      <c r="D72" s="9" t="s">
        <v>39</v>
      </c>
      <c r="E72" s="37">
        <v>0</v>
      </c>
    </row>
    <row r="73" spans="1:5" ht="15.75" x14ac:dyDescent="0.25">
      <c r="A73" s="9"/>
      <c r="B73" s="20" t="s">
        <v>47</v>
      </c>
      <c r="C73" s="9"/>
      <c r="D73" s="9"/>
      <c r="E73" s="8"/>
    </row>
    <row r="74" spans="1:5" ht="15.75" x14ac:dyDescent="0.25">
      <c r="A74" s="9"/>
      <c r="B74" s="9"/>
      <c r="C74" s="9" t="s">
        <v>48</v>
      </c>
      <c r="D74" s="9"/>
      <c r="E74" s="17"/>
    </row>
    <row r="75" spans="1:5" ht="15.75" x14ac:dyDescent="0.25">
      <c r="A75" s="9"/>
      <c r="B75" s="9"/>
      <c r="C75" s="9"/>
      <c r="D75" s="9" t="s">
        <v>49</v>
      </c>
      <c r="E75" s="51">
        <v>13658433.43</v>
      </c>
    </row>
    <row r="76" spans="1:5" ht="15.75" x14ac:dyDescent="0.25">
      <c r="A76" s="9"/>
      <c r="B76" s="9"/>
      <c r="C76" s="9"/>
      <c r="D76" s="9" t="s">
        <v>50</v>
      </c>
      <c r="E76" s="51">
        <v>58666666.68</v>
      </c>
    </row>
    <row r="77" spans="1:5" ht="15.75" x14ac:dyDescent="0.25">
      <c r="A77" s="9"/>
      <c r="B77" s="9"/>
      <c r="C77" s="25" t="s">
        <v>51</v>
      </c>
      <c r="D77" s="9"/>
      <c r="E77" s="17"/>
    </row>
    <row r="78" spans="1:5" ht="15.75" x14ac:dyDescent="0.25">
      <c r="A78" s="9"/>
      <c r="B78" s="9"/>
      <c r="C78" s="9"/>
      <c r="D78" s="9" t="s">
        <v>52</v>
      </c>
      <c r="E78" s="51">
        <v>19646148.120000001</v>
      </c>
    </row>
    <row r="79" spans="1:5" ht="15.75" x14ac:dyDescent="0.25">
      <c r="A79" s="9"/>
      <c r="B79" s="9"/>
      <c r="C79" s="9"/>
      <c r="D79" s="9" t="s">
        <v>53</v>
      </c>
      <c r="E79" s="51">
        <v>2407800</v>
      </c>
    </row>
    <row r="80" spans="1:5" ht="15.75" x14ac:dyDescent="0.25">
      <c r="A80" s="9"/>
      <c r="B80" s="9"/>
      <c r="C80" s="9" t="s">
        <v>54</v>
      </c>
      <c r="D80" s="9"/>
      <c r="E80" s="27"/>
    </row>
    <row r="81" spans="1:9" ht="15.75" x14ac:dyDescent="0.25">
      <c r="A81" s="9"/>
      <c r="B81" s="9"/>
      <c r="C81" s="9"/>
      <c r="D81" s="25" t="s">
        <v>52</v>
      </c>
      <c r="E81" s="51">
        <v>682921.66</v>
      </c>
    </row>
    <row r="82" spans="1:9" ht="15.75" x14ac:dyDescent="0.25">
      <c r="A82" s="9"/>
      <c r="B82" s="9"/>
      <c r="C82" s="9"/>
      <c r="D82" s="25" t="s">
        <v>53</v>
      </c>
      <c r="E82" s="51">
        <v>2427788</v>
      </c>
    </row>
    <row r="83" spans="1:9" ht="15.75" x14ac:dyDescent="0.25">
      <c r="A83" s="9"/>
      <c r="B83" s="9"/>
      <c r="C83" s="9" t="s">
        <v>55</v>
      </c>
      <c r="D83" s="9"/>
      <c r="E83" s="17"/>
    </row>
    <row r="84" spans="1:9" ht="15.75" x14ac:dyDescent="0.25">
      <c r="A84" s="9"/>
      <c r="B84" s="9"/>
      <c r="C84" s="9"/>
      <c r="D84" s="9" t="s">
        <v>52</v>
      </c>
      <c r="E84" s="21">
        <v>0</v>
      </c>
    </row>
    <row r="85" spans="1:9" ht="15.75" x14ac:dyDescent="0.25">
      <c r="A85" s="9"/>
      <c r="B85" s="9"/>
      <c r="C85" s="9"/>
      <c r="D85" s="9" t="s">
        <v>53</v>
      </c>
      <c r="E85" s="21">
        <v>0</v>
      </c>
    </row>
    <row r="86" spans="1:9" ht="15.75" x14ac:dyDescent="0.25">
      <c r="A86" s="9"/>
      <c r="B86" s="9"/>
      <c r="C86" s="9" t="s">
        <v>56</v>
      </c>
      <c r="D86" s="9"/>
      <c r="E86" s="17"/>
    </row>
    <row r="87" spans="1:9" ht="15.75" x14ac:dyDescent="0.25">
      <c r="A87" s="9"/>
      <c r="B87" s="9"/>
      <c r="C87" s="9"/>
      <c r="D87" s="9" t="s">
        <v>52</v>
      </c>
      <c r="E87" s="51">
        <v>1756381.4</v>
      </c>
    </row>
    <row r="88" spans="1:9" ht="15.75" x14ac:dyDescent="0.25">
      <c r="A88" s="9"/>
      <c r="B88" s="9"/>
      <c r="C88" s="9"/>
      <c r="D88" s="9" t="s">
        <v>53</v>
      </c>
      <c r="E88" s="17">
        <v>0</v>
      </c>
    </row>
    <row r="89" spans="1:9" ht="15.75" x14ac:dyDescent="0.25">
      <c r="A89" s="9"/>
      <c r="B89" s="9"/>
      <c r="C89" s="9" t="s">
        <v>57</v>
      </c>
      <c r="D89" s="9"/>
      <c r="E89" s="17"/>
    </row>
    <row r="90" spans="1:9" ht="15.75" x14ac:dyDescent="0.25">
      <c r="A90" s="9"/>
      <c r="B90" s="9"/>
      <c r="C90" s="9"/>
      <c r="D90" s="9" t="s">
        <v>58</v>
      </c>
      <c r="E90" s="17">
        <v>0</v>
      </c>
    </row>
    <row r="91" spans="1:9" ht="15.75" x14ac:dyDescent="0.25">
      <c r="A91" s="9"/>
      <c r="B91" s="9"/>
      <c r="C91" s="9"/>
      <c r="D91" s="9" t="s">
        <v>52</v>
      </c>
      <c r="E91" s="51">
        <v>26040755.859999999</v>
      </c>
    </row>
    <row r="92" spans="1:9" ht="15.75" x14ac:dyDescent="0.25">
      <c r="A92" s="9"/>
      <c r="B92" s="9"/>
      <c r="C92" s="9"/>
      <c r="D92" s="9" t="s">
        <v>53</v>
      </c>
      <c r="E92" s="51">
        <v>3450920</v>
      </c>
    </row>
    <row r="93" spans="1:9" ht="15.75" x14ac:dyDescent="0.25">
      <c r="A93" s="20" t="s">
        <v>59</v>
      </c>
      <c r="D93" s="9"/>
      <c r="E93" s="26">
        <f>SUM(E41:E92)</f>
        <v>693746362.73999977</v>
      </c>
    </row>
    <row r="94" spans="1:9" ht="15.75" x14ac:dyDescent="0.25">
      <c r="A94" s="20" t="s">
        <v>60</v>
      </c>
      <c r="B94" s="9"/>
      <c r="C94" s="20"/>
      <c r="D94" s="25"/>
      <c r="E94" s="17"/>
    </row>
    <row r="95" spans="1:9" ht="15.75" x14ac:dyDescent="0.25">
      <c r="A95" s="9"/>
      <c r="B95" s="20" t="s">
        <v>36</v>
      </c>
      <c r="C95" s="9"/>
      <c r="D95" s="9"/>
      <c r="E95" s="27"/>
      <c r="H95" s="28"/>
      <c r="I95" s="29"/>
    </row>
    <row r="96" spans="1:9" ht="15.75" x14ac:dyDescent="0.25">
      <c r="A96" s="9"/>
      <c r="B96" s="9"/>
      <c r="C96" s="9"/>
      <c r="D96" s="9" t="s">
        <v>39</v>
      </c>
      <c r="E96" s="51">
        <v>5044760</v>
      </c>
      <c r="F96" s="28"/>
      <c r="G96" s="9"/>
      <c r="I96" s="29"/>
    </row>
    <row r="97" spans="1:9" ht="15.75" x14ac:dyDescent="0.25">
      <c r="A97" s="9"/>
      <c r="B97" s="20" t="s">
        <v>40</v>
      </c>
      <c r="C97" s="9"/>
      <c r="D97" s="9"/>
      <c r="E97" s="17"/>
      <c r="F97" s="28"/>
      <c r="G97" s="9"/>
      <c r="H97" s="28"/>
      <c r="I97" s="29"/>
    </row>
    <row r="98" spans="1:9" ht="15.75" x14ac:dyDescent="0.25">
      <c r="B98" s="9"/>
      <c r="C98" s="9"/>
      <c r="D98" s="9" t="s">
        <v>39</v>
      </c>
      <c r="E98" s="35">
        <v>0</v>
      </c>
    </row>
    <row r="99" spans="1:9" ht="15.75" customHeight="1" x14ac:dyDescent="0.25">
      <c r="B99" s="20" t="s">
        <v>41</v>
      </c>
      <c r="C99" s="9"/>
      <c r="D99" s="9"/>
      <c r="E99" s="8"/>
    </row>
    <row r="100" spans="1:9" ht="15.75" customHeight="1" x14ac:dyDescent="0.25">
      <c r="B100" s="9"/>
      <c r="C100" s="9"/>
      <c r="D100" s="9" t="s">
        <v>39</v>
      </c>
      <c r="E100" s="35">
        <v>0</v>
      </c>
    </row>
    <row r="101" spans="1:9" ht="15.75" customHeight="1" x14ac:dyDescent="0.25">
      <c r="B101" s="20" t="s">
        <v>42</v>
      </c>
      <c r="C101" s="9"/>
      <c r="D101" s="9"/>
      <c r="E101" s="8"/>
    </row>
    <row r="102" spans="1:9" ht="15.75" x14ac:dyDescent="0.25">
      <c r="B102" s="9"/>
      <c r="C102" s="22"/>
      <c r="D102" s="9" t="s">
        <v>39</v>
      </c>
      <c r="E102" s="35">
        <v>0</v>
      </c>
    </row>
    <row r="103" spans="1:9" ht="15.75" x14ac:dyDescent="0.25">
      <c r="B103" s="20" t="s">
        <v>43</v>
      </c>
      <c r="C103" s="9"/>
      <c r="D103" s="9"/>
      <c r="E103" s="8"/>
    </row>
    <row r="104" spans="1:9" ht="15.75" x14ac:dyDescent="0.25">
      <c r="B104" s="9"/>
      <c r="C104" s="9"/>
      <c r="D104" s="9" t="s">
        <v>39</v>
      </c>
      <c r="E104" s="35">
        <v>0</v>
      </c>
    </row>
    <row r="105" spans="1:9" ht="15.75" x14ac:dyDescent="0.25">
      <c r="B105" s="20" t="s">
        <v>44</v>
      </c>
      <c r="C105" s="9"/>
      <c r="D105" s="9"/>
      <c r="E105" s="8"/>
    </row>
    <row r="106" spans="1:9" ht="15.75" x14ac:dyDescent="0.25">
      <c r="B106" s="9"/>
      <c r="C106" s="9"/>
      <c r="D106" s="9" t="s">
        <v>39</v>
      </c>
      <c r="E106" s="51">
        <v>251353</v>
      </c>
    </row>
    <row r="107" spans="1:9" ht="15.75" x14ac:dyDescent="0.25">
      <c r="B107" s="20" t="s">
        <v>45</v>
      </c>
      <c r="C107" s="9"/>
      <c r="D107" s="9"/>
      <c r="E107" s="8"/>
    </row>
    <row r="108" spans="1:9" ht="15.75" x14ac:dyDescent="0.25">
      <c r="B108" s="9"/>
      <c r="C108" s="9"/>
      <c r="D108" s="9" t="s">
        <v>39</v>
      </c>
      <c r="E108" s="51">
        <v>5443741.25</v>
      </c>
    </row>
    <row r="109" spans="1:9" ht="15.75" x14ac:dyDescent="0.25">
      <c r="A109" s="20"/>
      <c r="B109" s="20" t="s">
        <v>61</v>
      </c>
      <c r="C109" s="9"/>
      <c r="D109" s="9"/>
      <c r="E109" s="8"/>
    </row>
    <row r="110" spans="1:9" ht="15.75" x14ac:dyDescent="0.25">
      <c r="B110" s="9"/>
      <c r="C110" s="9"/>
      <c r="D110" s="9" t="s">
        <v>39</v>
      </c>
      <c r="E110" s="51">
        <v>23461963.300000001</v>
      </c>
    </row>
    <row r="111" spans="1:9" ht="15.75" x14ac:dyDescent="0.25">
      <c r="A111" s="20" t="s">
        <v>62</v>
      </c>
      <c r="E111" s="38">
        <f>SUM(E95:E110)</f>
        <v>34201817.549999997</v>
      </c>
    </row>
    <row r="112" spans="1:9" ht="30" customHeight="1" x14ac:dyDescent="0.35">
      <c r="A112" s="31" t="s">
        <v>63</v>
      </c>
      <c r="B112" s="32"/>
      <c r="C112" s="32"/>
      <c r="D112" s="32"/>
      <c r="E112" s="33">
        <f>SUM(E93,E111)</f>
        <v>727948180.28999972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7049-96E5-4337-9779-2980A17523F6}">
  <dimension ref="A1:I112"/>
  <sheetViews>
    <sheetView workbookViewId="0">
      <selection activeCell="E19" sqref="E1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69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34"/>
    </row>
    <row r="9" spans="1:9" ht="15.75" x14ac:dyDescent="0.25">
      <c r="A9" s="1"/>
      <c r="B9" s="1" t="s">
        <v>5</v>
      </c>
      <c r="C9" s="1"/>
      <c r="D9" s="1"/>
      <c r="E9" s="34"/>
    </row>
    <row r="10" spans="1:9" ht="15.75" x14ac:dyDescent="0.25">
      <c r="A10" s="1"/>
      <c r="B10" s="1"/>
      <c r="C10" s="1" t="s">
        <v>6</v>
      </c>
      <c r="D10" s="1"/>
    </row>
    <row r="11" spans="1:9" ht="15.75" customHeight="1" x14ac:dyDescent="0.25">
      <c r="A11" s="9"/>
      <c r="B11" s="9"/>
      <c r="C11" s="9"/>
      <c r="D11" s="9" t="s">
        <v>7</v>
      </c>
      <c r="E11" s="54">
        <v>20573629.239999998</v>
      </c>
    </row>
    <row r="12" spans="1:9" ht="15.75" x14ac:dyDescent="0.25">
      <c r="A12" s="9"/>
      <c r="B12" s="9"/>
      <c r="C12" s="9"/>
      <c r="D12" s="9" t="s">
        <v>8</v>
      </c>
      <c r="E12" s="54">
        <v>40142635.210000001</v>
      </c>
    </row>
    <row r="13" spans="1:9" ht="15.75" x14ac:dyDescent="0.25">
      <c r="A13" s="9"/>
      <c r="B13" s="9"/>
      <c r="C13" s="9"/>
      <c r="D13" s="9" t="s">
        <v>9</v>
      </c>
      <c r="E13" s="54">
        <v>9686203.8599999994</v>
      </c>
    </row>
    <row r="14" spans="1:9" ht="15.75" x14ac:dyDescent="0.25">
      <c r="A14" s="9"/>
      <c r="B14" s="9"/>
      <c r="C14" s="9" t="s">
        <v>10</v>
      </c>
      <c r="D14" s="9"/>
      <c r="E14" s="11">
        <f t="shared" ref="E14" si="0">SUM(E11:E13)</f>
        <v>70402468.310000002</v>
      </c>
    </row>
    <row r="15" spans="1:9" ht="15.75" x14ac:dyDescent="0.25">
      <c r="A15" s="9"/>
      <c r="B15" s="9"/>
      <c r="C15" s="9" t="s">
        <v>11</v>
      </c>
      <c r="D15" s="9"/>
      <c r="E15" s="12"/>
    </row>
    <row r="16" spans="1:9" ht="15.75" x14ac:dyDescent="0.25">
      <c r="A16" s="9"/>
      <c r="B16" s="9"/>
      <c r="C16" s="9"/>
      <c r="D16" s="9" t="s">
        <v>12</v>
      </c>
      <c r="E16" s="54">
        <v>24911099.57</v>
      </c>
    </row>
    <row r="17" spans="1:5" ht="15.75" x14ac:dyDescent="0.25">
      <c r="A17" s="9"/>
      <c r="B17" s="9"/>
      <c r="C17" s="9"/>
      <c r="D17" s="9" t="s">
        <v>13</v>
      </c>
      <c r="E17" s="54">
        <v>44009947.240000002</v>
      </c>
    </row>
    <row r="18" spans="1:5" ht="15.75" x14ac:dyDescent="0.25">
      <c r="A18" s="9"/>
      <c r="B18" s="9"/>
      <c r="C18" s="13"/>
      <c r="D18" s="9" t="s">
        <v>14</v>
      </c>
      <c r="E18" s="54">
        <v>56211.27</v>
      </c>
    </row>
    <row r="19" spans="1:5" ht="15.75" x14ac:dyDescent="0.25">
      <c r="A19" s="9"/>
      <c r="B19" s="9"/>
      <c r="C19" s="9" t="s">
        <v>15</v>
      </c>
      <c r="D19" s="9"/>
      <c r="E19" s="11">
        <f t="shared" ref="E19" si="1">SUM(E16:E18)</f>
        <v>68977258.079999998</v>
      </c>
    </row>
    <row r="20" spans="1:5" ht="15.75" x14ac:dyDescent="0.25">
      <c r="A20" s="9"/>
      <c r="B20" s="9" t="s">
        <v>16</v>
      </c>
      <c r="C20" s="9"/>
      <c r="D20" s="9"/>
      <c r="E20" s="8"/>
    </row>
    <row r="21" spans="1:5" ht="15.75" x14ac:dyDescent="0.25">
      <c r="A21" s="9"/>
      <c r="B21" s="9"/>
      <c r="C21" s="9" t="s">
        <v>17</v>
      </c>
      <c r="D21" s="9"/>
      <c r="E21" s="54">
        <v>611962401</v>
      </c>
    </row>
    <row r="22" spans="1:5" ht="15.75" x14ac:dyDescent="0.25">
      <c r="A22" s="9"/>
      <c r="B22" s="9"/>
      <c r="C22" s="9" t="s">
        <v>18</v>
      </c>
      <c r="D22" s="9"/>
      <c r="E22" s="54">
        <v>538267.36</v>
      </c>
    </row>
    <row r="23" spans="1:5" ht="15.75" x14ac:dyDescent="0.25">
      <c r="A23" s="9"/>
      <c r="B23" s="9"/>
      <c r="C23" s="9" t="s">
        <v>19</v>
      </c>
      <c r="D23" s="9"/>
      <c r="E23" s="55"/>
    </row>
    <row r="24" spans="1:5" ht="15.75" x14ac:dyDescent="0.25">
      <c r="A24" s="9"/>
      <c r="B24" s="9"/>
      <c r="C24" s="9"/>
      <c r="D24" s="9" t="s">
        <v>20</v>
      </c>
      <c r="E24" s="35">
        <v>0</v>
      </c>
    </row>
    <row r="25" spans="1:5" ht="15.75" x14ac:dyDescent="0.25">
      <c r="A25" s="9"/>
      <c r="B25" s="9"/>
      <c r="C25" s="9"/>
      <c r="D25" s="9" t="s">
        <v>21</v>
      </c>
      <c r="E25" s="17">
        <v>0</v>
      </c>
    </row>
    <row r="26" spans="1:5" ht="15.75" x14ac:dyDescent="0.25">
      <c r="A26" s="9"/>
      <c r="B26" s="9"/>
      <c r="C26" s="9"/>
      <c r="D26" s="9" t="s">
        <v>22</v>
      </c>
      <c r="E26" s="54">
        <v>2557022.5</v>
      </c>
    </row>
    <row r="27" spans="1:5" ht="15.75" x14ac:dyDescent="0.25">
      <c r="A27" s="9"/>
      <c r="B27" s="9"/>
      <c r="C27" s="9"/>
      <c r="D27" s="9" t="s">
        <v>23</v>
      </c>
      <c r="E27" s="51">
        <v>0</v>
      </c>
    </row>
    <row r="28" spans="1:5" ht="15.75" x14ac:dyDescent="0.25">
      <c r="A28" s="9"/>
      <c r="B28" s="9"/>
      <c r="C28" s="9" t="s">
        <v>24</v>
      </c>
      <c r="D28" s="9"/>
      <c r="E28" s="51"/>
    </row>
    <row r="29" spans="1:5" ht="15.75" x14ac:dyDescent="0.25">
      <c r="A29" s="9"/>
      <c r="B29" s="9"/>
      <c r="C29" s="9"/>
      <c r="D29" s="9" t="s">
        <v>25</v>
      </c>
      <c r="E29" s="54">
        <v>150000</v>
      </c>
    </row>
    <row r="30" spans="1:5" ht="15.75" x14ac:dyDescent="0.25">
      <c r="A30" s="9"/>
      <c r="B30" s="9"/>
      <c r="C30" s="9"/>
      <c r="D30" s="9" t="s">
        <v>26</v>
      </c>
      <c r="E30" s="54">
        <v>30207779.93</v>
      </c>
    </row>
    <row r="31" spans="1:5" ht="15.75" x14ac:dyDescent="0.25">
      <c r="A31" s="9"/>
      <c r="B31" s="9"/>
      <c r="C31" s="9" t="s">
        <v>27</v>
      </c>
      <c r="D31" s="9"/>
      <c r="E31" s="17">
        <v>0</v>
      </c>
    </row>
    <row r="32" spans="1:5" ht="15.75" x14ac:dyDescent="0.25">
      <c r="A32" s="9"/>
      <c r="B32" s="9"/>
      <c r="C32" s="9" t="s">
        <v>28</v>
      </c>
      <c r="D32" s="9"/>
      <c r="E32" s="8"/>
    </row>
    <row r="33" spans="1:5" ht="15.75" x14ac:dyDescent="0.25">
      <c r="A33" s="9"/>
      <c r="B33" s="9"/>
      <c r="C33" s="9"/>
      <c r="D33" s="9" t="s">
        <v>29</v>
      </c>
      <c r="E33" s="17">
        <v>0</v>
      </c>
    </row>
    <row r="34" spans="1:5" ht="15.75" x14ac:dyDescent="0.25">
      <c r="A34" s="9"/>
      <c r="B34" s="9"/>
      <c r="C34" s="9"/>
      <c r="D34" s="9" t="s">
        <v>30</v>
      </c>
      <c r="E34" s="17">
        <v>0</v>
      </c>
    </row>
    <row r="35" spans="1:5" ht="15.75" x14ac:dyDescent="0.25">
      <c r="A35" s="9"/>
      <c r="B35" s="9"/>
      <c r="C35" s="9"/>
      <c r="D35" s="9" t="s">
        <v>31</v>
      </c>
      <c r="E35" s="35">
        <v>0</v>
      </c>
    </row>
    <row r="36" spans="1:5" ht="15.75" x14ac:dyDescent="0.25">
      <c r="A36" s="9"/>
      <c r="B36" s="9" t="s">
        <v>32</v>
      </c>
      <c r="C36" s="9"/>
      <c r="D36" s="9"/>
      <c r="E36" s="54">
        <v>7494137.5199999996</v>
      </c>
    </row>
    <row r="37" spans="1:5" ht="15.75" x14ac:dyDescent="0.25">
      <c r="A37" s="9"/>
      <c r="B37" s="20" t="s">
        <v>33</v>
      </c>
      <c r="C37" s="9"/>
      <c r="D37" s="9"/>
      <c r="E37" s="11">
        <f>SUM(E14,E19,E21:E36)</f>
        <v>792289334.69999993</v>
      </c>
    </row>
    <row r="38" spans="1:5" ht="15.75" x14ac:dyDescent="0.25">
      <c r="A38" s="9"/>
      <c r="B38" s="20"/>
      <c r="C38" s="9"/>
      <c r="D38" s="9"/>
      <c r="E38" s="21"/>
    </row>
    <row r="39" spans="1:5" ht="15.75" x14ac:dyDescent="0.25">
      <c r="A39" s="20" t="s">
        <v>34</v>
      </c>
      <c r="B39" s="20"/>
      <c r="C39" s="9"/>
      <c r="D39" s="9"/>
      <c r="E39" s="17"/>
    </row>
    <row r="40" spans="1:5" ht="15.75" x14ac:dyDescent="0.25">
      <c r="A40" s="20" t="s">
        <v>35</v>
      </c>
      <c r="B40" s="9"/>
      <c r="C40" s="9"/>
      <c r="D40" s="9"/>
      <c r="E40" s="17"/>
    </row>
    <row r="41" spans="1:5" ht="15.75" x14ac:dyDescent="0.25">
      <c r="A41" s="9"/>
      <c r="B41" s="20" t="s">
        <v>36</v>
      </c>
      <c r="C41" s="9"/>
      <c r="D41" s="9"/>
      <c r="E41" s="8"/>
    </row>
    <row r="42" spans="1:5" ht="15.75" x14ac:dyDescent="0.25">
      <c r="A42" s="9"/>
      <c r="B42" s="9"/>
      <c r="C42" s="9"/>
      <c r="D42" s="9" t="s">
        <v>37</v>
      </c>
      <c r="E42" s="54">
        <v>166277224.22999999</v>
      </c>
    </row>
    <row r="43" spans="1:5" ht="15.75" x14ac:dyDescent="0.25">
      <c r="A43" s="9"/>
      <c r="B43" s="9"/>
      <c r="C43" s="9"/>
      <c r="D43" s="9" t="s">
        <v>38</v>
      </c>
      <c r="E43" s="54">
        <v>64877149.310000002</v>
      </c>
    </row>
    <row r="44" spans="1:5" ht="15.75" x14ac:dyDescent="0.25">
      <c r="A44" s="9"/>
      <c r="B44" s="9"/>
      <c r="C44" s="9"/>
      <c r="D44" s="9" t="s">
        <v>39</v>
      </c>
      <c r="E44" s="54">
        <v>5651257.79</v>
      </c>
    </row>
    <row r="45" spans="1:5" ht="15.75" x14ac:dyDescent="0.25">
      <c r="A45" s="9"/>
      <c r="B45" s="20" t="s">
        <v>40</v>
      </c>
      <c r="C45" s="9"/>
      <c r="D45" s="9"/>
      <c r="E45" s="54"/>
    </row>
    <row r="46" spans="1:5" ht="15.75" x14ac:dyDescent="0.25">
      <c r="A46" s="9"/>
      <c r="B46" s="9"/>
      <c r="C46" s="22"/>
      <c r="D46" s="9" t="s">
        <v>37</v>
      </c>
      <c r="E46" s="54">
        <v>8967354.6500000004</v>
      </c>
    </row>
    <row r="47" spans="1:5" ht="15.75" x14ac:dyDescent="0.25">
      <c r="A47" s="9"/>
      <c r="B47" s="9"/>
      <c r="C47" s="9"/>
      <c r="D47" s="9" t="s">
        <v>38</v>
      </c>
      <c r="E47" s="54">
        <v>9328245.7599999998</v>
      </c>
    </row>
    <row r="48" spans="1:5" ht="15.75" x14ac:dyDescent="0.25">
      <c r="A48" s="9"/>
      <c r="B48" s="9"/>
      <c r="C48" s="9"/>
      <c r="D48" s="9" t="s">
        <v>39</v>
      </c>
      <c r="E48" s="54">
        <v>3472615.91</v>
      </c>
    </row>
    <row r="49" spans="1:5" ht="15.75" x14ac:dyDescent="0.25">
      <c r="A49" s="9"/>
      <c r="B49" s="20" t="s">
        <v>41</v>
      </c>
      <c r="C49" s="9"/>
      <c r="D49" s="9"/>
      <c r="E49" s="54"/>
    </row>
    <row r="50" spans="1:5" ht="15.75" x14ac:dyDescent="0.25">
      <c r="A50" s="23"/>
      <c r="B50" s="23"/>
      <c r="C50" s="23"/>
      <c r="D50" s="9" t="s">
        <v>37</v>
      </c>
      <c r="E50" s="54">
        <v>57091491.57</v>
      </c>
    </row>
    <row r="51" spans="1:5" ht="15.75" x14ac:dyDescent="0.25">
      <c r="A51" s="9"/>
      <c r="B51" s="9"/>
      <c r="C51" s="9"/>
      <c r="D51" s="9" t="s">
        <v>38</v>
      </c>
      <c r="E51" s="54">
        <v>7378464.5</v>
      </c>
    </row>
    <row r="52" spans="1:5" ht="15.75" x14ac:dyDescent="0.25">
      <c r="A52" s="9"/>
      <c r="B52" s="9"/>
      <c r="C52" s="9"/>
      <c r="D52" s="9" t="s">
        <v>39</v>
      </c>
      <c r="E52" s="54">
        <v>130504</v>
      </c>
    </row>
    <row r="53" spans="1:5" ht="15.75" x14ac:dyDescent="0.25">
      <c r="A53" s="9"/>
      <c r="B53" s="20" t="s">
        <v>42</v>
      </c>
      <c r="C53" s="9"/>
      <c r="D53" s="9"/>
      <c r="E53" s="54"/>
    </row>
    <row r="54" spans="1:5" ht="15.75" x14ac:dyDescent="0.25">
      <c r="A54" s="9"/>
      <c r="B54" s="9"/>
      <c r="C54" s="9"/>
      <c r="D54" s="9" t="s">
        <v>37</v>
      </c>
      <c r="E54" s="54">
        <v>0</v>
      </c>
    </row>
    <row r="55" spans="1:5" ht="15.75" x14ac:dyDescent="0.25">
      <c r="A55" s="9"/>
      <c r="B55" s="9"/>
      <c r="C55" s="9"/>
      <c r="D55" s="9" t="s">
        <v>38</v>
      </c>
      <c r="E55" s="54">
        <v>0</v>
      </c>
    </row>
    <row r="56" spans="1:5" ht="15.75" x14ac:dyDescent="0.25">
      <c r="A56" s="9"/>
      <c r="B56" s="9"/>
      <c r="C56" s="22"/>
      <c r="D56" s="9" t="s">
        <v>39</v>
      </c>
      <c r="E56" s="54">
        <v>0</v>
      </c>
    </row>
    <row r="57" spans="1:5" ht="15.75" x14ac:dyDescent="0.25">
      <c r="A57" s="9"/>
      <c r="B57" s="20" t="s">
        <v>43</v>
      </c>
      <c r="C57" s="9"/>
      <c r="D57" s="9"/>
      <c r="E57" s="54"/>
    </row>
    <row r="58" spans="1:5" ht="15.75" x14ac:dyDescent="0.25">
      <c r="A58" s="9"/>
      <c r="B58" s="9"/>
      <c r="C58" s="9"/>
      <c r="D58" s="9" t="s">
        <v>37</v>
      </c>
      <c r="E58" s="54">
        <v>0</v>
      </c>
    </row>
    <row r="59" spans="1:5" ht="15.75" x14ac:dyDescent="0.25">
      <c r="A59" s="9"/>
      <c r="B59" s="9"/>
      <c r="C59" s="9"/>
      <c r="D59" s="9" t="s">
        <v>38</v>
      </c>
      <c r="E59" s="54">
        <v>230471</v>
      </c>
    </row>
    <row r="60" spans="1:5" ht="15.75" x14ac:dyDescent="0.25">
      <c r="A60" s="9"/>
      <c r="B60" s="9"/>
      <c r="C60" s="9"/>
      <c r="D60" s="9" t="s">
        <v>39</v>
      </c>
      <c r="E60" s="54">
        <v>7884161.1200000001</v>
      </c>
    </row>
    <row r="61" spans="1:5" ht="15.75" x14ac:dyDescent="0.25">
      <c r="A61" s="9"/>
      <c r="B61" s="20" t="s">
        <v>44</v>
      </c>
      <c r="C61" s="9"/>
      <c r="D61" s="9"/>
      <c r="E61" s="54"/>
    </row>
    <row r="62" spans="1:5" ht="15.75" x14ac:dyDescent="0.25">
      <c r="A62" s="9"/>
      <c r="B62" s="9"/>
      <c r="C62" s="9"/>
      <c r="D62" s="9" t="s">
        <v>37</v>
      </c>
      <c r="E62" s="54">
        <v>7930035.9900000002</v>
      </c>
    </row>
    <row r="63" spans="1:5" ht="15.75" x14ac:dyDescent="0.25">
      <c r="A63" s="9"/>
      <c r="B63" s="20"/>
      <c r="C63" s="9"/>
      <c r="D63" s="9" t="s">
        <v>38</v>
      </c>
      <c r="E63" s="54">
        <v>14176556.1</v>
      </c>
    </row>
    <row r="64" spans="1:5" ht="15.75" x14ac:dyDescent="0.25">
      <c r="A64" s="9"/>
      <c r="B64" s="9"/>
      <c r="C64" s="9"/>
      <c r="D64" s="9" t="s">
        <v>39</v>
      </c>
      <c r="E64" s="54">
        <v>47241</v>
      </c>
    </row>
    <row r="65" spans="1:5" ht="15.75" x14ac:dyDescent="0.25">
      <c r="A65" s="9"/>
      <c r="B65" s="20" t="s">
        <v>45</v>
      </c>
      <c r="C65" s="9"/>
      <c r="D65" s="9"/>
      <c r="E65" s="54"/>
    </row>
    <row r="66" spans="1:5" ht="15.75" x14ac:dyDescent="0.25">
      <c r="A66" s="9"/>
      <c r="B66" s="9"/>
      <c r="C66" s="9"/>
      <c r="D66" s="9" t="s">
        <v>37</v>
      </c>
      <c r="E66" s="54">
        <v>58196219.810000002</v>
      </c>
    </row>
    <row r="67" spans="1:5" ht="15.75" x14ac:dyDescent="0.25">
      <c r="A67" s="9"/>
      <c r="B67" s="9"/>
      <c r="C67" s="9"/>
      <c r="D67" s="9" t="s">
        <v>38</v>
      </c>
      <c r="E67" s="54">
        <v>19088170.620000001</v>
      </c>
    </row>
    <row r="68" spans="1:5" ht="16.5" thickBot="1" x14ac:dyDescent="0.3">
      <c r="A68" s="9"/>
      <c r="B68" s="9"/>
      <c r="C68" s="9"/>
      <c r="D68" s="9" t="s">
        <v>39</v>
      </c>
      <c r="E68" s="56">
        <v>2122383.7200000002</v>
      </c>
    </row>
    <row r="69" spans="1:5" ht="15.75" x14ac:dyDescent="0.25">
      <c r="A69" s="9"/>
      <c r="B69" s="20" t="s">
        <v>46</v>
      </c>
      <c r="C69" s="9"/>
      <c r="D69" s="9"/>
      <c r="E69" s="8"/>
    </row>
    <row r="70" spans="1:5" ht="15.75" x14ac:dyDescent="0.25">
      <c r="A70" s="9"/>
      <c r="B70" s="9"/>
      <c r="C70" s="9"/>
      <c r="D70" s="9" t="s">
        <v>37</v>
      </c>
      <c r="E70" s="17">
        <v>0</v>
      </c>
    </row>
    <row r="71" spans="1:5" ht="15.75" x14ac:dyDescent="0.25">
      <c r="A71" s="9"/>
      <c r="B71" s="9"/>
      <c r="C71" s="9"/>
      <c r="D71" s="9" t="s">
        <v>38</v>
      </c>
      <c r="E71" s="17">
        <v>0</v>
      </c>
    </row>
    <row r="72" spans="1:5" ht="15.75" x14ac:dyDescent="0.25">
      <c r="A72" s="9"/>
      <c r="B72" s="9"/>
      <c r="C72" s="9"/>
      <c r="D72" s="9" t="s">
        <v>39</v>
      </c>
      <c r="E72" s="37">
        <v>0</v>
      </c>
    </row>
    <row r="73" spans="1:5" ht="15.75" x14ac:dyDescent="0.25">
      <c r="A73" s="9"/>
      <c r="B73" s="20" t="s">
        <v>47</v>
      </c>
      <c r="C73" s="9"/>
      <c r="D73" s="9"/>
      <c r="E73" s="8"/>
    </row>
    <row r="74" spans="1:5" ht="15.75" x14ac:dyDescent="0.25">
      <c r="A74" s="9"/>
      <c r="B74" s="9"/>
      <c r="C74" s="9" t="s">
        <v>48</v>
      </c>
      <c r="D74" s="9"/>
      <c r="E74" s="17"/>
    </row>
    <row r="75" spans="1:5" ht="15.75" x14ac:dyDescent="0.25">
      <c r="A75" s="9"/>
      <c r="B75" s="9"/>
      <c r="C75" s="9"/>
      <c r="D75" s="9" t="s">
        <v>49</v>
      </c>
      <c r="E75" s="51">
        <v>0</v>
      </c>
    </row>
    <row r="76" spans="1:5" ht="15.75" x14ac:dyDescent="0.25">
      <c r="A76" s="9"/>
      <c r="B76" s="9"/>
      <c r="C76" s="9"/>
      <c r="D76" s="9" t="s">
        <v>50</v>
      </c>
      <c r="E76" s="54">
        <v>43435656.890000001</v>
      </c>
    </row>
    <row r="77" spans="1:5" ht="15.75" x14ac:dyDescent="0.25">
      <c r="A77" s="9"/>
      <c r="B77" s="9"/>
      <c r="C77" s="25" t="s">
        <v>51</v>
      </c>
      <c r="D77" s="9"/>
      <c r="E77" s="17"/>
    </row>
    <row r="78" spans="1:5" ht="15.75" x14ac:dyDescent="0.25">
      <c r="A78" s="9"/>
      <c r="B78" s="9"/>
      <c r="C78" s="9"/>
      <c r="D78" s="9" t="s">
        <v>52</v>
      </c>
      <c r="E78" s="54">
        <v>6338596.6399999997</v>
      </c>
    </row>
    <row r="79" spans="1:5" ht="15.75" x14ac:dyDescent="0.25">
      <c r="A79" s="9"/>
      <c r="B79" s="9"/>
      <c r="C79" s="9"/>
      <c r="D79" s="9" t="s">
        <v>53</v>
      </c>
      <c r="E79" s="54">
        <v>2631550</v>
      </c>
    </row>
    <row r="80" spans="1:5" ht="15.75" x14ac:dyDescent="0.25">
      <c r="A80" s="9"/>
      <c r="B80" s="9"/>
      <c r="C80" s="9" t="s">
        <v>54</v>
      </c>
      <c r="D80" s="9"/>
      <c r="E80" s="54"/>
    </row>
    <row r="81" spans="1:9" ht="15.75" x14ac:dyDescent="0.25">
      <c r="A81" s="9"/>
      <c r="B81" s="9"/>
      <c r="C81" s="9"/>
      <c r="D81" s="25" t="s">
        <v>52</v>
      </c>
      <c r="E81" s="54">
        <v>55553000</v>
      </c>
    </row>
    <row r="82" spans="1:9" ht="15.75" x14ac:dyDescent="0.25">
      <c r="A82" s="9"/>
      <c r="B82" s="9"/>
      <c r="C82" s="9"/>
      <c r="D82" s="25" t="s">
        <v>53</v>
      </c>
      <c r="E82" s="54">
        <v>33246383.100000001</v>
      </c>
    </row>
    <row r="83" spans="1:9" ht="15.75" x14ac:dyDescent="0.25">
      <c r="A83" s="9"/>
      <c r="B83" s="9"/>
      <c r="C83" s="9" t="s">
        <v>55</v>
      </c>
      <c r="D83" s="9"/>
      <c r="E83" s="54"/>
    </row>
    <row r="84" spans="1:9" ht="15.75" x14ac:dyDescent="0.25">
      <c r="A84" s="9"/>
      <c r="B84" s="9"/>
      <c r="C84" s="9"/>
      <c r="D84" s="9" t="s">
        <v>52</v>
      </c>
      <c r="E84" s="54">
        <v>0</v>
      </c>
    </row>
    <row r="85" spans="1:9" ht="15.75" x14ac:dyDescent="0.25">
      <c r="A85" s="9"/>
      <c r="B85" s="9"/>
      <c r="C85" s="9"/>
      <c r="D85" s="9" t="s">
        <v>53</v>
      </c>
      <c r="E85" s="54">
        <v>0</v>
      </c>
    </row>
    <row r="86" spans="1:9" ht="15.75" x14ac:dyDescent="0.25">
      <c r="A86" s="9"/>
      <c r="B86" s="9"/>
      <c r="C86" s="9" t="s">
        <v>56</v>
      </c>
      <c r="D86" s="9"/>
      <c r="E86" s="54"/>
    </row>
    <row r="87" spans="1:9" ht="15.75" x14ac:dyDescent="0.25">
      <c r="A87" s="9"/>
      <c r="B87" s="9"/>
      <c r="C87" s="9"/>
      <c r="D87" s="9" t="s">
        <v>52</v>
      </c>
      <c r="E87" s="54">
        <v>3203500</v>
      </c>
    </row>
    <row r="88" spans="1:9" ht="15.75" x14ac:dyDescent="0.25">
      <c r="A88" s="9"/>
      <c r="B88" s="9"/>
      <c r="C88" s="9"/>
      <c r="D88" s="9" t="s">
        <v>53</v>
      </c>
      <c r="E88" s="54">
        <v>0</v>
      </c>
    </row>
    <row r="89" spans="1:9" ht="15.75" x14ac:dyDescent="0.25">
      <c r="A89" s="9"/>
      <c r="B89" s="9"/>
      <c r="C89" s="9" t="s">
        <v>57</v>
      </c>
      <c r="D89" s="9"/>
      <c r="E89" s="54"/>
    </row>
    <row r="90" spans="1:9" ht="15.75" x14ac:dyDescent="0.25">
      <c r="A90" s="9"/>
      <c r="B90" s="9"/>
      <c r="C90" s="9"/>
      <c r="D90" s="9" t="s">
        <v>58</v>
      </c>
      <c r="E90" s="54">
        <v>27139000</v>
      </c>
    </row>
    <row r="91" spans="1:9" ht="15.75" x14ac:dyDescent="0.25">
      <c r="A91" s="9"/>
      <c r="B91" s="9"/>
      <c r="C91" s="9"/>
      <c r="D91" s="9" t="s">
        <v>52</v>
      </c>
      <c r="E91" s="54">
        <v>32980355.800000001</v>
      </c>
    </row>
    <row r="92" spans="1:9" ht="15.75" x14ac:dyDescent="0.25">
      <c r="A92" s="9"/>
      <c r="B92" s="9"/>
      <c r="C92" s="9"/>
      <c r="D92" s="9" t="s">
        <v>53</v>
      </c>
      <c r="E92" s="54">
        <v>29163339.719999999</v>
      </c>
    </row>
    <row r="93" spans="1:9" ht="15.75" x14ac:dyDescent="0.25">
      <c r="A93" s="20" t="s">
        <v>59</v>
      </c>
      <c r="D93" s="9"/>
      <c r="E93" s="26">
        <f>SUM(E41:E92)</f>
        <v>666540929.23000002</v>
      </c>
    </row>
    <row r="94" spans="1:9" ht="15.75" x14ac:dyDescent="0.25">
      <c r="A94" s="20" t="s">
        <v>60</v>
      </c>
      <c r="B94" s="9"/>
      <c r="C94" s="20"/>
      <c r="D94" s="25"/>
      <c r="E94" s="17"/>
    </row>
    <row r="95" spans="1:9" ht="15.75" x14ac:dyDescent="0.25">
      <c r="A95" s="9"/>
      <c r="B95" s="20" t="s">
        <v>36</v>
      </c>
      <c r="C95" s="9"/>
      <c r="D95" s="9"/>
      <c r="E95" s="27"/>
      <c r="H95" s="28"/>
      <c r="I95" s="29"/>
    </row>
    <row r="96" spans="1:9" ht="15.75" x14ac:dyDescent="0.25">
      <c r="A96" s="9"/>
      <c r="B96" s="9"/>
      <c r="C96" s="9"/>
      <c r="D96" s="9" t="s">
        <v>39</v>
      </c>
      <c r="E96" s="51">
        <v>0</v>
      </c>
      <c r="F96" s="28"/>
      <c r="G96" s="9"/>
      <c r="I96" s="29"/>
    </row>
    <row r="97" spans="1:9" ht="15.75" x14ac:dyDescent="0.25">
      <c r="A97" s="9"/>
      <c r="B97" s="20" t="s">
        <v>40</v>
      </c>
      <c r="C97" s="9"/>
      <c r="D97" s="9"/>
      <c r="E97" s="17"/>
      <c r="F97" s="28"/>
      <c r="G97" s="9"/>
      <c r="H97" s="28"/>
      <c r="I97" s="29"/>
    </row>
    <row r="98" spans="1:9" ht="15.75" x14ac:dyDescent="0.25">
      <c r="B98" s="9"/>
      <c r="C98" s="9"/>
      <c r="D98" s="9" t="s">
        <v>39</v>
      </c>
      <c r="E98" s="35">
        <v>0</v>
      </c>
    </row>
    <row r="99" spans="1:9" ht="15.75" customHeight="1" x14ac:dyDescent="0.25">
      <c r="B99" s="20" t="s">
        <v>41</v>
      </c>
      <c r="C99" s="9"/>
      <c r="D99" s="9"/>
      <c r="E99" s="8"/>
    </row>
    <row r="100" spans="1:9" ht="15.75" customHeight="1" x14ac:dyDescent="0.25">
      <c r="B100" s="9"/>
      <c r="C100" s="9"/>
      <c r="D100" s="9" t="s">
        <v>39</v>
      </c>
      <c r="E100" s="35">
        <v>0</v>
      </c>
    </row>
    <row r="101" spans="1:9" ht="15.75" customHeight="1" x14ac:dyDescent="0.25">
      <c r="B101" s="20" t="s">
        <v>42</v>
      </c>
      <c r="C101" s="9"/>
      <c r="D101" s="9"/>
      <c r="E101" s="8"/>
    </row>
    <row r="102" spans="1:9" ht="15.75" x14ac:dyDescent="0.25">
      <c r="B102" s="9"/>
      <c r="C102" s="22"/>
      <c r="D102" s="9" t="s">
        <v>39</v>
      </c>
      <c r="E102" s="35">
        <v>0</v>
      </c>
    </row>
    <row r="103" spans="1:9" ht="15.75" x14ac:dyDescent="0.25">
      <c r="B103" s="20" t="s">
        <v>43</v>
      </c>
      <c r="C103" s="9"/>
      <c r="D103" s="9"/>
      <c r="E103" s="8"/>
    </row>
    <row r="104" spans="1:9" ht="15.75" x14ac:dyDescent="0.25">
      <c r="B104" s="9"/>
      <c r="C104" s="9"/>
      <c r="D104" s="9" t="s">
        <v>39</v>
      </c>
      <c r="E104" s="35">
        <v>0</v>
      </c>
    </row>
    <row r="105" spans="1:9" ht="15.75" x14ac:dyDescent="0.25">
      <c r="B105" s="20" t="s">
        <v>44</v>
      </c>
      <c r="C105" s="9"/>
      <c r="D105" s="9"/>
      <c r="E105" s="8"/>
    </row>
    <row r="106" spans="1:9" ht="15.75" x14ac:dyDescent="0.25">
      <c r="B106" s="9"/>
      <c r="C106" s="9"/>
      <c r="D106" s="9" t="s">
        <v>39</v>
      </c>
      <c r="E106" s="51">
        <v>0</v>
      </c>
    </row>
    <row r="107" spans="1:9" ht="15.75" x14ac:dyDescent="0.25">
      <c r="B107" s="20" t="s">
        <v>45</v>
      </c>
      <c r="C107" s="9"/>
      <c r="D107" s="9"/>
      <c r="E107" s="8"/>
    </row>
    <row r="108" spans="1:9" ht="15.75" x14ac:dyDescent="0.25">
      <c r="B108" s="9"/>
      <c r="C108" s="9"/>
      <c r="D108" s="9" t="s">
        <v>39</v>
      </c>
      <c r="E108" s="51">
        <v>0</v>
      </c>
    </row>
    <row r="109" spans="1:9" ht="15.75" x14ac:dyDescent="0.25">
      <c r="A109" s="20"/>
      <c r="B109" s="20" t="s">
        <v>61</v>
      </c>
      <c r="C109" s="9"/>
      <c r="D109" s="9"/>
      <c r="E109" s="8"/>
    </row>
    <row r="110" spans="1:9" ht="15.75" x14ac:dyDescent="0.25">
      <c r="B110" s="9"/>
      <c r="C110" s="9"/>
      <c r="D110" s="9" t="s">
        <v>39</v>
      </c>
      <c r="E110" s="51">
        <v>0</v>
      </c>
    </row>
    <row r="111" spans="1:9" ht="15.75" x14ac:dyDescent="0.25">
      <c r="A111" s="20" t="s">
        <v>62</v>
      </c>
      <c r="E111" s="38">
        <f>SUM(E95:E110)</f>
        <v>0</v>
      </c>
    </row>
    <row r="112" spans="1:9" ht="30" customHeight="1" x14ac:dyDescent="0.35">
      <c r="A112" s="31" t="s">
        <v>63</v>
      </c>
      <c r="B112" s="32"/>
      <c r="C112" s="32"/>
      <c r="D112" s="32"/>
      <c r="E112" s="33">
        <f>SUM(E93,E111)</f>
        <v>666540929.23000002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7DA1-0EA8-46AE-9631-EDBF20D80164}">
  <dimension ref="A1:I112"/>
  <sheetViews>
    <sheetView zoomScale="62" zoomScaleNormal="62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70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34"/>
    </row>
    <row r="9" spans="1:9" ht="15.75" x14ac:dyDescent="0.25">
      <c r="A9" s="1"/>
      <c r="B9" s="1" t="s">
        <v>5</v>
      </c>
      <c r="C9" s="1"/>
      <c r="D9" s="1"/>
      <c r="E9" s="34"/>
    </row>
    <row r="10" spans="1:9" ht="15.75" x14ac:dyDescent="0.25">
      <c r="A10" s="1"/>
      <c r="B10" s="1"/>
      <c r="C10" s="1" t="s">
        <v>6</v>
      </c>
      <c r="D10" s="1"/>
    </row>
    <row r="11" spans="1:9" ht="15.75" customHeight="1" x14ac:dyDescent="0.25">
      <c r="A11" s="9"/>
      <c r="B11" s="9"/>
      <c r="C11" s="9"/>
      <c r="D11" s="9" t="s">
        <v>7</v>
      </c>
      <c r="E11" s="57">
        <f>41803574.82+27745875.25</f>
        <v>69549450.069999993</v>
      </c>
    </row>
    <row r="12" spans="1:9" ht="15.75" x14ac:dyDescent="0.25">
      <c r="A12" s="9"/>
      <c r="B12" s="9"/>
      <c r="C12" s="9"/>
      <c r="D12" s="9" t="s">
        <v>8</v>
      </c>
      <c r="E12" s="58">
        <v>123978413.63</v>
      </c>
    </row>
    <row r="13" spans="1:9" ht="15.75" x14ac:dyDescent="0.25">
      <c r="A13" s="9"/>
      <c r="B13" s="9"/>
      <c r="C13" s="9"/>
      <c r="D13" s="9" t="s">
        <v>9</v>
      </c>
      <c r="E13" s="59"/>
    </row>
    <row r="14" spans="1:9" ht="15.75" x14ac:dyDescent="0.25">
      <c r="A14" s="9"/>
      <c r="B14" s="9"/>
      <c r="C14" s="9" t="s">
        <v>10</v>
      </c>
      <c r="D14" s="9"/>
      <c r="E14" s="61">
        <f t="shared" ref="E14" si="0">SUM(E11:E13)</f>
        <v>193527863.69999999</v>
      </c>
    </row>
    <row r="15" spans="1:9" ht="15.75" x14ac:dyDescent="0.25">
      <c r="A15" s="9"/>
      <c r="B15" s="9"/>
      <c r="C15" s="9" t="s">
        <v>11</v>
      </c>
      <c r="D15" s="9"/>
      <c r="E15" s="12"/>
    </row>
    <row r="16" spans="1:9" ht="15.75" x14ac:dyDescent="0.25">
      <c r="A16" s="9"/>
      <c r="B16" s="9"/>
      <c r="C16" s="9"/>
      <c r="D16" s="9" t="s">
        <v>12</v>
      </c>
      <c r="E16" s="60">
        <v>39828584.310000002</v>
      </c>
    </row>
    <row r="17" spans="1:5" ht="15.75" x14ac:dyDescent="0.25">
      <c r="A17" s="9"/>
      <c r="B17" s="9"/>
      <c r="C17" s="9"/>
      <c r="D17" s="9" t="s">
        <v>13</v>
      </c>
      <c r="E17" s="60">
        <v>52701105.689999998</v>
      </c>
    </row>
    <row r="18" spans="1:5" ht="15.75" x14ac:dyDescent="0.25">
      <c r="A18" s="9"/>
      <c r="B18" s="9"/>
      <c r="C18" s="13"/>
      <c r="D18" s="9" t="s">
        <v>14</v>
      </c>
      <c r="E18" s="60">
        <v>2002856.34</v>
      </c>
    </row>
    <row r="19" spans="1:5" ht="15.75" x14ac:dyDescent="0.25">
      <c r="A19" s="9"/>
      <c r="B19" s="9"/>
      <c r="C19" s="9" t="s">
        <v>15</v>
      </c>
      <c r="D19" s="9"/>
      <c r="E19" s="11">
        <f t="shared" ref="E19" si="1">SUM(E16:E18)</f>
        <v>94532546.340000004</v>
      </c>
    </row>
    <row r="20" spans="1:5" ht="15.75" x14ac:dyDescent="0.25">
      <c r="A20" s="9"/>
      <c r="B20" s="9" t="s">
        <v>16</v>
      </c>
      <c r="C20" s="9"/>
      <c r="D20" s="9"/>
      <c r="E20" s="8"/>
    </row>
    <row r="21" spans="1:5" ht="15.75" x14ac:dyDescent="0.25">
      <c r="A21" s="9"/>
      <c r="B21" s="9"/>
      <c r="C21" s="9" t="s">
        <v>17</v>
      </c>
      <c r="D21" s="9"/>
      <c r="E21" s="58">
        <v>462881355</v>
      </c>
    </row>
    <row r="22" spans="1:5" ht="15.75" x14ac:dyDescent="0.25">
      <c r="A22" s="9"/>
      <c r="B22" s="9"/>
      <c r="C22" s="9" t="s">
        <v>18</v>
      </c>
      <c r="D22" s="9"/>
      <c r="E22" s="58">
        <v>4870361.54</v>
      </c>
    </row>
    <row r="23" spans="1:5" ht="15.75" x14ac:dyDescent="0.25">
      <c r="A23" s="9"/>
      <c r="B23" s="9"/>
      <c r="C23" s="9" t="s">
        <v>19</v>
      </c>
      <c r="D23" s="9"/>
      <c r="E23" s="58"/>
    </row>
    <row r="24" spans="1:5" ht="15.75" x14ac:dyDescent="0.25">
      <c r="A24" s="9"/>
      <c r="B24" s="9"/>
      <c r="C24" s="9"/>
      <c r="D24" s="9" t="s">
        <v>20</v>
      </c>
      <c r="E24" s="58">
        <v>9087919.8300000001</v>
      </c>
    </row>
    <row r="25" spans="1:5" ht="15.75" x14ac:dyDescent="0.25">
      <c r="A25" s="9"/>
      <c r="B25" s="9"/>
      <c r="C25" s="9"/>
      <c r="D25" s="9" t="s">
        <v>21</v>
      </c>
      <c r="E25" s="58">
        <v>6921.76</v>
      </c>
    </row>
    <row r="26" spans="1:5" ht="15.75" x14ac:dyDescent="0.25">
      <c r="A26" s="9"/>
      <c r="B26" s="9"/>
      <c r="C26" s="9"/>
      <c r="D26" s="9" t="s">
        <v>22</v>
      </c>
      <c r="E26" s="58">
        <v>42550579</v>
      </c>
    </row>
    <row r="27" spans="1:5" ht="15.75" x14ac:dyDescent="0.25">
      <c r="A27" s="9"/>
      <c r="B27" s="9"/>
      <c r="C27" s="9"/>
      <c r="D27" s="9" t="s">
        <v>23</v>
      </c>
      <c r="E27" s="51">
        <v>0</v>
      </c>
    </row>
    <row r="28" spans="1:5" ht="15.75" x14ac:dyDescent="0.25">
      <c r="A28" s="9"/>
      <c r="B28" s="9"/>
      <c r="C28" s="9" t="s">
        <v>24</v>
      </c>
      <c r="D28" s="9"/>
      <c r="E28" s="51"/>
    </row>
    <row r="29" spans="1:5" ht="15.75" x14ac:dyDescent="0.25">
      <c r="A29" s="9"/>
      <c r="B29" s="9"/>
      <c r="C29" s="9"/>
      <c r="D29" s="9" t="s">
        <v>25</v>
      </c>
      <c r="E29" s="54">
        <v>0</v>
      </c>
    </row>
    <row r="30" spans="1:5" ht="15.75" x14ac:dyDescent="0.25">
      <c r="A30" s="9"/>
      <c r="B30" s="9"/>
      <c r="C30" s="9"/>
      <c r="D30" s="9" t="s">
        <v>26</v>
      </c>
      <c r="E30" s="58">
        <v>1514809.67</v>
      </c>
    </row>
    <row r="31" spans="1:5" ht="15.75" x14ac:dyDescent="0.25">
      <c r="A31" s="9"/>
      <c r="B31" s="9"/>
      <c r="C31" s="9" t="s">
        <v>27</v>
      </c>
      <c r="D31" s="9"/>
      <c r="E31" s="17">
        <v>0</v>
      </c>
    </row>
    <row r="32" spans="1:5" ht="15.75" x14ac:dyDescent="0.25">
      <c r="A32" s="9"/>
      <c r="B32" s="9"/>
      <c r="C32" s="9" t="s">
        <v>28</v>
      </c>
      <c r="D32" s="9"/>
      <c r="E32" s="8"/>
    </row>
    <row r="33" spans="1:5" ht="15.75" x14ac:dyDescent="0.25">
      <c r="A33" s="9"/>
      <c r="B33" s="9"/>
      <c r="C33" s="9"/>
      <c r="D33" s="9" t="s">
        <v>29</v>
      </c>
      <c r="E33" s="17">
        <v>0</v>
      </c>
    </row>
    <row r="34" spans="1:5" ht="15.75" x14ac:dyDescent="0.25">
      <c r="A34" s="9"/>
      <c r="B34" s="9"/>
      <c r="C34" s="9"/>
      <c r="D34" s="9" t="s">
        <v>30</v>
      </c>
      <c r="E34" s="17">
        <v>0</v>
      </c>
    </row>
    <row r="35" spans="1:5" ht="15.75" x14ac:dyDescent="0.25">
      <c r="A35" s="9"/>
      <c r="B35" s="9"/>
      <c r="C35" s="9"/>
      <c r="D35" s="9" t="s">
        <v>31</v>
      </c>
      <c r="E35" s="58">
        <v>942428</v>
      </c>
    </row>
    <row r="36" spans="1:5" ht="15.75" x14ac:dyDescent="0.25">
      <c r="A36" s="9"/>
      <c r="B36" s="9" t="s">
        <v>32</v>
      </c>
      <c r="C36" s="9"/>
      <c r="D36" s="9"/>
      <c r="E36" s="54">
        <v>0</v>
      </c>
    </row>
    <row r="37" spans="1:5" ht="15.75" x14ac:dyDescent="0.25">
      <c r="A37" s="9"/>
      <c r="B37" s="20" t="s">
        <v>33</v>
      </c>
      <c r="C37" s="9"/>
      <c r="D37" s="9"/>
      <c r="E37" s="11">
        <f>SUM(E14,E19,E21:E36)</f>
        <v>809914784.83999991</v>
      </c>
    </row>
    <row r="38" spans="1:5" ht="15.75" x14ac:dyDescent="0.25">
      <c r="A38" s="9"/>
      <c r="B38" s="20"/>
      <c r="C38" s="9"/>
      <c r="D38" s="9"/>
      <c r="E38" s="21"/>
    </row>
    <row r="39" spans="1:5" ht="15.75" x14ac:dyDescent="0.25">
      <c r="A39" s="20" t="s">
        <v>34</v>
      </c>
      <c r="B39" s="20"/>
      <c r="C39" s="9"/>
      <c r="D39" s="9"/>
      <c r="E39" s="17"/>
    </row>
    <row r="40" spans="1:5" ht="15.75" x14ac:dyDescent="0.25">
      <c r="A40" s="20" t="s">
        <v>35</v>
      </c>
      <c r="B40" s="9"/>
      <c r="C40" s="9"/>
      <c r="D40" s="9"/>
      <c r="E40" s="17"/>
    </row>
    <row r="41" spans="1:5" ht="15.75" x14ac:dyDescent="0.25">
      <c r="A41" s="9"/>
      <c r="B41" s="20" t="s">
        <v>36</v>
      </c>
      <c r="C41" s="9"/>
      <c r="D41" s="9"/>
      <c r="E41" s="8"/>
    </row>
    <row r="42" spans="1:5" ht="15.75" x14ac:dyDescent="0.25">
      <c r="A42" s="9"/>
      <c r="B42" s="9"/>
      <c r="C42" s="9"/>
      <c r="D42" s="9" t="s">
        <v>37</v>
      </c>
      <c r="E42" s="58">
        <v>172888428.84999999</v>
      </c>
    </row>
    <row r="43" spans="1:5" ht="15.75" x14ac:dyDescent="0.25">
      <c r="A43" s="9"/>
      <c r="B43" s="9"/>
      <c r="C43" s="9"/>
      <c r="D43" s="9" t="s">
        <v>38</v>
      </c>
      <c r="E43" s="57">
        <v>212571925.47999999</v>
      </c>
    </row>
    <row r="44" spans="1:5" ht="15.75" x14ac:dyDescent="0.25">
      <c r="A44" s="9"/>
      <c r="B44" s="9"/>
      <c r="C44" s="9"/>
      <c r="D44" s="9" t="s">
        <v>39</v>
      </c>
      <c r="E44" s="58">
        <v>1855064.8399999999</v>
      </c>
    </row>
    <row r="45" spans="1:5" ht="15.75" x14ac:dyDescent="0.25">
      <c r="A45" s="9"/>
      <c r="B45" s="20" t="s">
        <v>40</v>
      </c>
      <c r="C45" s="9"/>
      <c r="D45" s="9"/>
      <c r="E45" s="54"/>
    </row>
    <row r="46" spans="1:5" ht="15.75" x14ac:dyDescent="0.25">
      <c r="A46" s="9"/>
      <c r="B46" s="9"/>
      <c r="C46" s="22"/>
      <c r="D46" s="9" t="s">
        <v>37</v>
      </c>
      <c r="E46" s="58">
        <v>4716949.68</v>
      </c>
    </row>
    <row r="47" spans="1:5" ht="15.75" x14ac:dyDescent="0.25">
      <c r="A47" s="9"/>
      <c r="B47" s="9"/>
      <c r="C47" s="9"/>
      <c r="D47" s="9" t="s">
        <v>38</v>
      </c>
      <c r="E47" s="58">
        <v>6775804.1500000004</v>
      </c>
    </row>
    <row r="48" spans="1:5" ht="15.75" x14ac:dyDescent="0.25">
      <c r="A48" s="9"/>
      <c r="B48" s="9"/>
      <c r="C48" s="9"/>
      <c r="D48" s="9" t="s">
        <v>39</v>
      </c>
      <c r="E48" s="58">
        <v>1149151.8400000001</v>
      </c>
    </row>
    <row r="49" spans="1:5" ht="15.75" x14ac:dyDescent="0.25">
      <c r="A49" s="9"/>
      <c r="B49" s="20" t="s">
        <v>41</v>
      </c>
      <c r="C49" s="9"/>
      <c r="D49" s="9"/>
      <c r="E49" s="54"/>
    </row>
    <row r="50" spans="1:5" ht="15.75" x14ac:dyDescent="0.25">
      <c r="A50" s="23"/>
      <c r="B50" s="23"/>
      <c r="C50" s="23"/>
      <c r="D50" s="9" t="s">
        <v>37</v>
      </c>
      <c r="E50" s="58">
        <v>28783351.059999999</v>
      </c>
    </row>
    <row r="51" spans="1:5" ht="15.75" x14ac:dyDescent="0.25">
      <c r="A51" s="9"/>
      <c r="B51" s="9"/>
      <c r="C51" s="9"/>
      <c r="D51" s="9" t="s">
        <v>38</v>
      </c>
      <c r="E51" s="58">
        <v>886908.72</v>
      </c>
    </row>
    <row r="52" spans="1:5" ht="15.75" x14ac:dyDescent="0.25">
      <c r="A52" s="9"/>
      <c r="B52" s="9"/>
      <c r="C52" s="9"/>
      <c r="D52" s="9" t="s">
        <v>39</v>
      </c>
      <c r="E52" s="58"/>
    </row>
    <row r="53" spans="1:5" ht="15.75" x14ac:dyDescent="0.25">
      <c r="A53" s="9"/>
      <c r="B53" s="20" t="s">
        <v>42</v>
      </c>
      <c r="C53" s="9"/>
      <c r="D53" s="9"/>
      <c r="E53" s="54"/>
    </row>
    <row r="54" spans="1:5" ht="15.75" x14ac:dyDescent="0.25">
      <c r="A54" s="9"/>
      <c r="B54" s="9"/>
      <c r="C54" s="9"/>
      <c r="D54" s="9" t="s">
        <v>37</v>
      </c>
      <c r="E54" s="54">
        <v>0</v>
      </c>
    </row>
    <row r="55" spans="1:5" ht="15.75" x14ac:dyDescent="0.25">
      <c r="A55" s="9"/>
      <c r="B55" s="9"/>
      <c r="C55" s="9"/>
      <c r="D55" s="9" t="s">
        <v>38</v>
      </c>
      <c r="E55" s="54">
        <v>0</v>
      </c>
    </row>
    <row r="56" spans="1:5" ht="15.75" x14ac:dyDescent="0.25">
      <c r="A56" s="9"/>
      <c r="B56" s="9"/>
      <c r="C56" s="22"/>
      <c r="D56" s="9" t="s">
        <v>39</v>
      </c>
      <c r="E56" s="54">
        <v>0</v>
      </c>
    </row>
    <row r="57" spans="1:5" ht="15.75" x14ac:dyDescent="0.25">
      <c r="A57" s="9"/>
      <c r="B57" s="20" t="s">
        <v>43</v>
      </c>
      <c r="C57" s="9"/>
      <c r="D57" s="9"/>
      <c r="E57" s="54"/>
    </row>
    <row r="58" spans="1:5" ht="15.75" x14ac:dyDescent="0.25">
      <c r="A58" s="9"/>
      <c r="B58" s="9"/>
      <c r="C58" s="9"/>
      <c r="D58" s="9" t="s">
        <v>37</v>
      </c>
      <c r="E58" s="54">
        <v>0</v>
      </c>
    </row>
    <row r="59" spans="1:5" ht="15.75" x14ac:dyDescent="0.25">
      <c r="A59" s="9"/>
      <c r="B59" s="9"/>
      <c r="C59" s="9"/>
      <c r="D59" s="9" t="s">
        <v>38</v>
      </c>
      <c r="E59" s="54">
        <v>0</v>
      </c>
    </row>
    <row r="60" spans="1:5" ht="15.75" x14ac:dyDescent="0.25">
      <c r="A60" s="9"/>
      <c r="B60" s="9"/>
      <c r="C60" s="9"/>
      <c r="D60" s="9" t="s">
        <v>39</v>
      </c>
      <c r="E60" s="54">
        <v>0</v>
      </c>
    </row>
    <row r="61" spans="1:5" ht="15.75" x14ac:dyDescent="0.25">
      <c r="A61" s="9"/>
      <c r="B61" s="20" t="s">
        <v>44</v>
      </c>
      <c r="C61" s="9"/>
      <c r="D61" s="9"/>
      <c r="E61" s="54"/>
    </row>
    <row r="62" spans="1:5" ht="15.75" x14ac:dyDescent="0.25">
      <c r="A62" s="9"/>
      <c r="B62" s="9"/>
      <c r="C62" s="9"/>
      <c r="D62" s="9" t="s">
        <v>37</v>
      </c>
      <c r="E62" s="58">
        <v>3657706.59</v>
      </c>
    </row>
    <row r="63" spans="1:5" ht="15.75" x14ac:dyDescent="0.25">
      <c r="A63" s="9"/>
      <c r="B63" s="20"/>
      <c r="C63" s="9"/>
      <c r="D63" s="9" t="s">
        <v>38</v>
      </c>
      <c r="E63" s="58">
        <v>3841400</v>
      </c>
    </row>
    <row r="64" spans="1:5" ht="15.75" x14ac:dyDescent="0.25">
      <c r="A64" s="9"/>
      <c r="B64" s="9"/>
      <c r="C64" s="9"/>
      <c r="D64" s="9" t="s">
        <v>39</v>
      </c>
      <c r="E64" s="54">
        <v>0</v>
      </c>
    </row>
    <row r="65" spans="1:5" ht="15.75" x14ac:dyDescent="0.25">
      <c r="A65" s="9"/>
      <c r="B65" s="20" t="s">
        <v>45</v>
      </c>
      <c r="C65" s="9"/>
      <c r="D65" s="9"/>
      <c r="E65" s="54"/>
    </row>
    <row r="66" spans="1:5" ht="15.75" x14ac:dyDescent="0.25">
      <c r="A66" s="9"/>
      <c r="B66" s="9"/>
      <c r="C66" s="9"/>
      <c r="D66" s="9" t="s">
        <v>37</v>
      </c>
      <c r="E66" s="58">
        <v>34029173.789999999</v>
      </c>
    </row>
    <row r="67" spans="1:5" ht="15.75" x14ac:dyDescent="0.25">
      <c r="A67" s="9"/>
      <c r="B67" s="9"/>
      <c r="C67" s="9"/>
      <c r="D67" s="9" t="s">
        <v>38</v>
      </c>
      <c r="E67" s="58">
        <v>15490050</v>
      </c>
    </row>
    <row r="68" spans="1:5" ht="15.75" x14ac:dyDescent="0.25">
      <c r="A68" s="9"/>
      <c r="B68" s="9"/>
      <c r="C68" s="9"/>
      <c r="D68" s="9" t="s">
        <v>39</v>
      </c>
      <c r="E68" s="58">
        <v>1948747.54</v>
      </c>
    </row>
    <row r="69" spans="1:5" ht="15.75" x14ac:dyDescent="0.25">
      <c r="A69" s="9"/>
      <c r="B69" s="20" t="s">
        <v>46</v>
      </c>
      <c r="C69" s="9"/>
      <c r="D69" s="9"/>
      <c r="E69" s="8"/>
    </row>
    <row r="70" spans="1:5" ht="15.75" x14ac:dyDescent="0.25">
      <c r="A70" s="9"/>
      <c r="B70" s="9"/>
      <c r="C70" s="9"/>
      <c r="D70" s="9" t="s">
        <v>37</v>
      </c>
      <c r="E70" s="17">
        <v>0</v>
      </c>
    </row>
    <row r="71" spans="1:5" ht="15.75" x14ac:dyDescent="0.25">
      <c r="A71" s="9"/>
      <c r="B71" s="9"/>
      <c r="C71" s="9"/>
      <c r="D71" s="9" t="s">
        <v>38</v>
      </c>
      <c r="E71" s="17">
        <v>0</v>
      </c>
    </row>
    <row r="72" spans="1:5" ht="15.75" x14ac:dyDescent="0.25">
      <c r="A72" s="9"/>
      <c r="B72" s="9"/>
      <c r="C72" s="9"/>
      <c r="D72" s="9" t="s">
        <v>39</v>
      </c>
      <c r="E72" s="37">
        <v>0</v>
      </c>
    </row>
    <row r="73" spans="1:5" ht="15.75" x14ac:dyDescent="0.25">
      <c r="A73" s="9"/>
      <c r="B73" s="20" t="s">
        <v>47</v>
      </c>
      <c r="C73" s="9"/>
      <c r="D73" s="9"/>
      <c r="E73" s="8"/>
    </row>
    <row r="74" spans="1:5" ht="15.75" x14ac:dyDescent="0.25">
      <c r="A74" s="9"/>
      <c r="B74" s="9"/>
      <c r="C74" s="9" t="s">
        <v>48</v>
      </c>
      <c r="D74" s="9"/>
      <c r="E74" s="17"/>
    </row>
    <row r="75" spans="1:5" ht="15.75" x14ac:dyDescent="0.25">
      <c r="A75" s="9"/>
      <c r="B75" s="9"/>
      <c r="C75" s="9"/>
      <c r="D75" s="9" t="s">
        <v>49</v>
      </c>
      <c r="E75" s="51">
        <v>0</v>
      </c>
    </row>
    <row r="76" spans="1:5" ht="15.75" x14ac:dyDescent="0.25">
      <c r="A76" s="9"/>
      <c r="B76" s="9"/>
      <c r="C76" s="9"/>
      <c r="D76" s="9" t="s">
        <v>50</v>
      </c>
      <c r="E76" s="54">
        <v>0</v>
      </c>
    </row>
    <row r="77" spans="1:5" ht="15.75" x14ac:dyDescent="0.25">
      <c r="A77" s="9"/>
      <c r="B77" s="9"/>
      <c r="C77" s="25" t="s">
        <v>51</v>
      </c>
      <c r="D77" s="9"/>
      <c r="E77" s="17"/>
    </row>
    <row r="78" spans="1:5" ht="15.75" x14ac:dyDescent="0.25">
      <c r="A78" s="9"/>
      <c r="B78" s="9"/>
      <c r="C78" s="9"/>
      <c r="D78" s="9" t="s">
        <v>52</v>
      </c>
      <c r="E78" s="58">
        <v>7023693.7400000002</v>
      </c>
    </row>
    <row r="79" spans="1:5" ht="15.75" x14ac:dyDescent="0.25">
      <c r="A79" s="9"/>
      <c r="B79" s="9"/>
      <c r="C79" s="9"/>
      <c r="D79" s="9" t="s">
        <v>53</v>
      </c>
      <c r="E79" s="58">
        <v>5341361.01</v>
      </c>
    </row>
    <row r="80" spans="1:5" ht="15.75" x14ac:dyDescent="0.25">
      <c r="A80" s="9"/>
      <c r="B80" s="9"/>
      <c r="C80" s="9" t="s">
        <v>54</v>
      </c>
      <c r="D80" s="9"/>
      <c r="E80" s="58"/>
    </row>
    <row r="81" spans="1:9" ht="15.75" x14ac:dyDescent="0.25">
      <c r="A81" s="9"/>
      <c r="B81" s="9"/>
      <c r="C81" s="9"/>
      <c r="D81" s="25" t="s">
        <v>52</v>
      </c>
      <c r="E81" s="58">
        <v>7896032.21</v>
      </c>
    </row>
    <row r="82" spans="1:9" ht="15.75" x14ac:dyDescent="0.25">
      <c r="A82" s="9"/>
      <c r="B82" s="9"/>
      <c r="C82" s="9"/>
      <c r="D82" s="25" t="s">
        <v>53</v>
      </c>
      <c r="E82" s="58">
        <v>19855890.899999999</v>
      </c>
    </row>
    <row r="83" spans="1:9" ht="15.75" x14ac:dyDescent="0.25">
      <c r="A83" s="9"/>
      <c r="B83" s="9"/>
      <c r="C83" s="9" t="s">
        <v>55</v>
      </c>
      <c r="D83" s="9"/>
      <c r="E83" s="54"/>
    </row>
    <row r="84" spans="1:9" ht="15.75" x14ac:dyDescent="0.25">
      <c r="A84" s="9"/>
      <c r="B84" s="9"/>
      <c r="C84" s="9"/>
      <c r="D84" s="9" t="s">
        <v>52</v>
      </c>
      <c r="E84" s="54">
        <v>0</v>
      </c>
    </row>
    <row r="85" spans="1:9" ht="15.75" x14ac:dyDescent="0.25">
      <c r="A85" s="9"/>
      <c r="B85" s="9"/>
      <c r="C85" s="9"/>
      <c r="D85" s="9" t="s">
        <v>53</v>
      </c>
      <c r="E85" s="54">
        <v>0</v>
      </c>
    </row>
    <row r="86" spans="1:9" ht="15.75" x14ac:dyDescent="0.25">
      <c r="A86" s="9"/>
      <c r="B86" s="9"/>
      <c r="C86" s="9" t="s">
        <v>56</v>
      </c>
      <c r="D86" s="9"/>
      <c r="E86" s="54"/>
    </row>
    <row r="87" spans="1:9" ht="15.75" x14ac:dyDescent="0.25">
      <c r="A87" s="9"/>
      <c r="B87" s="9"/>
      <c r="C87" s="9"/>
      <c r="D87" s="9" t="s">
        <v>52</v>
      </c>
      <c r="E87" s="54">
        <v>0</v>
      </c>
    </row>
    <row r="88" spans="1:9" ht="15.75" x14ac:dyDescent="0.25">
      <c r="A88" s="9"/>
      <c r="B88" s="9"/>
      <c r="C88" s="9"/>
      <c r="D88" s="9" t="s">
        <v>53</v>
      </c>
      <c r="E88" s="54">
        <v>0</v>
      </c>
    </row>
    <row r="89" spans="1:9" ht="15.75" x14ac:dyDescent="0.25">
      <c r="A89" s="9"/>
      <c r="B89" s="9"/>
      <c r="C89" s="9" t="s">
        <v>57</v>
      </c>
      <c r="D89" s="9"/>
      <c r="E89" s="54"/>
    </row>
    <row r="90" spans="1:9" ht="15.75" x14ac:dyDescent="0.25">
      <c r="A90" s="9"/>
      <c r="B90" s="9"/>
      <c r="C90" s="9"/>
      <c r="D90" s="9" t="s">
        <v>58</v>
      </c>
      <c r="E90" s="54">
        <v>0</v>
      </c>
    </row>
    <row r="91" spans="1:9" ht="15.75" x14ac:dyDescent="0.25">
      <c r="A91" s="9"/>
      <c r="B91" s="9"/>
      <c r="C91" s="9"/>
      <c r="D91" s="9" t="s">
        <v>52</v>
      </c>
      <c r="E91" s="54">
        <v>0</v>
      </c>
    </row>
    <row r="92" spans="1:9" ht="15.75" x14ac:dyDescent="0.25">
      <c r="A92" s="9"/>
      <c r="B92" s="9"/>
      <c r="C92" s="9"/>
      <c r="D92" s="9" t="s">
        <v>53</v>
      </c>
      <c r="E92" s="54">
        <v>0</v>
      </c>
    </row>
    <row r="93" spans="1:9" ht="15.75" x14ac:dyDescent="0.25">
      <c r="A93" s="20" t="s">
        <v>59</v>
      </c>
      <c r="D93" s="9"/>
      <c r="E93" s="26">
        <f>SUM(E41:E92)</f>
        <v>528711640.39999992</v>
      </c>
    </row>
    <row r="94" spans="1:9" ht="15.75" x14ac:dyDescent="0.25">
      <c r="A94" s="20" t="s">
        <v>60</v>
      </c>
      <c r="B94" s="9"/>
      <c r="C94" s="20"/>
      <c r="D94" s="25"/>
      <c r="E94" s="17"/>
    </row>
    <row r="95" spans="1:9" ht="15.75" x14ac:dyDescent="0.25">
      <c r="A95" s="9"/>
      <c r="B95" s="20" t="s">
        <v>36</v>
      </c>
      <c r="C95" s="9"/>
      <c r="D95" s="9"/>
      <c r="E95" s="27"/>
      <c r="H95" s="28"/>
      <c r="I95" s="29"/>
    </row>
    <row r="96" spans="1:9" ht="15.75" x14ac:dyDescent="0.25">
      <c r="A96" s="9"/>
      <c r="B96" s="9"/>
      <c r="C96" s="9"/>
      <c r="D96" s="9" t="s">
        <v>39</v>
      </c>
      <c r="E96" s="58">
        <v>184645</v>
      </c>
      <c r="F96" s="28"/>
      <c r="G96" s="9"/>
      <c r="I96" s="29"/>
    </row>
    <row r="97" spans="1:9" ht="15.75" x14ac:dyDescent="0.25">
      <c r="A97" s="9"/>
      <c r="B97" s="20" t="s">
        <v>40</v>
      </c>
      <c r="C97" s="9"/>
      <c r="D97" s="9"/>
      <c r="E97" s="17"/>
      <c r="F97" s="28"/>
      <c r="G97" s="9"/>
      <c r="H97" s="28"/>
      <c r="I97" s="29"/>
    </row>
    <row r="98" spans="1:9" ht="15.75" x14ac:dyDescent="0.25">
      <c r="B98" s="9"/>
      <c r="C98" s="9"/>
      <c r="D98" s="9" t="s">
        <v>39</v>
      </c>
      <c r="E98" s="58">
        <v>4371875.2</v>
      </c>
    </row>
    <row r="99" spans="1:9" ht="15.75" customHeight="1" x14ac:dyDescent="0.25">
      <c r="B99" s="20" t="s">
        <v>41</v>
      </c>
      <c r="C99" s="9"/>
      <c r="D99" s="9"/>
      <c r="E99" s="8"/>
    </row>
    <row r="100" spans="1:9" ht="15.75" customHeight="1" x14ac:dyDescent="0.25">
      <c r="B100" s="9"/>
      <c r="C100" s="9"/>
      <c r="D100" s="9" t="s">
        <v>39</v>
      </c>
      <c r="E100" s="35">
        <v>0</v>
      </c>
    </row>
    <row r="101" spans="1:9" ht="15.75" customHeight="1" x14ac:dyDescent="0.25">
      <c r="B101" s="20" t="s">
        <v>42</v>
      </c>
      <c r="C101" s="9"/>
      <c r="D101" s="9"/>
      <c r="E101" s="8"/>
    </row>
    <row r="102" spans="1:9" ht="15.75" x14ac:dyDescent="0.25">
      <c r="B102" s="9"/>
      <c r="C102" s="22"/>
      <c r="D102" s="9" t="s">
        <v>39</v>
      </c>
      <c r="E102" s="35">
        <v>0</v>
      </c>
    </row>
    <row r="103" spans="1:9" ht="15.75" x14ac:dyDescent="0.25">
      <c r="B103" s="20" t="s">
        <v>43</v>
      </c>
      <c r="C103" s="9"/>
      <c r="D103" s="9"/>
      <c r="E103" s="8"/>
    </row>
    <row r="104" spans="1:9" ht="15.75" x14ac:dyDescent="0.25">
      <c r="B104" s="9"/>
      <c r="C104" s="9"/>
      <c r="D104" s="9" t="s">
        <v>39</v>
      </c>
      <c r="E104" s="58">
        <v>14998217.539999999</v>
      </c>
    </row>
    <row r="105" spans="1:9" ht="15.75" x14ac:dyDescent="0.25">
      <c r="B105" s="20" t="s">
        <v>44</v>
      </c>
      <c r="C105" s="9"/>
      <c r="D105" s="9"/>
      <c r="E105" s="8"/>
    </row>
    <row r="106" spans="1:9" ht="15.75" x14ac:dyDescent="0.25">
      <c r="B106" s="9"/>
      <c r="C106" s="9"/>
      <c r="D106" s="9" t="s">
        <v>39</v>
      </c>
      <c r="E106" s="51">
        <v>0</v>
      </c>
    </row>
    <row r="107" spans="1:9" ht="15.75" x14ac:dyDescent="0.25">
      <c r="B107" s="20" t="s">
        <v>45</v>
      </c>
      <c r="C107" s="9"/>
      <c r="D107" s="9"/>
      <c r="E107" s="8"/>
    </row>
    <row r="108" spans="1:9" ht="15.75" x14ac:dyDescent="0.25">
      <c r="B108" s="9"/>
      <c r="C108" s="9"/>
      <c r="D108" s="9" t="s">
        <v>39</v>
      </c>
      <c r="E108" s="51">
        <v>0</v>
      </c>
    </row>
    <row r="109" spans="1:9" ht="15.75" x14ac:dyDescent="0.25">
      <c r="A109" s="20"/>
      <c r="B109" s="20" t="s">
        <v>61</v>
      </c>
      <c r="C109" s="9"/>
      <c r="D109" s="9"/>
      <c r="E109" s="8"/>
    </row>
    <row r="110" spans="1:9" ht="15.75" x14ac:dyDescent="0.25">
      <c r="B110" s="9"/>
      <c r="C110" s="9"/>
      <c r="D110" s="9" t="s">
        <v>39</v>
      </c>
      <c r="E110" s="58">
        <v>13112582.92</v>
      </c>
    </row>
    <row r="111" spans="1:9" ht="15.75" x14ac:dyDescent="0.25">
      <c r="A111" s="20" t="s">
        <v>62</v>
      </c>
      <c r="E111" s="38">
        <f>SUM(E95:E110)</f>
        <v>32667320.659999996</v>
      </c>
    </row>
    <row r="112" spans="1:9" ht="30" customHeight="1" x14ac:dyDescent="0.35">
      <c r="A112" s="31" t="s">
        <v>63</v>
      </c>
      <c r="B112" s="32"/>
      <c r="C112" s="32"/>
      <c r="D112" s="32"/>
      <c r="E112" s="33">
        <f>SUM(E93,E111)</f>
        <v>561378961.05999994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F7E9-136A-41D4-9FBD-27CAF2F4C26D}">
  <dimension ref="A1:I112"/>
  <sheetViews>
    <sheetView zoomScale="82" zoomScaleNormal="82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71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64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34"/>
    </row>
    <row r="9" spans="1:9" ht="15.75" x14ac:dyDescent="0.25">
      <c r="A9" s="1"/>
      <c r="B9" s="1" t="s">
        <v>5</v>
      </c>
      <c r="C9" s="1"/>
      <c r="D9" s="1"/>
      <c r="E9" s="34"/>
    </row>
    <row r="10" spans="1:9" ht="15.75" x14ac:dyDescent="0.25">
      <c r="A10" s="1"/>
      <c r="B10" s="1"/>
      <c r="C10" s="1" t="s">
        <v>6</v>
      </c>
      <c r="D10" s="1"/>
    </row>
    <row r="11" spans="1:9" ht="15.75" customHeight="1" x14ac:dyDescent="0.25">
      <c r="A11" s="9"/>
      <c r="B11" s="9"/>
      <c r="C11" s="9"/>
      <c r="D11" s="9" t="s">
        <v>7</v>
      </c>
      <c r="E11" s="62">
        <v>32349981.899999999</v>
      </c>
    </row>
    <row r="12" spans="1:9" ht="15.75" x14ac:dyDescent="0.25">
      <c r="A12" s="9"/>
      <c r="B12" s="9"/>
      <c r="C12" s="9"/>
      <c r="D12" s="9" t="s">
        <v>8</v>
      </c>
      <c r="E12" s="62">
        <v>0</v>
      </c>
    </row>
    <row r="13" spans="1:9" ht="15.75" x14ac:dyDescent="0.25">
      <c r="A13" s="9"/>
      <c r="B13" s="9"/>
      <c r="C13" s="9"/>
      <c r="D13" s="9" t="s">
        <v>9</v>
      </c>
      <c r="E13" s="62">
        <v>99437217.459999993</v>
      </c>
    </row>
    <row r="14" spans="1:9" ht="15.75" x14ac:dyDescent="0.25">
      <c r="A14" s="9"/>
      <c r="B14" s="9"/>
      <c r="C14" s="9" t="s">
        <v>10</v>
      </c>
      <c r="D14" s="9"/>
      <c r="E14" s="11">
        <f t="shared" ref="E14" si="0">SUM(E11:E13)</f>
        <v>131787199.35999998</v>
      </c>
    </row>
    <row r="15" spans="1:9" ht="15.75" x14ac:dyDescent="0.25">
      <c r="A15" s="9"/>
      <c r="B15" s="9"/>
      <c r="C15" s="9" t="s">
        <v>11</v>
      </c>
      <c r="D15" s="9"/>
      <c r="E15" s="12"/>
    </row>
    <row r="16" spans="1:9" ht="15.75" x14ac:dyDescent="0.25">
      <c r="A16" s="9"/>
      <c r="B16" s="9"/>
      <c r="C16" s="9"/>
      <c r="D16" s="9" t="s">
        <v>12</v>
      </c>
      <c r="E16" s="62">
        <v>31849580.559999999</v>
      </c>
    </row>
    <row r="17" spans="1:5" ht="15.75" x14ac:dyDescent="0.25">
      <c r="A17" s="9"/>
      <c r="B17" s="9"/>
      <c r="C17" s="9"/>
      <c r="D17" s="9" t="s">
        <v>13</v>
      </c>
      <c r="E17" s="62">
        <v>244238456.41</v>
      </c>
    </row>
    <row r="18" spans="1:5" ht="15.75" x14ac:dyDescent="0.25">
      <c r="A18" s="9"/>
      <c r="B18" s="9"/>
      <c r="C18" s="13"/>
      <c r="D18" s="9" t="s">
        <v>14</v>
      </c>
      <c r="E18" s="62">
        <v>12971203.620000001</v>
      </c>
    </row>
    <row r="19" spans="1:5" ht="15.75" x14ac:dyDescent="0.25">
      <c r="A19" s="9"/>
      <c r="B19" s="9"/>
      <c r="C19" s="9" t="s">
        <v>15</v>
      </c>
      <c r="D19" s="9"/>
      <c r="E19" s="11">
        <f t="shared" ref="E19" si="1">SUM(E16:E18)</f>
        <v>289059240.58999997</v>
      </c>
    </row>
    <row r="20" spans="1:5" ht="15.75" x14ac:dyDescent="0.25">
      <c r="A20" s="9"/>
      <c r="B20" s="9" t="s">
        <v>16</v>
      </c>
      <c r="C20" s="9"/>
      <c r="D20" s="9"/>
      <c r="E20" s="8"/>
    </row>
    <row r="21" spans="1:5" ht="15.75" x14ac:dyDescent="0.25">
      <c r="A21" s="9"/>
      <c r="B21" s="9"/>
      <c r="C21" s="9" t="s">
        <v>17</v>
      </c>
      <c r="D21" s="9"/>
      <c r="E21" s="62">
        <v>476653620</v>
      </c>
    </row>
    <row r="22" spans="1:5" ht="15.75" x14ac:dyDescent="0.25">
      <c r="A22" s="9"/>
      <c r="B22" s="9"/>
      <c r="C22" s="9" t="s">
        <v>18</v>
      </c>
      <c r="D22" s="9"/>
      <c r="E22" s="58">
        <v>0</v>
      </c>
    </row>
    <row r="23" spans="1:5" ht="15.75" x14ac:dyDescent="0.25">
      <c r="A23" s="9"/>
      <c r="B23" s="9"/>
      <c r="C23" s="9" t="s">
        <v>19</v>
      </c>
      <c r="D23" s="9"/>
      <c r="E23" s="58"/>
    </row>
    <row r="24" spans="1:5" ht="15.75" x14ac:dyDescent="0.25">
      <c r="A24" s="9"/>
      <c r="B24" s="9"/>
      <c r="C24" s="9"/>
      <c r="D24" s="9" t="s">
        <v>20</v>
      </c>
      <c r="E24" s="58">
        <v>0</v>
      </c>
    </row>
    <row r="25" spans="1:5" ht="15.75" x14ac:dyDescent="0.25">
      <c r="A25" s="9"/>
      <c r="B25" s="9"/>
      <c r="C25" s="9"/>
      <c r="D25" s="9" t="s">
        <v>21</v>
      </c>
      <c r="E25" s="62">
        <v>566477.73</v>
      </c>
    </row>
    <row r="26" spans="1:5" ht="15.75" x14ac:dyDescent="0.25">
      <c r="A26" s="9"/>
      <c r="B26" s="9"/>
      <c r="C26" s="9"/>
      <c r="D26" s="9" t="s">
        <v>22</v>
      </c>
      <c r="E26" s="58">
        <v>0</v>
      </c>
    </row>
    <row r="27" spans="1:5" ht="15.75" x14ac:dyDescent="0.25">
      <c r="A27" s="9"/>
      <c r="B27" s="9"/>
      <c r="C27" s="9"/>
      <c r="D27" s="9" t="s">
        <v>23</v>
      </c>
      <c r="E27" s="51">
        <v>0</v>
      </c>
    </row>
    <row r="28" spans="1:5" ht="15.75" x14ac:dyDescent="0.25">
      <c r="A28" s="9"/>
      <c r="B28" s="9"/>
      <c r="C28" s="9" t="s">
        <v>24</v>
      </c>
      <c r="D28" s="9"/>
      <c r="E28" s="51"/>
    </row>
    <row r="29" spans="1:5" ht="15.75" x14ac:dyDescent="0.25">
      <c r="A29" s="9"/>
      <c r="B29" s="9"/>
      <c r="C29" s="9"/>
      <c r="D29" s="9" t="s">
        <v>25</v>
      </c>
      <c r="E29" s="54">
        <v>0</v>
      </c>
    </row>
    <row r="30" spans="1:5" ht="15.75" x14ac:dyDescent="0.25">
      <c r="A30" s="9"/>
      <c r="B30" s="9"/>
      <c r="C30" s="9"/>
      <c r="D30" s="9" t="s">
        <v>26</v>
      </c>
      <c r="E30" s="58">
        <v>0</v>
      </c>
    </row>
    <row r="31" spans="1:5" ht="15.75" x14ac:dyDescent="0.25">
      <c r="A31" s="9"/>
      <c r="B31" s="9"/>
      <c r="C31" s="9" t="s">
        <v>27</v>
      </c>
      <c r="D31" s="9"/>
      <c r="E31" s="17">
        <v>0</v>
      </c>
    </row>
    <row r="32" spans="1:5" ht="15.75" x14ac:dyDescent="0.25">
      <c r="A32" s="9"/>
      <c r="B32" s="9"/>
      <c r="C32" s="9" t="s">
        <v>28</v>
      </c>
      <c r="D32" s="9"/>
      <c r="E32" s="8"/>
    </row>
    <row r="33" spans="1:5" ht="15.75" x14ac:dyDescent="0.25">
      <c r="A33" s="9"/>
      <c r="B33" s="9"/>
      <c r="C33" s="9"/>
      <c r="D33" s="9" t="s">
        <v>29</v>
      </c>
      <c r="E33" s="17">
        <v>0</v>
      </c>
    </row>
    <row r="34" spans="1:5" ht="15.75" x14ac:dyDescent="0.25">
      <c r="A34" s="9"/>
      <c r="B34" s="9"/>
      <c r="C34" s="9"/>
      <c r="D34" s="9" t="s">
        <v>30</v>
      </c>
      <c r="E34" s="17">
        <v>0</v>
      </c>
    </row>
    <row r="35" spans="1:5" ht="15.75" x14ac:dyDescent="0.25">
      <c r="A35" s="9"/>
      <c r="B35" s="9"/>
      <c r="C35" s="9"/>
      <c r="D35" s="9" t="s">
        <v>31</v>
      </c>
      <c r="E35" s="58">
        <v>0</v>
      </c>
    </row>
    <row r="36" spans="1:5" ht="15.75" x14ac:dyDescent="0.25">
      <c r="A36" s="9"/>
      <c r="B36" s="9" t="s">
        <v>32</v>
      </c>
      <c r="C36" s="9"/>
      <c r="D36" s="9"/>
      <c r="E36" s="54">
        <v>0</v>
      </c>
    </row>
    <row r="37" spans="1:5" ht="15.75" x14ac:dyDescent="0.25">
      <c r="A37" s="9"/>
      <c r="B37" s="20" t="s">
        <v>33</v>
      </c>
      <c r="C37" s="9"/>
      <c r="D37" s="9"/>
      <c r="E37" s="11">
        <f>SUM(E14,E19,E21:E36)</f>
        <v>898066537.67999995</v>
      </c>
    </row>
    <row r="38" spans="1:5" ht="15.75" x14ac:dyDescent="0.25">
      <c r="A38" s="9"/>
      <c r="B38" s="20"/>
      <c r="C38" s="9"/>
      <c r="D38" s="9"/>
      <c r="E38" s="21"/>
    </row>
    <row r="39" spans="1:5" ht="15.75" x14ac:dyDescent="0.25">
      <c r="A39" s="20" t="s">
        <v>34</v>
      </c>
      <c r="B39" s="20"/>
      <c r="C39" s="9"/>
      <c r="D39" s="9"/>
      <c r="E39" s="17"/>
    </row>
    <row r="40" spans="1:5" ht="15.75" x14ac:dyDescent="0.25">
      <c r="A40" s="20" t="s">
        <v>35</v>
      </c>
      <c r="B40" s="9"/>
      <c r="C40" s="9"/>
      <c r="D40" s="9"/>
      <c r="E40" s="17"/>
    </row>
    <row r="41" spans="1:5" ht="15.75" x14ac:dyDescent="0.25">
      <c r="A41" s="9"/>
      <c r="B41" s="20" t="s">
        <v>36</v>
      </c>
      <c r="C41" s="9"/>
      <c r="D41" s="9"/>
      <c r="E41" s="8"/>
    </row>
    <row r="42" spans="1:5" ht="15.75" x14ac:dyDescent="0.25">
      <c r="A42" s="9"/>
      <c r="B42" s="9"/>
      <c r="C42" s="9"/>
      <c r="D42" s="9" t="s">
        <v>37</v>
      </c>
      <c r="E42" s="49">
        <v>198876772.47999999</v>
      </c>
    </row>
    <row r="43" spans="1:5" ht="15.75" x14ac:dyDescent="0.25">
      <c r="A43" s="9"/>
      <c r="B43" s="9"/>
      <c r="C43" s="9"/>
      <c r="D43" s="9" t="s">
        <v>38</v>
      </c>
      <c r="E43" s="49">
        <v>180953196.47999999</v>
      </c>
    </row>
    <row r="44" spans="1:5" ht="15.75" x14ac:dyDescent="0.25">
      <c r="A44" s="9"/>
      <c r="B44" s="9"/>
      <c r="C44" s="9"/>
      <c r="D44" s="9" t="s">
        <v>39</v>
      </c>
      <c r="E44" s="49">
        <v>4697966.1500000004</v>
      </c>
    </row>
    <row r="45" spans="1:5" ht="15.75" x14ac:dyDescent="0.25">
      <c r="A45" s="9"/>
      <c r="B45" s="20" t="s">
        <v>40</v>
      </c>
      <c r="C45" s="9"/>
      <c r="D45" s="9"/>
      <c r="E45" s="63"/>
    </row>
    <row r="46" spans="1:5" ht="15.75" x14ac:dyDescent="0.25">
      <c r="A46" s="9"/>
      <c r="B46" s="9"/>
      <c r="C46" s="22"/>
      <c r="D46" s="9" t="s">
        <v>37</v>
      </c>
      <c r="E46" s="49">
        <v>114213387.67</v>
      </c>
    </row>
    <row r="47" spans="1:5" ht="15.75" x14ac:dyDescent="0.25">
      <c r="A47" s="9"/>
      <c r="B47" s="9"/>
      <c r="C47" s="9"/>
      <c r="D47" s="9" t="s">
        <v>38</v>
      </c>
      <c r="E47" s="49">
        <v>45383743.920000002</v>
      </c>
    </row>
    <row r="48" spans="1:5" ht="15.75" x14ac:dyDescent="0.25">
      <c r="A48" s="9"/>
      <c r="B48" s="9"/>
      <c r="C48" s="9"/>
      <c r="D48" s="9" t="s">
        <v>39</v>
      </c>
      <c r="E48" s="49">
        <v>30657526.489999998</v>
      </c>
    </row>
    <row r="49" spans="1:5" ht="15.75" x14ac:dyDescent="0.25">
      <c r="A49" s="9"/>
      <c r="B49" s="20" t="s">
        <v>41</v>
      </c>
      <c r="C49" s="9"/>
      <c r="D49" s="9"/>
      <c r="E49" s="63"/>
    </row>
    <row r="50" spans="1:5" ht="15.75" x14ac:dyDescent="0.25">
      <c r="A50" s="23"/>
      <c r="B50" s="23"/>
      <c r="C50" s="23"/>
      <c r="D50" s="9" t="s">
        <v>37</v>
      </c>
      <c r="E50" s="49">
        <v>13696993.050000001</v>
      </c>
    </row>
    <row r="51" spans="1:5" ht="15.75" x14ac:dyDescent="0.25">
      <c r="A51" s="9"/>
      <c r="B51" s="9"/>
      <c r="C51" s="9"/>
      <c r="D51" s="9" t="s">
        <v>38</v>
      </c>
      <c r="E51" s="49">
        <v>3041468.68</v>
      </c>
    </row>
    <row r="52" spans="1:5" ht="15.75" x14ac:dyDescent="0.25">
      <c r="A52" s="9"/>
      <c r="B52" s="9"/>
      <c r="C52" s="9"/>
      <c r="D52" s="9" t="s">
        <v>39</v>
      </c>
      <c r="E52" s="49">
        <v>0</v>
      </c>
    </row>
    <row r="53" spans="1:5" ht="15.75" x14ac:dyDescent="0.25">
      <c r="A53" s="9"/>
      <c r="B53" s="20" t="s">
        <v>42</v>
      </c>
      <c r="C53" s="9"/>
      <c r="D53" s="9"/>
      <c r="E53" s="63"/>
    </row>
    <row r="54" spans="1:5" ht="15.75" x14ac:dyDescent="0.25">
      <c r="A54" s="9"/>
      <c r="B54" s="9"/>
      <c r="C54" s="9"/>
      <c r="D54" s="9" t="s">
        <v>37</v>
      </c>
      <c r="E54" s="49">
        <v>0</v>
      </c>
    </row>
    <row r="55" spans="1:5" ht="15.75" x14ac:dyDescent="0.25">
      <c r="A55" s="9"/>
      <c r="B55" s="9"/>
      <c r="C55" s="9"/>
      <c r="D55" s="9" t="s">
        <v>38</v>
      </c>
      <c r="E55" s="49">
        <v>0</v>
      </c>
    </row>
    <row r="56" spans="1:5" ht="15.75" x14ac:dyDescent="0.25">
      <c r="A56" s="9"/>
      <c r="B56" s="9"/>
      <c r="C56" s="22"/>
      <c r="D56" s="9" t="s">
        <v>39</v>
      </c>
      <c r="E56" s="49">
        <v>0</v>
      </c>
    </row>
    <row r="57" spans="1:5" ht="15.75" x14ac:dyDescent="0.25">
      <c r="A57" s="9"/>
      <c r="B57" s="20" t="s">
        <v>43</v>
      </c>
      <c r="C57" s="9"/>
      <c r="D57" s="9"/>
      <c r="E57" s="49"/>
    </row>
    <row r="58" spans="1:5" ht="15.75" x14ac:dyDescent="0.25">
      <c r="A58" s="9"/>
      <c r="B58" s="9"/>
      <c r="C58" s="9"/>
      <c r="D58" s="9" t="s">
        <v>37</v>
      </c>
      <c r="E58" s="49">
        <v>0</v>
      </c>
    </row>
    <row r="59" spans="1:5" ht="15.75" x14ac:dyDescent="0.25">
      <c r="A59" s="9"/>
      <c r="B59" s="9"/>
      <c r="C59" s="9"/>
      <c r="D59" s="9" t="s">
        <v>38</v>
      </c>
      <c r="E59" s="49">
        <v>0</v>
      </c>
    </row>
    <row r="60" spans="1:5" ht="15.75" x14ac:dyDescent="0.25">
      <c r="A60" s="9"/>
      <c r="B60" s="9"/>
      <c r="C60" s="9"/>
      <c r="D60" s="9" t="s">
        <v>39</v>
      </c>
      <c r="E60" s="49">
        <v>0</v>
      </c>
    </row>
    <row r="61" spans="1:5" ht="15.75" x14ac:dyDescent="0.25">
      <c r="A61" s="9"/>
      <c r="B61" s="20" t="s">
        <v>44</v>
      </c>
      <c r="C61" s="9"/>
      <c r="D61" s="9"/>
      <c r="E61" s="54"/>
    </row>
    <row r="62" spans="1:5" ht="15.75" x14ac:dyDescent="0.25">
      <c r="A62" s="9"/>
      <c r="B62" s="9"/>
      <c r="C62" s="9"/>
      <c r="D62" s="9" t="s">
        <v>37</v>
      </c>
      <c r="E62" s="62">
        <v>4158197.26</v>
      </c>
    </row>
    <row r="63" spans="1:5" ht="15.75" x14ac:dyDescent="0.25">
      <c r="A63" s="9"/>
      <c r="B63" s="20"/>
      <c r="C63" s="9"/>
      <c r="D63" s="9" t="s">
        <v>38</v>
      </c>
      <c r="E63" s="62">
        <v>43659242.259999998</v>
      </c>
    </row>
    <row r="64" spans="1:5" ht="15.75" x14ac:dyDescent="0.25">
      <c r="A64" s="9"/>
      <c r="B64" s="9"/>
      <c r="C64" s="9"/>
      <c r="D64" s="9" t="s">
        <v>39</v>
      </c>
      <c r="E64" s="62">
        <v>194312</v>
      </c>
    </row>
    <row r="65" spans="1:5" ht="15.75" x14ac:dyDescent="0.25">
      <c r="A65" s="9"/>
      <c r="B65" s="20" t="s">
        <v>45</v>
      </c>
      <c r="C65" s="9"/>
      <c r="D65" s="9"/>
      <c r="E65" s="64"/>
    </row>
    <row r="66" spans="1:5" ht="15.75" x14ac:dyDescent="0.25">
      <c r="A66" s="9"/>
      <c r="B66" s="9"/>
      <c r="C66" s="9"/>
      <c r="D66" s="9" t="s">
        <v>37</v>
      </c>
      <c r="E66" s="62">
        <v>11241738.68</v>
      </c>
    </row>
    <row r="67" spans="1:5" ht="15.75" x14ac:dyDescent="0.25">
      <c r="A67" s="9"/>
      <c r="B67" s="9"/>
      <c r="C67" s="9"/>
      <c r="D67" s="9" t="s">
        <v>38</v>
      </c>
      <c r="E67" s="62">
        <v>20691747.82</v>
      </c>
    </row>
    <row r="68" spans="1:5" ht="15.75" x14ac:dyDescent="0.25">
      <c r="A68" s="9"/>
      <c r="B68" s="9"/>
      <c r="C68" s="9"/>
      <c r="D68" s="9" t="s">
        <v>39</v>
      </c>
      <c r="E68" s="62">
        <v>81435</v>
      </c>
    </row>
    <row r="69" spans="1:5" ht="15.75" x14ac:dyDescent="0.25">
      <c r="A69" s="9"/>
      <c r="B69" s="20" t="s">
        <v>46</v>
      </c>
      <c r="C69" s="9"/>
      <c r="D69" s="9"/>
      <c r="E69" s="8"/>
    </row>
    <row r="70" spans="1:5" ht="15.75" x14ac:dyDescent="0.25">
      <c r="A70" s="9"/>
      <c r="B70" s="9"/>
      <c r="C70" s="9"/>
      <c r="D70" s="9" t="s">
        <v>37</v>
      </c>
      <c r="E70" s="17">
        <v>0</v>
      </c>
    </row>
    <row r="71" spans="1:5" ht="15.75" x14ac:dyDescent="0.25">
      <c r="A71" s="9"/>
      <c r="B71" s="9"/>
      <c r="C71" s="9"/>
      <c r="D71" s="9" t="s">
        <v>38</v>
      </c>
      <c r="E71" s="17">
        <v>0</v>
      </c>
    </row>
    <row r="72" spans="1:5" ht="15.75" x14ac:dyDescent="0.25">
      <c r="A72" s="9"/>
      <c r="B72" s="9"/>
      <c r="C72" s="9"/>
      <c r="D72" s="9" t="s">
        <v>39</v>
      </c>
      <c r="E72" s="37">
        <v>0</v>
      </c>
    </row>
    <row r="73" spans="1:5" ht="15.75" x14ac:dyDescent="0.25">
      <c r="A73" s="9"/>
      <c r="B73" s="20" t="s">
        <v>47</v>
      </c>
      <c r="C73" s="9"/>
      <c r="D73" s="9"/>
      <c r="E73" s="8"/>
    </row>
    <row r="74" spans="1:5" ht="15.75" x14ac:dyDescent="0.25">
      <c r="A74" s="9"/>
      <c r="B74" s="9"/>
      <c r="C74" s="9" t="s">
        <v>48</v>
      </c>
      <c r="D74" s="9"/>
      <c r="E74" s="17"/>
    </row>
    <row r="75" spans="1:5" ht="15.75" x14ac:dyDescent="0.25">
      <c r="A75" s="9"/>
      <c r="B75" s="9"/>
      <c r="C75" s="9"/>
      <c r="D75" s="9" t="s">
        <v>49</v>
      </c>
      <c r="E75" s="51">
        <v>0</v>
      </c>
    </row>
    <row r="76" spans="1:5" ht="15.75" x14ac:dyDescent="0.25">
      <c r="A76" s="9"/>
      <c r="B76" s="9"/>
      <c r="C76" s="9"/>
      <c r="D76" s="9" t="s">
        <v>50</v>
      </c>
      <c r="E76" s="54">
        <v>0</v>
      </c>
    </row>
    <row r="77" spans="1:5" ht="15.75" x14ac:dyDescent="0.25">
      <c r="A77" s="9"/>
      <c r="B77" s="9"/>
      <c r="C77" s="25" t="s">
        <v>51</v>
      </c>
      <c r="D77" s="9"/>
      <c r="E77" s="17"/>
    </row>
    <row r="78" spans="1:5" ht="15.75" x14ac:dyDescent="0.25">
      <c r="A78" s="9"/>
      <c r="B78" s="9"/>
      <c r="C78" s="9"/>
      <c r="D78" s="9" t="s">
        <v>52</v>
      </c>
      <c r="E78" s="62">
        <v>41637012.159999996</v>
      </c>
    </row>
    <row r="79" spans="1:5" ht="15.75" x14ac:dyDescent="0.25">
      <c r="A79" s="9"/>
      <c r="B79" s="9"/>
      <c r="C79" s="9"/>
      <c r="D79" s="9" t="s">
        <v>53</v>
      </c>
      <c r="E79" s="62">
        <v>8720000</v>
      </c>
    </row>
    <row r="80" spans="1:5" ht="15.75" x14ac:dyDescent="0.25">
      <c r="A80" s="9"/>
      <c r="B80" s="9"/>
      <c r="C80" s="9" t="s">
        <v>54</v>
      </c>
      <c r="D80" s="9"/>
      <c r="E80" s="58"/>
    </row>
    <row r="81" spans="1:9" ht="15.75" x14ac:dyDescent="0.25">
      <c r="A81" s="9"/>
      <c r="B81" s="9"/>
      <c r="C81" s="9"/>
      <c r="D81" s="25" t="s">
        <v>52</v>
      </c>
      <c r="E81" s="58">
        <v>0</v>
      </c>
    </row>
    <row r="82" spans="1:9" ht="15.75" x14ac:dyDescent="0.25">
      <c r="A82" s="9"/>
      <c r="B82" s="9"/>
      <c r="C82" s="9"/>
      <c r="D82" s="25" t="s">
        <v>53</v>
      </c>
      <c r="E82" s="62">
        <v>92351877.200000003</v>
      </c>
    </row>
    <row r="83" spans="1:9" ht="15.75" x14ac:dyDescent="0.25">
      <c r="A83" s="9"/>
      <c r="B83" s="9"/>
      <c r="C83" s="9" t="s">
        <v>55</v>
      </c>
      <c r="D83" s="9"/>
      <c r="E83" s="54"/>
    </row>
    <row r="84" spans="1:9" ht="15.75" x14ac:dyDescent="0.25">
      <c r="A84" s="9"/>
      <c r="B84" s="9"/>
      <c r="C84" s="9"/>
      <c r="D84" s="9" t="s">
        <v>52</v>
      </c>
      <c r="E84" s="54">
        <v>0</v>
      </c>
    </row>
    <row r="85" spans="1:9" ht="15.75" x14ac:dyDescent="0.25">
      <c r="A85" s="9"/>
      <c r="B85" s="9"/>
      <c r="C85" s="9"/>
      <c r="D85" s="9" t="s">
        <v>53</v>
      </c>
      <c r="E85" s="54">
        <v>0</v>
      </c>
    </row>
    <row r="86" spans="1:9" ht="15.75" x14ac:dyDescent="0.25">
      <c r="A86" s="9"/>
      <c r="B86" s="9"/>
      <c r="C86" s="9" t="s">
        <v>56</v>
      </c>
      <c r="D86" s="9"/>
      <c r="E86" s="54"/>
    </row>
    <row r="87" spans="1:9" ht="15.75" x14ac:dyDescent="0.25">
      <c r="A87" s="9"/>
      <c r="B87" s="9"/>
      <c r="C87" s="9"/>
      <c r="D87" s="9" t="s">
        <v>52</v>
      </c>
      <c r="E87" s="54">
        <v>0</v>
      </c>
    </row>
    <row r="88" spans="1:9" ht="15.75" x14ac:dyDescent="0.25">
      <c r="A88" s="9"/>
      <c r="B88" s="9"/>
      <c r="C88" s="9"/>
      <c r="D88" s="9" t="s">
        <v>53</v>
      </c>
      <c r="E88" s="54">
        <v>0</v>
      </c>
    </row>
    <row r="89" spans="1:9" ht="15.75" x14ac:dyDescent="0.25">
      <c r="A89" s="9"/>
      <c r="B89" s="9"/>
      <c r="C89" s="9" t="s">
        <v>57</v>
      </c>
      <c r="D89" s="9"/>
      <c r="E89" s="54"/>
    </row>
    <row r="90" spans="1:9" ht="15.75" x14ac:dyDescent="0.25">
      <c r="A90" s="9"/>
      <c r="B90" s="9"/>
      <c r="C90" s="9"/>
      <c r="D90" s="9" t="s">
        <v>58</v>
      </c>
      <c r="E90" s="54">
        <v>0</v>
      </c>
    </row>
    <row r="91" spans="1:9" ht="15.75" x14ac:dyDescent="0.25">
      <c r="A91" s="9"/>
      <c r="B91" s="9"/>
      <c r="C91" s="9"/>
      <c r="D91" s="9" t="s">
        <v>52</v>
      </c>
      <c r="E91" s="54">
        <v>0</v>
      </c>
    </row>
    <row r="92" spans="1:9" ht="15.75" x14ac:dyDescent="0.25">
      <c r="A92" s="9"/>
      <c r="B92" s="9"/>
      <c r="C92" s="9"/>
      <c r="D92" s="9" t="s">
        <v>53</v>
      </c>
      <c r="E92" s="54">
        <v>0</v>
      </c>
    </row>
    <row r="93" spans="1:9" ht="15.75" x14ac:dyDescent="0.25">
      <c r="A93" s="20" t="s">
        <v>59</v>
      </c>
      <c r="D93" s="9"/>
      <c r="E93" s="26">
        <f>SUM(E41:E92)</f>
        <v>814256617.29999983</v>
      </c>
    </row>
    <row r="94" spans="1:9" ht="15.75" x14ac:dyDescent="0.25">
      <c r="A94" s="20" t="s">
        <v>60</v>
      </c>
      <c r="B94" s="9"/>
      <c r="C94" s="20"/>
      <c r="D94" s="25"/>
      <c r="E94" s="17"/>
    </row>
    <row r="95" spans="1:9" ht="15.75" x14ac:dyDescent="0.25">
      <c r="A95" s="9"/>
      <c r="B95" s="20" t="s">
        <v>36</v>
      </c>
      <c r="C95" s="9"/>
      <c r="D95" s="9"/>
      <c r="E95" s="27"/>
      <c r="H95" s="28"/>
      <c r="I95" s="29"/>
    </row>
    <row r="96" spans="1:9" ht="15.75" x14ac:dyDescent="0.25">
      <c r="A96" s="9"/>
      <c r="B96" s="9"/>
      <c r="C96" s="9"/>
      <c r="D96" s="9" t="s">
        <v>39</v>
      </c>
      <c r="E96" s="62">
        <v>1577747</v>
      </c>
      <c r="F96" s="28"/>
      <c r="G96" s="9"/>
      <c r="I96" s="29"/>
    </row>
    <row r="97" spans="1:9" ht="15.75" x14ac:dyDescent="0.25">
      <c r="A97" s="9"/>
      <c r="B97" s="20" t="s">
        <v>40</v>
      </c>
      <c r="C97" s="9"/>
      <c r="D97" s="9"/>
      <c r="E97" s="17"/>
      <c r="F97" s="28"/>
      <c r="G97" s="9"/>
      <c r="H97" s="28"/>
      <c r="I97" s="29"/>
    </row>
    <row r="98" spans="1:9" ht="15.75" x14ac:dyDescent="0.25">
      <c r="B98" s="9"/>
      <c r="C98" s="9"/>
      <c r="D98" s="9" t="s">
        <v>39</v>
      </c>
      <c r="E98" s="62">
        <v>137500</v>
      </c>
    </row>
    <row r="99" spans="1:9" ht="15.75" customHeight="1" x14ac:dyDescent="0.25">
      <c r="B99" s="20" t="s">
        <v>41</v>
      </c>
      <c r="C99" s="9"/>
      <c r="D99" s="9"/>
      <c r="E99" s="8"/>
    </row>
    <row r="100" spans="1:9" ht="15.75" customHeight="1" x14ac:dyDescent="0.25">
      <c r="B100" s="9"/>
      <c r="C100" s="9"/>
      <c r="D100" s="9" t="s">
        <v>39</v>
      </c>
      <c r="E100" s="35">
        <v>0</v>
      </c>
    </row>
    <row r="101" spans="1:9" ht="15.75" customHeight="1" x14ac:dyDescent="0.25">
      <c r="B101" s="20" t="s">
        <v>42</v>
      </c>
      <c r="C101" s="9"/>
      <c r="D101" s="9"/>
      <c r="E101" s="8"/>
    </row>
    <row r="102" spans="1:9" ht="15.75" x14ac:dyDescent="0.25">
      <c r="B102" s="9"/>
      <c r="C102" s="22"/>
      <c r="D102" s="9" t="s">
        <v>39</v>
      </c>
      <c r="E102" s="35">
        <v>0</v>
      </c>
    </row>
    <row r="103" spans="1:9" ht="15.75" x14ac:dyDescent="0.25">
      <c r="B103" s="20" t="s">
        <v>43</v>
      </c>
      <c r="C103" s="9"/>
      <c r="D103" s="9"/>
      <c r="E103" s="8"/>
    </row>
    <row r="104" spans="1:9" ht="15.75" x14ac:dyDescent="0.25">
      <c r="B104" s="9"/>
      <c r="C104" s="9"/>
      <c r="D104" s="9" t="s">
        <v>39</v>
      </c>
      <c r="E104" s="58">
        <v>0</v>
      </c>
    </row>
    <row r="105" spans="1:9" ht="15.75" x14ac:dyDescent="0.25">
      <c r="B105" s="20" t="s">
        <v>44</v>
      </c>
      <c r="C105" s="9"/>
      <c r="D105" s="9"/>
      <c r="E105" s="8"/>
    </row>
    <row r="106" spans="1:9" ht="15.75" x14ac:dyDescent="0.25">
      <c r="B106" s="9"/>
      <c r="C106" s="9"/>
      <c r="D106" s="9" t="s">
        <v>39</v>
      </c>
      <c r="E106" s="62">
        <v>27447</v>
      </c>
    </row>
    <row r="107" spans="1:9" ht="15.75" x14ac:dyDescent="0.25">
      <c r="B107" s="20" t="s">
        <v>45</v>
      </c>
      <c r="C107" s="9"/>
      <c r="D107" s="9"/>
      <c r="E107" s="8"/>
    </row>
    <row r="108" spans="1:9" ht="15.75" x14ac:dyDescent="0.25">
      <c r="B108" s="9"/>
      <c r="C108" s="9"/>
      <c r="D108" s="9" t="s">
        <v>39</v>
      </c>
      <c r="E108" s="51">
        <v>0</v>
      </c>
    </row>
    <row r="109" spans="1:9" ht="15.75" x14ac:dyDescent="0.25">
      <c r="A109" s="20"/>
      <c r="B109" s="20" t="s">
        <v>61</v>
      </c>
      <c r="C109" s="9"/>
      <c r="D109" s="9"/>
      <c r="E109" s="8"/>
    </row>
    <row r="110" spans="1:9" ht="15.75" x14ac:dyDescent="0.25">
      <c r="B110" s="9"/>
      <c r="C110" s="9"/>
      <c r="D110" s="9" t="s">
        <v>39</v>
      </c>
      <c r="E110" s="62">
        <v>10490984.92</v>
      </c>
    </row>
    <row r="111" spans="1:9" ht="15.75" x14ac:dyDescent="0.25">
      <c r="A111" s="20" t="s">
        <v>62</v>
      </c>
      <c r="E111" s="38">
        <f>SUM(E95:E110)</f>
        <v>12233678.92</v>
      </c>
    </row>
    <row r="112" spans="1:9" ht="30" customHeight="1" x14ac:dyDescent="0.35">
      <c r="A112" s="31" t="s">
        <v>63</v>
      </c>
      <c r="B112" s="32"/>
      <c r="C112" s="32"/>
      <c r="D112" s="32"/>
      <c r="E112" s="33">
        <f>SUM(E93,E111)</f>
        <v>826490296.21999979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95A3-001C-4950-85A0-48E848BFFB19}">
  <dimension ref="A1:I112"/>
  <sheetViews>
    <sheetView topLeftCell="A4" zoomScale="78" zoomScaleNormal="78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72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64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34"/>
    </row>
    <row r="9" spans="1:9" ht="15.75" x14ac:dyDescent="0.25">
      <c r="A9" s="1"/>
      <c r="B9" s="1" t="s">
        <v>5</v>
      </c>
      <c r="C9" s="1"/>
      <c r="D9" s="1"/>
      <c r="E9" s="34"/>
    </row>
    <row r="10" spans="1:9" ht="15.75" x14ac:dyDescent="0.25">
      <c r="A10" s="1"/>
      <c r="B10" s="1"/>
      <c r="C10" s="1" t="s">
        <v>6</v>
      </c>
      <c r="D10" s="1"/>
      <c r="E10" s="50"/>
    </row>
    <row r="11" spans="1:9" ht="15.75" customHeight="1" x14ac:dyDescent="0.25">
      <c r="A11" s="9"/>
      <c r="B11" s="9"/>
      <c r="C11" s="9"/>
      <c r="D11" s="9" t="s">
        <v>7</v>
      </c>
      <c r="E11" s="65">
        <v>100020334.16</v>
      </c>
    </row>
    <row r="12" spans="1:9" ht="15.75" x14ac:dyDescent="0.25">
      <c r="A12" s="9"/>
      <c r="B12" s="9"/>
      <c r="C12" s="9"/>
      <c r="D12" s="9" t="s">
        <v>8</v>
      </c>
      <c r="E12" s="65">
        <v>195335576.77000001</v>
      </c>
    </row>
    <row r="13" spans="1:9" ht="15.75" x14ac:dyDescent="0.25">
      <c r="A13" s="9"/>
      <c r="B13" s="9"/>
      <c r="C13" s="9"/>
      <c r="D13" s="9" t="s">
        <v>9</v>
      </c>
      <c r="E13" s="65">
        <v>13005695.189999999</v>
      </c>
    </row>
    <row r="14" spans="1:9" ht="15.75" x14ac:dyDescent="0.25">
      <c r="A14" s="9"/>
      <c r="B14" s="9"/>
      <c r="C14" s="9" t="s">
        <v>10</v>
      </c>
      <c r="D14" s="9"/>
      <c r="E14" s="11">
        <f t="shared" ref="E14" si="0">SUM(E11:E13)</f>
        <v>308361606.12</v>
      </c>
    </row>
    <row r="15" spans="1:9" ht="15.75" x14ac:dyDescent="0.25">
      <c r="A15" s="9"/>
      <c r="B15" s="9"/>
      <c r="C15" s="9" t="s">
        <v>11</v>
      </c>
      <c r="D15" s="9"/>
      <c r="E15" s="12"/>
    </row>
    <row r="16" spans="1:9" ht="15.75" x14ac:dyDescent="0.25">
      <c r="A16" s="9"/>
      <c r="B16" s="9"/>
      <c r="C16" s="9"/>
      <c r="D16" s="9" t="s">
        <v>12</v>
      </c>
      <c r="E16" s="65">
        <v>55064158.710000001</v>
      </c>
    </row>
    <row r="17" spans="1:5" ht="15.75" x14ac:dyDescent="0.25">
      <c r="A17" s="9"/>
      <c r="B17" s="9"/>
      <c r="C17" s="9"/>
      <c r="D17" s="9" t="s">
        <v>13</v>
      </c>
      <c r="E17" s="65">
        <v>111800669.67</v>
      </c>
    </row>
    <row r="18" spans="1:5" ht="15.75" x14ac:dyDescent="0.25">
      <c r="A18" s="9"/>
      <c r="B18" s="9"/>
      <c r="C18" s="13"/>
      <c r="D18" s="9" t="s">
        <v>14</v>
      </c>
      <c r="E18" s="65">
        <v>125072.49</v>
      </c>
    </row>
    <row r="19" spans="1:5" ht="15.75" x14ac:dyDescent="0.25">
      <c r="A19" s="9"/>
      <c r="B19" s="9"/>
      <c r="C19" s="9" t="s">
        <v>15</v>
      </c>
      <c r="D19" s="9"/>
      <c r="E19" s="11">
        <f t="shared" ref="E19" si="1">SUM(E16:E18)</f>
        <v>166989900.87</v>
      </c>
    </row>
    <row r="20" spans="1:5" ht="15.75" x14ac:dyDescent="0.25">
      <c r="A20" s="9"/>
      <c r="B20" s="9" t="s">
        <v>16</v>
      </c>
      <c r="C20" s="9"/>
      <c r="D20" s="9"/>
      <c r="E20" s="8"/>
    </row>
    <row r="21" spans="1:5" ht="15.75" x14ac:dyDescent="0.25">
      <c r="A21" s="9"/>
      <c r="B21" s="9"/>
      <c r="C21" s="9" t="s">
        <v>17</v>
      </c>
      <c r="D21" s="9"/>
      <c r="E21" s="65">
        <v>485691584</v>
      </c>
    </row>
    <row r="22" spans="1:5" ht="15.75" x14ac:dyDescent="0.25">
      <c r="A22" s="9"/>
      <c r="B22" s="9"/>
      <c r="C22" s="9" t="s">
        <v>18</v>
      </c>
      <c r="D22" s="9"/>
      <c r="E22" s="65">
        <v>3177435.64</v>
      </c>
    </row>
    <row r="23" spans="1:5" ht="15.75" x14ac:dyDescent="0.25">
      <c r="A23" s="9"/>
      <c r="B23" s="9"/>
      <c r="C23" s="9" t="s">
        <v>19</v>
      </c>
      <c r="D23" s="9"/>
      <c r="E23" s="65"/>
    </row>
    <row r="24" spans="1:5" ht="15.75" x14ac:dyDescent="0.25">
      <c r="A24" s="9"/>
      <c r="B24" s="9"/>
      <c r="C24" s="9"/>
      <c r="D24" s="9" t="s">
        <v>20</v>
      </c>
      <c r="E24" s="65">
        <v>0</v>
      </c>
    </row>
    <row r="25" spans="1:5" ht="15.75" x14ac:dyDescent="0.25">
      <c r="A25" s="9"/>
      <c r="B25" s="9"/>
      <c r="C25" s="9"/>
      <c r="D25" s="9" t="s">
        <v>21</v>
      </c>
      <c r="E25" s="65">
        <v>2451427.83</v>
      </c>
    </row>
    <row r="26" spans="1:5" ht="15.75" x14ac:dyDescent="0.25">
      <c r="A26" s="9"/>
      <c r="B26" s="9"/>
      <c r="C26" s="9"/>
      <c r="D26" s="9" t="s">
        <v>22</v>
      </c>
      <c r="E26" s="58">
        <v>0</v>
      </c>
    </row>
    <row r="27" spans="1:5" ht="15.75" x14ac:dyDescent="0.25">
      <c r="A27" s="9"/>
      <c r="B27" s="9"/>
      <c r="C27" s="9"/>
      <c r="D27" s="9" t="s">
        <v>23</v>
      </c>
      <c r="E27" s="51">
        <v>0</v>
      </c>
    </row>
    <row r="28" spans="1:5" ht="15.75" x14ac:dyDescent="0.25">
      <c r="A28" s="9"/>
      <c r="B28" s="9"/>
      <c r="C28" s="9" t="s">
        <v>24</v>
      </c>
      <c r="D28" s="9"/>
      <c r="E28" s="51"/>
    </row>
    <row r="29" spans="1:5" ht="15.75" x14ac:dyDescent="0.25">
      <c r="A29" s="9"/>
      <c r="B29" s="9"/>
      <c r="C29" s="9"/>
      <c r="D29" s="9" t="s">
        <v>25</v>
      </c>
      <c r="E29" s="54">
        <v>0</v>
      </c>
    </row>
    <row r="30" spans="1:5" ht="15.75" x14ac:dyDescent="0.25">
      <c r="A30" s="9"/>
      <c r="B30" s="9"/>
      <c r="C30" s="9"/>
      <c r="D30" s="9" t="s">
        <v>26</v>
      </c>
      <c r="E30" s="58">
        <v>0</v>
      </c>
    </row>
    <row r="31" spans="1:5" ht="15.75" x14ac:dyDescent="0.25">
      <c r="A31" s="9"/>
      <c r="B31" s="9"/>
      <c r="C31" s="9" t="s">
        <v>27</v>
      </c>
      <c r="D31" s="9"/>
      <c r="E31" s="17">
        <v>0</v>
      </c>
    </row>
    <row r="32" spans="1:5" ht="15.75" x14ac:dyDescent="0.25">
      <c r="A32" s="9"/>
      <c r="B32" s="9"/>
      <c r="C32" s="9" t="s">
        <v>28</v>
      </c>
      <c r="D32" s="9"/>
      <c r="E32" s="8"/>
    </row>
    <row r="33" spans="1:5" ht="15.75" x14ac:dyDescent="0.25">
      <c r="A33" s="9"/>
      <c r="B33" s="9"/>
      <c r="C33" s="9"/>
      <c r="D33" s="9" t="s">
        <v>29</v>
      </c>
      <c r="E33" s="17">
        <v>0</v>
      </c>
    </row>
    <row r="34" spans="1:5" ht="15.75" x14ac:dyDescent="0.25">
      <c r="A34" s="9"/>
      <c r="B34" s="9"/>
      <c r="C34" s="9"/>
      <c r="D34" s="9" t="s">
        <v>30</v>
      </c>
      <c r="E34" s="17">
        <v>0</v>
      </c>
    </row>
    <row r="35" spans="1:5" ht="15.75" x14ac:dyDescent="0.25">
      <c r="A35" s="9"/>
      <c r="B35" s="9"/>
      <c r="C35" s="9"/>
      <c r="D35" s="9" t="s">
        <v>31</v>
      </c>
      <c r="E35" s="58">
        <v>0</v>
      </c>
    </row>
    <row r="36" spans="1:5" ht="15.75" x14ac:dyDescent="0.25">
      <c r="A36" s="9"/>
      <c r="B36" s="9" t="s">
        <v>32</v>
      </c>
      <c r="C36" s="9"/>
      <c r="D36" s="9"/>
      <c r="E36" s="54">
        <v>0</v>
      </c>
    </row>
    <row r="37" spans="1:5" ht="15.75" x14ac:dyDescent="0.25">
      <c r="A37" s="9"/>
      <c r="B37" s="20" t="s">
        <v>33</v>
      </c>
      <c r="C37" s="9"/>
      <c r="D37" s="9"/>
      <c r="E37" s="11">
        <f>SUM(E14,E19,E21:E36)</f>
        <v>966671954.46000004</v>
      </c>
    </row>
    <row r="38" spans="1:5" ht="15.75" x14ac:dyDescent="0.25">
      <c r="A38" s="9"/>
      <c r="B38" s="20"/>
      <c r="C38" s="9"/>
      <c r="D38" s="9"/>
      <c r="E38" s="21"/>
    </row>
    <row r="39" spans="1:5" ht="15.75" x14ac:dyDescent="0.25">
      <c r="A39" s="20" t="s">
        <v>34</v>
      </c>
      <c r="B39" s="20"/>
      <c r="C39" s="9"/>
      <c r="D39" s="9"/>
      <c r="E39" s="17"/>
    </row>
    <row r="40" spans="1:5" ht="15.75" x14ac:dyDescent="0.25">
      <c r="A40" s="20" t="s">
        <v>35</v>
      </c>
      <c r="B40" s="9"/>
      <c r="C40" s="9"/>
      <c r="D40" s="9"/>
      <c r="E40" s="17"/>
    </row>
    <row r="41" spans="1:5" ht="15.75" x14ac:dyDescent="0.25">
      <c r="A41" s="9"/>
      <c r="B41" s="20" t="s">
        <v>36</v>
      </c>
      <c r="C41" s="9"/>
      <c r="D41" s="9"/>
      <c r="E41" s="8"/>
    </row>
    <row r="42" spans="1:5" ht="15.75" x14ac:dyDescent="0.25">
      <c r="A42" s="9"/>
      <c r="B42" s="9"/>
      <c r="C42" s="9"/>
      <c r="D42" s="9" t="s">
        <v>37</v>
      </c>
      <c r="E42" s="65">
        <v>142146088.47</v>
      </c>
    </row>
    <row r="43" spans="1:5" ht="15.75" x14ac:dyDescent="0.25">
      <c r="A43" s="9"/>
      <c r="B43" s="9"/>
      <c r="C43" s="9"/>
      <c r="D43" s="9" t="s">
        <v>38</v>
      </c>
      <c r="E43" s="65">
        <v>61066211.059999973</v>
      </c>
    </row>
    <row r="44" spans="1:5" ht="15.75" x14ac:dyDescent="0.25">
      <c r="A44" s="9"/>
      <c r="B44" s="9"/>
      <c r="C44" s="9"/>
      <c r="D44" s="9" t="s">
        <v>39</v>
      </c>
      <c r="E44" s="65">
        <v>24078963.949999999</v>
      </c>
    </row>
    <row r="45" spans="1:5" ht="15.75" x14ac:dyDescent="0.25">
      <c r="A45" s="9"/>
      <c r="B45" s="20" t="s">
        <v>40</v>
      </c>
      <c r="C45" s="9"/>
      <c r="D45" s="9"/>
      <c r="E45" s="65"/>
    </row>
    <row r="46" spans="1:5" ht="15.75" x14ac:dyDescent="0.25">
      <c r="A46" s="9"/>
      <c r="B46" s="9"/>
      <c r="C46" s="22"/>
      <c r="D46" s="9" t="s">
        <v>37</v>
      </c>
      <c r="E46" s="65">
        <v>600468.31000000006</v>
      </c>
    </row>
    <row r="47" spans="1:5" ht="15.75" x14ac:dyDescent="0.25">
      <c r="A47" s="9"/>
      <c r="B47" s="9"/>
      <c r="C47" s="9"/>
      <c r="D47" s="9" t="s">
        <v>38</v>
      </c>
      <c r="E47" s="65">
        <v>20727692.960000001</v>
      </c>
    </row>
    <row r="48" spans="1:5" ht="15.75" x14ac:dyDescent="0.25">
      <c r="A48" s="9"/>
      <c r="B48" s="9"/>
      <c r="C48" s="9"/>
      <c r="D48" s="9" t="s">
        <v>39</v>
      </c>
      <c r="E48" s="65">
        <v>4897099</v>
      </c>
    </row>
    <row r="49" spans="1:5" ht="15.75" x14ac:dyDescent="0.25">
      <c r="A49" s="9"/>
      <c r="B49" s="20" t="s">
        <v>41</v>
      </c>
      <c r="C49" s="9"/>
      <c r="D49" s="9"/>
      <c r="E49" s="65"/>
    </row>
    <row r="50" spans="1:5" ht="15.75" x14ac:dyDescent="0.25">
      <c r="A50" s="23"/>
      <c r="B50" s="23"/>
      <c r="C50" s="23"/>
      <c r="D50" s="9" t="s">
        <v>37</v>
      </c>
      <c r="E50" s="65">
        <v>29728917.620000001</v>
      </c>
    </row>
    <row r="51" spans="1:5" ht="15.75" x14ac:dyDescent="0.25">
      <c r="A51" s="9"/>
      <c r="B51" s="9"/>
      <c r="C51" s="9"/>
      <c r="D51" s="9" t="s">
        <v>38</v>
      </c>
      <c r="E51" s="65">
        <v>17284883.030000001</v>
      </c>
    </row>
    <row r="52" spans="1:5" ht="15.75" x14ac:dyDescent="0.25">
      <c r="A52" s="9"/>
      <c r="B52" s="9"/>
      <c r="C52" s="9"/>
      <c r="D52" s="9" t="s">
        <v>39</v>
      </c>
      <c r="E52" s="65">
        <v>5540126.5</v>
      </c>
    </row>
    <row r="53" spans="1:5" ht="15.75" x14ac:dyDescent="0.25">
      <c r="A53" s="9"/>
      <c r="B53" s="20" t="s">
        <v>42</v>
      </c>
      <c r="C53" s="9"/>
      <c r="D53" s="9"/>
      <c r="E53" s="65"/>
    </row>
    <row r="54" spans="1:5" ht="15.75" x14ac:dyDescent="0.25">
      <c r="A54" s="9"/>
      <c r="B54" s="9"/>
      <c r="C54" s="9"/>
      <c r="D54" s="9" t="s">
        <v>37</v>
      </c>
      <c r="E54" s="65">
        <v>944091.44</v>
      </c>
    </row>
    <row r="55" spans="1:5" ht="15.75" x14ac:dyDescent="0.25">
      <c r="A55" s="9"/>
      <c r="B55" s="9"/>
      <c r="C55" s="9"/>
      <c r="D55" s="9" t="s">
        <v>38</v>
      </c>
      <c r="E55" s="65">
        <v>1409829.83</v>
      </c>
    </row>
    <row r="56" spans="1:5" ht="15.75" x14ac:dyDescent="0.25">
      <c r="A56" s="9"/>
      <c r="B56" s="9"/>
      <c r="C56" s="22"/>
      <c r="D56" s="9" t="s">
        <v>39</v>
      </c>
      <c r="E56" s="65">
        <v>111444</v>
      </c>
    </row>
    <row r="57" spans="1:5" ht="15.75" x14ac:dyDescent="0.25">
      <c r="A57" s="9"/>
      <c r="B57" s="20" t="s">
        <v>43</v>
      </c>
      <c r="C57" s="9"/>
      <c r="D57" s="9"/>
      <c r="E57" s="65"/>
    </row>
    <row r="58" spans="1:5" ht="15.75" x14ac:dyDescent="0.25">
      <c r="A58" s="9"/>
      <c r="B58" s="9"/>
      <c r="C58" s="9"/>
      <c r="D58" s="9" t="s">
        <v>37</v>
      </c>
      <c r="E58" s="65">
        <v>31046248.829999998</v>
      </c>
    </row>
    <row r="59" spans="1:5" ht="15.75" x14ac:dyDescent="0.25">
      <c r="A59" s="9"/>
      <c r="B59" s="9"/>
      <c r="C59" s="9"/>
      <c r="D59" s="9" t="s">
        <v>38</v>
      </c>
      <c r="E59" s="65">
        <v>8308591.1699999999</v>
      </c>
    </row>
    <row r="60" spans="1:5" ht="15.75" x14ac:dyDescent="0.25">
      <c r="A60" s="9"/>
      <c r="B60" s="9"/>
      <c r="C60" s="9"/>
      <c r="D60" s="9" t="s">
        <v>39</v>
      </c>
      <c r="E60" s="65">
        <v>389224</v>
      </c>
    </row>
    <row r="61" spans="1:5" ht="15.75" x14ac:dyDescent="0.25">
      <c r="A61" s="9"/>
      <c r="B61" s="20" t="s">
        <v>44</v>
      </c>
      <c r="C61" s="9"/>
      <c r="D61" s="9"/>
      <c r="E61" s="65"/>
    </row>
    <row r="62" spans="1:5" ht="15.75" x14ac:dyDescent="0.25">
      <c r="A62" s="9"/>
      <c r="B62" s="9"/>
      <c r="C62" s="9"/>
      <c r="D62" s="9" t="s">
        <v>37</v>
      </c>
      <c r="E62" s="65">
        <v>13140409.02</v>
      </c>
    </row>
    <row r="63" spans="1:5" ht="15.75" x14ac:dyDescent="0.25">
      <c r="A63" s="9"/>
      <c r="B63" s="20"/>
      <c r="C63" s="9"/>
      <c r="D63" s="9" t="s">
        <v>38</v>
      </c>
      <c r="E63" s="65">
        <v>89663153.549999997</v>
      </c>
    </row>
    <row r="64" spans="1:5" ht="15.75" x14ac:dyDescent="0.25">
      <c r="A64" s="9"/>
      <c r="B64" s="9"/>
      <c r="C64" s="9"/>
      <c r="D64" s="9" t="s">
        <v>39</v>
      </c>
      <c r="E64" s="65">
        <v>19122903.300000001</v>
      </c>
    </row>
    <row r="65" spans="1:5" ht="15.75" x14ac:dyDescent="0.25">
      <c r="A65" s="9"/>
      <c r="B65" s="20" t="s">
        <v>45</v>
      </c>
      <c r="C65" s="9"/>
      <c r="D65" s="9"/>
      <c r="E65" s="65"/>
    </row>
    <row r="66" spans="1:5" ht="15.75" x14ac:dyDescent="0.25">
      <c r="A66" s="9"/>
      <c r="B66" s="9"/>
      <c r="C66" s="9"/>
      <c r="D66" s="9" t="s">
        <v>37</v>
      </c>
      <c r="E66" s="65">
        <v>43789320.920000002</v>
      </c>
    </row>
    <row r="67" spans="1:5" ht="15.75" x14ac:dyDescent="0.25">
      <c r="A67" s="9"/>
      <c r="B67" s="9"/>
      <c r="C67" s="9"/>
      <c r="D67" s="9" t="s">
        <v>38</v>
      </c>
      <c r="E67" s="65">
        <v>52046745.530000001</v>
      </c>
    </row>
    <row r="68" spans="1:5" ht="15.75" x14ac:dyDescent="0.25">
      <c r="A68" s="9"/>
      <c r="B68" s="9"/>
      <c r="C68" s="9"/>
      <c r="D68" s="9" t="s">
        <v>39</v>
      </c>
      <c r="E68" s="65">
        <v>28606913.91</v>
      </c>
    </row>
    <row r="69" spans="1:5" ht="15.75" x14ac:dyDescent="0.25">
      <c r="A69" s="9"/>
      <c r="B69" s="20" t="s">
        <v>46</v>
      </c>
      <c r="C69" s="9"/>
      <c r="D69" s="9"/>
      <c r="E69" s="8"/>
    </row>
    <row r="70" spans="1:5" ht="15.75" x14ac:dyDescent="0.25">
      <c r="A70" s="9"/>
      <c r="B70" s="9"/>
      <c r="C70" s="9"/>
      <c r="D70" s="9" t="s">
        <v>37</v>
      </c>
      <c r="E70" s="17">
        <v>0</v>
      </c>
    </row>
    <row r="71" spans="1:5" ht="15.75" x14ac:dyDescent="0.25">
      <c r="A71" s="9"/>
      <c r="B71" s="9"/>
      <c r="C71" s="9"/>
      <c r="D71" s="9" t="s">
        <v>38</v>
      </c>
      <c r="E71" s="17">
        <v>0</v>
      </c>
    </row>
    <row r="72" spans="1:5" ht="15.75" x14ac:dyDescent="0.25">
      <c r="A72" s="9"/>
      <c r="B72" s="9"/>
      <c r="C72" s="9"/>
      <c r="D72" s="9" t="s">
        <v>39</v>
      </c>
      <c r="E72" s="37">
        <v>0</v>
      </c>
    </row>
    <row r="73" spans="1:5" ht="15.75" x14ac:dyDescent="0.25">
      <c r="A73" s="9"/>
      <c r="B73" s="20" t="s">
        <v>47</v>
      </c>
      <c r="C73" s="9"/>
      <c r="D73" s="9"/>
      <c r="E73" s="8"/>
    </row>
    <row r="74" spans="1:5" ht="15.75" x14ac:dyDescent="0.25">
      <c r="A74" s="9"/>
      <c r="B74" s="9"/>
      <c r="C74" s="9" t="s">
        <v>48</v>
      </c>
      <c r="D74" s="9"/>
      <c r="E74" s="17"/>
    </row>
    <row r="75" spans="1:5" ht="15.75" x14ac:dyDescent="0.25">
      <c r="A75" s="9"/>
      <c r="B75" s="9"/>
      <c r="C75" s="9"/>
      <c r="D75" s="9" t="s">
        <v>49</v>
      </c>
      <c r="E75" s="65">
        <v>397272.51</v>
      </c>
    </row>
    <row r="76" spans="1:5" ht="16.5" thickBot="1" x14ac:dyDescent="0.3">
      <c r="A76" s="9"/>
      <c r="B76" s="9"/>
      <c r="C76" s="9"/>
      <c r="D76" s="9" t="s">
        <v>50</v>
      </c>
      <c r="E76" s="66">
        <v>26847554.280000001</v>
      </c>
    </row>
    <row r="77" spans="1:5" ht="15.75" x14ac:dyDescent="0.25">
      <c r="A77" s="9"/>
      <c r="B77" s="9"/>
      <c r="C77" s="25" t="s">
        <v>51</v>
      </c>
      <c r="D77" s="9"/>
      <c r="E77" s="17"/>
    </row>
    <row r="78" spans="1:5" ht="15.75" x14ac:dyDescent="0.25">
      <c r="A78" s="9"/>
      <c r="B78" s="9"/>
      <c r="C78" s="9"/>
      <c r="D78" s="9" t="s">
        <v>52</v>
      </c>
      <c r="E78" s="65">
        <v>29850000</v>
      </c>
    </row>
    <row r="79" spans="1:5" ht="15.75" x14ac:dyDescent="0.25">
      <c r="A79" s="9"/>
      <c r="B79" s="9"/>
      <c r="C79" s="9"/>
      <c r="D79" s="9" t="s">
        <v>53</v>
      </c>
      <c r="E79" s="65">
        <v>13428358.779999999</v>
      </c>
    </row>
    <row r="80" spans="1:5" ht="15.75" x14ac:dyDescent="0.25">
      <c r="A80" s="9"/>
      <c r="B80" s="9"/>
      <c r="C80" s="9" t="s">
        <v>54</v>
      </c>
      <c r="D80" s="9"/>
      <c r="E80" s="58"/>
    </row>
    <row r="81" spans="1:9" ht="15.75" x14ac:dyDescent="0.25">
      <c r="A81" s="9"/>
      <c r="B81" s="9"/>
      <c r="C81" s="9"/>
      <c r="D81" s="25" t="s">
        <v>52</v>
      </c>
      <c r="E81" s="65">
        <v>0</v>
      </c>
    </row>
    <row r="82" spans="1:9" ht="15.75" x14ac:dyDescent="0.25">
      <c r="A82" s="9"/>
      <c r="B82" s="9"/>
      <c r="C82" s="9"/>
      <c r="D82" s="25" t="s">
        <v>53</v>
      </c>
      <c r="E82" s="65">
        <v>63413232.43</v>
      </c>
    </row>
    <row r="83" spans="1:9" ht="15.75" x14ac:dyDescent="0.25">
      <c r="A83" s="9"/>
      <c r="B83" s="9"/>
      <c r="C83" s="9" t="s">
        <v>55</v>
      </c>
      <c r="D83" s="9"/>
      <c r="E83" s="54"/>
    </row>
    <row r="84" spans="1:9" ht="15.75" x14ac:dyDescent="0.25">
      <c r="A84" s="9"/>
      <c r="B84" s="9"/>
      <c r="C84" s="9"/>
      <c r="D84" s="9" t="s">
        <v>52</v>
      </c>
      <c r="E84" s="54">
        <v>0</v>
      </c>
    </row>
    <row r="85" spans="1:9" ht="15.75" x14ac:dyDescent="0.25">
      <c r="A85" s="9"/>
      <c r="B85" s="9"/>
      <c r="C85" s="9"/>
      <c r="D85" s="9" t="s">
        <v>53</v>
      </c>
      <c r="E85" s="54">
        <v>0</v>
      </c>
    </row>
    <row r="86" spans="1:9" ht="15.75" x14ac:dyDescent="0.25">
      <c r="A86" s="9"/>
      <c r="B86" s="9"/>
      <c r="C86" s="9" t="s">
        <v>56</v>
      </c>
      <c r="D86" s="9"/>
      <c r="E86" s="54"/>
    </row>
    <row r="87" spans="1:9" ht="15.75" x14ac:dyDescent="0.25">
      <c r="A87" s="9"/>
      <c r="B87" s="9"/>
      <c r="C87" s="9"/>
      <c r="D87" s="9" t="s">
        <v>52</v>
      </c>
      <c r="E87" s="54">
        <v>0</v>
      </c>
    </row>
    <row r="88" spans="1:9" ht="15.75" x14ac:dyDescent="0.25">
      <c r="A88" s="9"/>
      <c r="B88" s="9"/>
      <c r="C88" s="9"/>
      <c r="D88" s="9" t="s">
        <v>53</v>
      </c>
      <c r="E88" s="54">
        <v>0</v>
      </c>
    </row>
    <row r="89" spans="1:9" ht="15.75" x14ac:dyDescent="0.25">
      <c r="A89" s="9"/>
      <c r="B89" s="9"/>
      <c r="C89" s="9" t="s">
        <v>57</v>
      </c>
      <c r="D89" s="9"/>
      <c r="E89" s="54"/>
    </row>
    <row r="90" spans="1:9" ht="15.75" x14ac:dyDescent="0.25">
      <c r="A90" s="9"/>
      <c r="B90" s="9"/>
      <c r="C90" s="9"/>
      <c r="D90" s="9" t="s">
        <v>58</v>
      </c>
      <c r="E90" s="65">
        <v>1168587.3400000001</v>
      </c>
    </row>
    <row r="91" spans="1:9" ht="15.75" x14ac:dyDescent="0.25">
      <c r="A91" s="9"/>
      <c r="B91" s="9"/>
      <c r="C91" s="9"/>
      <c r="D91" s="9" t="s">
        <v>52</v>
      </c>
      <c r="E91" s="65">
        <v>58282121.369999997</v>
      </c>
    </row>
    <row r="92" spans="1:9" ht="15.75" x14ac:dyDescent="0.25">
      <c r="A92" s="9"/>
      <c r="B92" s="9"/>
      <c r="C92" s="9"/>
      <c r="D92" s="9" t="s">
        <v>53</v>
      </c>
      <c r="E92" s="65">
        <v>316250</v>
      </c>
    </row>
    <row r="93" spans="1:9" ht="15.75" x14ac:dyDescent="0.25">
      <c r="A93" s="20" t="s">
        <v>59</v>
      </c>
      <c r="D93" s="9"/>
      <c r="E93" s="26">
        <f>SUM(E41:E92)</f>
        <v>788352703.1099999</v>
      </c>
    </row>
    <row r="94" spans="1:9" ht="15.75" x14ac:dyDescent="0.25">
      <c r="A94" s="20" t="s">
        <v>60</v>
      </c>
      <c r="B94" s="9"/>
      <c r="C94" s="20"/>
      <c r="D94" s="25"/>
      <c r="E94" s="17"/>
    </row>
    <row r="95" spans="1:9" ht="15.75" x14ac:dyDescent="0.25">
      <c r="A95" s="9"/>
      <c r="B95" s="20" t="s">
        <v>36</v>
      </c>
      <c r="C95" s="9"/>
      <c r="D95" s="9"/>
      <c r="E95" s="27"/>
      <c r="H95" s="28"/>
      <c r="I95" s="29"/>
    </row>
    <row r="96" spans="1:9" ht="15.75" x14ac:dyDescent="0.25">
      <c r="A96" s="9"/>
      <c r="B96" s="9"/>
      <c r="C96" s="9"/>
      <c r="D96" s="9" t="s">
        <v>39</v>
      </c>
      <c r="E96" s="65">
        <v>40863732.170000002</v>
      </c>
      <c r="F96" s="28"/>
      <c r="G96" s="9"/>
      <c r="I96" s="29"/>
    </row>
    <row r="97" spans="1:9" ht="15.75" x14ac:dyDescent="0.25">
      <c r="A97" s="9"/>
      <c r="B97" s="20" t="s">
        <v>40</v>
      </c>
      <c r="C97" s="9"/>
      <c r="D97" s="9"/>
      <c r="E97" s="17"/>
      <c r="F97" s="28"/>
      <c r="G97" s="9"/>
      <c r="H97" s="28"/>
      <c r="I97" s="29"/>
    </row>
    <row r="98" spans="1:9" ht="15.75" x14ac:dyDescent="0.25">
      <c r="B98" s="9"/>
      <c r="C98" s="9"/>
      <c r="D98" s="9" t="s">
        <v>39</v>
      </c>
      <c r="E98" s="62">
        <v>0</v>
      </c>
    </row>
    <row r="99" spans="1:9" ht="15.75" customHeight="1" x14ac:dyDescent="0.25">
      <c r="B99" s="20" t="s">
        <v>41</v>
      </c>
      <c r="C99" s="9"/>
      <c r="D99" s="9"/>
      <c r="E99" s="8"/>
    </row>
    <row r="100" spans="1:9" ht="15.75" customHeight="1" x14ac:dyDescent="0.25">
      <c r="B100" s="9"/>
      <c r="C100" s="9"/>
      <c r="D100" s="9" t="s">
        <v>39</v>
      </c>
      <c r="E100" s="35">
        <v>0</v>
      </c>
    </row>
    <row r="101" spans="1:9" ht="15.75" customHeight="1" x14ac:dyDescent="0.25">
      <c r="B101" s="20" t="s">
        <v>42</v>
      </c>
      <c r="C101" s="9"/>
      <c r="D101" s="9"/>
      <c r="E101" s="8"/>
    </row>
    <row r="102" spans="1:9" ht="15.75" x14ac:dyDescent="0.25">
      <c r="B102" s="9"/>
      <c r="C102" s="22"/>
      <c r="D102" s="9" t="s">
        <v>39</v>
      </c>
      <c r="E102" s="35">
        <v>0</v>
      </c>
    </row>
    <row r="103" spans="1:9" ht="15.75" x14ac:dyDescent="0.25">
      <c r="B103" s="20" t="s">
        <v>43</v>
      </c>
      <c r="C103" s="9"/>
      <c r="D103" s="9"/>
      <c r="E103" s="8"/>
    </row>
    <row r="104" spans="1:9" ht="15.75" x14ac:dyDescent="0.25">
      <c r="B104" s="9"/>
      <c r="C104" s="9"/>
      <c r="D104" s="9" t="s">
        <v>39</v>
      </c>
      <c r="E104" s="58">
        <v>0</v>
      </c>
    </row>
    <row r="105" spans="1:9" ht="15.75" x14ac:dyDescent="0.25">
      <c r="B105" s="20" t="s">
        <v>44</v>
      </c>
      <c r="C105" s="9"/>
      <c r="D105" s="9"/>
      <c r="E105" s="50"/>
    </row>
    <row r="106" spans="1:9" ht="15.75" x14ac:dyDescent="0.25">
      <c r="B106" s="9"/>
      <c r="C106" s="9"/>
      <c r="D106" s="9" t="s">
        <v>39</v>
      </c>
      <c r="E106" s="65">
        <v>12520712.84</v>
      </c>
    </row>
    <row r="107" spans="1:9" ht="15.75" x14ac:dyDescent="0.25">
      <c r="B107" s="20" t="s">
        <v>45</v>
      </c>
      <c r="C107" s="9"/>
      <c r="D107" s="9"/>
      <c r="E107" s="8"/>
    </row>
    <row r="108" spans="1:9" ht="15.75" x14ac:dyDescent="0.25">
      <c r="B108" s="9"/>
      <c r="C108" s="9"/>
      <c r="D108" s="9" t="s">
        <v>39</v>
      </c>
      <c r="E108" s="65">
        <v>18092620.440000001</v>
      </c>
    </row>
    <row r="109" spans="1:9" ht="15.75" x14ac:dyDescent="0.25">
      <c r="A109" s="20"/>
      <c r="B109" s="20" t="s">
        <v>61</v>
      </c>
      <c r="C109" s="9"/>
      <c r="D109" s="9"/>
      <c r="E109" s="8"/>
    </row>
    <row r="110" spans="1:9" ht="15.75" x14ac:dyDescent="0.25">
      <c r="B110" s="9"/>
      <c r="C110" s="9"/>
      <c r="D110" s="9" t="s">
        <v>39</v>
      </c>
      <c r="E110" s="65">
        <v>11294200</v>
      </c>
    </row>
    <row r="111" spans="1:9" ht="15.75" x14ac:dyDescent="0.25">
      <c r="A111" s="20" t="s">
        <v>62</v>
      </c>
      <c r="E111" s="38">
        <f>SUM(E95:E110)</f>
        <v>82771265.450000003</v>
      </c>
    </row>
    <row r="112" spans="1:9" ht="30" customHeight="1" x14ac:dyDescent="0.35">
      <c r="A112" s="31" t="s">
        <v>63</v>
      </c>
      <c r="B112" s="32"/>
      <c r="C112" s="32"/>
      <c r="D112" s="32"/>
      <c r="E112" s="33">
        <f>SUM(E93,E111)</f>
        <v>871123968.55999994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C286-7222-4FAB-AFD8-C03CB5888CFC}">
  <dimension ref="A1:I112"/>
  <sheetViews>
    <sheetView tabSelected="1" zoomScale="85" zoomScaleNormal="85" workbookViewId="0">
      <selection activeCell="F10" sqref="F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73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64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34"/>
    </row>
    <row r="9" spans="1:9" ht="15.75" x14ac:dyDescent="0.25">
      <c r="A9" s="1"/>
      <c r="B9" s="1" t="s">
        <v>5</v>
      </c>
      <c r="C9" s="1"/>
      <c r="D9" s="1"/>
      <c r="E9" s="34"/>
    </row>
    <row r="10" spans="1:9" ht="15.75" x14ac:dyDescent="0.25">
      <c r="A10" s="1"/>
      <c r="B10" s="1"/>
      <c r="C10" s="1" t="s">
        <v>6</v>
      </c>
      <c r="D10" s="1"/>
    </row>
    <row r="11" spans="1:9" ht="15.75" customHeight="1" x14ac:dyDescent="0.25">
      <c r="A11" s="9"/>
      <c r="B11" s="9"/>
      <c r="C11" s="9"/>
      <c r="D11" s="9" t="s">
        <v>7</v>
      </c>
      <c r="E11" s="44">
        <v>31509170.989999998</v>
      </c>
    </row>
    <row r="12" spans="1:9" ht="15.75" x14ac:dyDescent="0.25">
      <c r="A12" s="9"/>
      <c r="B12" s="9"/>
      <c r="C12" s="9"/>
      <c r="D12" s="9" t="s">
        <v>8</v>
      </c>
      <c r="E12" s="67">
        <v>79465366.219999999</v>
      </c>
    </row>
    <row r="13" spans="1:9" ht="15.75" x14ac:dyDescent="0.25">
      <c r="A13" s="9"/>
      <c r="B13" s="9"/>
      <c r="C13" s="9"/>
      <c r="D13" s="9" t="s">
        <v>9</v>
      </c>
      <c r="E13" s="68">
        <v>5359924.6500000004</v>
      </c>
    </row>
    <row r="14" spans="1:9" ht="15.75" x14ac:dyDescent="0.25">
      <c r="A14" s="9"/>
      <c r="B14" s="9"/>
      <c r="C14" s="9" t="s">
        <v>10</v>
      </c>
      <c r="D14" s="9"/>
      <c r="E14" s="11">
        <f t="shared" ref="E14" si="0">SUM(E11:E13)</f>
        <v>116334461.86</v>
      </c>
    </row>
    <row r="15" spans="1:9" ht="15.75" x14ac:dyDescent="0.25">
      <c r="A15" s="9"/>
      <c r="B15" s="9"/>
      <c r="C15" s="9" t="s">
        <v>11</v>
      </c>
      <c r="D15" s="9"/>
      <c r="E15" s="12"/>
    </row>
    <row r="16" spans="1:9" ht="15.75" x14ac:dyDescent="0.25">
      <c r="A16" s="9"/>
      <c r="B16" s="9"/>
      <c r="C16" s="9"/>
      <c r="D16" s="9" t="s">
        <v>12</v>
      </c>
      <c r="E16" s="69">
        <v>19335990.460000001</v>
      </c>
    </row>
    <row r="17" spans="1:5" ht="15.75" x14ac:dyDescent="0.25">
      <c r="A17" s="9"/>
      <c r="B17" s="9"/>
      <c r="C17" s="9"/>
      <c r="D17" s="9" t="s">
        <v>13</v>
      </c>
      <c r="E17" s="69">
        <v>82828510.659999996</v>
      </c>
    </row>
    <row r="18" spans="1:5" ht="15.75" x14ac:dyDescent="0.25">
      <c r="A18" s="9"/>
      <c r="B18" s="9"/>
      <c r="C18" s="13"/>
      <c r="D18" s="9" t="s">
        <v>14</v>
      </c>
      <c r="E18" s="68">
        <v>1358190.71</v>
      </c>
    </row>
    <row r="19" spans="1:5" ht="15.75" x14ac:dyDescent="0.25">
      <c r="A19" s="9"/>
      <c r="B19" s="9"/>
      <c r="C19" s="9" t="s">
        <v>15</v>
      </c>
      <c r="D19" s="9"/>
      <c r="E19" s="11">
        <f t="shared" ref="E19" si="1">SUM(E16:E18)</f>
        <v>103522691.83</v>
      </c>
    </row>
    <row r="20" spans="1:5" ht="15.75" x14ac:dyDescent="0.25">
      <c r="A20" s="9"/>
      <c r="B20" s="9" t="s">
        <v>16</v>
      </c>
      <c r="C20" s="9"/>
      <c r="D20" s="9"/>
      <c r="E20" s="8"/>
    </row>
    <row r="21" spans="1:5" ht="15.75" x14ac:dyDescent="0.25">
      <c r="A21" s="9"/>
      <c r="B21" s="9"/>
      <c r="C21" s="9" t="s">
        <v>17</v>
      </c>
      <c r="D21" s="9"/>
      <c r="E21" s="69">
        <v>304801701</v>
      </c>
    </row>
    <row r="22" spans="1:5" ht="15.75" x14ac:dyDescent="0.25">
      <c r="A22" s="9"/>
      <c r="B22" s="9"/>
      <c r="C22" s="9" t="s">
        <v>18</v>
      </c>
      <c r="D22" s="9"/>
      <c r="E22" s="69">
        <v>1293705.5</v>
      </c>
    </row>
    <row r="23" spans="1:5" ht="15.75" x14ac:dyDescent="0.25">
      <c r="A23" s="9"/>
      <c r="B23" s="9"/>
      <c r="C23" s="9" t="s">
        <v>19</v>
      </c>
      <c r="D23" s="9"/>
    </row>
    <row r="24" spans="1:5" ht="15.75" x14ac:dyDescent="0.25">
      <c r="A24" s="9"/>
      <c r="B24" s="9"/>
      <c r="C24" s="9"/>
      <c r="D24" s="9" t="s">
        <v>20</v>
      </c>
      <c r="E24" s="69">
        <v>102122882</v>
      </c>
    </row>
    <row r="25" spans="1:5" ht="15.75" x14ac:dyDescent="0.25">
      <c r="A25" s="9"/>
      <c r="B25" s="9"/>
      <c r="C25" s="9"/>
      <c r="D25" s="9" t="s">
        <v>21</v>
      </c>
      <c r="E25" s="69">
        <v>0</v>
      </c>
    </row>
    <row r="26" spans="1:5" ht="15.75" x14ac:dyDescent="0.25">
      <c r="A26" s="9"/>
      <c r="B26" s="9"/>
      <c r="C26" s="9"/>
      <c r="D26" s="9" t="s">
        <v>22</v>
      </c>
      <c r="E26" s="58">
        <v>0</v>
      </c>
    </row>
    <row r="27" spans="1:5" ht="15.75" x14ac:dyDescent="0.25">
      <c r="A27" s="9"/>
      <c r="B27" s="9"/>
      <c r="C27" s="9"/>
      <c r="D27" s="9" t="s">
        <v>23</v>
      </c>
      <c r="E27" s="51">
        <v>0</v>
      </c>
    </row>
    <row r="28" spans="1:5" ht="15.75" x14ac:dyDescent="0.25">
      <c r="A28" s="9"/>
      <c r="B28" s="9"/>
      <c r="C28" s="9" t="s">
        <v>24</v>
      </c>
      <c r="D28" s="9"/>
      <c r="E28" s="51"/>
    </row>
    <row r="29" spans="1:5" ht="15.75" x14ac:dyDescent="0.25">
      <c r="A29" s="9"/>
      <c r="B29" s="9"/>
      <c r="C29" s="9"/>
      <c r="D29" s="9" t="s">
        <v>25</v>
      </c>
      <c r="E29" s="54">
        <v>0</v>
      </c>
    </row>
    <row r="30" spans="1:5" ht="15.75" x14ac:dyDescent="0.25">
      <c r="A30" s="9"/>
      <c r="B30" s="9"/>
      <c r="C30" s="9"/>
      <c r="D30" s="9" t="s">
        <v>26</v>
      </c>
      <c r="E30" s="58">
        <v>0</v>
      </c>
    </row>
    <row r="31" spans="1:5" ht="15.75" x14ac:dyDescent="0.25">
      <c r="A31" s="9"/>
      <c r="B31" s="9"/>
      <c r="C31" s="9" t="s">
        <v>27</v>
      </c>
      <c r="D31" s="9"/>
      <c r="E31" s="17">
        <v>0</v>
      </c>
    </row>
    <row r="32" spans="1:5" ht="15.75" x14ac:dyDescent="0.25">
      <c r="A32" s="9"/>
      <c r="B32" s="9"/>
      <c r="C32" s="9" t="s">
        <v>28</v>
      </c>
      <c r="D32" s="9"/>
      <c r="E32" s="8"/>
    </row>
    <row r="33" spans="1:5" ht="15.75" x14ac:dyDescent="0.25">
      <c r="A33" s="9"/>
      <c r="B33" s="9"/>
      <c r="C33" s="9"/>
      <c r="D33" s="9" t="s">
        <v>29</v>
      </c>
      <c r="E33" s="17">
        <v>0</v>
      </c>
    </row>
    <row r="34" spans="1:5" ht="15.75" x14ac:dyDescent="0.25">
      <c r="A34" s="9"/>
      <c r="B34" s="9"/>
      <c r="C34" s="9"/>
      <c r="D34" s="9" t="s">
        <v>30</v>
      </c>
      <c r="E34" s="17">
        <v>0</v>
      </c>
    </row>
    <row r="35" spans="1:5" ht="15.75" x14ac:dyDescent="0.25">
      <c r="A35" s="9"/>
      <c r="B35" s="9"/>
      <c r="C35" s="9"/>
      <c r="D35" s="9" t="s">
        <v>31</v>
      </c>
      <c r="E35" s="58">
        <v>0</v>
      </c>
    </row>
    <row r="36" spans="1:5" ht="15.75" x14ac:dyDescent="0.25">
      <c r="A36" s="9"/>
      <c r="B36" s="9" t="s">
        <v>32</v>
      </c>
      <c r="C36" s="9"/>
      <c r="D36" s="9"/>
      <c r="E36" s="54">
        <v>0</v>
      </c>
    </row>
    <row r="37" spans="1:5" ht="15.75" x14ac:dyDescent="0.25">
      <c r="A37" s="9"/>
      <c r="B37" s="20" t="s">
        <v>33</v>
      </c>
      <c r="C37" s="9"/>
      <c r="D37" s="9"/>
      <c r="E37" s="11">
        <f>SUM(E14,E19,E21:E36)</f>
        <v>628075442.19000006</v>
      </c>
    </row>
    <row r="38" spans="1:5" ht="15.75" x14ac:dyDescent="0.25">
      <c r="A38" s="9"/>
      <c r="B38" s="20"/>
      <c r="C38" s="9"/>
      <c r="D38" s="9"/>
      <c r="E38" s="21"/>
    </row>
    <row r="39" spans="1:5" ht="15.75" x14ac:dyDescent="0.25">
      <c r="A39" s="20" t="s">
        <v>34</v>
      </c>
      <c r="B39" s="20"/>
      <c r="C39" s="9"/>
      <c r="D39" s="9"/>
      <c r="E39" s="17"/>
    </row>
    <row r="40" spans="1:5" ht="15.75" x14ac:dyDescent="0.25">
      <c r="A40" s="20" t="s">
        <v>35</v>
      </c>
      <c r="B40" s="9"/>
      <c r="C40" s="9"/>
      <c r="D40" s="9"/>
      <c r="E40" s="17"/>
    </row>
    <row r="41" spans="1:5" ht="15.75" x14ac:dyDescent="0.25">
      <c r="A41" s="9"/>
      <c r="B41" s="20" t="s">
        <v>36</v>
      </c>
      <c r="C41" s="9"/>
      <c r="D41" s="9"/>
      <c r="E41" s="8"/>
    </row>
    <row r="42" spans="1:5" ht="15.75" x14ac:dyDescent="0.25">
      <c r="A42" s="9"/>
      <c r="B42" s="9"/>
      <c r="C42" s="9"/>
      <c r="D42" s="9" t="s">
        <v>37</v>
      </c>
      <c r="E42" s="69">
        <v>111839334.06999999</v>
      </c>
    </row>
    <row r="43" spans="1:5" ht="15.75" x14ac:dyDescent="0.25">
      <c r="A43" s="9"/>
      <c r="B43" s="9"/>
      <c r="C43" s="9"/>
      <c r="D43" s="9" t="s">
        <v>38</v>
      </c>
      <c r="E43" s="69">
        <v>61830443.630000003</v>
      </c>
    </row>
    <row r="44" spans="1:5" ht="15.75" x14ac:dyDescent="0.25">
      <c r="A44" s="9"/>
      <c r="B44" s="9"/>
      <c r="C44" s="9"/>
      <c r="D44" s="9" t="s">
        <v>39</v>
      </c>
      <c r="E44" s="69">
        <v>13176184.02</v>
      </c>
    </row>
    <row r="45" spans="1:5" ht="15.75" x14ac:dyDescent="0.25">
      <c r="A45" s="9"/>
      <c r="B45" s="20" t="s">
        <v>40</v>
      </c>
      <c r="C45" s="9"/>
      <c r="D45" s="9"/>
      <c r="E45" s="69"/>
    </row>
    <row r="46" spans="1:5" ht="15.75" x14ac:dyDescent="0.25">
      <c r="A46" s="9"/>
      <c r="B46" s="9"/>
      <c r="C46" s="22"/>
      <c r="D46" s="9" t="s">
        <v>37</v>
      </c>
      <c r="E46" s="69">
        <v>0</v>
      </c>
    </row>
    <row r="47" spans="1:5" ht="15.75" x14ac:dyDescent="0.25">
      <c r="A47" s="9"/>
      <c r="B47" s="9"/>
      <c r="C47" s="9"/>
      <c r="D47" s="9" t="s">
        <v>38</v>
      </c>
      <c r="E47" s="67">
        <v>10012001.779999999</v>
      </c>
    </row>
    <row r="48" spans="1:5" ht="15.75" x14ac:dyDescent="0.25">
      <c r="A48" s="9"/>
      <c r="B48" s="9"/>
      <c r="C48" s="9"/>
      <c r="D48" s="9" t="s">
        <v>39</v>
      </c>
      <c r="E48" s="67">
        <v>104584.98</v>
      </c>
    </row>
    <row r="49" spans="1:5" ht="15.75" x14ac:dyDescent="0.25">
      <c r="A49" s="9"/>
      <c r="B49" s="20" t="s">
        <v>41</v>
      </c>
      <c r="C49" s="9"/>
      <c r="D49" s="9"/>
      <c r="E49" s="69"/>
    </row>
    <row r="50" spans="1:5" ht="15.75" x14ac:dyDescent="0.25">
      <c r="A50" s="23"/>
      <c r="B50" s="23"/>
      <c r="C50" s="23"/>
      <c r="D50" s="9" t="s">
        <v>37</v>
      </c>
      <c r="E50" s="67">
        <v>23385882.960000001</v>
      </c>
    </row>
    <row r="51" spans="1:5" ht="15.75" x14ac:dyDescent="0.25">
      <c r="A51" s="9"/>
      <c r="B51" s="9"/>
      <c r="C51" s="9"/>
      <c r="D51" s="9" t="s">
        <v>38</v>
      </c>
      <c r="E51" s="67">
        <v>5438045.9699999997</v>
      </c>
    </row>
    <row r="52" spans="1:5" ht="15.75" x14ac:dyDescent="0.25">
      <c r="A52" s="9"/>
      <c r="B52" s="9"/>
      <c r="C52" s="9"/>
      <c r="D52" s="9" t="s">
        <v>39</v>
      </c>
      <c r="E52" s="67">
        <v>60000</v>
      </c>
    </row>
    <row r="53" spans="1:5" ht="15.75" x14ac:dyDescent="0.25">
      <c r="A53" s="9"/>
      <c r="B53" s="20" t="s">
        <v>42</v>
      </c>
      <c r="C53" s="9"/>
      <c r="D53" s="9"/>
      <c r="E53" s="67"/>
    </row>
    <row r="54" spans="1:5" ht="15.75" x14ac:dyDescent="0.25">
      <c r="A54" s="9"/>
      <c r="B54" s="9"/>
      <c r="C54" s="9"/>
      <c r="D54" s="9" t="s">
        <v>37</v>
      </c>
      <c r="E54" s="69">
        <v>0</v>
      </c>
    </row>
    <row r="55" spans="1:5" ht="15.75" x14ac:dyDescent="0.25">
      <c r="A55" s="9"/>
      <c r="B55" s="9"/>
      <c r="C55" s="9"/>
      <c r="D55" s="9" t="s">
        <v>38</v>
      </c>
      <c r="E55" s="69">
        <v>0</v>
      </c>
    </row>
    <row r="56" spans="1:5" ht="15.75" x14ac:dyDescent="0.25">
      <c r="A56" s="9"/>
      <c r="B56" s="9"/>
      <c r="C56" s="22"/>
      <c r="D56" s="9" t="s">
        <v>39</v>
      </c>
      <c r="E56" s="69">
        <v>0</v>
      </c>
    </row>
    <row r="57" spans="1:5" ht="15.75" x14ac:dyDescent="0.25">
      <c r="A57" s="9"/>
      <c r="B57" s="20" t="s">
        <v>43</v>
      </c>
      <c r="C57" s="9"/>
      <c r="D57" s="9"/>
      <c r="E57" s="69"/>
    </row>
    <row r="58" spans="1:5" ht="15.75" x14ac:dyDescent="0.25">
      <c r="A58" s="9"/>
      <c r="B58" s="9"/>
      <c r="C58" s="9"/>
      <c r="D58" s="9" t="s">
        <v>37</v>
      </c>
      <c r="E58" s="69">
        <v>0</v>
      </c>
    </row>
    <row r="59" spans="1:5" ht="15.75" x14ac:dyDescent="0.25">
      <c r="A59" s="9"/>
      <c r="B59" s="9"/>
      <c r="C59" s="9"/>
      <c r="D59" s="9" t="s">
        <v>38</v>
      </c>
      <c r="E59" s="69">
        <v>0</v>
      </c>
    </row>
    <row r="60" spans="1:5" ht="15.75" x14ac:dyDescent="0.25">
      <c r="A60" s="9"/>
      <c r="B60" s="9"/>
      <c r="C60" s="9"/>
      <c r="D60" s="9" t="s">
        <v>39</v>
      </c>
      <c r="E60" s="69">
        <v>0</v>
      </c>
    </row>
    <row r="61" spans="1:5" ht="15.75" x14ac:dyDescent="0.25">
      <c r="A61" s="9"/>
      <c r="B61" s="20" t="s">
        <v>44</v>
      </c>
      <c r="C61" s="9"/>
      <c r="D61" s="9"/>
      <c r="E61" s="69"/>
    </row>
    <row r="62" spans="1:5" ht="15.75" x14ac:dyDescent="0.25">
      <c r="A62" s="9"/>
      <c r="B62" s="9"/>
      <c r="C62" s="9"/>
      <c r="D62" s="9" t="s">
        <v>37</v>
      </c>
      <c r="E62" s="67">
        <v>12957526.02</v>
      </c>
    </row>
    <row r="63" spans="1:5" ht="15.75" x14ac:dyDescent="0.25">
      <c r="A63" s="9"/>
      <c r="B63" s="20"/>
      <c r="C63" s="9"/>
      <c r="D63" s="9" t="s">
        <v>38</v>
      </c>
      <c r="E63" s="67">
        <v>859859.89</v>
      </c>
    </row>
    <row r="64" spans="1:5" ht="15.75" x14ac:dyDescent="0.25">
      <c r="A64" s="9"/>
      <c r="B64" s="9"/>
      <c r="C64" s="9"/>
      <c r="D64" s="9" t="s">
        <v>39</v>
      </c>
      <c r="E64" s="67">
        <v>35842.06</v>
      </c>
    </row>
    <row r="65" spans="1:5" ht="15.75" x14ac:dyDescent="0.25">
      <c r="A65" s="9"/>
      <c r="B65" s="20" t="s">
        <v>45</v>
      </c>
      <c r="C65" s="9"/>
      <c r="D65" s="9"/>
      <c r="E65" s="69"/>
    </row>
    <row r="66" spans="1:5" ht="15.75" x14ac:dyDescent="0.25">
      <c r="A66" s="9"/>
      <c r="B66" s="9"/>
      <c r="C66" s="9"/>
      <c r="D66" s="9" t="s">
        <v>37</v>
      </c>
      <c r="E66" s="67">
        <v>44421976</v>
      </c>
    </row>
    <row r="67" spans="1:5" ht="15.75" x14ac:dyDescent="0.25">
      <c r="A67" s="9"/>
      <c r="B67" s="9"/>
      <c r="C67" s="9"/>
      <c r="D67" s="9" t="s">
        <v>38</v>
      </c>
      <c r="E67" s="67">
        <v>5318692.3499999996</v>
      </c>
    </row>
    <row r="68" spans="1:5" ht="15.75" x14ac:dyDescent="0.25">
      <c r="A68" s="9"/>
      <c r="B68" s="9"/>
      <c r="C68" s="9"/>
      <c r="D68" s="9" t="s">
        <v>39</v>
      </c>
      <c r="E68" s="67">
        <v>1675458.64</v>
      </c>
    </row>
    <row r="69" spans="1:5" ht="15.75" x14ac:dyDescent="0.25">
      <c r="A69" s="9"/>
      <c r="B69" s="20" t="s">
        <v>46</v>
      </c>
      <c r="C69" s="9"/>
      <c r="D69" s="9"/>
      <c r="E69" s="8"/>
    </row>
    <row r="70" spans="1:5" ht="15.75" x14ac:dyDescent="0.25">
      <c r="A70" s="9"/>
      <c r="B70" s="9"/>
      <c r="C70" s="9"/>
      <c r="D70" s="9" t="s">
        <v>37</v>
      </c>
      <c r="E70" s="17">
        <v>0</v>
      </c>
    </row>
    <row r="71" spans="1:5" ht="15.75" x14ac:dyDescent="0.25">
      <c r="A71" s="9"/>
      <c r="B71" s="9"/>
      <c r="C71" s="9"/>
      <c r="D71" s="9" t="s">
        <v>38</v>
      </c>
      <c r="E71" s="17">
        <v>0</v>
      </c>
    </row>
    <row r="72" spans="1:5" ht="15.75" x14ac:dyDescent="0.25">
      <c r="A72" s="9"/>
      <c r="B72" s="9"/>
      <c r="C72" s="9"/>
      <c r="D72" s="9" t="s">
        <v>39</v>
      </c>
      <c r="E72" s="37">
        <v>0</v>
      </c>
    </row>
    <row r="73" spans="1:5" ht="15.75" x14ac:dyDescent="0.25">
      <c r="A73" s="9"/>
      <c r="B73" s="20" t="s">
        <v>47</v>
      </c>
      <c r="C73" s="9"/>
      <c r="D73" s="9"/>
      <c r="E73" s="8"/>
    </row>
    <row r="74" spans="1:5" ht="15.75" x14ac:dyDescent="0.25">
      <c r="A74" s="9"/>
      <c r="B74" s="9"/>
      <c r="C74" s="9" t="s">
        <v>48</v>
      </c>
      <c r="D74" s="9"/>
      <c r="E74" s="17"/>
    </row>
    <row r="75" spans="1:5" ht="15.75" x14ac:dyDescent="0.25">
      <c r="A75" s="9"/>
      <c r="B75" s="9"/>
      <c r="C75" s="9"/>
      <c r="D75" s="9" t="s">
        <v>49</v>
      </c>
      <c r="E75" s="67">
        <v>57006.29</v>
      </c>
    </row>
    <row r="76" spans="1:5" ht="15.75" x14ac:dyDescent="0.25">
      <c r="A76" s="9"/>
      <c r="B76" s="9"/>
      <c r="C76" s="9"/>
      <c r="D76" s="9" t="s">
        <v>50</v>
      </c>
      <c r="E76" s="67">
        <v>1680889.32</v>
      </c>
    </row>
    <row r="77" spans="1:5" ht="15.75" x14ac:dyDescent="0.25">
      <c r="A77" s="9"/>
      <c r="B77" s="9"/>
      <c r="C77" s="25" t="s">
        <v>51</v>
      </c>
      <c r="D77" s="9"/>
      <c r="E77" s="67"/>
    </row>
    <row r="78" spans="1:5" ht="15.75" x14ac:dyDescent="0.25">
      <c r="A78" s="9"/>
      <c r="B78" s="9"/>
      <c r="C78" s="9"/>
      <c r="D78" s="9" t="s">
        <v>52</v>
      </c>
      <c r="E78" s="67">
        <v>5052079.7699999996</v>
      </c>
    </row>
    <row r="79" spans="1:5" ht="15.75" x14ac:dyDescent="0.25">
      <c r="A79" s="9"/>
      <c r="B79" s="9"/>
      <c r="C79" s="9"/>
      <c r="D79" s="9" t="s">
        <v>53</v>
      </c>
      <c r="E79" s="67">
        <v>5139428.13</v>
      </c>
    </row>
    <row r="80" spans="1:5" ht="15.75" x14ac:dyDescent="0.25">
      <c r="A80" s="9"/>
      <c r="B80" s="9"/>
      <c r="C80" s="9" t="s">
        <v>54</v>
      </c>
      <c r="D80" s="9"/>
      <c r="E80" s="58"/>
    </row>
    <row r="81" spans="1:9" ht="15.75" x14ac:dyDescent="0.25">
      <c r="A81" s="9"/>
      <c r="B81" s="9"/>
      <c r="C81" s="9"/>
      <c r="D81" s="25" t="s">
        <v>52</v>
      </c>
      <c r="E81" s="67">
        <v>39306981.25</v>
      </c>
    </row>
    <row r="82" spans="1:9" ht="15.75" x14ac:dyDescent="0.25">
      <c r="A82" s="9"/>
      <c r="B82" s="9"/>
      <c r="C82" s="9"/>
      <c r="D82" s="25" t="s">
        <v>53</v>
      </c>
      <c r="E82" s="67">
        <v>2897053.82</v>
      </c>
    </row>
    <row r="83" spans="1:9" ht="15.75" x14ac:dyDescent="0.25">
      <c r="A83" s="9"/>
      <c r="B83" s="9"/>
      <c r="C83" s="9" t="s">
        <v>55</v>
      </c>
      <c r="D83" s="9"/>
      <c r="E83" s="54"/>
    </row>
    <row r="84" spans="1:9" ht="15.75" x14ac:dyDescent="0.25">
      <c r="A84" s="9"/>
      <c r="B84" s="9"/>
      <c r="C84" s="9"/>
      <c r="D84" s="9" t="s">
        <v>52</v>
      </c>
      <c r="E84" s="54">
        <v>0</v>
      </c>
    </row>
    <row r="85" spans="1:9" ht="15.75" x14ac:dyDescent="0.25">
      <c r="A85" s="9"/>
      <c r="B85" s="9"/>
      <c r="C85" s="9"/>
      <c r="D85" s="9" t="s">
        <v>53</v>
      </c>
      <c r="E85" s="67">
        <v>11102297.119999999</v>
      </c>
    </row>
    <row r="86" spans="1:9" ht="15.75" x14ac:dyDescent="0.25">
      <c r="A86" s="9"/>
      <c r="B86" s="9"/>
      <c r="C86" s="9" t="s">
        <v>56</v>
      </c>
      <c r="D86" s="9"/>
      <c r="E86" s="54"/>
    </row>
    <row r="87" spans="1:9" ht="15.75" x14ac:dyDescent="0.25">
      <c r="A87" s="9"/>
      <c r="B87" s="9"/>
      <c r="C87" s="9"/>
      <c r="D87" s="9" t="s">
        <v>52</v>
      </c>
      <c r="E87" s="67">
        <v>266637.63</v>
      </c>
    </row>
    <row r="88" spans="1:9" ht="15.75" x14ac:dyDescent="0.25">
      <c r="A88" s="9"/>
      <c r="B88" s="9"/>
      <c r="C88" s="9"/>
      <c r="D88" s="9" t="s">
        <v>53</v>
      </c>
      <c r="E88" s="54">
        <v>0</v>
      </c>
    </row>
    <row r="89" spans="1:9" ht="15.75" x14ac:dyDescent="0.25">
      <c r="A89" s="9"/>
      <c r="B89" s="9"/>
      <c r="C89" s="9" t="s">
        <v>57</v>
      </c>
      <c r="D89" s="9"/>
      <c r="E89" s="54"/>
    </row>
    <row r="90" spans="1:9" ht="15.75" x14ac:dyDescent="0.25">
      <c r="A90" s="9"/>
      <c r="B90" s="9"/>
      <c r="C90" s="9"/>
      <c r="D90" s="9" t="s">
        <v>58</v>
      </c>
      <c r="E90" s="69">
        <v>0</v>
      </c>
    </row>
    <row r="91" spans="1:9" ht="15.75" x14ac:dyDescent="0.25">
      <c r="A91" s="9"/>
      <c r="B91" s="9"/>
      <c r="C91" s="9"/>
      <c r="D91" s="9" t="s">
        <v>52</v>
      </c>
      <c r="E91" s="67">
        <v>35578888.979999997</v>
      </c>
    </row>
    <row r="92" spans="1:9" ht="15.75" x14ac:dyDescent="0.25">
      <c r="A92" s="9"/>
      <c r="B92" s="9"/>
      <c r="C92" s="9"/>
      <c r="D92" s="9" t="s">
        <v>53</v>
      </c>
      <c r="E92" s="67">
        <v>14738680</v>
      </c>
    </row>
    <row r="93" spans="1:9" ht="15.75" x14ac:dyDescent="0.25">
      <c r="A93" s="20" t="s">
        <v>59</v>
      </c>
      <c r="D93" s="9"/>
      <c r="E93" s="26">
        <f>SUM(E41:E92)</f>
        <v>406935774.68000001</v>
      </c>
    </row>
    <row r="94" spans="1:9" ht="15.75" x14ac:dyDescent="0.25">
      <c r="A94" s="20" t="s">
        <v>60</v>
      </c>
      <c r="B94" s="9"/>
      <c r="C94" s="20"/>
      <c r="D94" s="25"/>
      <c r="E94" s="17"/>
    </row>
    <row r="95" spans="1:9" ht="15.75" x14ac:dyDescent="0.25">
      <c r="A95" s="9"/>
      <c r="B95" s="20" t="s">
        <v>36</v>
      </c>
      <c r="C95" s="9"/>
      <c r="D95" s="9"/>
      <c r="E95" s="27"/>
      <c r="H95" s="28"/>
      <c r="I95" s="29"/>
    </row>
    <row r="96" spans="1:9" ht="15.75" x14ac:dyDescent="0.25">
      <c r="A96" s="9"/>
      <c r="B96" s="9"/>
      <c r="C96" s="9"/>
      <c r="D96" s="9" t="s">
        <v>39</v>
      </c>
      <c r="E96" s="67">
        <v>2905488.8</v>
      </c>
      <c r="F96" s="28"/>
      <c r="G96" s="9"/>
      <c r="I96" s="29"/>
    </row>
    <row r="97" spans="1:9" ht="15.75" x14ac:dyDescent="0.25">
      <c r="A97" s="9"/>
      <c r="B97" s="20" t="s">
        <v>40</v>
      </c>
      <c r="C97" s="9"/>
      <c r="D97" s="9"/>
      <c r="E97" s="17"/>
      <c r="F97" s="28"/>
      <c r="G97" s="9"/>
      <c r="H97" s="28"/>
      <c r="I97" s="29"/>
    </row>
    <row r="98" spans="1:9" ht="15.75" x14ac:dyDescent="0.25">
      <c r="B98" s="9"/>
      <c r="C98" s="9"/>
      <c r="D98" s="9" t="s">
        <v>39</v>
      </c>
      <c r="E98" s="67">
        <v>2356978.86</v>
      </c>
    </row>
    <row r="99" spans="1:9" ht="15.75" customHeight="1" x14ac:dyDescent="0.25">
      <c r="B99" s="20" t="s">
        <v>41</v>
      </c>
      <c r="C99" s="9"/>
      <c r="D99" s="9"/>
      <c r="E99" s="8"/>
    </row>
    <row r="100" spans="1:9" ht="15.75" customHeight="1" x14ac:dyDescent="0.25">
      <c r="B100" s="9"/>
      <c r="C100" s="9"/>
      <c r="D100" s="9" t="s">
        <v>39</v>
      </c>
      <c r="E100" s="67">
        <v>467228.23</v>
      </c>
    </row>
    <row r="101" spans="1:9" ht="15.75" customHeight="1" x14ac:dyDescent="0.25">
      <c r="B101" s="20" t="s">
        <v>42</v>
      </c>
      <c r="C101" s="9"/>
      <c r="D101" s="9"/>
      <c r="E101" s="8"/>
    </row>
    <row r="102" spans="1:9" ht="15.75" x14ac:dyDescent="0.25">
      <c r="B102" s="9"/>
      <c r="C102" s="22"/>
      <c r="D102" s="9" t="s">
        <v>39</v>
      </c>
      <c r="E102" s="35">
        <v>0</v>
      </c>
    </row>
    <row r="103" spans="1:9" ht="15.75" x14ac:dyDescent="0.25">
      <c r="B103" s="20" t="s">
        <v>43</v>
      </c>
      <c r="C103" s="9"/>
      <c r="D103" s="9"/>
      <c r="E103" s="8"/>
    </row>
    <row r="104" spans="1:9" ht="15.75" x14ac:dyDescent="0.25">
      <c r="B104" s="9"/>
      <c r="C104" s="9"/>
      <c r="D104" s="9" t="s">
        <v>39</v>
      </c>
      <c r="E104" s="67">
        <v>874361.7</v>
      </c>
    </row>
    <row r="105" spans="1:9" ht="15.75" x14ac:dyDescent="0.25">
      <c r="B105" s="20" t="s">
        <v>44</v>
      </c>
      <c r="C105" s="9"/>
      <c r="D105" s="9"/>
      <c r="E105" s="50"/>
    </row>
    <row r="106" spans="1:9" ht="15.75" x14ac:dyDescent="0.25">
      <c r="B106" s="9"/>
      <c r="C106" s="9"/>
      <c r="D106" s="9" t="s">
        <v>39</v>
      </c>
      <c r="E106" s="67">
        <v>265819.94</v>
      </c>
    </row>
    <row r="107" spans="1:9" ht="15.75" x14ac:dyDescent="0.25">
      <c r="B107" s="20" t="s">
        <v>45</v>
      </c>
      <c r="C107" s="9"/>
      <c r="D107" s="9"/>
      <c r="E107" s="8"/>
    </row>
    <row r="108" spans="1:9" ht="15.75" x14ac:dyDescent="0.25">
      <c r="B108" s="9"/>
      <c r="C108" s="9"/>
      <c r="D108" s="9" t="s">
        <v>39</v>
      </c>
      <c r="E108" s="67">
        <v>47702303.43</v>
      </c>
    </row>
    <row r="109" spans="1:9" ht="15.75" x14ac:dyDescent="0.25">
      <c r="A109" s="20"/>
      <c r="B109" s="20" t="s">
        <v>61</v>
      </c>
      <c r="C109" s="9"/>
      <c r="D109" s="9"/>
      <c r="E109" s="8"/>
    </row>
    <row r="110" spans="1:9" ht="15.75" x14ac:dyDescent="0.25">
      <c r="B110" s="9"/>
      <c r="C110" s="9"/>
      <c r="D110" s="9" t="s">
        <v>39</v>
      </c>
      <c r="E110" s="67">
        <f>4746940.47+1666000</f>
        <v>6412940.4699999997</v>
      </c>
    </row>
    <row r="111" spans="1:9" ht="15.75" x14ac:dyDescent="0.25">
      <c r="A111" s="20" t="s">
        <v>62</v>
      </c>
      <c r="E111" s="38">
        <f>SUM(E95:E110)</f>
        <v>60985121.43</v>
      </c>
    </row>
    <row r="112" spans="1:9" ht="30" customHeight="1" x14ac:dyDescent="0.35">
      <c r="A112" s="31" t="s">
        <v>63</v>
      </c>
      <c r="B112" s="32"/>
      <c r="C112" s="32"/>
      <c r="D112" s="32"/>
      <c r="E112" s="33">
        <f>SUM(E93,E111)</f>
        <v>467920896.11000001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Alaminos</vt:lpstr>
      <vt:lpstr>Batac</vt:lpstr>
      <vt:lpstr>Candon</vt:lpstr>
      <vt:lpstr>Laoag</vt:lpstr>
      <vt:lpstr>San Carlos</vt:lpstr>
      <vt:lpstr>San Fernando</vt:lpstr>
      <vt:lpstr>Urdaneta</vt:lpstr>
      <vt:lpstr>Dagupan</vt:lpstr>
      <vt:lpstr>Vigan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Lantano</dc:creator>
  <cp:lastModifiedBy>Mngx</cp:lastModifiedBy>
  <dcterms:created xsi:type="dcterms:W3CDTF">2021-09-07T03:25:37Z</dcterms:created>
  <dcterms:modified xsi:type="dcterms:W3CDTF">2021-09-30T11:11:37Z</dcterms:modified>
</cp:coreProperties>
</file>