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BAA FIles\Done XLSX\"/>
    </mc:Choice>
  </mc:AlternateContent>
  <xr:revisionPtr revIDLastSave="0" documentId="13_ncr:1_{62D9CDDC-B99B-4DF5-8654-A9AED97ECEC5}" xr6:coauthVersionLast="36" xr6:coauthVersionMax="36" xr10:uidLastSave="{00000000-0000-0000-0000-000000000000}"/>
  <bookViews>
    <workbookView xWindow="0" yWindow="0" windowWidth="28800" windowHeight="12225" activeTab="5" xr2:uid="{801E3719-D7A2-444C-99CC-03C0530E744E}"/>
  </bookViews>
  <sheets>
    <sheet name="Bayugan" sheetId="1" r:id="rId1"/>
    <sheet name="Bislig" sheetId="2" r:id="rId2"/>
    <sheet name="Butuan" sheetId="3" r:id="rId3"/>
    <sheet name="Cabadbaran" sheetId="4" r:id="rId4"/>
    <sheet name="Surigao" sheetId="5" r:id="rId5"/>
    <sheet name="Tanda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E19" i="6"/>
  <c r="E37" i="6"/>
  <c r="E93" i="6"/>
  <c r="E112" i="6" s="1"/>
  <c r="E111" i="6"/>
  <c r="E14" i="5"/>
  <c r="E37" i="5" s="1"/>
  <c r="E19" i="5"/>
  <c r="E93" i="5"/>
  <c r="E111" i="5"/>
  <c r="E112" i="5"/>
  <c r="E14" i="4"/>
  <c r="E19" i="4"/>
  <c r="E37" i="4"/>
  <c r="E93" i="4"/>
  <c r="E112" i="4" s="1"/>
  <c r="E111" i="4"/>
  <c r="E14" i="3"/>
  <c r="E37" i="3" s="1"/>
  <c r="E19" i="3"/>
  <c r="E93" i="3"/>
  <c r="E111" i="3"/>
  <c r="E112" i="3"/>
  <c r="E14" i="2"/>
  <c r="E19" i="2"/>
  <c r="E37" i="2"/>
  <c r="E93" i="2"/>
  <c r="E112" i="2" s="1"/>
  <c r="E111" i="2"/>
  <c r="E11" i="1"/>
  <c r="E14" i="1"/>
  <c r="E37" i="1" s="1"/>
  <c r="E18" i="1"/>
  <c r="E19" i="1"/>
  <c r="E42" i="1"/>
  <c r="E43" i="1"/>
  <c r="E44" i="1"/>
  <c r="E47" i="1"/>
  <c r="E50" i="1"/>
  <c r="E51" i="1"/>
  <c r="E52" i="1"/>
  <c r="E62" i="1"/>
  <c r="E63" i="1"/>
  <c r="E64" i="1"/>
  <c r="E66" i="1"/>
  <c r="E67" i="1"/>
  <c r="E79" i="1"/>
  <c r="E81" i="1"/>
  <c r="E82" i="1"/>
  <c r="E87" i="1"/>
  <c r="E93" i="1"/>
  <c r="E96" i="1"/>
  <c r="E98" i="1"/>
  <c r="E100" i="1"/>
  <c r="E106" i="1"/>
  <c r="E111" i="1" s="1"/>
  <c r="E112" i="1" l="1"/>
</calcChain>
</file>

<file path=xl/sharedStrings.xml><?xml version="1.0" encoding="utf-8"?>
<sst xmlns="http://schemas.openxmlformats.org/spreadsheetml/2006/main" count="654" uniqueCount="70">
  <si>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</si>
  <si>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</si>
  <si>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</si>
  <si>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</si>
  <si>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</si>
  <si>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</si>
  <si>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</si>
  <si>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</si>
  <si>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</si>
  <si>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</si>
  <si>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</si>
  <si>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</si>
  <si>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</si>
  <si>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</si>
  <si>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</si>
  <si>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</si>
  <si>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</si>
  <si>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</si>
  <si>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</si>
  <si>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</si>
  <si>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</si>
  <si>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</si>
  <si>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</si>
  <si>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</si>
  <si>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</si>
  <si>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</si>
  <si>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</si>
  <si>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</si>
  <si>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</si>
  <si>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</si>
  <si>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</si>
  <si>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</si>
  <si>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</si>
  <si>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</si>
  <si>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</si>
  <si>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</si>
  <si>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</si>
  <si>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</si>
  <si>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</si>
  <si>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</si>
  <si>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</si>
  <si>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</si>
  <si>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</si>
  <si>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</si>
  <si>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</si>
  <si>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</si>
  <si>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</si>
  <si>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</si>
  <si>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</si>
  <si>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</si>
  <si>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</si>
  <si>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</si>
  <si>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</si>
  <si>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</si>
  <si>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</si>
  <si>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</si>
  <si>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</si>
  <si>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</si>
  <si>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</si>
  <si>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</si>
  <si>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</si>
  <si>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</si>
  <si>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STATEMENT OF COMPARISON OF BUDGET AND ACTUAL AMOUNTS</t>
  </si>
  <si>
    <t>CITY OF BAYUGAN</t>
  </si>
  <si>
    <t>CITY OF BISLIG</t>
  </si>
  <si>
    <t>CITY OF BUTUAN</t>
  </si>
  <si>
    <t>CITY OF CABADBARAN</t>
  </si>
  <si>
    <t>CITY OF SURIGAO</t>
  </si>
  <si>
    <t>CITY OF TANDAG</t>
  </si>
  <si>
    <t>For the Year Ended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</si>
</sst>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  <numFmt numFmtId="166" formatCode="#,##0.00_ ;\-#,##0.00\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</font>
    <font>
      <sz val="8"/>
      <color rgb="FF000000"/>
      <name val="Arial"/>
    </font>
    <font>
      <sz val="10"/>
      <color rgb="FF000000"/>
      <name val="Arial Narrow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3" fillId="0" borderId="0"/>
  </cellStyleXfs>
  <cellXfs count="57">
    <xf numFmtId="0" fontId="0" fillId="0" borderId="0" xfId="0"/>
    <xf numFmtId="4" fontId="2" fillId="0" borderId="0" xfId="0" applyNumberFormat="1" applyFont="1"/>
    <xf numFmtId="0" fontId="3" fillId="0" borderId="0" xfId="0" applyFont="1"/>
    <xf numFmtId="164" fontId="5" fillId="0" borderId="0" xfId="2" applyNumberFormat="1" applyFont="1" applyAlignment="1">
      <alignment vertical="center"/>
    </xf>
    <xf numFmtId="4" fontId="6" fillId="0" borderId="0" xfId="0" applyNumberFormat="1" applyFont="1"/>
    <xf numFmtId="164" fontId="7" fillId="0" borderId="0" xfId="2" applyNumberFormat="1" applyFont="1" applyAlignment="1">
      <alignment vertical="center"/>
    </xf>
    <xf numFmtId="43" fontId="0" fillId="0" borderId="0" xfId="1" applyFont="1"/>
    <xf numFmtId="165" fontId="0" fillId="0" borderId="0" xfId="0" applyNumberFormat="1"/>
    <xf numFmtId="164" fontId="8" fillId="0" borderId="0" xfId="2" applyNumberFormat="1" applyFont="1" applyAlignment="1">
      <alignment vertical="center"/>
    </xf>
    <xf numFmtId="165" fontId="9" fillId="0" borderId="1" xfId="3" applyFont="1" applyBorder="1"/>
    <xf numFmtId="4" fontId="10" fillId="0" borderId="0" xfId="0" applyNumberFormat="1" applyFont="1"/>
    <xf numFmtId="165" fontId="10" fillId="0" borderId="2" xfId="4" applyFont="1" applyFill="1" applyBorder="1"/>
    <xf numFmtId="4" fontId="10" fillId="0" borderId="0" xfId="5" applyNumberFormat="1" applyFont="1" applyFill="1" applyBorder="1" applyProtection="1">
      <protection locked="0"/>
    </xf>
    <xf numFmtId="164" fontId="11" fillId="0" borderId="0" xfId="2" applyNumberFormat="1" applyFont="1" applyAlignment="1">
      <alignment vertical="center"/>
    </xf>
    <xf numFmtId="164" fontId="12" fillId="0" borderId="0" xfId="2" applyNumberFormat="1" applyFont="1" applyAlignment="1">
      <alignment vertical="center"/>
    </xf>
    <xf numFmtId="164" fontId="12" fillId="0" borderId="0" xfId="2" applyNumberFormat="1" applyFont="1" applyAlignment="1">
      <alignment horizontal="right" vertical="center"/>
    </xf>
    <xf numFmtId="4" fontId="13" fillId="0" borderId="0" xfId="2" applyNumberFormat="1" applyFont="1" applyAlignment="1">
      <alignment horizontal="right" vertical="center"/>
    </xf>
    <xf numFmtId="4" fontId="10" fillId="0" borderId="0" xfId="1" applyNumberFormat="1" applyFont="1" applyFill="1" applyAlignment="1">
      <alignment horizontal="right" vertical="center" wrapText="1"/>
    </xf>
    <xf numFmtId="164" fontId="8" fillId="0" borderId="0" xfId="2" applyNumberFormat="1" applyFont="1" applyAlignment="1">
      <alignment horizontal="left" vertical="center"/>
    </xf>
    <xf numFmtId="4" fontId="14" fillId="0" borderId="3" xfId="2" applyNumberFormat="1" applyFont="1" applyBorder="1" applyAlignment="1">
      <alignment horizontal="right" vertical="center"/>
    </xf>
    <xf numFmtId="165" fontId="15" fillId="0" borderId="4" xfId="0" applyNumberFormat="1" applyFont="1" applyBorder="1" applyProtection="1"/>
    <xf numFmtId="4" fontId="0" fillId="0" borderId="0" xfId="0" applyNumberFormat="1"/>
    <xf numFmtId="4" fontId="16" fillId="0" borderId="0" xfId="2" applyNumberFormat="1" applyFont="1" applyAlignment="1">
      <alignment horizontal="right" vertical="center"/>
    </xf>
    <xf numFmtId="39" fontId="0" fillId="0" borderId="0" xfId="0" applyNumberFormat="1"/>
    <xf numFmtId="39" fontId="17" fillId="2" borderId="0" xfId="0" applyNumberFormat="1" applyFont="1" applyFill="1" applyBorder="1" applyProtection="1"/>
    <xf numFmtId="165" fontId="18" fillId="0" borderId="4" xfId="0" applyNumberFormat="1" applyFont="1" applyBorder="1" applyProtection="1"/>
    <xf numFmtId="165" fontId="10" fillId="0" borderId="5" xfId="4" applyNumberFormat="1" applyFont="1" applyBorder="1"/>
    <xf numFmtId="4" fontId="16" fillId="0" borderId="0" xfId="2" applyNumberFormat="1" applyFont="1" applyAlignment="1">
      <alignment vertical="center"/>
    </xf>
    <xf numFmtId="4" fontId="13" fillId="0" borderId="0" xfId="1" applyNumberFormat="1" applyFont="1" applyFill="1" applyBorder="1"/>
    <xf numFmtId="165" fontId="19" fillId="0" borderId="0" xfId="0" applyNumberFormat="1" applyFont="1" applyBorder="1" applyProtection="1"/>
    <xf numFmtId="164" fontId="8" fillId="0" borderId="0" xfId="2" applyNumberFormat="1" applyFont="1" applyAlignment="1">
      <alignment vertical="center" wrapText="1"/>
    </xf>
    <xf numFmtId="4" fontId="16" fillId="0" borderId="0" xfId="2" applyNumberFormat="1" applyFont="1" applyBorder="1" applyAlignment="1">
      <alignment horizontal="right" vertical="center"/>
    </xf>
    <xf numFmtId="4" fontId="14" fillId="0" borderId="6" xfId="2" applyNumberFormat="1" applyFont="1" applyBorder="1" applyAlignment="1">
      <alignment horizontal="right" vertical="center"/>
    </xf>
    <xf numFmtId="165" fontId="21" fillId="0" borderId="5" xfId="6" applyFont="1" applyFill="1" applyBorder="1"/>
    <xf numFmtId="165" fontId="22" fillId="0" borderId="4" xfId="0" applyNumberFormat="1" applyFont="1" applyBorder="1" applyProtection="1"/>
    <xf numFmtId="4" fontId="10" fillId="0" borderId="0" xfId="1" applyNumberFormat="1" applyFont="1" applyFill="1" applyBorder="1" applyAlignment="1">
      <alignment horizontal="right" vertical="center" wrapText="1"/>
    </xf>
    <xf numFmtId="164" fontId="7" fillId="0" borderId="0" xfId="2" applyNumberFormat="1" applyFont="1" applyAlignment="1">
      <alignment horizontal="center" vertical="center"/>
    </xf>
    <xf numFmtId="4" fontId="13" fillId="0" borderId="6" xfId="2" applyNumberFormat="1" applyFont="1" applyBorder="1" applyAlignment="1">
      <alignment horizontal="right" vertical="center"/>
    </xf>
    <xf numFmtId="0" fontId="8" fillId="0" borderId="0" xfId="2" applyFont="1" applyAlignment="1">
      <alignment vertical="center"/>
    </xf>
    <xf numFmtId="40" fontId="12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4" fontId="12" fillId="0" borderId="0" xfId="2" applyNumberFormat="1" applyFont="1" applyAlignment="1">
      <alignment horizontal="center" vertical="center"/>
    </xf>
    <xf numFmtId="40" fontId="12" fillId="0" borderId="0" xfId="2" applyNumberFormat="1" applyFont="1" applyAlignment="1">
      <alignment horizontal="center" vertical="center"/>
    </xf>
    <xf numFmtId="166" fontId="8" fillId="0" borderId="0" xfId="2" applyNumberFormat="1" applyFont="1" applyAlignment="1">
      <alignment horizontal="right" vertical="center"/>
    </xf>
    <xf numFmtId="40" fontId="8" fillId="0" borderId="0" xfId="2" applyNumberFormat="1" applyFont="1" applyAlignment="1">
      <alignment horizontal="right" vertical="center"/>
    </xf>
    <xf numFmtId="165" fontId="25" fillId="0" borderId="0" xfId="0" applyNumberFormat="1" applyFont="1"/>
    <xf numFmtId="165" fontId="25" fillId="0" borderId="0" xfId="3" applyFont="1"/>
    <xf numFmtId="165" fontId="25" fillId="0" borderId="8" xfId="3" applyFont="1" applyBorder="1"/>
    <xf numFmtId="165" fontId="25" fillId="0" borderId="9" xfId="3" applyFont="1" applyBorder="1"/>
    <xf numFmtId="165" fontId="26" fillId="0" borderId="0" xfId="3" applyFont="1"/>
    <xf numFmtId="39" fontId="27" fillId="0" borderId="0" xfId="0" applyNumberFormat="1" applyFont="1" applyAlignment="1">
      <alignment horizontal="right"/>
    </xf>
    <xf numFmtId="165" fontId="26" fillId="0" borderId="6" xfId="3" applyFont="1" applyBorder="1"/>
    <xf numFmtId="165" fontId="17" fillId="0" borderId="0" xfId="0" applyNumberFormat="1" applyFont="1" applyProtection="1"/>
    <xf numFmtId="0" fontId="7" fillId="0" borderId="0" xfId="2" applyFont="1" applyAlignment="1">
      <alignment horizontal="center" vertical="center"/>
    </xf>
    <xf numFmtId="0" fontId="24" fillId="0" borderId="0" xfId="7" applyFont="1" applyAlignment="1">
      <alignment horizontal="center"/>
    </xf>
    <xf numFmtId="40" fontId="23" fillId="0" borderId="7" xfId="2" applyNumberFormat="1" applyFont="1" applyBorder="1" applyAlignment="1">
      <alignment horizontal="center" vertical="center" wrapText="1"/>
    </xf>
    <xf numFmtId="40" fontId="23" fillId="0" borderId="6" xfId="2" applyNumberFormat="1" applyFont="1" applyBorder="1" applyAlignment="1">
      <alignment horizontal="center" vertical="center" wrapText="1"/>
    </xf>
  </cellXfs>
  <cellStyles count="8">
    <cellStyle name="Comma" xfId="1" builtinId="3"/>
    <cellStyle name="Comma 2" xfId="6" xr:uid="{06C9BB75-13B0-4DEE-8BAC-945CD3A91588}"/>
    <cellStyle name="Comma 22" xfId="3" xr:uid="{81B324C5-5C2F-479E-8534-EA0B78BFF10B}"/>
    <cellStyle name="Comma 5" xfId="4" xr:uid="{6F321E08-B75A-4068-80B1-E691310BD8DE}"/>
    <cellStyle name="Comma 8 2 3 2" xfId="5" xr:uid="{9851EC2F-76B9-4BBB-A4E5-9270E6BBC3FC}"/>
    <cellStyle name="Normal" xfId="0" builtinId="0"/>
    <cellStyle name="Normal 6" xfId="7" xr:uid="{45B3CFFE-39F9-4D75-BFDC-5FE8A7BFAEB2}"/>
    <cellStyle name="Normal 7" xfId="2" xr:uid="{49D10367-2234-43B4-A117-6D24B67F2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E169-2606-4D4E-8462-453DCE61DCDA}">
  <dimension ref="A1:I112"/>
  <sheetViews>
    <sheetView workbookViewId="0">
      <selection activeCell="A3" sqref="A3:I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63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</row>
    <row r="11" spans="1:9" ht="15.75" customHeight="1" x14ac:dyDescent="0.25">
      <c r="A11" s="8"/>
      <c r="B11" s="8"/>
      <c r="C11" s="8"/>
      <c r="D11" s="8" t="s">
        <v>56</v>
      </c>
      <c r="E11" s="9">
        <f>5150057.12+408416.16+7297870.57</f>
        <v>12856343.850000001</v>
      </c>
    </row>
    <row r="12" spans="1:9" ht="15.75" x14ac:dyDescent="0.25">
      <c r="A12" s="8"/>
      <c r="B12" s="8"/>
      <c r="C12" s="8"/>
      <c r="D12" s="8" t="s">
        <v>55</v>
      </c>
      <c r="E12" s="9"/>
    </row>
    <row r="13" spans="1:9" ht="15.75" x14ac:dyDescent="0.25">
      <c r="A13" s="8"/>
      <c r="B13" s="8"/>
      <c r="C13" s="8"/>
      <c r="D13" s="8" t="s">
        <v>54</v>
      </c>
      <c r="E13" s="9">
        <v>25054043.350000001</v>
      </c>
    </row>
    <row r="14" spans="1:9" ht="15.75" x14ac:dyDescent="0.25">
      <c r="A14" s="8"/>
      <c r="B14" s="8"/>
      <c r="C14" s="8" t="s">
        <v>53</v>
      </c>
      <c r="D14" s="8"/>
      <c r="E14" s="32">
        <f>SUM(E11:E13)</f>
        <v>37910387.200000003</v>
      </c>
    </row>
    <row r="15" spans="1:9" ht="15.75" x14ac:dyDescent="0.25">
      <c r="A15" s="8"/>
      <c r="B15" s="8"/>
      <c r="C15" s="8" t="s">
        <v>52</v>
      </c>
      <c r="D15" s="8"/>
      <c r="E15" s="37"/>
    </row>
    <row r="16" spans="1:9" ht="15.75" x14ac:dyDescent="0.25">
      <c r="A16" s="8"/>
      <c r="B16" s="8"/>
      <c r="C16" s="8"/>
      <c r="D16" s="8" t="s">
        <v>51</v>
      </c>
      <c r="E16" s="9">
        <v>10426139.58</v>
      </c>
    </row>
    <row r="17" spans="1:5" ht="15.75" x14ac:dyDescent="0.25">
      <c r="A17" s="8"/>
      <c r="B17" s="8"/>
      <c r="C17" s="8"/>
      <c r="D17" s="8" t="s">
        <v>50</v>
      </c>
      <c r="E17" s="9">
        <v>23141870.449999999</v>
      </c>
    </row>
    <row r="18" spans="1:5" ht="15.75" x14ac:dyDescent="0.25">
      <c r="A18" s="8"/>
      <c r="B18" s="8"/>
      <c r="C18" s="36"/>
      <c r="D18" s="8" t="s">
        <v>49</v>
      </c>
      <c r="E18" s="9">
        <f>144490.86+36712.39</f>
        <v>181203.25</v>
      </c>
    </row>
    <row r="19" spans="1:5" ht="15.75" x14ac:dyDescent="0.25">
      <c r="A19" s="8"/>
      <c r="B19" s="8"/>
      <c r="C19" s="8" t="s">
        <v>48</v>
      </c>
      <c r="D19" s="8"/>
      <c r="E19" s="32">
        <f>SUM(E16:E18)</f>
        <v>33749213.280000001</v>
      </c>
    </row>
    <row r="20" spans="1:5" ht="15.75" x14ac:dyDescent="0.25">
      <c r="A20" s="8"/>
      <c r="B20" s="8" t="s">
        <v>47</v>
      </c>
      <c r="C20" s="8"/>
      <c r="D20" s="8"/>
      <c r="E20" s="10"/>
    </row>
    <row r="21" spans="1:5" ht="15.75" x14ac:dyDescent="0.25">
      <c r="A21" s="8"/>
      <c r="B21" s="8"/>
      <c r="C21" s="8" t="s">
        <v>46</v>
      </c>
      <c r="D21" s="8"/>
      <c r="E21" s="9">
        <v>728330603</v>
      </c>
    </row>
    <row r="22" spans="1:5" ht="15.75" x14ac:dyDescent="0.25">
      <c r="A22" s="8"/>
      <c r="B22" s="8"/>
      <c r="C22" s="8" t="s">
        <v>45</v>
      </c>
      <c r="D22" s="8"/>
      <c r="E22" s="9">
        <v>165967.70000000001</v>
      </c>
    </row>
    <row r="23" spans="1:5" ht="15.75" x14ac:dyDescent="0.25">
      <c r="A23" s="8"/>
      <c r="B23" s="8"/>
      <c r="C23" s="8" t="s">
        <v>44</v>
      </c>
      <c r="D23" s="8"/>
      <c r="E23" s="17"/>
    </row>
    <row r="24" spans="1:5" ht="15.75" x14ac:dyDescent="0.25">
      <c r="A24" s="8"/>
      <c r="B24" s="8"/>
      <c r="C24" s="8"/>
      <c r="D24" s="8" t="s">
        <v>43</v>
      </c>
      <c r="E24" s="34">
        <v>0</v>
      </c>
    </row>
    <row r="25" spans="1:5" ht="15.75" x14ac:dyDescent="0.25">
      <c r="A25" s="8"/>
      <c r="B25" s="8"/>
      <c r="C25" s="8"/>
      <c r="D25" s="8" t="s">
        <v>42</v>
      </c>
      <c r="E25" s="16">
        <v>0</v>
      </c>
    </row>
    <row r="26" spans="1:5" ht="15.75" x14ac:dyDescent="0.25">
      <c r="A26" s="8"/>
      <c r="B26" s="8"/>
      <c r="C26" s="8"/>
      <c r="D26" s="8" t="s">
        <v>41</v>
      </c>
      <c r="E26" s="26">
        <v>0</v>
      </c>
    </row>
    <row r="27" spans="1:5" ht="15.75" x14ac:dyDescent="0.25">
      <c r="A27" s="8"/>
      <c r="B27" s="8"/>
      <c r="C27" s="8"/>
      <c r="D27" s="8" t="s">
        <v>40</v>
      </c>
      <c r="E27" s="34">
        <v>0</v>
      </c>
    </row>
    <row r="28" spans="1:5" ht="15.75" x14ac:dyDescent="0.25">
      <c r="A28" s="8"/>
      <c r="B28" s="8"/>
      <c r="C28" s="8" t="s">
        <v>39</v>
      </c>
      <c r="D28" s="8"/>
      <c r="E28" s="35"/>
    </row>
    <row r="29" spans="1:5" ht="15.75" x14ac:dyDescent="0.25">
      <c r="A29" s="8"/>
      <c r="B29" s="8"/>
      <c r="C29" s="8"/>
      <c r="D29" s="8" t="s">
        <v>38</v>
      </c>
      <c r="E29" s="21">
        <v>0</v>
      </c>
    </row>
    <row r="30" spans="1:5" ht="15.75" x14ac:dyDescent="0.25">
      <c r="A30" s="8"/>
      <c r="B30" s="8"/>
      <c r="C30" s="8"/>
      <c r="D30" s="8" t="s">
        <v>37</v>
      </c>
      <c r="E30" s="34">
        <v>0</v>
      </c>
    </row>
    <row r="31" spans="1:5" ht="15.75" x14ac:dyDescent="0.25">
      <c r="A31" s="8"/>
      <c r="B31" s="8"/>
      <c r="C31" s="8" t="s">
        <v>36</v>
      </c>
      <c r="D31" s="8"/>
      <c r="E31" s="33">
        <v>0</v>
      </c>
    </row>
    <row r="32" spans="1:5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33">
        <v>0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800156171.18000007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9">
        <f>4401348.36+4255687.02+5759354.26+5094134.03+8021062.34+4923912.14+4711193.01+4820525.68+5082247.58+4971285.07+4733580.94+11240957.07</f>
        <v>68015287.5</v>
      </c>
    </row>
    <row r="43" spans="1:7" ht="15.75" x14ac:dyDescent="0.25">
      <c r="A43" s="8"/>
      <c r="B43" s="8"/>
      <c r="C43" s="8"/>
      <c r="D43" s="8" t="s">
        <v>25</v>
      </c>
      <c r="E43" s="9">
        <f>106059554.6+9482877.59+28390+15407077.58+22173169.91+10668485.49-120-5320-13180-2444.88-1664.96-2002-1000-19760.96+10373.34+17495708.77+7302.28</f>
        <v>181287446.76000002</v>
      </c>
      <c r="F43" s="21"/>
    </row>
    <row r="44" spans="1:7" ht="15.75" x14ac:dyDescent="0.25">
      <c r="A44" s="8"/>
      <c r="B44" s="8"/>
      <c r="C44" s="8"/>
      <c r="D44" s="8" t="s">
        <v>2</v>
      </c>
      <c r="E44" s="9">
        <f>8173580.92+528419+101980+75595+24995+31995+3596873.44+23785953.42+9318442.51+35397677.79</f>
        <v>81035512.079999998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21">
        <v>0</v>
      </c>
    </row>
    <row r="47" spans="1:7" ht="15.75" x14ac:dyDescent="0.25">
      <c r="A47" s="8"/>
      <c r="B47" s="8"/>
      <c r="C47" s="8"/>
      <c r="D47" s="8" t="s">
        <v>25</v>
      </c>
      <c r="E47" s="9">
        <f>18050.12+13737.43+13392.36</f>
        <v>45179.91</v>
      </c>
    </row>
    <row r="48" spans="1:7" ht="15.75" x14ac:dyDescent="0.25">
      <c r="A48" s="8"/>
      <c r="B48" s="8"/>
      <c r="C48" s="8"/>
      <c r="D48" s="8" t="s">
        <v>2</v>
      </c>
      <c r="E48" s="21">
        <v>0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9">
        <f>1526037.3+1484189.8+2241157.82+1890868.34+3063181.58+1833716.46+1735140.3+1986124.78+1863654.41+1650273.8+1909119.69+4123860.7</f>
        <v>25307324.98</v>
      </c>
    </row>
    <row r="51" spans="1:5" ht="15.75" x14ac:dyDescent="0.25">
      <c r="A51" s="8"/>
      <c r="B51" s="8"/>
      <c r="C51" s="8"/>
      <c r="D51" s="8" t="s">
        <v>25</v>
      </c>
      <c r="E51" s="9">
        <f>1011440.06+280805.11+293737.14+258957.22+980834.93+20950+1390113.02+536791.01+8488570.56+254665.44-5440+1265653.38-1711.04-180-5180+1745067.39</f>
        <v>16515074.220000003</v>
      </c>
    </row>
    <row r="52" spans="1:5" ht="15.75" x14ac:dyDescent="0.25">
      <c r="A52" s="8"/>
      <c r="B52" s="8"/>
      <c r="C52" s="8"/>
      <c r="D52" s="8" t="s">
        <v>2</v>
      </c>
      <c r="E52" s="9">
        <f>1999000+99700+2015612.29</f>
        <v>4114312.29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21">
        <v>0</v>
      </c>
    </row>
    <row r="55" spans="1:5" ht="15.75" x14ac:dyDescent="0.25">
      <c r="A55" s="8"/>
      <c r="B55" s="8"/>
      <c r="C55" s="8"/>
      <c r="D55" s="8" t="s">
        <v>25</v>
      </c>
      <c r="E55" s="26">
        <v>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11">
        <v>0</v>
      </c>
    </row>
    <row r="59" spans="1:5" ht="15.75" x14ac:dyDescent="0.25">
      <c r="A59" s="8"/>
      <c r="B59" s="8"/>
      <c r="C59" s="8"/>
      <c r="D59" s="8" t="s">
        <v>25</v>
      </c>
      <c r="E59" s="29">
        <v>0</v>
      </c>
    </row>
    <row r="60" spans="1:5" ht="15.75" x14ac:dyDescent="0.25">
      <c r="A60" s="8"/>
      <c r="B60" s="8"/>
      <c r="C60" s="8"/>
      <c r="D60" s="8" t="s">
        <v>2</v>
      </c>
      <c r="E60" s="11">
        <v>0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9">
        <f>177982.06+179152.89+229112.97+210956.22+398111.11+200477.24+286127.11+205881.37+198466.48+235155.4+201144+469493.96</f>
        <v>2992060.81</v>
      </c>
    </row>
    <row r="63" spans="1:5" ht="15.75" x14ac:dyDescent="0.25">
      <c r="A63" s="8"/>
      <c r="B63" s="5"/>
      <c r="C63" s="8"/>
      <c r="D63" s="8" t="s">
        <v>25</v>
      </c>
      <c r="E63" s="9">
        <f>24855.44+481281+351907.35+280827.91+271265.86+300868.44+333281.51+440821.34+862148.7+588425.02-5185.44+1781425.82</f>
        <v>5711922.9500000002</v>
      </c>
    </row>
    <row r="64" spans="1:5" ht="15.75" x14ac:dyDescent="0.25">
      <c r="A64" s="8"/>
      <c r="B64" s="8"/>
      <c r="C64" s="8"/>
      <c r="D64" s="8" t="s">
        <v>2</v>
      </c>
      <c r="E64" s="9">
        <f>159515+244255</f>
        <v>403770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9">
        <f>886037.42+821063.3+1152147.46+915488.92+1392898.95+792766.97+843089.54+858479.82+801396.04+799598.6+797030.39+1914919.33</f>
        <v>11974916.74</v>
      </c>
      <c r="G66" s="21"/>
    </row>
    <row r="67" spans="1:7" ht="15.75" x14ac:dyDescent="0.25">
      <c r="A67" s="8"/>
      <c r="B67" s="8"/>
      <c r="C67" s="8"/>
      <c r="D67" s="8" t="s">
        <v>25</v>
      </c>
      <c r="E67" s="9">
        <f>55635.9+137590.93+445045.04+653255.66+1161927.47+501159.17+518434.8+814569.88+358244.72+936294+1244966.22-8140.28+7267824.38</f>
        <v>14086807.889999999</v>
      </c>
      <c r="G67" s="21"/>
    </row>
    <row r="68" spans="1:7" ht="15.75" x14ac:dyDescent="0.25">
      <c r="A68" s="8"/>
      <c r="B68" s="8"/>
      <c r="C68" s="8"/>
      <c r="D68" s="8" t="s">
        <v>2</v>
      </c>
      <c r="E68" s="9">
        <v>149949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  <c r="E70" s="16">
        <v>0</v>
      </c>
    </row>
    <row r="71" spans="1:7" ht="15.75" x14ac:dyDescent="0.25">
      <c r="A71" s="8"/>
      <c r="B71" s="8"/>
      <c r="C71" s="8"/>
      <c r="D71" s="8" t="s">
        <v>25</v>
      </c>
      <c r="E71" s="16">
        <v>0</v>
      </c>
    </row>
    <row r="72" spans="1:7" ht="15.75" x14ac:dyDescent="0.25">
      <c r="A72" s="8"/>
      <c r="B72" s="8"/>
      <c r="C72" s="8"/>
      <c r="D72" s="8" t="s">
        <v>2</v>
      </c>
      <c r="E72" s="27">
        <v>0</v>
      </c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26">
        <v>0</v>
      </c>
    </row>
    <row r="76" spans="1:7" ht="15.75" x14ac:dyDescent="0.25">
      <c r="A76" s="8"/>
      <c r="B76" s="8"/>
      <c r="C76" s="8"/>
      <c r="D76" s="8" t="s">
        <v>21</v>
      </c>
      <c r="E76" s="25">
        <v>0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9">
        <v>16033850</v>
      </c>
      <c r="F78" s="23"/>
    </row>
    <row r="79" spans="1:7" ht="15.75" x14ac:dyDescent="0.25">
      <c r="A79" s="8"/>
      <c r="B79" s="8"/>
      <c r="C79" s="8"/>
      <c r="D79" s="8" t="s">
        <v>13</v>
      </c>
      <c r="E79" s="9">
        <f>9236512.4+6121345.61+3801584.47+4055962.81</f>
        <v>23215405.289999999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9">
        <f>5000000+1000000+4000000+3999877.5+2993376.04+3999999.28+999999.7+4000000</f>
        <v>25993252.52</v>
      </c>
      <c r="F81" s="24"/>
    </row>
    <row r="82" spans="1:9" ht="15.75" x14ac:dyDescent="0.25">
      <c r="A82" s="8"/>
      <c r="B82" s="8"/>
      <c r="C82" s="8"/>
      <c r="D82" s="18" t="s">
        <v>13</v>
      </c>
      <c r="E82" s="9">
        <f>13481951.86+7713207.91+7998633.71+2948327.11+762325.4+3578238.13+5019012.27</f>
        <v>41501696.390000001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22">
        <v>0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9">
        <f>89400+132400+199960+89400+405873.6+43000+110900</f>
        <v>1070933.6000000001</v>
      </c>
    </row>
    <row r="88" spans="1:9" ht="15.75" x14ac:dyDescent="0.25">
      <c r="A88" s="8"/>
      <c r="B88" s="8"/>
      <c r="C88" s="8"/>
      <c r="D88" s="8" t="s">
        <v>13</v>
      </c>
      <c r="E88" s="21">
        <v>0</v>
      </c>
    </row>
    <row r="89" spans="1:9" ht="15.75" x14ac:dyDescent="0.25">
      <c r="A89" s="8"/>
      <c r="B89" s="8"/>
      <c r="C89" s="8" t="s">
        <v>16</v>
      </c>
      <c r="D89" s="8"/>
      <c r="E89" s="16"/>
    </row>
    <row r="90" spans="1:9" ht="15.75" x14ac:dyDescent="0.25">
      <c r="A90" s="8"/>
      <c r="B90" s="8"/>
      <c r="C90" s="8"/>
      <c r="D90" s="8" t="s">
        <v>15</v>
      </c>
      <c r="E90" s="21">
        <v>0</v>
      </c>
    </row>
    <row r="91" spans="1:9" ht="15.75" x14ac:dyDescent="0.25">
      <c r="A91" s="8"/>
      <c r="B91" s="8"/>
      <c r="C91" s="8"/>
      <c r="D91" s="8" t="s">
        <v>14</v>
      </c>
      <c r="E91" s="21">
        <v>0</v>
      </c>
    </row>
    <row r="92" spans="1:9" ht="15.75" x14ac:dyDescent="0.25">
      <c r="A92" s="8"/>
      <c r="B92" s="8"/>
      <c r="C92" s="8"/>
      <c r="D92" s="8" t="s">
        <v>13</v>
      </c>
      <c r="E92" s="20">
        <v>0</v>
      </c>
    </row>
    <row r="93" spans="1:9" ht="15.75" x14ac:dyDescent="0.25">
      <c r="A93" s="5" t="s">
        <v>12</v>
      </c>
      <c r="D93" s="8"/>
      <c r="E93" s="19">
        <f>SUM(E41:E92)</f>
        <v>519454702.93000013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9">
        <f>10631390.9+12361148.95+481544+8303730.16+5817022.95+7321184.34+6268166.18+5151966.62+89363.35+4063169.46+67680</f>
        <v>60556366.909999996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9">
        <f>1399000</f>
        <v>1399000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9">
        <f>3039803.87+30345</f>
        <v>3070148.87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9">
        <f>100100</f>
        <v>100100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9">
        <v>1020372331</v>
      </c>
    </row>
    <row r="109" spans="1:9" ht="15.75" x14ac:dyDescent="0.25">
      <c r="A109" s="5"/>
      <c r="B109" s="5" t="s">
        <v>3</v>
      </c>
      <c r="C109" s="8"/>
      <c r="D109" s="8"/>
      <c r="E109" s="9"/>
    </row>
    <row r="110" spans="1:9" ht="15.75" x14ac:dyDescent="0.25">
      <c r="B110" s="8"/>
      <c r="C110" s="8"/>
      <c r="D110" s="8" t="s">
        <v>2</v>
      </c>
      <c r="E110" s="7">
        <v>5047941440</v>
      </c>
      <c r="F110" s="6"/>
    </row>
    <row r="111" spans="1:9" ht="15.75" x14ac:dyDescent="0.25">
      <c r="A111" s="5" t="s">
        <v>1</v>
      </c>
      <c r="E111" s="4">
        <f>SUM(E96,E98,E100,E102,E104,E106,E108,E110)</f>
        <v>6133439386.7799997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6652894089.71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0038-BC8B-4DE0-B06B-130ABB3EB3B1}">
  <dimension ref="A1:I112"/>
  <sheetViews>
    <sheetView workbookViewId="0">
      <selection activeCell="A3" sqref="A3:I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64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</row>
    <row r="11" spans="1:9" ht="15.75" customHeight="1" x14ac:dyDescent="0.25">
      <c r="A11" s="8"/>
      <c r="B11" s="8"/>
      <c r="C11" s="8"/>
      <c r="D11" s="8" t="s">
        <v>56</v>
      </c>
      <c r="E11" s="46">
        <v>5529394.7999999998</v>
      </c>
    </row>
    <row r="12" spans="1:9" ht="15.75" x14ac:dyDescent="0.25">
      <c r="A12" s="8"/>
      <c r="B12" s="8"/>
      <c r="C12" s="8"/>
      <c r="D12" s="8" t="s">
        <v>55</v>
      </c>
    </row>
    <row r="13" spans="1:9" ht="15.75" x14ac:dyDescent="0.25">
      <c r="A13" s="8"/>
      <c r="B13" s="8"/>
      <c r="C13" s="8"/>
      <c r="D13" s="8" t="s">
        <v>54</v>
      </c>
      <c r="E13" s="46">
        <v>12315261.539999999</v>
      </c>
    </row>
    <row r="14" spans="1:9" ht="15.75" x14ac:dyDescent="0.25">
      <c r="A14" s="8"/>
      <c r="B14" s="8"/>
      <c r="C14" s="8" t="s">
        <v>53</v>
      </c>
      <c r="D14" s="8"/>
      <c r="E14" s="32">
        <f>SUM(E11:E13)</f>
        <v>17844656.34</v>
      </c>
    </row>
    <row r="15" spans="1:9" ht="15.75" x14ac:dyDescent="0.25">
      <c r="A15" s="8"/>
      <c r="B15" s="8"/>
      <c r="C15" s="8" t="s">
        <v>52</v>
      </c>
      <c r="D15" s="8"/>
      <c r="E15" s="37"/>
    </row>
    <row r="16" spans="1:9" ht="15.75" x14ac:dyDescent="0.25">
      <c r="A16" s="8"/>
      <c r="B16" s="8"/>
      <c r="C16" s="8"/>
      <c r="D16" s="8" t="s">
        <v>51</v>
      </c>
      <c r="E16" s="21">
        <v>3868336.33</v>
      </c>
      <c r="F16" s="46"/>
      <c r="G16" s="7"/>
    </row>
    <row r="17" spans="1:6" ht="15.75" x14ac:dyDescent="0.25">
      <c r="A17" s="8"/>
      <c r="B17" s="8"/>
      <c r="C17" s="8"/>
      <c r="D17" s="8" t="s">
        <v>50</v>
      </c>
      <c r="E17" s="46">
        <v>36930951.859999999</v>
      </c>
      <c r="F17" s="46"/>
    </row>
    <row r="18" spans="1:6" ht="15.75" x14ac:dyDescent="0.25">
      <c r="A18" s="8"/>
      <c r="B18" s="8"/>
      <c r="C18" s="36"/>
      <c r="D18" s="8" t="s">
        <v>49</v>
      </c>
      <c r="E18" s="46">
        <v>2271455.34</v>
      </c>
    </row>
    <row r="19" spans="1:6" ht="15.75" x14ac:dyDescent="0.25">
      <c r="A19" s="8"/>
      <c r="B19" s="8"/>
      <c r="C19" s="8" t="s">
        <v>48</v>
      </c>
      <c r="D19" s="8"/>
      <c r="E19" s="32">
        <f>SUM(E16:E18)</f>
        <v>43070743.530000001</v>
      </c>
    </row>
    <row r="20" spans="1:6" ht="15.75" x14ac:dyDescent="0.25">
      <c r="A20" s="8"/>
      <c r="B20" s="8" t="s">
        <v>47</v>
      </c>
      <c r="C20" s="8"/>
      <c r="D20" s="8"/>
      <c r="E20" s="10"/>
    </row>
    <row r="21" spans="1:6" ht="15.75" x14ac:dyDescent="0.25">
      <c r="A21" s="8"/>
      <c r="B21" s="8"/>
      <c r="C21" s="8" t="s">
        <v>46</v>
      </c>
      <c r="D21" s="8"/>
      <c r="E21" s="21">
        <v>0</v>
      </c>
    </row>
    <row r="22" spans="1:6" ht="15.75" x14ac:dyDescent="0.25">
      <c r="A22" s="8"/>
      <c r="B22" s="8"/>
      <c r="C22" s="8" t="s">
        <v>45</v>
      </c>
      <c r="D22" s="8"/>
      <c r="E22" s="21">
        <v>0</v>
      </c>
    </row>
    <row r="23" spans="1:6" ht="15.75" x14ac:dyDescent="0.25">
      <c r="A23" s="8"/>
      <c r="B23" s="8"/>
      <c r="C23" s="8" t="s">
        <v>44</v>
      </c>
      <c r="D23" s="8"/>
      <c r="E23" s="17"/>
    </row>
    <row r="24" spans="1:6" ht="15.75" x14ac:dyDescent="0.25">
      <c r="A24" s="8"/>
      <c r="B24" s="8"/>
      <c r="C24" s="8"/>
      <c r="D24" s="8" t="s">
        <v>43</v>
      </c>
      <c r="E24" s="34">
        <v>0</v>
      </c>
    </row>
    <row r="25" spans="1:6" ht="15.75" x14ac:dyDescent="0.25">
      <c r="A25" s="8"/>
      <c r="B25" s="8"/>
      <c r="C25" s="8"/>
      <c r="D25" s="8" t="s">
        <v>42</v>
      </c>
      <c r="E25" s="16">
        <v>0</v>
      </c>
    </row>
    <row r="26" spans="1:6" ht="15.75" x14ac:dyDescent="0.25">
      <c r="A26" s="8"/>
      <c r="B26" s="8"/>
      <c r="C26" s="8"/>
      <c r="D26" s="8" t="s">
        <v>41</v>
      </c>
      <c r="E26" s="46">
        <v>503532639</v>
      </c>
    </row>
    <row r="27" spans="1:6" ht="15.75" x14ac:dyDescent="0.25">
      <c r="A27" s="8"/>
      <c r="B27" s="8"/>
      <c r="C27" s="8"/>
      <c r="D27" s="8" t="s">
        <v>40</v>
      </c>
      <c r="E27" s="34">
        <v>0</v>
      </c>
    </row>
    <row r="28" spans="1:6" ht="15.75" x14ac:dyDescent="0.25">
      <c r="A28" s="8"/>
      <c r="B28" s="8"/>
      <c r="C28" s="8" t="s">
        <v>39</v>
      </c>
      <c r="D28" s="8"/>
      <c r="E28" s="35"/>
    </row>
    <row r="29" spans="1:6" ht="15.75" x14ac:dyDescent="0.25">
      <c r="A29" s="8"/>
      <c r="B29" s="8"/>
      <c r="C29" s="8"/>
      <c r="D29" s="8" t="s">
        <v>38</v>
      </c>
      <c r="E29" s="21">
        <v>0</v>
      </c>
    </row>
    <row r="30" spans="1:6" ht="15.75" x14ac:dyDescent="0.25">
      <c r="A30" s="8"/>
      <c r="B30" s="8"/>
      <c r="C30" s="8"/>
      <c r="D30" s="8" t="s">
        <v>37</v>
      </c>
      <c r="E30" s="34">
        <v>0</v>
      </c>
    </row>
    <row r="31" spans="1:6" ht="15.75" x14ac:dyDescent="0.25">
      <c r="A31" s="8"/>
      <c r="B31" s="8"/>
      <c r="C31" s="8" t="s">
        <v>36</v>
      </c>
      <c r="D31" s="8"/>
      <c r="E31" s="33">
        <v>0</v>
      </c>
    </row>
    <row r="32" spans="1:6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33">
        <v>0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564448038.87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46">
        <v>126711150.94</v>
      </c>
    </row>
    <row r="43" spans="1:7" ht="15.75" x14ac:dyDescent="0.25">
      <c r="A43" s="8"/>
      <c r="B43" s="8"/>
      <c r="C43" s="8"/>
      <c r="D43" s="8" t="s">
        <v>25</v>
      </c>
      <c r="E43" s="46">
        <v>150094255.67999998</v>
      </c>
      <c r="F43" s="21"/>
    </row>
    <row r="44" spans="1:7" ht="15.75" x14ac:dyDescent="0.25">
      <c r="A44" s="8"/>
      <c r="B44" s="8"/>
      <c r="C44" s="8"/>
      <c r="D44" s="8" t="s">
        <v>2</v>
      </c>
      <c r="E44" s="46">
        <v>2154998.9699999997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21">
        <v>0</v>
      </c>
    </row>
    <row r="47" spans="1:7" ht="15.75" x14ac:dyDescent="0.25">
      <c r="A47" s="8"/>
      <c r="B47" s="8"/>
      <c r="C47" s="8"/>
      <c r="D47" s="8" t="s">
        <v>25</v>
      </c>
      <c r="E47" s="21">
        <v>0</v>
      </c>
    </row>
    <row r="48" spans="1:7" ht="15.75" x14ac:dyDescent="0.25">
      <c r="A48" s="8"/>
      <c r="B48" s="8"/>
      <c r="C48" s="8"/>
      <c r="D48" s="8" t="s">
        <v>2</v>
      </c>
      <c r="E48" s="21">
        <v>0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46">
        <v>26917566.489999998</v>
      </c>
    </row>
    <row r="51" spans="1:5" ht="15.75" x14ac:dyDescent="0.25">
      <c r="A51" s="8"/>
      <c r="B51" s="8"/>
      <c r="C51" s="8"/>
      <c r="D51" s="8" t="s">
        <v>25</v>
      </c>
      <c r="E51" s="46">
        <v>8743920.6799999997</v>
      </c>
    </row>
    <row r="52" spans="1:5" ht="15.75" x14ac:dyDescent="0.25">
      <c r="A52" s="8"/>
      <c r="B52" s="8"/>
      <c r="C52" s="8"/>
      <c r="D52" s="8" t="s">
        <v>2</v>
      </c>
      <c r="E52" s="21">
        <v>0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21">
        <v>0</v>
      </c>
    </row>
    <row r="55" spans="1:5" ht="15.75" x14ac:dyDescent="0.25">
      <c r="A55" s="8"/>
      <c r="B55" s="8"/>
      <c r="C55" s="8"/>
      <c r="D55" s="8" t="s">
        <v>25</v>
      </c>
      <c r="E55" s="26">
        <v>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11">
        <v>0</v>
      </c>
    </row>
    <row r="59" spans="1:5" ht="15.75" x14ac:dyDescent="0.25">
      <c r="A59" s="8"/>
      <c r="B59" s="8"/>
      <c r="C59" s="8"/>
      <c r="D59" s="8" t="s">
        <v>25</v>
      </c>
      <c r="E59" s="29">
        <v>0</v>
      </c>
    </row>
    <row r="60" spans="1:5" ht="15.75" x14ac:dyDescent="0.25">
      <c r="A60" s="8"/>
      <c r="B60" s="8"/>
      <c r="C60" s="8"/>
      <c r="D60" s="8" t="s">
        <v>2</v>
      </c>
      <c r="E60" s="11">
        <v>0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46">
        <v>10379499.26</v>
      </c>
    </row>
    <row r="63" spans="1:5" ht="15.75" x14ac:dyDescent="0.25">
      <c r="A63" s="8"/>
      <c r="B63" s="5"/>
      <c r="C63" s="8"/>
      <c r="D63" s="8" t="s">
        <v>25</v>
      </c>
      <c r="E63" s="46">
        <v>7506312.4100000001</v>
      </c>
    </row>
    <row r="64" spans="1:5" ht="15.75" x14ac:dyDescent="0.25">
      <c r="A64" s="8"/>
      <c r="B64" s="8"/>
      <c r="C64" s="8"/>
      <c r="D64" s="8" t="s">
        <v>2</v>
      </c>
      <c r="E64" s="21">
        <v>0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46">
        <v>48211532.539999999</v>
      </c>
      <c r="G66" s="21"/>
    </row>
    <row r="67" spans="1:7" ht="15.75" x14ac:dyDescent="0.25">
      <c r="A67" s="8"/>
      <c r="B67" s="8"/>
      <c r="C67" s="8"/>
      <c r="D67" s="8" t="s">
        <v>25</v>
      </c>
      <c r="E67" s="46">
        <v>20319912.200000003</v>
      </c>
      <c r="G67" s="21"/>
    </row>
    <row r="68" spans="1:7" ht="15.75" x14ac:dyDescent="0.25">
      <c r="A68" s="8"/>
      <c r="B68" s="8"/>
      <c r="C68" s="8"/>
      <c r="D68" s="8" t="s">
        <v>2</v>
      </c>
      <c r="E68" s="46">
        <v>450086.14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  <c r="E70" s="16">
        <v>0</v>
      </c>
    </row>
    <row r="71" spans="1:7" ht="15.75" x14ac:dyDescent="0.25">
      <c r="A71" s="8"/>
      <c r="B71" s="8"/>
      <c r="C71" s="8"/>
      <c r="D71" s="8" t="s">
        <v>25</v>
      </c>
      <c r="E71" s="16">
        <v>0</v>
      </c>
    </row>
    <row r="72" spans="1:7" ht="15.75" x14ac:dyDescent="0.25">
      <c r="A72" s="8"/>
      <c r="B72" s="8"/>
      <c r="C72" s="8"/>
      <c r="D72" s="8" t="s">
        <v>2</v>
      </c>
      <c r="E72" s="27">
        <v>0</v>
      </c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26">
        <v>0</v>
      </c>
    </row>
    <row r="76" spans="1:7" ht="15.75" x14ac:dyDescent="0.25">
      <c r="A76" s="8"/>
      <c r="B76" s="8"/>
      <c r="C76" s="8"/>
      <c r="D76" s="8" t="s">
        <v>21</v>
      </c>
      <c r="E76" s="25">
        <v>0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46">
        <v>16161483.23</v>
      </c>
      <c r="F78" s="23"/>
    </row>
    <row r="79" spans="1:7" ht="15.75" x14ac:dyDescent="0.25">
      <c r="A79" s="8"/>
      <c r="B79" s="8"/>
      <c r="C79" s="8"/>
      <c r="D79" s="8" t="s">
        <v>13</v>
      </c>
      <c r="E79" s="46">
        <v>90295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46">
        <v>38456092.75</v>
      </c>
      <c r="F81" s="24"/>
    </row>
    <row r="82" spans="1:9" ht="15.75" x14ac:dyDescent="0.25">
      <c r="A82" s="8"/>
      <c r="B82" s="8"/>
      <c r="C82" s="8"/>
      <c r="D82" s="18" t="s">
        <v>13</v>
      </c>
      <c r="E82" s="46">
        <v>9600144.4399999995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22">
        <v>0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46">
        <v>4488003.71</v>
      </c>
    </row>
    <row r="88" spans="1:9" ht="15.75" x14ac:dyDescent="0.25">
      <c r="A88" s="8"/>
      <c r="B88" s="8"/>
      <c r="C88" s="8"/>
      <c r="D88" s="8" t="s">
        <v>13</v>
      </c>
      <c r="E88" s="21">
        <v>0</v>
      </c>
    </row>
    <row r="89" spans="1:9" ht="15.75" x14ac:dyDescent="0.25">
      <c r="A89" s="8"/>
      <c r="B89" s="8"/>
      <c r="C89" s="8" t="s">
        <v>16</v>
      </c>
      <c r="D89" s="8"/>
      <c r="E89" s="16"/>
    </row>
    <row r="90" spans="1:9" ht="15.75" x14ac:dyDescent="0.25">
      <c r="A90" s="8"/>
      <c r="B90" s="8"/>
      <c r="C90" s="8"/>
      <c r="D90" s="8" t="s">
        <v>15</v>
      </c>
      <c r="E90" s="21">
        <v>0</v>
      </c>
    </row>
    <row r="91" spans="1:9" ht="15.75" x14ac:dyDescent="0.25">
      <c r="A91" s="8"/>
      <c r="B91" s="8"/>
      <c r="C91" s="8"/>
      <c r="D91" s="8" t="s">
        <v>14</v>
      </c>
      <c r="E91" s="46">
        <v>13270000</v>
      </c>
    </row>
    <row r="92" spans="1:9" ht="15.75" x14ac:dyDescent="0.25">
      <c r="A92" s="8"/>
      <c r="B92" s="8"/>
      <c r="C92" s="8"/>
      <c r="D92" s="8" t="s">
        <v>13</v>
      </c>
      <c r="E92" s="20">
        <v>0</v>
      </c>
    </row>
    <row r="93" spans="1:9" ht="15.75" x14ac:dyDescent="0.25">
      <c r="A93" s="5" t="s">
        <v>12</v>
      </c>
      <c r="D93" s="8"/>
      <c r="E93" s="19">
        <f>SUM(E41:E92)</f>
        <v>483555254.44000006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46">
        <v>40820618.450000003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26">
        <v>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21">
        <v>0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46">
        <v>715580.08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46">
        <v>2095126.55</v>
      </c>
    </row>
    <row r="109" spans="1:9" ht="15.75" x14ac:dyDescent="0.25">
      <c r="A109" s="5"/>
      <c r="B109" s="5" t="s">
        <v>3</v>
      </c>
      <c r="C109" s="8"/>
      <c r="D109" s="8"/>
      <c r="E109" s="10"/>
    </row>
    <row r="110" spans="1:9" ht="15.75" x14ac:dyDescent="0.25">
      <c r="B110" s="8"/>
      <c r="C110" s="8"/>
      <c r="D110" s="8" t="s">
        <v>2</v>
      </c>
      <c r="E110" s="21">
        <v>39986800.159999996</v>
      </c>
      <c r="F110" s="45"/>
    </row>
    <row r="111" spans="1:9" ht="15.75" x14ac:dyDescent="0.25">
      <c r="A111" s="5" t="s">
        <v>1</v>
      </c>
      <c r="E111" s="4">
        <f>SUM(E96,E98,E100,E102,E104,E106,E108,E110)</f>
        <v>83618125.239999995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567173379.68000007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7B60-B8AA-439A-BFCE-0024A7030DD5}">
  <dimension ref="A1:I112"/>
  <sheetViews>
    <sheetView workbookViewId="0">
      <selection activeCell="A3" sqref="A3:I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65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</row>
    <row r="11" spans="1:9" ht="15.75" customHeight="1" x14ac:dyDescent="0.25">
      <c r="A11" s="8"/>
      <c r="B11" s="8"/>
      <c r="C11" s="8"/>
      <c r="D11" s="8" t="s">
        <v>56</v>
      </c>
      <c r="E11" s="47">
        <v>70017280.920000002</v>
      </c>
    </row>
    <row r="12" spans="1:9" ht="15.75" x14ac:dyDescent="0.25">
      <c r="A12" s="8"/>
      <c r="B12" s="8"/>
      <c r="C12" s="8"/>
      <c r="D12" s="8" t="s">
        <v>55</v>
      </c>
      <c r="E12" s="47">
        <v>185015165.75999999</v>
      </c>
    </row>
    <row r="13" spans="1:9" ht="15.75" x14ac:dyDescent="0.25">
      <c r="A13" s="8"/>
      <c r="B13" s="8"/>
      <c r="C13" s="8"/>
      <c r="D13" s="8" t="s">
        <v>54</v>
      </c>
      <c r="E13" s="48">
        <v>3558087.79</v>
      </c>
    </row>
    <row r="14" spans="1:9" ht="15.75" x14ac:dyDescent="0.25">
      <c r="A14" s="8"/>
      <c r="B14" s="8"/>
      <c r="C14" s="8" t="s">
        <v>53</v>
      </c>
      <c r="D14" s="8"/>
      <c r="E14" s="32">
        <f>SUM(E11:E13)</f>
        <v>258590534.47</v>
      </c>
    </row>
    <row r="15" spans="1:9" ht="15.75" x14ac:dyDescent="0.25">
      <c r="A15" s="8"/>
      <c r="B15" s="8"/>
      <c r="C15" s="8" t="s">
        <v>52</v>
      </c>
      <c r="D15" s="8"/>
      <c r="E15" s="37"/>
    </row>
    <row r="16" spans="1:9" ht="15.75" x14ac:dyDescent="0.25">
      <c r="A16" s="8"/>
      <c r="B16" s="8"/>
      <c r="C16" s="8"/>
      <c r="D16" s="8" t="s">
        <v>51</v>
      </c>
      <c r="E16" s="47">
        <v>44513229.469999999</v>
      </c>
    </row>
    <row r="17" spans="1:5" ht="15.75" x14ac:dyDescent="0.25">
      <c r="A17" s="8"/>
      <c r="B17" s="8"/>
      <c r="C17" s="8"/>
      <c r="D17" s="8" t="s">
        <v>50</v>
      </c>
      <c r="E17" s="47">
        <v>150287549.80000001</v>
      </c>
    </row>
    <row r="18" spans="1:5" ht="15.75" x14ac:dyDescent="0.25">
      <c r="A18" s="8"/>
      <c r="B18" s="8"/>
      <c r="C18" s="36"/>
      <c r="D18" s="8" t="s">
        <v>49</v>
      </c>
      <c r="E18" s="48">
        <v>5992442.4900000002</v>
      </c>
    </row>
    <row r="19" spans="1:5" ht="15.75" x14ac:dyDescent="0.25">
      <c r="A19" s="8"/>
      <c r="B19" s="8"/>
      <c r="C19" s="8" t="s">
        <v>48</v>
      </c>
      <c r="D19" s="8"/>
      <c r="E19" s="32">
        <f>SUM(E16:E18)</f>
        <v>200793221.76000002</v>
      </c>
    </row>
    <row r="20" spans="1:5" ht="15.75" x14ac:dyDescent="0.25">
      <c r="A20" s="8"/>
      <c r="B20" s="8" t="s">
        <v>47</v>
      </c>
      <c r="C20" s="8"/>
      <c r="D20" s="8"/>
      <c r="E20" s="10"/>
    </row>
    <row r="21" spans="1:5" ht="15.75" x14ac:dyDescent="0.25">
      <c r="A21" s="8"/>
      <c r="B21" s="8"/>
      <c r="C21" s="8" t="s">
        <v>46</v>
      </c>
      <c r="D21" s="8"/>
      <c r="E21" s="47">
        <v>1089512803</v>
      </c>
    </row>
    <row r="22" spans="1:5" ht="15.75" x14ac:dyDescent="0.25">
      <c r="A22" s="8"/>
      <c r="B22" s="8"/>
      <c r="C22" s="8" t="s">
        <v>45</v>
      </c>
      <c r="D22" s="8"/>
      <c r="E22" s="21">
        <v>0</v>
      </c>
    </row>
    <row r="23" spans="1:5" ht="15.75" x14ac:dyDescent="0.25">
      <c r="A23" s="8"/>
      <c r="B23" s="8"/>
      <c r="C23" s="8" t="s">
        <v>44</v>
      </c>
      <c r="D23" s="8"/>
      <c r="E23" s="17"/>
    </row>
    <row r="24" spans="1:5" ht="15.75" x14ac:dyDescent="0.25">
      <c r="A24" s="8"/>
      <c r="B24" s="8"/>
      <c r="C24" s="8"/>
      <c r="D24" s="8" t="s">
        <v>43</v>
      </c>
      <c r="E24" s="34">
        <v>0</v>
      </c>
    </row>
    <row r="25" spans="1:5" ht="15.75" x14ac:dyDescent="0.25">
      <c r="A25" s="8"/>
      <c r="B25" s="8"/>
      <c r="C25" s="8"/>
      <c r="D25" s="8" t="s">
        <v>42</v>
      </c>
      <c r="E25" s="16">
        <v>0</v>
      </c>
    </row>
    <row r="26" spans="1:5" ht="15.75" x14ac:dyDescent="0.25">
      <c r="A26" s="8"/>
      <c r="B26" s="8"/>
      <c r="C26" s="8"/>
      <c r="D26" s="8" t="s">
        <v>41</v>
      </c>
      <c r="E26" s="26">
        <v>0</v>
      </c>
    </row>
    <row r="27" spans="1:5" ht="15.75" x14ac:dyDescent="0.25">
      <c r="A27" s="8"/>
      <c r="B27" s="8"/>
      <c r="C27" s="8"/>
      <c r="D27" s="8" t="s">
        <v>40</v>
      </c>
      <c r="E27" s="47">
        <v>47552.32</v>
      </c>
    </row>
    <row r="28" spans="1:5" ht="15.75" x14ac:dyDescent="0.25">
      <c r="A28" s="8"/>
      <c r="B28" s="8"/>
      <c r="C28" s="8" t="s">
        <v>39</v>
      </c>
      <c r="D28" s="8"/>
      <c r="E28" s="35"/>
    </row>
    <row r="29" spans="1:5" ht="15.75" x14ac:dyDescent="0.25">
      <c r="A29" s="8"/>
      <c r="B29" s="8"/>
      <c r="C29" s="8"/>
      <c r="D29" s="8" t="s">
        <v>38</v>
      </c>
      <c r="E29" s="21">
        <v>0</v>
      </c>
    </row>
    <row r="30" spans="1:5" ht="15.75" x14ac:dyDescent="0.25">
      <c r="A30" s="8"/>
      <c r="B30" s="8"/>
      <c r="C30" s="8"/>
      <c r="D30" s="8" t="s">
        <v>37</v>
      </c>
      <c r="E30" s="47">
        <v>22980000</v>
      </c>
    </row>
    <row r="31" spans="1:5" ht="15.75" x14ac:dyDescent="0.25">
      <c r="A31" s="8"/>
      <c r="B31" s="8"/>
      <c r="C31" s="8" t="s">
        <v>36</v>
      </c>
      <c r="D31" s="8"/>
      <c r="E31" s="33">
        <v>0</v>
      </c>
    </row>
    <row r="32" spans="1:5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48">
        <v>19485568.469999999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1591409680.02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47">
        <v>130097148.41</v>
      </c>
    </row>
    <row r="43" spans="1:7" ht="15.75" x14ac:dyDescent="0.25">
      <c r="A43" s="8"/>
      <c r="B43" s="8"/>
      <c r="C43" s="8"/>
      <c r="D43" s="8" t="s">
        <v>25</v>
      </c>
      <c r="E43" s="47">
        <v>270859992.94999999</v>
      </c>
      <c r="F43" s="21"/>
    </row>
    <row r="44" spans="1:7" ht="15.75" x14ac:dyDescent="0.25">
      <c r="A44" s="8"/>
      <c r="B44" s="8"/>
      <c r="C44" s="8"/>
      <c r="D44" s="8" t="s">
        <v>2</v>
      </c>
      <c r="E44" s="47">
        <v>15446723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21">
        <v>0</v>
      </c>
    </row>
    <row r="47" spans="1:7" ht="15.75" x14ac:dyDescent="0.25">
      <c r="A47" s="8"/>
      <c r="B47" s="8"/>
      <c r="C47" s="8"/>
      <c r="D47" s="8" t="s">
        <v>25</v>
      </c>
      <c r="E47" s="21">
        <v>0</v>
      </c>
    </row>
    <row r="48" spans="1:7" ht="15.75" x14ac:dyDescent="0.25">
      <c r="A48" s="8"/>
      <c r="B48" s="8"/>
      <c r="C48" s="8"/>
      <c r="D48" s="8" t="s">
        <v>2</v>
      </c>
      <c r="E48" s="21">
        <v>0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47">
        <v>33462371.469999999</v>
      </c>
    </row>
    <row r="51" spans="1:5" ht="15.75" x14ac:dyDescent="0.25">
      <c r="A51" s="8"/>
      <c r="B51" s="8"/>
      <c r="C51" s="8"/>
      <c r="D51" s="8" t="s">
        <v>25</v>
      </c>
      <c r="E51" s="47">
        <v>7663905.6900000004</v>
      </c>
    </row>
    <row r="52" spans="1:5" ht="15.75" x14ac:dyDescent="0.25">
      <c r="A52" s="8"/>
      <c r="B52" s="8"/>
      <c r="C52" s="8"/>
      <c r="D52" s="8" t="s">
        <v>2</v>
      </c>
      <c r="E52" s="47">
        <v>312400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47">
        <v>4307160.49</v>
      </c>
    </row>
    <row r="55" spans="1:5" ht="15.75" x14ac:dyDescent="0.25">
      <c r="A55" s="8"/>
      <c r="B55" s="8"/>
      <c r="C55" s="8"/>
      <c r="D55" s="8" t="s">
        <v>25</v>
      </c>
      <c r="E55" s="47">
        <v>240000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47">
        <v>3329881.28</v>
      </c>
    </row>
    <row r="59" spans="1:5" ht="15.75" x14ac:dyDescent="0.25">
      <c r="A59" s="8"/>
      <c r="B59" s="8"/>
      <c r="C59" s="8"/>
      <c r="D59" s="8" t="s">
        <v>25</v>
      </c>
      <c r="E59" s="47">
        <v>1841504.68</v>
      </c>
    </row>
    <row r="60" spans="1:5" ht="15.75" x14ac:dyDescent="0.25">
      <c r="A60" s="8"/>
      <c r="B60" s="8"/>
      <c r="C60" s="8"/>
      <c r="D60" s="8" t="s">
        <v>2</v>
      </c>
      <c r="E60" s="47">
        <v>988202.94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47">
        <v>10521945.9</v>
      </c>
    </row>
    <row r="63" spans="1:5" ht="15.75" x14ac:dyDescent="0.25">
      <c r="A63" s="8"/>
      <c r="B63" s="5"/>
      <c r="C63" s="8"/>
      <c r="D63" s="8" t="s">
        <v>25</v>
      </c>
      <c r="E63" s="47">
        <v>12126799.859999999</v>
      </c>
    </row>
    <row r="64" spans="1:5" ht="15.75" x14ac:dyDescent="0.25">
      <c r="A64" s="8"/>
      <c r="B64" s="8"/>
      <c r="C64" s="8"/>
      <c r="D64" s="8" t="s">
        <v>2</v>
      </c>
      <c r="E64" s="47">
        <v>449800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47">
        <v>88604215.159999996</v>
      </c>
      <c r="G66" s="21"/>
    </row>
    <row r="67" spans="1:7" ht="15.75" x14ac:dyDescent="0.25">
      <c r="A67" s="8"/>
      <c r="B67" s="8"/>
      <c r="C67" s="8"/>
      <c r="D67" s="8" t="s">
        <v>25</v>
      </c>
      <c r="E67" s="47">
        <v>17976570.43</v>
      </c>
      <c r="G67" s="21"/>
    </row>
    <row r="68" spans="1:7" ht="15.75" x14ac:dyDescent="0.25">
      <c r="A68" s="8"/>
      <c r="B68" s="8"/>
      <c r="C68" s="8"/>
      <c r="D68" s="8" t="s">
        <v>2</v>
      </c>
      <c r="E68" s="47">
        <v>4003014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</row>
    <row r="71" spans="1:7" ht="15.75" x14ac:dyDescent="0.25">
      <c r="A71" s="8"/>
      <c r="B71" s="8"/>
      <c r="C71" s="8"/>
      <c r="D71" s="8" t="s">
        <v>25</v>
      </c>
    </row>
    <row r="72" spans="1:7" ht="15.75" x14ac:dyDescent="0.25">
      <c r="A72" s="8"/>
      <c r="B72" s="8"/>
      <c r="C72" s="8"/>
      <c r="D72" s="8" t="s">
        <v>2</v>
      </c>
      <c r="E72" s="47"/>
      <c r="F72" s="7"/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47">
        <v>130178423.39</v>
      </c>
    </row>
    <row r="76" spans="1:7" ht="15.75" x14ac:dyDescent="0.25">
      <c r="A76" s="8"/>
      <c r="B76" s="8"/>
      <c r="C76" s="8"/>
      <c r="D76" s="8" t="s">
        <v>21</v>
      </c>
      <c r="E76" s="25">
        <v>0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47">
        <v>10032897.550000001</v>
      </c>
      <c r="F78" s="23"/>
    </row>
    <row r="79" spans="1:7" ht="15.75" x14ac:dyDescent="0.25">
      <c r="A79" s="8"/>
      <c r="B79" s="8"/>
      <c r="C79" s="8"/>
      <c r="D79" s="8" t="s">
        <v>13</v>
      </c>
      <c r="E79" s="47">
        <v>29938551.030000001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21">
        <v>0</v>
      </c>
      <c r="F81" s="24"/>
    </row>
    <row r="82" spans="1:9" ht="15.75" x14ac:dyDescent="0.25">
      <c r="A82" s="8"/>
      <c r="B82" s="8"/>
      <c r="C82" s="8"/>
      <c r="D82" s="18" t="s">
        <v>13</v>
      </c>
      <c r="E82" s="47">
        <v>101406214.97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22">
        <v>0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47">
        <v>122857.07</v>
      </c>
    </row>
    <row r="88" spans="1:9" ht="15.75" x14ac:dyDescent="0.25">
      <c r="A88" s="8"/>
      <c r="B88" s="8"/>
      <c r="C88" s="8"/>
      <c r="D88" s="8" t="s">
        <v>13</v>
      </c>
      <c r="E88" s="6">
        <v>2173497.86</v>
      </c>
      <c r="F88" s="47"/>
      <c r="G88" s="7"/>
    </row>
    <row r="89" spans="1:9" ht="15.75" x14ac:dyDescent="0.25">
      <c r="A89" s="8"/>
      <c r="B89" s="8"/>
      <c r="C89" s="8" t="s">
        <v>16</v>
      </c>
      <c r="D89" s="8"/>
      <c r="E89" s="47"/>
      <c r="F89" s="7"/>
    </row>
    <row r="90" spans="1:9" ht="15.75" x14ac:dyDescent="0.25">
      <c r="A90" s="8"/>
      <c r="B90" s="8"/>
      <c r="C90" s="8"/>
      <c r="D90" s="8" t="s">
        <v>15</v>
      </c>
      <c r="E90" s="47">
        <v>15027693.74</v>
      </c>
    </row>
    <row r="91" spans="1:9" ht="15.75" x14ac:dyDescent="0.25">
      <c r="A91" s="8"/>
      <c r="B91" s="8"/>
      <c r="C91" s="8"/>
      <c r="D91" s="8" t="s">
        <v>14</v>
      </c>
      <c r="E91" s="47">
        <v>99562245.560000002</v>
      </c>
    </row>
    <row r="92" spans="1:9" ht="15.75" x14ac:dyDescent="0.25">
      <c r="A92" s="8"/>
      <c r="B92" s="8"/>
      <c r="C92" s="8"/>
      <c r="D92" s="8" t="s">
        <v>13</v>
      </c>
      <c r="E92" s="47">
        <v>15549628.5</v>
      </c>
    </row>
    <row r="93" spans="1:9" ht="15.75" x14ac:dyDescent="0.25">
      <c r="A93" s="5" t="s">
        <v>12</v>
      </c>
      <c r="D93" s="8"/>
      <c r="E93" s="19">
        <f>SUM(E41:E92)</f>
        <v>1006223645.9300001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47">
        <v>20365663.91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26">
        <v>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21">
        <v>0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47">
        <v>12079882.5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47">
        <v>50352215.619999997</v>
      </c>
    </row>
    <row r="109" spans="1:9" ht="15.75" x14ac:dyDescent="0.25">
      <c r="A109" s="5"/>
      <c r="B109" s="5" t="s">
        <v>3</v>
      </c>
      <c r="C109" s="8"/>
      <c r="D109" s="8"/>
      <c r="E109" s="10"/>
    </row>
    <row r="110" spans="1:9" ht="15.75" x14ac:dyDescent="0.25">
      <c r="B110" s="8"/>
      <c r="C110" s="8"/>
      <c r="D110" s="8" t="s">
        <v>2</v>
      </c>
      <c r="E110" s="21">
        <v>0</v>
      </c>
      <c r="F110" s="6"/>
    </row>
    <row r="111" spans="1:9" ht="15.75" x14ac:dyDescent="0.25">
      <c r="A111" s="5" t="s">
        <v>1</v>
      </c>
      <c r="E111" s="4">
        <f>SUM(E96,E98,E100,E102,E104,E106,E108,E110)</f>
        <v>82797762.030000001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1089021407.96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A318-B256-4600-A16D-5288801D199C}">
  <dimension ref="A1:I112"/>
  <sheetViews>
    <sheetView workbookViewId="0">
      <selection activeCell="A3" sqref="A3:I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66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</row>
    <row r="11" spans="1:9" ht="15.75" customHeight="1" x14ac:dyDescent="0.25">
      <c r="A11" s="8"/>
      <c r="B11" s="8"/>
      <c r="C11" s="8"/>
      <c r="D11" s="8" t="s">
        <v>56</v>
      </c>
      <c r="E11" s="21">
        <v>10033037.98</v>
      </c>
    </row>
    <row r="12" spans="1:9" ht="15.75" x14ac:dyDescent="0.25">
      <c r="A12" s="8"/>
      <c r="B12" s="8"/>
      <c r="C12" s="8"/>
      <c r="D12" s="8" t="s">
        <v>55</v>
      </c>
      <c r="E12" s="21">
        <v>15986545.9</v>
      </c>
    </row>
    <row r="13" spans="1:9" ht="15.75" x14ac:dyDescent="0.25">
      <c r="A13" s="8"/>
      <c r="B13" s="8"/>
      <c r="C13" s="8"/>
      <c r="D13" s="8" t="s">
        <v>54</v>
      </c>
      <c r="E13" s="21">
        <v>1734323.41</v>
      </c>
    </row>
    <row r="14" spans="1:9" ht="15.75" x14ac:dyDescent="0.25">
      <c r="A14" s="8"/>
      <c r="B14" s="8"/>
      <c r="C14" s="8" t="s">
        <v>53</v>
      </c>
      <c r="D14" s="8"/>
      <c r="E14" s="32">
        <f>SUM(E11:E13)</f>
        <v>27753907.290000003</v>
      </c>
    </row>
    <row r="15" spans="1:9" ht="15.75" x14ac:dyDescent="0.25">
      <c r="A15" s="8"/>
      <c r="B15" s="8"/>
      <c r="C15" s="8" t="s">
        <v>52</v>
      </c>
      <c r="D15" s="8"/>
      <c r="E15" s="37"/>
    </row>
    <row r="16" spans="1:9" ht="15.75" x14ac:dyDescent="0.25">
      <c r="A16" s="8"/>
      <c r="B16" s="8"/>
      <c r="C16" s="8"/>
      <c r="D16" s="8" t="s">
        <v>51</v>
      </c>
      <c r="E16" s="21">
        <v>10032714.01</v>
      </c>
    </row>
    <row r="17" spans="1:5" ht="15.75" x14ac:dyDescent="0.25">
      <c r="A17" s="8"/>
      <c r="B17" s="8"/>
      <c r="C17" s="8"/>
      <c r="D17" s="8" t="s">
        <v>50</v>
      </c>
      <c r="E17" s="21">
        <v>18482299.23</v>
      </c>
    </row>
    <row r="18" spans="1:5" ht="15.75" x14ac:dyDescent="0.25">
      <c r="A18" s="8"/>
      <c r="B18" s="8"/>
      <c r="C18" s="36"/>
      <c r="D18" s="8" t="s">
        <v>49</v>
      </c>
      <c r="E18" s="26">
        <v>0</v>
      </c>
    </row>
    <row r="19" spans="1:5" ht="15.75" x14ac:dyDescent="0.25">
      <c r="A19" s="8"/>
      <c r="B19" s="8"/>
      <c r="C19" s="8" t="s">
        <v>48</v>
      </c>
      <c r="D19" s="8"/>
      <c r="E19" s="32">
        <f>SUM(E16:E18)</f>
        <v>28515013.240000002</v>
      </c>
    </row>
    <row r="20" spans="1:5" ht="15.75" x14ac:dyDescent="0.25">
      <c r="A20" s="8"/>
      <c r="B20" s="8" t="s">
        <v>47</v>
      </c>
      <c r="C20" s="8"/>
      <c r="D20" s="8"/>
      <c r="E20" s="10"/>
    </row>
    <row r="21" spans="1:5" ht="15.75" x14ac:dyDescent="0.25">
      <c r="A21" s="8"/>
      <c r="B21" s="8"/>
      <c r="C21" s="8" t="s">
        <v>46</v>
      </c>
      <c r="D21" s="8"/>
      <c r="E21" s="21">
        <v>453321636</v>
      </c>
    </row>
    <row r="22" spans="1:5" ht="15.75" x14ac:dyDescent="0.25">
      <c r="A22" s="8"/>
      <c r="B22" s="8"/>
      <c r="C22" s="8" t="s">
        <v>45</v>
      </c>
      <c r="D22" s="8"/>
      <c r="E22" s="21">
        <v>0</v>
      </c>
    </row>
    <row r="23" spans="1:5" ht="15.75" x14ac:dyDescent="0.25">
      <c r="A23" s="8"/>
      <c r="B23" s="8"/>
      <c r="C23" s="8" t="s">
        <v>44</v>
      </c>
      <c r="D23" s="8"/>
      <c r="E23" s="17"/>
    </row>
    <row r="24" spans="1:5" ht="15.75" x14ac:dyDescent="0.25">
      <c r="A24" s="8"/>
      <c r="B24" s="8"/>
      <c r="C24" s="8"/>
      <c r="D24" s="8" t="s">
        <v>43</v>
      </c>
      <c r="E24" s="34">
        <v>0</v>
      </c>
    </row>
    <row r="25" spans="1:5" ht="15.75" x14ac:dyDescent="0.25">
      <c r="A25" s="8"/>
      <c r="B25" s="8"/>
      <c r="C25" s="8"/>
      <c r="D25" s="8" t="s">
        <v>42</v>
      </c>
      <c r="E25" s="16">
        <v>0</v>
      </c>
    </row>
    <row r="26" spans="1:5" ht="15.75" x14ac:dyDescent="0.25">
      <c r="A26" s="8"/>
      <c r="B26" s="8"/>
      <c r="C26" s="8"/>
      <c r="D26" s="8" t="s">
        <v>41</v>
      </c>
      <c r="E26" s="26">
        <v>386659.3</v>
      </c>
    </row>
    <row r="27" spans="1:5" ht="15.75" x14ac:dyDescent="0.25">
      <c r="A27" s="8"/>
      <c r="B27" s="8"/>
      <c r="C27" s="8"/>
      <c r="D27" s="8" t="s">
        <v>40</v>
      </c>
      <c r="E27" s="34">
        <v>0</v>
      </c>
    </row>
    <row r="28" spans="1:5" ht="15.75" x14ac:dyDescent="0.25">
      <c r="A28" s="8"/>
      <c r="B28" s="8"/>
      <c r="C28" s="8" t="s">
        <v>39</v>
      </c>
      <c r="D28" s="8"/>
      <c r="E28" s="35"/>
    </row>
    <row r="29" spans="1:5" ht="15.75" x14ac:dyDescent="0.25">
      <c r="A29" s="8"/>
      <c r="B29" s="8"/>
      <c r="C29" s="8"/>
      <c r="D29" s="8" t="s">
        <v>38</v>
      </c>
      <c r="E29" s="21">
        <v>0</v>
      </c>
    </row>
    <row r="30" spans="1:5" ht="15.75" x14ac:dyDescent="0.25">
      <c r="A30" s="8"/>
      <c r="B30" s="8"/>
      <c r="C30" s="8"/>
      <c r="D30" s="8" t="s">
        <v>37</v>
      </c>
      <c r="E30" s="34">
        <v>0</v>
      </c>
    </row>
    <row r="31" spans="1:5" ht="15.75" x14ac:dyDescent="0.25">
      <c r="A31" s="8"/>
      <c r="B31" s="8"/>
      <c r="C31" s="8" t="s">
        <v>36</v>
      </c>
      <c r="D31" s="8"/>
      <c r="E31" s="33">
        <v>0</v>
      </c>
    </row>
    <row r="32" spans="1:5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33">
        <v>0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509977215.82999998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21">
        <v>40698136.590000004</v>
      </c>
    </row>
    <row r="43" spans="1:7" ht="15.75" x14ac:dyDescent="0.25">
      <c r="A43" s="8"/>
      <c r="B43" s="8"/>
      <c r="C43" s="8"/>
      <c r="D43" s="8" t="s">
        <v>25</v>
      </c>
      <c r="E43" s="21">
        <v>81608760.260000005</v>
      </c>
      <c r="F43" s="21"/>
    </row>
    <row r="44" spans="1:7" ht="15.75" x14ac:dyDescent="0.25">
      <c r="A44" s="8"/>
      <c r="B44" s="8"/>
      <c r="C44" s="8"/>
      <c r="D44" s="8" t="s">
        <v>2</v>
      </c>
      <c r="E44" s="21">
        <v>3788012.98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21">
        <v>173064</v>
      </c>
    </row>
    <row r="47" spans="1:7" ht="15.75" x14ac:dyDescent="0.25">
      <c r="A47" s="8"/>
      <c r="B47" s="8"/>
      <c r="C47" s="8"/>
      <c r="D47" s="8" t="s">
        <v>25</v>
      </c>
      <c r="E47" s="21">
        <v>4139937.06</v>
      </c>
    </row>
    <row r="48" spans="1:7" ht="15.75" x14ac:dyDescent="0.25">
      <c r="A48" s="8"/>
      <c r="B48" s="8"/>
      <c r="C48" s="8"/>
      <c r="D48" s="8" t="s">
        <v>2</v>
      </c>
      <c r="E48" s="21">
        <v>0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21">
        <v>19258524.719999999</v>
      </c>
    </row>
    <row r="51" spans="1:5" ht="15.75" x14ac:dyDescent="0.25">
      <c r="A51" s="8"/>
      <c r="B51" s="8"/>
      <c r="C51" s="8"/>
      <c r="D51" s="8" t="s">
        <v>25</v>
      </c>
      <c r="E51" s="21">
        <v>8195838.1500000004</v>
      </c>
    </row>
    <row r="52" spans="1:5" ht="15.75" x14ac:dyDescent="0.25">
      <c r="A52" s="8"/>
      <c r="B52" s="8"/>
      <c r="C52" s="8"/>
      <c r="D52" s="8" t="s">
        <v>2</v>
      </c>
      <c r="E52" s="21">
        <v>84450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21">
        <v>0</v>
      </c>
    </row>
    <row r="55" spans="1:5" ht="15.75" x14ac:dyDescent="0.25">
      <c r="A55" s="8"/>
      <c r="B55" s="8"/>
      <c r="C55" s="8"/>
      <c r="D55" s="8" t="s">
        <v>25</v>
      </c>
      <c r="E55" s="26">
        <v>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11">
        <v>0</v>
      </c>
    </row>
    <row r="59" spans="1:5" ht="15.75" x14ac:dyDescent="0.25">
      <c r="A59" s="8"/>
      <c r="B59" s="8"/>
      <c r="C59" s="8"/>
      <c r="D59" s="8" t="s">
        <v>25</v>
      </c>
      <c r="E59" s="29">
        <v>0</v>
      </c>
    </row>
    <row r="60" spans="1:5" ht="15.75" x14ac:dyDescent="0.25">
      <c r="A60" s="8"/>
      <c r="B60" s="8"/>
      <c r="C60" s="8"/>
      <c r="D60" s="8" t="s">
        <v>2</v>
      </c>
      <c r="E60" s="11">
        <v>0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21">
        <v>4913566.3600000003</v>
      </c>
    </row>
    <row r="63" spans="1:5" ht="15.75" x14ac:dyDescent="0.25">
      <c r="A63" s="8"/>
      <c r="B63" s="5"/>
      <c r="C63" s="8"/>
      <c r="D63" s="8" t="s">
        <v>25</v>
      </c>
      <c r="E63" s="21">
        <v>19013265.32</v>
      </c>
    </row>
    <row r="64" spans="1:5" ht="15.75" x14ac:dyDescent="0.25">
      <c r="A64" s="8"/>
      <c r="B64" s="8"/>
      <c r="C64" s="8"/>
      <c r="D64" s="8" t="s">
        <v>2</v>
      </c>
      <c r="E64" s="21">
        <v>5550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21">
        <v>33493598.550000001</v>
      </c>
      <c r="G66" s="21"/>
    </row>
    <row r="67" spans="1:7" ht="15.75" x14ac:dyDescent="0.25">
      <c r="A67" s="8"/>
      <c r="B67" s="8"/>
      <c r="C67" s="8"/>
      <c r="D67" s="8" t="s">
        <v>25</v>
      </c>
      <c r="E67" s="21">
        <v>28698086.5</v>
      </c>
      <c r="G67" s="21"/>
    </row>
    <row r="68" spans="1:7" ht="15.75" x14ac:dyDescent="0.25">
      <c r="A68" s="8"/>
      <c r="B68" s="8"/>
      <c r="C68" s="8"/>
      <c r="D68" s="8" t="s">
        <v>2</v>
      </c>
      <c r="E68" s="21">
        <v>2456846.6800000002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  <c r="E70" s="16">
        <v>0</v>
      </c>
    </row>
    <row r="71" spans="1:7" ht="15.75" x14ac:dyDescent="0.25">
      <c r="A71" s="8"/>
      <c r="B71" s="8"/>
      <c r="C71" s="8"/>
      <c r="D71" s="8" t="s">
        <v>25</v>
      </c>
      <c r="E71" s="16">
        <v>0</v>
      </c>
    </row>
    <row r="72" spans="1:7" ht="15.75" x14ac:dyDescent="0.25">
      <c r="A72" s="8"/>
      <c r="B72" s="8"/>
      <c r="C72" s="8"/>
      <c r="D72" s="8" t="s">
        <v>2</v>
      </c>
      <c r="E72" s="27">
        <v>0</v>
      </c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26">
        <v>2147328.5299999998</v>
      </c>
    </row>
    <row r="76" spans="1:7" ht="15.75" x14ac:dyDescent="0.25">
      <c r="A76" s="8"/>
      <c r="B76" s="8"/>
      <c r="C76" s="8"/>
      <c r="D76" s="8" t="s">
        <v>21</v>
      </c>
      <c r="E76" s="25">
        <v>0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21">
        <v>7148693.1100000003</v>
      </c>
      <c r="F78" s="23"/>
    </row>
    <row r="79" spans="1:7" ht="15.75" x14ac:dyDescent="0.25">
      <c r="A79" s="8"/>
      <c r="B79" s="8"/>
      <c r="C79" s="8"/>
      <c r="D79" s="8" t="s">
        <v>13</v>
      </c>
      <c r="E79" s="26">
        <v>0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21">
        <v>0</v>
      </c>
      <c r="F81" s="24"/>
    </row>
    <row r="82" spans="1:9" ht="15.75" x14ac:dyDescent="0.25">
      <c r="A82" s="8"/>
      <c r="B82" s="8"/>
      <c r="C82" s="8"/>
      <c r="D82" s="18" t="s">
        <v>13</v>
      </c>
      <c r="E82" s="21">
        <v>0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22">
        <v>0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21">
        <v>13199232.77</v>
      </c>
    </row>
    <row r="88" spans="1:9" ht="15.75" x14ac:dyDescent="0.25">
      <c r="A88" s="8"/>
      <c r="B88" s="8"/>
      <c r="C88" s="8"/>
      <c r="D88" s="8" t="s">
        <v>13</v>
      </c>
      <c r="E88" s="21">
        <v>0</v>
      </c>
    </row>
    <row r="89" spans="1:9" ht="15.75" x14ac:dyDescent="0.25">
      <c r="A89" s="8"/>
      <c r="B89" s="8"/>
      <c r="C89" s="8" t="s">
        <v>16</v>
      </c>
      <c r="D89" s="8"/>
      <c r="E89" s="16"/>
    </row>
    <row r="90" spans="1:9" ht="15.75" x14ac:dyDescent="0.25">
      <c r="A90" s="8"/>
      <c r="B90" s="8"/>
      <c r="C90" s="8"/>
      <c r="D90" s="8" t="s">
        <v>15</v>
      </c>
      <c r="E90" s="21">
        <v>0</v>
      </c>
    </row>
    <row r="91" spans="1:9" ht="15.75" x14ac:dyDescent="0.25">
      <c r="A91" s="8"/>
      <c r="B91" s="8"/>
      <c r="C91" s="8"/>
      <c r="D91" s="8" t="s">
        <v>14</v>
      </c>
      <c r="E91" s="21">
        <v>0</v>
      </c>
    </row>
    <row r="92" spans="1:9" ht="15.75" x14ac:dyDescent="0.25">
      <c r="A92" s="8"/>
      <c r="B92" s="8"/>
      <c r="C92" s="8"/>
      <c r="D92" s="8" t="s">
        <v>13</v>
      </c>
      <c r="E92" s="20">
        <v>0</v>
      </c>
    </row>
    <row r="93" spans="1:9" ht="15.75" x14ac:dyDescent="0.25">
      <c r="A93" s="5" t="s">
        <v>12</v>
      </c>
      <c r="D93" s="8"/>
      <c r="E93" s="19">
        <f>SUM(E41:E92)</f>
        <v>269022891.58000004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21">
        <v>10998574.41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26">
        <v>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21">
        <v>0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10">
        <v>0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21">
        <v>0</v>
      </c>
    </row>
    <row r="109" spans="1:9" ht="15.75" x14ac:dyDescent="0.25">
      <c r="A109" s="5"/>
      <c r="B109" s="5" t="s">
        <v>3</v>
      </c>
      <c r="C109" s="8"/>
      <c r="D109" s="8"/>
      <c r="E109" s="10"/>
    </row>
    <row r="110" spans="1:9" ht="15.75" x14ac:dyDescent="0.25">
      <c r="B110" s="8"/>
      <c r="C110" s="8"/>
      <c r="D110" s="8" t="s">
        <v>2</v>
      </c>
      <c r="E110" s="21">
        <v>0</v>
      </c>
      <c r="F110" s="6"/>
    </row>
    <row r="111" spans="1:9" ht="15.75" x14ac:dyDescent="0.25">
      <c r="A111" s="5" t="s">
        <v>1</v>
      </c>
      <c r="E111" s="4">
        <f>SUM(E96,E98,E100,E102,E104,E106,E108,E110)</f>
        <v>10998574.41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280021465.99000007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645F-3B46-44B2-B868-3CC9818DF9DC}">
  <dimension ref="A1:I112"/>
  <sheetViews>
    <sheetView zoomScaleNormal="100" workbookViewId="0">
      <selection activeCell="A3" sqref="A3:I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67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  <c r="E10" s="49"/>
    </row>
    <row r="11" spans="1:9" ht="15.75" customHeight="1" x14ac:dyDescent="0.25">
      <c r="A11" s="8"/>
      <c r="B11" s="8"/>
      <c r="C11" s="8"/>
      <c r="D11" s="8" t="s">
        <v>56</v>
      </c>
      <c r="E11" s="49">
        <v>19822392.510000002</v>
      </c>
    </row>
    <row r="12" spans="1:9" ht="15.75" x14ac:dyDescent="0.25">
      <c r="A12" s="8"/>
      <c r="B12" s="8"/>
      <c r="C12" s="8"/>
      <c r="D12" s="8" t="s">
        <v>55</v>
      </c>
      <c r="E12" s="49">
        <v>49827249.640000001</v>
      </c>
    </row>
    <row r="13" spans="1:9" ht="15.75" x14ac:dyDescent="0.25">
      <c r="A13" s="8"/>
      <c r="B13" s="8"/>
      <c r="C13" s="8"/>
      <c r="D13" s="8" t="s">
        <v>54</v>
      </c>
      <c r="E13" s="51">
        <v>30392387.059999999</v>
      </c>
      <c r="F13" s="7"/>
    </row>
    <row r="14" spans="1:9" ht="15.75" x14ac:dyDescent="0.25">
      <c r="A14" s="8"/>
      <c r="B14" s="8"/>
      <c r="C14" s="8" t="s">
        <v>53</v>
      </c>
      <c r="D14" s="8"/>
      <c r="E14" s="32">
        <f>SUM(E11:E13)</f>
        <v>100042029.21000001</v>
      </c>
    </row>
    <row r="15" spans="1:9" ht="15.75" x14ac:dyDescent="0.25">
      <c r="A15" s="8"/>
      <c r="B15" s="8"/>
      <c r="C15" s="8" t="s">
        <v>52</v>
      </c>
      <c r="D15" s="8"/>
      <c r="E15" s="49"/>
    </row>
    <row r="16" spans="1:9" ht="15.75" x14ac:dyDescent="0.25">
      <c r="A16" s="8"/>
      <c r="B16" s="8"/>
      <c r="C16" s="8"/>
      <c r="D16" s="8" t="s">
        <v>51</v>
      </c>
      <c r="E16" s="49">
        <v>16746514.619999999</v>
      </c>
    </row>
    <row r="17" spans="1:6" ht="15.75" x14ac:dyDescent="0.25">
      <c r="A17" s="8"/>
      <c r="B17" s="8"/>
      <c r="C17" s="8"/>
      <c r="D17" s="8" t="s">
        <v>50</v>
      </c>
      <c r="E17" s="49">
        <v>544716.63</v>
      </c>
    </row>
    <row r="18" spans="1:6" ht="15.75" x14ac:dyDescent="0.25">
      <c r="A18" s="8"/>
      <c r="B18" s="8"/>
      <c r="C18" s="36"/>
      <c r="D18" s="8" t="s">
        <v>49</v>
      </c>
      <c r="E18" s="51">
        <v>60757312.229999997</v>
      </c>
      <c r="F18" s="7"/>
    </row>
    <row r="19" spans="1:6" ht="15.75" x14ac:dyDescent="0.25">
      <c r="A19" s="8"/>
      <c r="B19" s="8"/>
      <c r="C19" s="8" t="s">
        <v>48</v>
      </c>
      <c r="D19" s="8"/>
      <c r="E19" s="32">
        <f>SUM(E16:E18)</f>
        <v>78048543.479999989</v>
      </c>
    </row>
    <row r="20" spans="1:6" ht="15.75" x14ac:dyDescent="0.25">
      <c r="A20" s="8"/>
      <c r="B20" s="8" t="s">
        <v>47</v>
      </c>
      <c r="C20" s="8"/>
      <c r="D20" s="8"/>
      <c r="E20" s="10"/>
    </row>
    <row r="21" spans="1:6" ht="15.75" x14ac:dyDescent="0.25">
      <c r="A21" s="8"/>
      <c r="B21" s="8"/>
      <c r="C21" s="8" t="s">
        <v>46</v>
      </c>
      <c r="D21" s="8"/>
      <c r="E21" s="49">
        <v>505052080</v>
      </c>
    </row>
    <row r="22" spans="1:6" ht="15.75" x14ac:dyDescent="0.25">
      <c r="A22" s="8"/>
      <c r="B22" s="8"/>
      <c r="C22" s="8" t="s">
        <v>45</v>
      </c>
      <c r="D22" s="8"/>
      <c r="E22" s="49">
        <v>751963.86</v>
      </c>
    </row>
    <row r="23" spans="1:6" ht="15.75" x14ac:dyDescent="0.25">
      <c r="A23" s="8"/>
      <c r="B23" s="8"/>
      <c r="C23" s="8" t="s">
        <v>44</v>
      </c>
      <c r="D23" s="8"/>
      <c r="E23" s="17"/>
    </row>
    <row r="24" spans="1:6" ht="15.75" x14ac:dyDescent="0.25">
      <c r="A24" s="8"/>
      <c r="B24" s="8"/>
      <c r="C24" s="8"/>
      <c r="D24" s="8" t="s">
        <v>43</v>
      </c>
      <c r="E24" s="49">
        <v>6726700</v>
      </c>
    </row>
    <row r="25" spans="1:6" ht="15.75" x14ac:dyDescent="0.25">
      <c r="A25" s="8"/>
      <c r="B25" s="8"/>
      <c r="C25" s="8"/>
      <c r="D25" s="8" t="s">
        <v>42</v>
      </c>
      <c r="E25" s="16">
        <v>0</v>
      </c>
    </row>
    <row r="26" spans="1:6" ht="15.75" x14ac:dyDescent="0.25">
      <c r="A26" s="8"/>
      <c r="B26" s="8"/>
      <c r="C26" s="8"/>
      <c r="D26" s="8" t="s">
        <v>41</v>
      </c>
      <c r="E26" s="49">
        <v>20260046.52</v>
      </c>
    </row>
    <row r="27" spans="1:6" ht="15.75" x14ac:dyDescent="0.25">
      <c r="A27" s="8"/>
      <c r="B27" s="8"/>
      <c r="C27" s="8"/>
      <c r="D27" s="8" t="s">
        <v>40</v>
      </c>
      <c r="E27" s="34">
        <v>0</v>
      </c>
    </row>
    <row r="28" spans="1:6" ht="15.75" x14ac:dyDescent="0.25">
      <c r="A28" s="8"/>
      <c r="B28" s="8"/>
      <c r="C28" s="8" t="s">
        <v>39</v>
      </c>
      <c r="D28" s="8"/>
      <c r="E28" s="35"/>
    </row>
    <row r="29" spans="1:6" ht="15.75" x14ac:dyDescent="0.25">
      <c r="A29" s="8"/>
      <c r="B29" s="8"/>
      <c r="C29" s="8"/>
      <c r="D29" s="8" t="s">
        <v>38</v>
      </c>
      <c r="E29" s="21">
        <v>0</v>
      </c>
    </row>
    <row r="30" spans="1:6" ht="15.75" x14ac:dyDescent="0.25">
      <c r="A30" s="8"/>
      <c r="B30" s="8"/>
      <c r="C30" s="8"/>
      <c r="D30" s="8" t="s">
        <v>37</v>
      </c>
      <c r="E30" s="34">
        <v>0</v>
      </c>
    </row>
    <row r="31" spans="1:6" ht="15.75" x14ac:dyDescent="0.25">
      <c r="A31" s="8"/>
      <c r="B31" s="8"/>
      <c r="C31" s="8" t="s">
        <v>36</v>
      </c>
      <c r="D31" s="8"/>
      <c r="E31" s="33">
        <v>0</v>
      </c>
    </row>
    <row r="32" spans="1:6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33">
        <v>0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710881363.07000005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49">
        <v>128113121.01000001</v>
      </c>
    </row>
    <row r="43" spans="1:7" ht="15.75" x14ac:dyDescent="0.25">
      <c r="A43" s="8"/>
      <c r="B43" s="8"/>
      <c r="C43" s="8"/>
      <c r="D43" s="8" t="s">
        <v>25</v>
      </c>
      <c r="E43" s="49">
        <v>218662754.02000001</v>
      </c>
      <c r="F43" s="21"/>
    </row>
    <row r="44" spans="1:7" ht="15.75" x14ac:dyDescent="0.25">
      <c r="A44" s="8"/>
      <c r="B44" s="8"/>
      <c r="C44" s="8"/>
      <c r="D44" s="8" t="s">
        <v>2</v>
      </c>
      <c r="E44" s="49">
        <v>10523393.689999999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49">
        <v>957927.26</v>
      </c>
    </row>
    <row r="47" spans="1:7" ht="15.75" x14ac:dyDescent="0.25">
      <c r="A47" s="8"/>
      <c r="B47" s="8"/>
      <c r="C47" s="8"/>
      <c r="D47" s="8" t="s">
        <v>25</v>
      </c>
      <c r="E47" s="49">
        <v>8115188.9000000004</v>
      </c>
    </row>
    <row r="48" spans="1:7" ht="15.75" x14ac:dyDescent="0.25">
      <c r="A48" s="8"/>
      <c r="B48" s="8"/>
      <c r="C48" s="8"/>
      <c r="D48" s="8" t="s">
        <v>2</v>
      </c>
      <c r="E48" s="49">
        <v>1696500.1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49">
        <v>30613490.57</v>
      </c>
    </row>
    <row r="51" spans="1:5" ht="15.75" x14ac:dyDescent="0.25">
      <c r="A51" s="8"/>
      <c r="B51" s="8"/>
      <c r="C51" s="8"/>
      <c r="D51" s="8" t="s">
        <v>25</v>
      </c>
      <c r="E51" s="49">
        <v>22729689.899999999</v>
      </c>
    </row>
    <row r="52" spans="1:5" ht="15.75" x14ac:dyDescent="0.25">
      <c r="A52" s="8"/>
      <c r="B52" s="8"/>
      <c r="C52" s="8"/>
      <c r="D52" s="8" t="s">
        <v>2</v>
      </c>
      <c r="E52" s="21">
        <v>0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21">
        <v>0</v>
      </c>
    </row>
    <row r="55" spans="1:5" ht="15.75" x14ac:dyDescent="0.25">
      <c r="A55" s="8"/>
      <c r="B55" s="8"/>
      <c r="C55" s="8"/>
      <c r="D55" s="8" t="s">
        <v>25</v>
      </c>
      <c r="E55" s="26">
        <v>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11">
        <v>0</v>
      </c>
    </row>
    <row r="59" spans="1:5" ht="15.75" x14ac:dyDescent="0.25">
      <c r="A59" s="8"/>
      <c r="B59" s="8"/>
      <c r="C59" s="8"/>
      <c r="D59" s="8" t="s">
        <v>25</v>
      </c>
      <c r="E59" s="29">
        <v>0</v>
      </c>
    </row>
    <row r="60" spans="1:5" ht="15.75" x14ac:dyDescent="0.25">
      <c r="A60" s="8"/>
      <c r="B60" s="8"/>
      <c r="C60" s="8"/>
      <c r="D60" s="8" t="s">
        <v>2</v>
      </c>
      <c r="E60" s="11">
        <v>0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49">
        <v>16147162.439999999</v>
      </c>
    </row>
    <row r="63" spans="1:5" ht="15.75" x14ac:dyDescent="0.25">
      <c r="A63" s="8"/>
      <c r="B63" s="5"/>
      <c r="C63" s="8"/>
      <c r="D63" s="8" t="s">
        <v>25</v>
      </c>
      <c r="E63" s="49">
        <v>25325936.210000001</v>
      </c>
    </row>
    <row r="64" spans="1:5" ht="15.75" x14ac:dyDescent="0.25">
      <c r="A64" s="8"/>
      <c r="B64" s="8"/>
      <c r="C64" s="8"/>
      <c r="D64" s="8" t="s">
        <v>2</v>
      </c>
      <c r="E64" s="49">
        <v>483925.5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49">
        <v>36763683.789999999</v>
      </c>
      <c r="G66" s="21"/>
    </row>
    <row r="67" spans="1:7" ht="15.75" x14ac:dyDescent="0.25">
      <c r="A67" s="8"/>
      <c r="B67" s="8"/>
      <c r="C67" s="8"/>
      <c r="D67" s="8" t="s">
        <v>25</v>
      </c>
      <c r="E67" s="49">
        <v>8776879.4700000007</v>
      </c>
      <c r="G67" s="21"/>
    </row>
    <row r="68" spans="1:7" ht="15.75" x14ac:dyDescent="0.25">
      <c r="A68" s="8"/>
      <c r="B68" s="8"/>
      <c r="C68" s="8"/>
      <c r="D68" s="8" t="s">
        <v>2</v>
      </c>
      <c r="E68" s="49">
        <v>657625.5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  <c r="E70" s="16">
        <v>0</v>
      </c>
    </row>
    <row r="71" spans="1:7" ht="15.75" x14ac:dyDescent="0.25">
      <c r="A71" s="8"/>
      <c r="B71" s="8"/>
      <c r="C71" s="8"/>
      <c r="D71" s="8" t="s">
        <v>25</v>
      </c>
      <c r="E71" s="16">
        <v>0</v>
      </c>
    </row>
    <row r="72" spans="1:7" ht="15.75" x14ac:dyDescent="0.25">
      <c r="A72" s="8"/>
      <c r="B72" s="8"/>
      <c r="C72" s="8"/>
      <c r="D72" s="8" t="s">
        <v>2</v>
      </c>
      <c r="E72" s="27">
        <v>0</v>
      </c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26">
        <v>0</v>
      </c>
    </row>
    <row r="76" spans="1:7" ht="15.75" x14ac:dyDescent="0.25">
      <c r="A76" s="8"/>
      <c r="B76" s="8"/>
      <c r="C76" s="8"/>
      <c r="D76" s="8" t="s">
        <v>21</v>
      </c>
      <c r="E76" s="25">
        <v>0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50">
        <v>2963985.11</v>
      </c>
      <c r="F78" s="23"/>
    </row>
    <row r="79" spans="1:7" ht="15.75" x14ac:dyDescent="0.25">
      <c r="A79" s="8"/>
      <c r="B79" s="8"/>
      <c r="C79" s="8"/>
      <c r="D79" s="8" t="s">
        <v>13</v>
      </c>
      <c r="E79" s="49">
        <v>8657071.1400000006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49">
        <v>38531730.899999999</v>
      </c>
      <c r="F81" s="24"/>
    </row>
    <row r="82" spans="1:9" ht="15.75" x14ac:dyDescent="0.25">
      <c r="A82" s="8"/>
      <c r="B82" s="8"/>
      <c r="C82" s="8"/>
      <c r="D82" s="18" t="s">
        <v>13</v>
      </c>
      <c r="E82" s="49">
        <v>23825136.5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49">
        <v>2785920.21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49">
        <v>1291184.53</v>
      </c>
    </row>
    <row r="88" spans="1:9" ht="15.75" x14ac:dyDescent="0.25">
      <c r="A88" s="8"/>
      <c r="B88" s="8"/>
      <c r="C88" s="8"/>
      <c r="D88" s="8" t="s">
        <v>13</v>
      </c>
      <c r="E88" s="21">
        <v>0</v>
      </c>
    </row>
    <row r="89" spans="1:9" ht="15.75" x14ac:dyDescent="0.25">
      <c r="A89" s="8"/>
      <c r="B89" s="8"/>
      <c r="C89" s="8" t="s">
        <v>16</v>
      </c>
      <c r="D89" s="8"/>
      <c r="E89" s="16"/>
    </row>
    <row r="90" spans="1:9" ht="15.75" x14ac:dyDescent="0.25">
      <c r="A90" s="8"/>
      <c r="B90" s="8"/>
      <c r="C90" s="8"/>
      <c r="D90" s="8" t="s">
        <v>15</v>
      </c>
      <c r="E90" s="21">
        <v>0</v>
      </c>
    </row>
    <row r="91" spans="1:9" ht="15.75" x14ac:dyDescent="0.25">
      <c r="A91" s="8"/>
      <c r="B91" s="8"/>
      <c r="C91" s="8"/>
      <c r="D91" s="8" t="s">
        <v>14</v>
      </c>
      <c r="E91" s="21">
        <v>0</v>
      </c>
    </row>
    <row r="92" spans="1:9" ht="15.75" x14ac:dyDescent="0.25">
      <c r="A92" s="8"/>
      <c r="B92" s="8"/>
      <c r="C92" s="8"/>
      <c r="D92" s="8" t="s">
        <v>13</v>
      </c>
      <c r="E92" s="20">
        <v>0</v>
      </c>
    </row>
    <row r="93" spans="1:9" ht="15.75" x14ac:dyDescent="0.25">
      <c r="A93" s="5" t="s">
        <v>12</v>
      </c>
      <c r="D93" s="8"/>
      <c r="E93" s="19">
        <f>SUM(E41:E92)</f>
        <v>587622306.75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21">
        <v>0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26">
        <v>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21">
        <v>0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10">
        <v>0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21">
        <v>0</v>
      </c>
    </row>
    <row r="109" spans="1:9" ht="15.75" x14ac:dyDescent="0.25">
      <c r="A109" s="5"/>
      <c r="B109" s="5" t="s">
        <v>3</v>
      </c>
      <c r="C109" s="8"/>
      <c r="D109" s="8"/>
      <c r="E109" s="10"/>
    </row>
    <row r="110" spans="1:9" ht="15.75" x14ac:dyDescent="0.25">
      <c r="B110" s="8"/>
      <c r="C110" s="8"/>
      <c r="D110" s="8" t="s">
        <v>2</v>
      </c>
      <c r="E110" s="21">
        <v>0</v>
      </c>
      <c r="F110" s="6"/>
    </row>
    <row r="111" spans="1:9" ht="15.75" x14ac:dyDescent="0.25">
      <c r="A111" s="5" t="s">
        <v>1</v>
      </c>
      <c r="E111" s="4">
        <f>SUM(E96,E98,E100,E102,E104,E106,E108,E110)</f>
        <v>0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587622306.75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F968-5048-4E8A-BF43-7A13D30320A8}">
  <dimension ref="A1:I112"/>
  <sheetViews>
    <sheetView tabSelected="1" workbookViewId="0">
      <selection sqref="A1:I1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3" t="s">
        <v>68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62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69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38"/>
      <c r="B5" s="38"/>
      <c r="C5" s="38"/>
      <c r="D5" s="38"/>
      <c r="E5" s="44"/>
      <c r="F5" s="44"/>
      <c r="G5" s="43"/>
      <c r="H5" s="42"/>
      <c r="I5" s="41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6"/>
    </row>
    <row r="8" spans="1:9" ht="15.75" x14ac:dyDescent="0.25">
      <c r="A8" s="40" t="s">
        <v>59</v>
      </c>
      <c r="B8" s="38"/>
      <c r="C8" s="38"/>
      <c r="D8" s="38"/>
      <c r="E8" s="39"/>
    </row>
    <row r="9" spans="1:9" ht="15.75" x14ac:dyDescent="0.25">
      <c r="A9" s="38"/>
      <c r="B9" s="38" t="s">
        <v>58</v>
      </c>
      <c r="C9" s="38"/>
      <c r="D9" s="38"/>
      <c r="E9" s="39"/>
    </row>
    <row r="10" spans="1:9" ht="15.75" x14ac:dyDescent="0.25">
      <c r="A10" s="38"/>
      <c r="B10" s="38"/>
      <c r="C10" s="38" t="s">
        <v>57</v>
      </c>
      <c r="D10" s="38"/>
    </row>
    <row r="11" spans="1:9" ht="15.75" customHeight="1" x14ac:dyDescent="0.25">
      <c r="A11" s="8"/>
      <c r="B11" s="8"/>
      <c r="C11" s="8"/>
      <c r="D11" s="8" t="s">
        <v>56</v>
      </c>
      <c r="E11" s="52">
        <v>4158522.99</v>
      </c>
    </row>
    <row r="12" spans="1:9" ht="15.75" x14ac:dyDescent="0.25">
      <c r="A12" s="8"/>
      <c r="B12" s="8"/>
      <c r="C12" s="8"/>
      <c r="D12" s="8" t="s">
        <v>55</v>
      </c>
      <c r="E12" s="52">
        <v>20866963.809999999</v>
      </c>
    </row>
    <row r="13" spans="1:9" ht="15.75" x14ac:dyDescent="0.25">
      <c r="A13" s="8"/>
      <c r="B13" s="8"/>
      <c r="C13" s="8"/>
      <c r="D13" s="8" t="s">
        <v>54</v>
      </c>
      <c r="E13" s="52">
        <v>1282579.75</v>
      </c>
    </row>
    <row r="14" spans="1:9" ht="15.75" x14ac:dyDescent="0.25">
      <c r="A14" s="8"/>
      <c r="B14" s="8"/>
      <c r="C14" s="8" t="s">
        <v>53</v>
      </c>
      <c r="D14" s="8"/>
      <c r="E14" s="32">
        <f>SUM(E11:E13)</f>
        <v>26308066.549999997</v>
      </c>
    </row>
    <row r="15" spans="1:9" ht="15.75" x14ac:dyDescent="0.25">
      <c r="A15" s="8"/>
      <c r="B15" s="8"/>
      <c r="C15" s="8" t="s">
        <v>52</v>
      </c>
      <c r="D15" s="8"/>
      <c r="E15" s="37"/>
    </row>
    <row r="16" spans="1:9" ht="15.75" x14ac:dyDescent="0.25">
      <c r="A16" s="8"/>
      <c r="B16" s="8"/>
      <c r="C16" s="8"/>
      <c r="D16" s="8" t="s">
        <v>51</v>
      </c>
      <c r="E16" s="52">
        <v>10717119.970000001</v>
      </c>
    </row>
    <row r="17" spans="1:5" ht="15.75" x14ac:dyDescent="0.25">
      <c r="A17" s="8"/>
      <c r="B17" s="8"/>
      <c r="C17" s="8"/>
      <c r="D17" s="8" t="s">
        <v>50</v>
      </c>
      <c r="E17" s="52">
        <v>2534336</v>
      </c>
    </row>
    <row r="18" spans="1:5" ht="15.75" x14ac:dyDescent="0.25">
      <c r="A18" s="8"/>
      <c r="B18" s="8"/>
      <c r="C18" s="36"/>
      <c r="D18" s="8" t="s">
        <v>49</v>
      </c>
      <c r="E18" s="52">
        <v>335737.3</v>
      </c>
    </row>
    <row r="19" spans="1:5" ht="15.75" x14ac:dyDescent="0.25">
      <c r="A19" s="8"/>
      <c r="B19" s="8"/>
      <c r="C19" s="8" t="s">
        <v>48</v>
      </c>
      <c r="D19" s="8"/>
      <c r="E19" s="32">
        <f>SUM(E16:E18)</f>
        <v>13587193.270000001</v>
      </c>
    </row>
    <row r="20" spans="1:5" ht="15.75" x14ac:dyDescent="0.25">
      <c r="A20" s="8"/>
      <c r="B20" s="8" t="s">
        <v>47</v>
      </c>
      <c r="C20" s="8"/>
      <c r="D20" s="8"/>
      <c r="E20" s="10"/>
    </row>
    <row r="21" spans="1:5" ht="15.75" x14ac:dyDescent="0.25">
      <c r="A21" s="8"/>
      <c r="B21" s="8"/>
      <c r="C21" s="8" t="s">
        <v>46</v>
      </c>
      <c r="D21" s="8"/>
      <c r="E21" s="52">
        <v>335654342.39999998</v>
      </c>
    </row>
    <row r="22" spans="1:5" ht="15.75" x14ac:dyDescent="0.25">
      <c r="A22" s="8"/>
      <c r="B22" s="8"/>
      <c r="C22" s="8" t="s">
        <v>45</v>
      </c>
      <c r="D22" s="8"/>
      <c r="E22" s="21">
        <v>0</v>
      </c>
    </row>
    <row r="23" spans="1:5" ht="15.75" x14ac:dyDescent="0.25">
      <c r="A23" s="8"/>
      <c r="B23" s="8"/>
      <c r="C23" s="8" t="s">
        <v>44</v>
      </c>
      <c r="D23" s="8"/>
      <c r="E23" s="17"/>
    </row>
    <row r="24" spans="1:5" ht="15.75" x14ac:dyDescent="0.25">
      <c r="A24" s="8"/>
      <c r="B24" s="8"/>
      <c r="C24" s="8"/>
      <c r="D24" s="8" t="s">
        <v>43</v>
      </c>
      <c r="E24" s="34">
        <v>0</v>
      </c>
    </row>
    <row r="25" spans="1:5" ht="15.75" x14ac:dyDescent="0.25">
      <c r="A25" s="8"/>
      <c r="B25" s="8"/>
      <c r="C25" s="8"/>
      <c r="D25" s="8" t="s">
        <v>42</v>
      </c>
      <c r="E25" s="16">
        <v>0</v>
      </c>
    </row>
    <row r="26" spans="1:5" ht="15.75" x14ac:dyDescent="0.25">
      <c r="A26" s="8"/>
      <c r="B26" s="8"/>
      <c r="C26" s="8"/>
      <c r="D26" s="8" t="s">
        <v>41</v>
      </c>
      <c r="E26" s="52">
        <v>4716.09</v>
      </c>
    </row>
    <row r="27" spans="1:5" ht="15.75" x14ac:dyDescent="0.25">
      <c r="A27" s="8"/>
      <c r="B27" s="8"/>
      <c r="C27" s="8"/>
      <c r="D27" s="8" t="s">
        <v>40</v>
      </c>
      <c r="E27" s="34">
        <v>0</v>
      </c>
    </row>
    <row r="28" spans="1:5" ht="15.75" x14ac:dyDescent="0.25">
      <c r="A28" s="8"/>
      <c r="B28" s="8"/>
      <c r="C28" s="8" t="s">
        <v>39</v>
      </c>
      <c r="D28" s="8"/>
      <c r="E28" s="35"/>
    </row>
    <row r="29" spans="1:5" ht="15.75" x14ac:dyDescent="0.25">
      <c r="A29" s="8"/>
      <c r="B29" s="8"/>
      <c r="C29" s="8"/>
      <c r="D29" s="8" t="s">
        <v>38</v>
      </c>
      <c r="E29" s="21">
        <v>0</v>
      </c>
    </row>
    <row r="30" spans="1:5" ht="15.75" x14ac:dyDescent="0.25">
      <c r="A30" s="8"/>
      <c r="B30" s="8"/>
      <c r="C30" s="8"/>
      <c r="D30" s="8" t="s">
        <v>37</v>
      </c>
      <c r="E30" s="34">
        <v>0</v>
      </c>
    </row>
    <row r="31" spans="1:5" ht="15.75" x14ac:dyDescent="0.25">
      <c r="A31" s="8"/>
      <c r="B31" s="8"/>
      <c r="C31" s="8" t="s">
        <v>36</v>
      </c>
      <c r="D31" s="8"/>
      <c r="E31" s="33">
        <v>0</v>
      </c>
    </row>
    <row r="32" spans="1:5" ht="15.75" x14ac:dyDescent="0.25">
      <c r="A32" s="8"/>
      <c r="B32" s="8"/>
      <c r="C32" s="8" t="s">
        <v>35</v>
      </c>
      <c r="D32" s="8"/>
      <c r="E32" s="10"/>
    </row>
    <row r="33" spans="1:7" ht="15.75" x14ac:dyDescent="0.25">
      <c r="A33" s="8"/>
      <c r="B33" s="8"/>
      <c r="C33" s="8"/>
      <c r="D33" s="8" t="s">
        <v>34</v>
      </c>
      <c r="E33" s="11">
        <v>0</v>
      </c>
    </row>
    <row r="34" spans="1:7" ht="15.75" x14ac:dyDescent="0.25">
      <c r="A34" s="8"/>
      <c r="B34" s="8"/>
      <c r="C34" s="8"/>
      <c r="D34" s="8" t="s">
        <v>33</v>
      </c>
      <c r="E34" s="21">
        <v>0</v>
      </c>
    </row>
    <row r="35" spans="1:7" ht="15.75" x14ac:dyDescent="0.25">
      <c r="A35" s="8"/>
      <c r="B35" s="8"/>
      <c r="C35" s="8"/>
      <c r="D35" s="8" t="s">
        <v>32</v>
      </c>
      <c r="E35" s="12">
        <v>0</v>
      </c>
    </row>
    <row r="36" spans="1:7" ht="15.75" x14ac:dyDescent="0.25">
      <c r="A36" s="8"/>
      <c r="B36" s="8" t="s">
        <v>31</v>
      </c>
      <c r="C36" s="8"/>
      <c r="D36" s="8"/>
      <c r="E36" s="33">
        <v>0</v>
      </c>
    </row>
    <row r="37" spans="1:7" ht="15.75" x14ac:dyDescent="0.25">
      <c r="A37" s="8"/>
      <c r="B37" s="5" t="s">
        <v>30</v>
      </c>
      <c r="C37" s="8"/>
      <c r="D37" s="8"/>
      <c r="E37" s="32">
        <f>SUM(E14,E19,E21:E36)</f>
        <v>375554318.30999994</v>
      </c>
    </row>
    <row r="38" spans="1:7" ht="15.75" x14ac:dyDescent="0.25">
      <c r="A38" s="8"/>
      <c r="B38" s="5"/>
      <c r="C38" s="8"/>
      <c r="D38" s="8"/>
      <c r="E38" s="31"/>
    </row>
    <row r="39" spans="1:7" ht="15.75" x14ac:dyDescent="0.25">
      <c r="A39" s="5" t="s">
        <v>29</v>
      </c>
      <c r="B39" s="5"/>
      <c r="C39" s="8"/>
      <c r="D39" s="8"/>
      <c r="E39" s="16"/>
    </row>
    <row r="40" spans="1:7" ht="15.75" x14ac:dyDescent="0.25">
      <c r="A40" s="5" t="s">
        <v>28</v>
      </c>
      <c r="B40" s="8"/>
      <c r="C40" s="8"/>
      <c r="D40" s="8"/>
      <c r="E40" s="16"/>
    </row>
    <row r="41" spans="1:7" ht="15.75" x14ac:dyDescent="0.25">
      <c r="A41" s="8"/>
      <c r="B41" s="5" t="s">
        <v>10</v>
      </c>
      <c r="C41" s="8"/>
      <c r="D41" s="8"/>
      <c r="E41" s="10"/>
    </row>
    <row r="42" spans="1:7" ht="15.75" x14ac:dyDescent="0.25">
      <c r="A42" s="8"/>
      <c r="B42" s="8"/>
      <c r="C42" s="8"/>
      <c r="D42" s="8" t="s">
        <v>26</v>
      </c>
      <c r="E42" s="52">
        <v>93449506.890000001</v>
      </c>
    </row>
    <row r="43" spans="1:7" ht="15.75" x14ac:dyDescent="0.25">
      <c r="A43" s="8"/>
      <c r="B43" s="8"/>
      <c r="C43" s="8"/>
      <c r="D43" s="8" t="s">
        <v>25</v>
      </c>
      <c r="E43" s="52">
        <v>188834630.25</v>
      </c>
      <c r="F43" s="21"/>
    </row>
    <row r="44" spans="1:7" ht="15.75" x14ac:dyDescent="0.25">
      <c r="A44" s="8"/>
      <c r="B44" s="8"/>
      <c r="C44" s="8"/>
      <c r="D44" s="8" t="s">
        <v>2</v>
      </c>
      <c r="E44" s="21">
        <v>0</v>
      </c>
      <c r="F44" s="21"/>
      <c r="G44" s="21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3"/>
      <c r="D46" s="8" t="s">
        <v>26</v>
      </c>
      <c r="E46" s="21">
        <v>0</v>
      </c>
    </row>
    <row r="47" spans="1:7" ht="15.75" x14ac:dyDescent="0.25">
      <c r="A47" s="8"/>
      <c r="B47" s="8"/>
      <c r="C47" s="8"/>
      <c r="D47" s="8" t="s">
        <v>25</v>
      </c>
      <c r="E47" s="21">
        <v>0</v>
      </c>
    </row>
    <row r="48" spans="1:7" ht="15.75" x14ac:dyDescent="0.25">
      <c r="A48" s="8"/>
      <c r="B48" s="8"/>
      <c r="C48" s="8"/>
      <c r="D48" s="8" t="s">
        <v>2</v>
      </c>
      <c r="E48" s="21">
        <v>0</v>
      </c>
    </row>
    <row r="49" spans="1:5" ht="15.75" x14ac:dyDescent="0.25">
      <c r="A49" s="8"/>
      <c r="B49" s="5" t="s">
        <v>8</v>
      </c>
      <c r="C49" s="8"/>
      <c r="D49" s="8"/>
      <c r="E49" s="12"/>
    </row>
    <row r="50" spans="1:5" ht="15.75" x14ac:dyDescent="0.25">
      <c r="A50" s="30"/>
      <c r="B50" s="30"/>
      <c r="C50" s="30"/>
      <c r="D50" s="8" t="s">
        <v>26</v>
      </c>
      <c r="E50" s="21">
        <v>0</v>
      </c>
    </row>
    <row r="51" spans="1:5" ht="15.75" x14ac:dyDescent="0.25">
      <c r="A51" s="8"/>
      <c r="B51" s="8"/>
      <c r="C51" s="8"/>
      <c r="D51" s="8" t="s">
        <v>25</v>
      </c>
      <c r="E51" s="21">
        <v>0</v>
      </c>
    </row>
    <row r="52" spans="1:5" ht="15.75" x14ac:dyDescent="0.25">
      <c r="A52" s="8"/>
      <c r="B52" s="8"/>
      <c r="C52" s="8"/>
      <c r="D52" s="8" t="s">
        <v>2</v>
      </c>
      <c r="E52" s="21">
        <v>0</v>
      </c>
    </row>
    <row r="53" spans="1:5" ht="15.75" x14ac:dyDescent="0.25">
      <c r="A53" s="8"/>
      <c r="B53" s="5" t="s">
        <v>7</v>
      </c>
      <c r="C53" s="8"/>
      <c r="D53" s="8"/>
      <c r="E53" s="12"/>
    </row>
    <row r="54" spans="1:5" ht="15.75" x14ac:dyDescent="0.25">
      <c r="A54" s="8"/>
      <c r="B54" s="8"/>
      <c r="C54" s="8"/>
      <c r="D54" s="8" t="s">
        <v>26</v>
      </c>
      <c r="E54" s="21">
        <v>0</v>
      </c>
    </row>
    <row r="55" spans="1:5" ht="15.75" x14ac:dyDescent="0.25">
      <c r="A55" s="8"/>
      <c r="B55" s="8"/>
      <c r="C55" s="8"/>
      <c r="D55" s="8" t="s">
        <v>25</v>
      </c>
      <c r="E55" s="26">
        <v>0</v>
      </c>
    </row>
    <row r="56" spans="1:5" ht="15.75" x14ac:dyDescent="0.25">
      <c r="A56" s="8"/>
      <c r="B56" s="8"/>
      <c r="C56" s="13"/>
      <c r="D56" s="8" t="s">
        <v>2</v>
      </c>
      <c r="E56" s="20">
        <v>0</v>
      </c>
    </row>
    <row r="57" spans="1:5" ht="15.75" x14ac:dyDescent="0.25">
      <c r="A57" s="8"/>
      <c r="B57" s="5" t="s">
        <v>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26</v>
      </c>
      <c r="E58" s="11">
        <v>0</v>
      </c>
    </row>
    <row r="59" spans="1:5" ht="15.75" x14ac:dyDescent="0.25">
      <c r="A59" s="8"/>
      <c r="B59" s="8"/>
      <c r="C59" s="8"/>
      <c r="D59" s="8" t="s">
        <v>25</v>
      </c>
      <c r="E59" s="29">
        <v>0</v>
      </c>
    </row>
    <row r="60" spans="1:5" ht="15.75" x14ac:dyDescent="0.25">
      <c r="A60" s="8"/>
      <c r="B60" s="8"/>
      <c r="C60" s="8"/>
      <c r="D60" s="8" t="s">
        <v>2</v>
      </c>
      <c r="E60" s="11">
        <v>0</v>
      </c>
    </row>
    <row r="61" spans="1:5" ht="15.75" x14ac:dyDescent="0.25">
      <c r="A61" s="8"/>
      <c r="B61" s="5" t="s">
        <v>5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26</v>
      </c>
      <c r="E62" s="21">
        <v>0</v>
      </c>
    </row>
    <row r="63" spans="1:5" ht="15.75" x14ac:dyDescent="0.25">
      <c r="A63" s="8"/>
      <c r="B63" s="5"/>
      <c r="C63" s="8"/>
      <c r="D63" s="8" t="s">
        <v>25</v>
      </c>
      <c r="E63" s="21">
        <v>0</v>
      </c>
    </row>
    <row r="64" spans="1:5" ht="15.75" x14ac:dyDescent="0.25">
      <c r="A64" s="8"/>
      <c r="B64" s="8"/>
      <c r="C64" s="8"/>
      <c r="D64" s="8" t="s">
        <v>2</v>
      </c>
      <c r="E64" s="21">
        <v>0</v>
      </c>
    </row>
    <row r="65" spans="1:7" ht="15.75" x14ac:dyDescent="0.25">
      <c r="A65" s="8"/>
      <c r="B65" s="5" t="s">
        <v>4</v>
      </c>
      <c r="C65" s="8"/>
      <c r="D65" s="8"/>
      <c r="E65" s="12"/>
    </row>
    <row r="66" spans="1:7" ht="15.75" x14ac:dyDescent="0.25">
      <c r="A66" s="8"/>
      <c r="B66" s="8"/>
      <c r="C66" s="8"/>
      <c r="D66" s="8" t="s">
        <v>26</v>
      </c>
      <c r="E66" s="21">
        <v>0</v>
      </c>
      <c r="G66" s="21"/>
    </row>
    <row r="67" spans="1:7" ht="15.75" x14ac:dyDescent="0.25">
      <c r="A67" s="8"/>
      <c r="B67" s="8"/>
      <c r="C67" s="8"/>
      <c r="D67" s="8" t="s">
        <v>25</v>
      </c>
      <c r="E67" s="21">
        <v>0</v>
      </c>
      <c r="G67" s="21"/>
    </row>
    <row r="68" spans="1:7" ht="15.75" x14ac:dyDescent="0.25">
      <c r="A68" s="8"/>
      <c r="B68" s="8"/>
      <c r="C68" s="8"/>
      <c r="D68" s="8" t="s">
        <v>2</v>
      </c>
      <c r="E68" s="21">
        <v>0</v>
      </c>
      <c r="G68" s="21"/>
    </row>
    <row r="69" spans="1:7" ht="15.75" x14ac:dyDescent="0.25">
      <c r="A69" s="8"/>
      <c r="B69" s="5" t="s">
        <v>27</v>
      </c>
      <c r="C69" s="8"/>
      <c r="D69" s="8"/>
      <c r="E69" s="10"/>
    </row>
    <row r="70" spans="1:7" ht="15.75" x14ac:dyDescent="0.25">
      <c r="A70" s="8"/>
      <c r="B70" s="8"/>
      <c r="C70" s="8"/>
      <c r="D70" s="8" t="s">
        <v>26</v>
      </c>
      <c r="E70" s="16">
        <v>0</v>
      </c>
    </row>
    <row r="71" spans="1:7" ht="15.75" x14ac:dyDescent="0.25">
      <c r="A71" s="8"/>
      <c r="B71" s="8"/>
      <c r="C71" s="8"/>
      <c r="D71" s="8" t="s">
        <v>25</v>
      </c>
      <c r="E71" s="16">
        <v>0</v>
      </c>
    </row>
    <row r="72" spans="1:7" ht="15.75" x14ac:dyDescent="0.25">
      <c r="A72" s="8"/>
      <c r="B72" s="8"/>
      <c r="C72" s="8"/>
      <c r="D72" s="8" t="s">
        <v>2</v>
      </c>
      <c r="E72" s="27">
        <v>0</v>
      </c>
    </row>
    <row r="73" spans="1:7" ht="15.75" x14ac:dyDescent="0.25">
      <c r="A73" s="8"/>
      <c r="B73" s="5" t="s">
        <v>24</v>
      </c>
      <c r="C73" s="8"/>
      <c r="D73" s="8"/>
      <c r="E73" s="10"/>
    </row>
    <row r="74" spans="1:7" ht="15.75" x14ac:dyDescent="0.25">
      <c r="A74" s="8"/>
      <c r="B74" s="8"/>
      <c r="C74" s="8" t="s">
        <v>23</v>
      </c>
      <c r="D74" s="8"/>
      <c r="E74" s="16"/>
    </row>
    <row r="75" spans="1:7" ht="15.75" x14ac:dyDescent="0.25">
      <c r="A75" s="8"/>
      <c r="B75" s="8"/>
      <c r="C75" s="8"/>
      <c r="D75" s="8" t="s">
        <v>22</v>
      </c>
      <c r="E75" s="52">
        <v>4815879.42</v>
      </c>
    </row>
    <row r="76" spans="1:7" ht="15.75" x14ac:dyDescent="0.25">
      <c r="A76" s="8"/>
      <c r="B76" s="8"/>
      <c r="C76" s="8"/>
      <c r="D76" s="8" t="s">
        <v>21</v>
      </c>
      <c r="E76" s="52">
        <v>7580884.7699999996</v>
      </c>
    </row>
    <row r="77" spans="1:7" ht="15.75" x14ac:dyDescent="0.25">
      <c r="A77" s="8"/>
      <c r="B77" s="8"/>
      <c r="C77" s="18" t="s">
        <v>20</v>
      </c>
      <c r="D77" s="8"/>
      <c r="E77" s="16"/>
    </row>
    <row r="78" spans="1:7" ht="15.75" x14ac:dyDescent="0.25">
      <c r="A78" s="8"/>
      <c r="B78" s="8"/>
      <c r="C78" s="8"/>
      <c r="D78" s="8" t="s">
        <v>14</v>
      </c>
      <c r="E78" s="21">
        <v>0</v>
      </c>
      <c r="F78" s="23"/>
    </row>
    <row r="79" spans="1:7" ht="15.75" x14ac:dyDescent="0.25">
      <c r="A79" s="8"/>
      <c r="B79" s="8"/>
      <c r="C79" s="8"/>
      <c r="D79" s="8" t="s">
        <v>13</v>
      </c>
      <c r="E79" s="26">
        <v>0</v>
      </c>
    </row>
    <row r="80" spans="1:7" ht="15.75" x14ac:dyDescent="0.25">
      <c r="A80" s="8"/>
      <c r="B80" s="8"/>
      <c r="C80" s="8" t="s">
        <v>19</v>
      </c>
      <c r="D80" s="8"/>
      <c r="E80" s="17"/>
    </row>
    <row r="81" spans="1:9" ht="15.75" x14ac:dyDescent="0.25">
      <c r="A81" s="8"/>
      <c r="B81" s="8"/>
      <c r="C81" s="8"/>
      <c r="D81" s="18" t="s">
        <v>14</v>
      </c>
      <c r="E81" s="21">
        <v>0</v>
      </c>
      <c r="F81" s="24"/>
    </row>
    <row r="82" spans="1:9" ht="15.75" x14ac:dyDescent="0.25">
      <c r="A82" s="8"/>
      <c r="B82" s="8"/>
      <c r="C82" s="8"/>
      <c r="D82" s="18" t="s">
        <v>13</v>
      </c>
      <c r="E82" s="21">
        <v>0</v>
      </c>
      <c r="F82" s="23"/>
    </row>
    <row r="83" spans="1:9" ht="15.75" x14ac:dyDescent="0.25">
      <c r="A83" s="8"/>
      <c r="B83" s="8"/>
      <c r="C83" s="8" t="s">
        <v>18</v>
      </c>
      <c r="D83" s="8"/>
    </row>
    <row r="84" spans="1:9" ht="15.75" x14ac:dyDescent="0.25">
      <c r="A84" s="8"/>
      <c r="B84" s="8"/>
      <c r="C84" s="8"/>
      <c r="D84" s="8" t="s">
        <v>14</v>
      </c>
      <c r="E84" s="22">
        <v>0</v>
      </c>
    </row>
    <row r="85" spans="1:9" ht="15.75" x14ac:dyDescent="0.25">
      <c r="A85" s="8"/>
      <c r="B85" s="8"/>
      <c r="C85" s="8"/>
      <c r="D85" s="8" t="s">
        <v>13</v>
      </c>
      <c r="E85" s="22">
        <v>0</v>
      </c>
    </row>
    <row r="86" spans="1:9" ht="15.75" x14ac:dyDescent="0.25">
      <c r="A86" s="8"/>
      <c r="B86" s="8"/>
      <c r="C86" s="8" t="s">
        <v>17</v>
      </c>
      <c r="D86" s="8"/>
      <c r="E86" s="16"/>
    </row>
    <row r="87" spans="1:9" ht="15.75" x14ac:dyDescent="0.25">
      <c r="A87" s="8"/>
      <c r="B87" s="8"/>
      <c r="C87" s="8"/>
      <c r="D87" s="8" t="s">
        <v>14</v>
      </c>
      <c r="E87" s="21">
        <v>0</v>
      </c>
    </row>
    <row r="88" spans="1:9" ht="15.75" x14ac:dyDescent="0.25">
      <c r="A88" s="8"/>
      <c r="B88" s="8"/>
      <c r="C88" s="8"/>
      <c r="D88" s="8" t="s">
        <v>13</v>
      </c>
      <c r="E88" s="21">
        <v>0</v>
      </c>
    </row>
    <row r="89" spans="1:9" ht="15.75" x14ac:dyDescent="0.25">
      <c r="A89" s="8"/>
      <c r="B89" s="8"/>
      <c r="C89" s="8" t="s">
        <v>16</v>
      </c>
      <c r="D89" s="8"/>
      <c r="E89" s="16"/>
    </row>
    <row r="90" spans="1:9" ht="15.75" x14ac:dyDescent="0.25">
      <c r="A90" s="8"/>
      <c r="B90" s="8"/>
      <c r="C90" s="8"/>
      <c r="D90" s="8" t="s">
        <v>15</v>
      </c>
      <c r="E90" s="21">
        <v>0</v>
      </c>
    </row>
    <row r="91" spans="1:9" ht="15.75" x14ac:dyDescent="0.25">
      <c r="A91" s="8"/>
      <c r="B91" s="8"/>
      <c r="C91" s="8"/>
      <c r="D91" s="8" t="s">
        <v>14</v>
      </c>
      <c r="E91" s="21">
        <v>0</v>
      </c>
    </row>
    <row r="92" spans="1:9" ht="15.75" x14ac:dyDescent="0.25">
      <c r="A92" s="8"/>
      <c r="B92" s="8"/>
      <c r="C92" s="8"/>
      <c r="D92" s="8" t="s">
        <v>13</v>
      </c>
      <c r="E92" s="20">
        <v>0</v>
      </c>
    </row>
    <row r="93" spans="1:9" ht="15.75" x14ac:dyDescent="0.25">
      <c r="A93" s="5" t="s">
        <v>12</v>
      </c>
      <c r="D93" s="8"/>
      <c r="E93" s="19">
        <f>SUM(E41:E92)</f>
        <v>294680901.32999998</v>
      </c>
    </row>
    <row r="94" spans="1:9" ht="15.75" x14ac:dyDescent="0.25">
      <c r="A94" s="5" t="s">
        <v>11</v>
      </c>
      <c r="B94" s="8"/>
      <c r="C94" s="5"/>
      <c r="D94" s="18"/>
      <c r="E94" s="16"/>
    </row>
    <row r="95" spans="1:9" ht="15.75" x14ac:dyDescent="0.25">
      <c r="A95" s="8"/>
      <c r="B95" s="5" t="s">
        <v>10</v>
      </c>
      <c r="C95" s="8"/>
      <c r="D95" s="8"/>
      <c r="E95" s="17"/>
      <c r="H95" s="15"/>
      <c r="I95" s="14"/>
    </row>
    <row r="96" spans="1:9" ht="15.75" x14ac:dyDescent="0.25">
      <c r="A96" s="8"/>
      <c r="B96" s="8"/>
      <c r="C96" s="8"/>
      <c r="D96" s="8" t="s">
        <v>2</v>
      </c>
      <c r="E96" s="21">
        <v>0</v>
      </c>
      <c r="F96" s="15"/>
      <c r="G96" s="8"/>
      <c r="I96" s="14"/>
    </row>
    <row r="97" spans="1:9" ht="15.75" x14ac:dyDescent="0.25">
      <c r="A97" s="8"/>
      <c r="B97" s="5" t="s">
        <v>9</v>
      </c>
      <c r="C97" s="8"/>
      <c r="D97" s="8"/>
      <c r="E97" s="16"/>
      <c r="F97" s="15"/>
      <c r="G97" s="8"/>
      <c r="H97" s="15"/>
      <c r="I97" s="14"/>
    </row>
    <row r="98" spans="1:9" ht="15.75" x14ac:dyDescent="0.25">
      <c r="B98" s="8"/>
      <c r="C98" s="8"/>
      <c r="D98" s="8" t="s">
        <v>2</v>
      </c>
      <c r="E98" s="26">
        <v>0</v>
      </c>
    </row>
    <row r="99" spans="1:9" ht="15.75" customHeight="1" x14ac:dyDescent="0.25">
      <c r="B99" s="5" t="s">
        <v>8</v>
      </c>
      <c r="C99" s="8"/>
      <c r="D99" s="8"/>
      <c r="E99" s="10"/>
    </row>
    <row r="100" spans="1:9" ht="15.75" customHeight="1" x14ac:dyDescent="0.25">
      <c r="B100" s="8"/>
      <c r="C100" s="8"/>
      <c r="D100" s="8" t="s">
        <v>2</v>
      </c>
      <c r="E100" s="21">
        <v>0</v>
      </c>
    </row>
    <row r="101" spans="1:9" ht="15.75" customHeight="1" x14ac:dyDescent="0.25">
      <c r="B101" s="5" t="s">
        <v>7</v>
      </c>
      <c r="C101" s="8"/>
      <c r="D101" s="8"/>
      <c r="E101" s="10"/>
    </row>
    <row r="102" spans="1:9" ht="15.75" x14ac:dyDescent="0.25">
      <c r="B102" s="8"/>
      <c r="C102" s="13"/>
      <c r="D102" s="8" t="s">
        <v>2</v>
      </c>
      <c r="E102" s="12">
        <v>0</v>
      </c>
    </row>
    <row r="103" spans="1:9" ht="15.75" x14ac:dyDescent="0.25">
      <c r="B103" s="5" t="s">
        <v>6</v>
      </c>
      <c r="C103" s="8"/>
      <c r="D103" s="8"/>
      <c r="E103" s="10"/>
    </row>
    <row r="104" spans="1:9" ht="15.75" x14ac:dyDescent="0.25">
      <c r="B104" s="8"/>
      <c r="C104" s="8"/>
      <c r="D104" s="8" t="s">
        <v>2</v>
      </c>
      <c r="E104" s="11">
        <v>0</v>
      </c>
    </row>
    <row r="105" spans="1:9" ht="15.75" x14ac:dyDescent="0.25">
      <c r="B105" s="5" t="s">
        <v>5</v>
      </c>
      <c r="C105" s="8"/>
      <c r="D105" s="8"/>
    </row>
    <row r="106" spans="1:9" ht="15.75" x14ac:dyDescent="0.25">
      <c r="B106" s="8"/>
      <c r="C106" s="8"/>
      <c r="D106" s="8" t="s">
        <v>2</v>
      </c>
      <c r="E106" s="10">
        <v>0</v>
      </c>
    </row>
    <row r="107" spans="1:9" ht="15.75" x14ac:dyDescent="0.25">
      <c r="B107" s="5" t="s">
        <v>4</v>
      </c>
      <c r="C107" s="8"/>
      <c r="D107" s="8"/>
      <c r="E107" s="10"/>
    </row>
    <row r="108" spans="1:9" ht="15.75" x14ac:dyDescent="0.25">
      <c r="B108" s="8"/>
      <c r="C108" s="8"/>
      <c r="D108" s="8" t="s">
        <v>2</v>
      </c>
      <c r="E108" s="21">
        <v>0</v>
      </c>
    </row>
    <row r="109" spans="1:9" ht="15.75" x14ac:dyDescent="0.25">
      <c r="A109" s="5"/>
      <c r="B109" s="5" t="s">
        <v>3</v>
      </c>
      <c r="C109" s="8"/>
      <c r="D109" s="8"/>
      <c r="E109" s="10"/>
    </row>
    <row r="110" spans="1:9" ht="15.75" x14ac:dyDescent="0.25">
      <c r="B110" s="8"/>
      <c r="C110" s="8"/>
      <c r="D110" s="8" t="s">
        <v>2</v>
      </c>
      <c r="E110" s="21">
        <v>0</v>
      </c>
      <c r="F110" s="6"/>
    </row>
    <row r="111" spans="1:9" ht="15.75" x14ac:dyDescent="0.25">
      <c r="A111" s="5" t="s">
        <v>1</v>
      </c>
      <c r="E111" s="4">
        <f>SUM(E96,E98,E100,E102,E104,E106,E108,E110)</f>
        <v>0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294680901.32999998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Bayugan</vt:lpstr>
      <vt:lpstr>Bislig</vt:lpstr>
      <vt:lpstr>Butuan</vt:lpstr>
      <vt:lpstr>Cabadbaran</vt:lpstr>
      <vt:lpstr>Surigao</vt:lpstr>
      <vt:lpstr>Tandag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2021-09-14T17:18:19Z</dcterms:created>
  <dcterms:modified xsi:type="dcterms:W3CDTF">2021-09-15T05:24:57Z</dcterms:modified>
</cp:coreProperties>
</file>