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6E562DE2-67F3-451C-9381-3A9B5384BB79}" xr6:coauthVersionLast="36" xr6:coauthVersionMax="36" xr10:uidLastSave="{00000000-0000-0000-0000-000000000000}"/>
  <bookViews>
    <workbookView xWindow="0" yWindow="0" windowWidth="28800" windowHeight="12225" xr2:uid="{0EBEF2F2-51F2-457F-9BF5-B76E4E5D4F00}"/>
  </bookViews>
  <sheets>
    <sheet name="Bayugan" sheetId="1" r:id="rId1"/>
    <sheet name="Bislig" sheetId="2" r:id="rId2"/>
    <sheet name="Butuan" sheetId="3" r:id="rId3"/>
    <sheet name="Cabadbaran" sheetId="4" r:id="rId4"/>
    <sheet name="Surigao" sheetId="5" r:id="rId5"/>
    <sheet name="Tandag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  <c r="E37" i="6" s="1"/>
  <c r="E19" i="6"/>
  <c r="E93" i="6"/>
  <c r="E112" i="6" s="1"/>
  <c r="E111" i="6"/>
  <c r="E14" i="5"/>
  <c r="E19" i="5"/>
  <c r="E37" i="5" s="1"/>
  <c r="E93" i="5"/>
  <c r="E111" i="5"/>
  <c r="E112" i="5"/>
  <c r="E14" i="4"/>
  <c r="E37" i="4" s="1"/>
  <c r="E19" i="4"/>
  <c r="E93" i="4"/>
  <c r="E112" i="4" s="1"/>
  <c r="E111" i="4"/>
  <c r="E14" i="3"/>
  <c r="E19" i="3"/>
  <c r="E37" i="3" s="1"/>
  <c r="E93" i="3"/>
  <c r="E111" i="3"/>
  <c r="E112" i="3"/>
  <c r="E14" i="2"/>
  <c r="E19" i="2"/>
  <c r="E37" i="2" s="1"/>
  <c r="E93" i="2"/>
  <c r="E112" i="2" s="1"/>
  <c r="E111" i="2"/>
  <c r="E11" i="1"/>
  <c r="E12" i="1"/>
  <c r="E14" i="1" s="1"/>
  <c r="E37" i="1" s="1"/>
  <c r="E13" i="1"/>
  <c r="E18" i="1"/>
  <c r="E19" i="1"/>
  <c r="E30" i="1"/>
  <c r="E42" i="1"/>
  <c r="E43" i="1"/>
  <c r="E93" i="1" s="1"/>
  <c r="E112" i="1" s="1"/>
  <c r="E44" i="1"/>
  <c r="E47" i="1"/>
  <c r="E50" i="1"/>
  <c r="E51" i="1"/>
  <c r="E52" i="1"/>
  <c r="E62" i="1"/>
  <c r="E63" i="1"/>
  <c r="E64" i="1"/>
  <c r="E66" i="1"/>
  <c r="E67" i="1"/>
  <c r="E68" i="1"/>
  <c r="E78" i="1"/>
  <c r="E79" i="1"/>
  <c r="E81" i="1"/>
  <c r="E82" i="1"/>
  <c r="E87" i="1"/>
  <c r="E88" i="1"/>
  <c r="E100" i="1"/>
  <c r="E108" i="1"/>
  <c r="E111" i="1" s="1"/>
</calcChain>
</file>

<file path=xl/sharedStrings.xml><?xml version="1.0" encoding="utf-8"?>
<sst xmlns="http://schemas.openxmlformats.org/spreadsheetml/2006/main" count="654" uniqueCount="70">
  <si>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</si>
  <si>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</si>
  <si>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</si>
  <si>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</si>
  <si>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</si>
  <si>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</si>
  <si>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</si>
  <si>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</si>
  <si>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</si>
  <si>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</si>
  <si>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</si>
  <si>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</si>
  <si>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</si>
  <si>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</si>
  <si>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</si>
  <si>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</si>
  <si>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</si>
  <si>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</si>
  <si>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</si>
  <si>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</si>
  <si>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</si>
  <si>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</si>
  <si>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</si>
  <si>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</si>
  <si>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</si>
  <si>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</si>
  <si>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</si>
  <si>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</si>
  <si>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</si>
  <si>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</si>
  <si>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</si>
  <si>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</si>
  <si>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</si>
  <si>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</si>
  <si>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</si>
  <si>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</si>
  <si>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</si>
  <si>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</si>
  <si>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</si>
  <si>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</si>
  <si>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</si>
  <si>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</si>
  <si>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</si>
  <si>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</si>
  <si>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</si>
  <si>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</si>
  <si>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</si>
  <si>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</si>
  <si>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</si>
  <si>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</si>
  <si>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</si>
  <si>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</si>
  <si>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</si>
  <si>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</si>
  <si>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</si>
  <si>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</si>
  <si>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</si>
  <si>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</si>
  <si>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</si>
  <si>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</si>
  <si>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</si>
  <si>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</si>
  <si>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</si>
  <si>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</si>
  <si>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BAYUGAN</t>
  </si>
  <si>
    <t>CITY OF BISLIG</t>
  </si>
  <si>
    <t>CITY OF CALBAYOG</t>
  </si>
  <si>
    <t>CITY OF CABADBARAN</t>
  </si>
  <si>
    <t>CITY OF SURIGAO</t>
  </si>
  <si>
    <t>CITY OF TANDAG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</si>
</sst>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  <numFmt numFmtId="167" formatCode="_([$Php-3409]* #,##0.00_);_([$Php-3409]* \(#,##0.00\);_([$Php-3409]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sz val="10"/>
      <color theme="1"/>
      <name val="Arial Narrow"/>
      <family val="2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sz val="10"/>
      <color rgb="FF000000"/>
      <name val="Arial"/>
    </font>
    <font>
      <b/>
      <sz val="11.05"/>
      <color indexed="8"/>
      <name val="Arial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3" fillId="0" borderId="0"/>
    <xf numFmtId="0" fontId="13" fillId="0" borderId="0"/>
  </cellStyleXfs>
  <cellXfs count="67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165" fontId="6" fillId="0" borderId="1" xfId="3" applyFont="1" applyBorder="1"/>
    <xf numFmtId="4" fontId="7" fillId="0" borderId="0" xfId="0" applyNumberFormat="1" applyFont="1"/>
    <xf numFmtId="164" fontId="8" fillId="0" borderId="0" xfId="2" applyNumberFormat="1" applyFont="1" applyAlignment="1">
      <alignment vertical="center"/>
    </xf>
    <xf numFmtId="165" fontId="0" fillId="0" borderId="0" xfId="0" applyNumberFormat="1"/>
    <xf numFmtId="4" fontId="0" fillId="0" borderId="0" xfId="0" applyNumberFormat="1"/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165" fontId="6" fillId="0" borderId="2" xfId="3" applyFont="1" applyBorder="1"/>
    <xf numFmtId="165" fontId="10" fillId="0" borderId="3" xfId="4" applyFont="1" applyFill="1" applyBorder="1"/>
    <xf numFmtId="4" fontId="10" fillId="0" borderId="0" xfId="5" applyNumberFormat="1" applyFont="1" applyFill="1" applyBorder="1" applyProtection="1">
      <protection locked="0"/>
    </xf>
    <xf numFmtId="164" fontId="11" fillId="0" borderId="0" xfId="2" applyNumberFormat="1" applyFont="1" applyAlignment="1">
      <alignment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4" fillId="0" borderId="4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5" xfId="0" applyNumberFormat="1" applyFont="1" applyBorder="1" applyProtection="1"/>
    <xf numFmtId="165" fontId="10" fillId="0" borderId="6" xfId="4" applyNumberFormat="1" applyFont="1" applyBorder="1"/>
    <xf numFmtId="4" fontId="15" fillId="0" borderId="0" xfId="2" applyNumberFormat="1" applyFont="1" applyAlignment="1">
      <alignment vertical="center"/>
    </xf>
    <xf numFmtId="165" fontId="6" fillId="0" borderId="7" xfId="3" applyFont="1" applyBorder="1"/>
    <xf numFmtId="4" fontId="13" fillId="0" borderId="0" xfId="1" applyNumberFormat="1" applyFont="1" applyFill="1" applyBorder="1"/>
    <xf numFmtId="165" fontId="18" fillId="0" borderId="0" xfId="0" applyNumberFormat="1" applyFont="1" applyBorder="1" applyProtection="1"/>
    <xf numFmtId="165" fontId="19" fillId="0" borderId="5" xfId="0" applyNumberFormat="1" applyFont="1" applyBorder="1" applyProtection="1"/>
    <xf numFmtId="164" fontId="9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4" fillId="0" borderId="8" xfId="2" applyNumberFormat="1" applyFont="1" applyBorder="1" applyAlignment="1">
      <alignment horizontal="right" vertical="center"/>
    </xf>
    <xf numFmtId="165" fontId="6" fillId="0" borderId="6" xfId="6" applyFont="1" applyFill="1" applyBorder="1"/>
    <xf numFmtId="4" fontId="10" fillId="0" borderId="0" xfId="1" applyNumberFormat="1" applyFont="1" applyFill="1" applyBorder="1" applyAlignment="1">
      <alignment horizontal="right" vertical="center" wrapText="1"/>
    </xf>
    <xf numFmtId="165" fontId="21" fillId="0" borderId="5" xfId="0" applyNumberFormat="1" applyFont="1" applyBorder="1" applyProtection="1"/>
    <xf numFmtId="164" fontId="8" fillId="0" borderId="0" xfId="2" applyNumberFormat="1" applyFont="1" applyAlignment="1">
      <alignment horizontal="center" vertical="center"/>
    </xf>
    <xf numFmtId="4" fontId="13" fillId="0" borderId="8" xfId="2" applyNumberFormat="1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8" fillId="0" borderId="0" xfId="2" applyFont="1" applyAlignment="1">
      <alignment vertical="center"/>
    </xf>
    <xf numFmtId="40" fontId="22" fillId="0" borderId="8" xfId="2" applyNumberFormat="1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40" fontId="22" fillId="0" borderId="9" xfId="2" applyNumberFormat="1" applyFont="1" applyBorder="1" applyAlignment="1">
      <alignment horizontal="center" vertical="center" wrapText="1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0" fontId="23" fillId="0" borderId="0" xfId="7" applyFont="1" applyAlignment="1">
      <alignment horizontal="center"/>
    </xf>
    <xf numFmtId="165" fontId="24" fillId="0" borderId="0" xfId="3" applyFont="1"/>
    <xf numFmtId="43" fontId="0" fillId="0" borderId="0" xfId="1" applyFont="1"/>
    <xf numFmtId="165" fontId="12" fillId="3" borderId="10" xfId="6" applyFont="1" applyFill="1" applyBorder="1"/>
    <xf numFmtId="165" fontId="12" fillId="3" borderId="11" xfId="6" applyFont="1" applyFill="1" applyBorder="1"/>
    <xf numFmtId="167" fontId="12" fillId="3" borderId="11" xfId="8" applyNumberFormat="1" applyFont="1" applyFill="1" applyBorder="1"/>
    <xf numFmtId="165" fontId="12" fillId="3" borderId="12" xfId="6" applyFont="1" applyFill="1" applyBorder="1"/>
    <xf numFmtId="165" fontId="12" fillId="3" borderId="11" xfId="8" applyNumberFormat="1" applyFont="1" applyFill="1" applyBorder="1"/>
    <xf numFmtId="165" fontId="12" fillId="3" borderId="11" xfId="8" applyNumberFormat="1" applyFont="1" applyFill="1" applyBorder="1" applyAlignment="1">
      <alignment vertical="top"/>
    </xf>
    <xf numFmtId="167" fontId="0" fillId="0" borderId="0" xfId="0" applyNumberFormat="1"/>
    <xf numFmtId="167" fontId="12" fillId="3" borderId="11" xfId="6" applyNumberFormat="1" applyFont="1" applyFill="1" applyBorder="1"/>
    <xf numFmtId="165" fontId="25" fillId="0" borderId="0" xfId="3" applyFont="1"/>
    <xf numFmtId="39" fontId="26" fillId="0" borderId="0" xfId="0" applyNumberFormat="1" applyFont="1" applyAlignment="1">
      <alignment horizontal="right"/>
    </xf>
    <xf numFmtId="165" fontId="25" fillId="0" borderId="0" xfId="3" applyFont="1" applyFill="1"/>
    <xf numFmtId="165" fontId="25" fillId="0" borderId="8" xfId="3" applyFont="1" applyFill="1" applyBorder="1"/>
    <xf numFmtId="165" fontId="25" fillId="0" borderId="8" xfId="3" applyFont="1" applyBorder="1"/>
    <xf numFmtId="165" fontId="16" fillId="0" borderId="0" xfId="0" applyNumberFormat="1" applyFont="1" applyProtection="1"/>
    <xf numFmtId="165" fontId="16" fillId="0" borderId="13" xfId="0" applyNumberFormat="1" applyFont="1" applyBorder="1" applyProtection="1"/>
  </cellXfs>
  <cellStyles count="9">
    <cellStyle name="Comma" xfId="1" builtinId="3"/>
    <cellStyle name="Comma 10" xfId="3" xr:uid="{B862E8B5-654C-47F8-908B-628FF11E4CAD}"/>
    <cellStyle name="Comma 2" xfId="6" xr:uid="{6A38261E-2C0F-4A2D-B346-165308B96CF4}"/>
    <cellStyle name="Comma 5" xfId="4" xr:uid="{F9A6F4E1-8D13-4083-A6E6-7332D4401BAD}"/>
    <cellStyle name="Comma 8 2 3 2" xfId="5" xr:uid="{202F6A8E-91FC-4865-AC0A-15A8BB0C3B6E}"/>
    <cellStyle name="Normal" xfId="0" builtinId="0"/>
    <cellStyle name="Normal 2 2" xfId="8" xr:uid="{42DC1864-47EE-4904-8B7B-676F88E66A2D}"/>
    <cellStyle name="Normal 6" xfId="7" xr:uid="{820BC6A6-653D-4AAC-AFA7-A55D79734A3C}"/>
    <cellStyle name="Normal 7" xfId="2" xr:uid="{F9BFB4D6-B38E-49D0-81C8-3EB498E4FF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3DBE-C601-4061-B51B-50D02B93C831}">
  <dimension ref="A1:I112"/>
  <sheetViews>
    <sheetView tabSelected="1" topLeftCell="A85" workbookViewId="0">
      <selection activeCell="F110" sqref="F110:H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64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9" t="s">
        <v>63</v>
      </c>
      <c r="B2" s="49"/>
      <c r="C2" s="49"/>
      <c r="D2" s="49"/>
      <c r="E2" s="49"/>
      <c r="F2" s="49"/>
      <c r="G2" s="49"/>
      <c r="H2" s="49"/>
      <c r="I2" s="49"/>
    </row>
    <row r="3" spans="1:9" ht="15.75" x14ac:dyDescent="0.25">
      <c r="A3" s="43" t="s">
        <v>62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39"/>
      <c r="B5" s="39"/>
      <c r="C5" s="39"/>
      <c r="D5" s="39"/>
      <c r="E5" s="48"/>
      <c r="F5" s="48"/>
      <c r="G5" s="47"/>
      <c r="H5" s="46"/>
      <c r="I5" s="45"/>
    </row>
    <row r="6" spans="1:9" ht="15.75" customHeight="1" x14ac:dyDescent="0.25">
      <c r="A6" s="43" t="s">
        <v>61</v>
      </c>
      <c r="B6" s="43"/>
      <c r="C6" s="43"/>
      <c r="D6" s="43"/>
      <c r="E6" s="44" t="s">
        <v>60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41" t="s">
        <v>59</v>
      </c>
      <c r="B8" s="39"/>
      <c r="C8" s="39"/>
      <c r="D8" s="39"/>
      <c r="E8" s="40"/>
    </row>
    <row r="9" spans="1:9" ht="15.75" x14ac:dyDescent="0.25">
      <c r="A9" s="39"/>
      <c r="B9" s="39" t="s">
        <v>58</v>
      </c>
      <c r="C9" s="39"/>
      <c r="D9" s="39"/>
      <c r="E9" s="40"/>
    </row>
    <row r="10" spans="1:9" ht="15.75" x14ac:dyDescent="0.25">
      <c r="A10" s="39"/>
      <c r="B10" s="39"/>
      <c r="C10" s="39" t="s">
        <v>57</v>
      </c>
      <c r="D10" s="39"/>
    </row>
    <row r="11" spans="1:9" ht="15.75" customHeight="1" x14ac:dyDescent="0.25">
      <c r="A11" s="9"/>
      <c r="B11" s="9"/>
      <c r="C11" s="9"/>
      <c r="D11" s="9" t="s">
        <v>56</v>
      </c>
      <c r="E11" s="4">
        <f>5226566.16+627701.29+7422630.5</f>
        <v>13276897.949999999</v>
      </c>
    </row>
    <row r="12" spans="1:9" ht="15.75" x14ac:dyDescent="0.25">
      <c r="A12" s="9"/>
      <c r="B12" s="9"/>
      <c r="C12" s="9"/>
      <c r="D12" s="9" t="s">
        <v>55</v>
      </c>
      <c r="E12" s="4">
        <f>25726033.89+2185040.13+228100</f>
        <v>28139174.02</v>
      </c>
    </row>
    <row r="13" spans="1:9" ht="15.75" x14ac:dyDescent="0.25">
      <c r="A13" s="9"/>
      <c r="B13" s="9"/>
      <c r="C13" s="9"/>
      <c r="D13" s="9" t="s">
        <v>54</v>
      </c>
      <c r="E13" s="11">
        <f>33300+1551222.44+561868.02+151379.53</f>
        <v>2297769.9899999998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43713841.960000001</v>
      </c>
    </row>
    <row r="15" spans="1:9" ht="15.75" x14ac:dyDescent="0.25">
      <c r="A15" s="9"/>
      <c r="B15" s="9"/>
      <c r="C15" s="9" t="s">
        <v>52</v>
      </c>
      <c r="D15" s="9"/>
      <c r="E15" s="38"/>
    </row>
    <row r="16" spans="1:9" ht="15.75" x14ac:dyDescent="0.25">
      <c r="A16" s="9"/>
      <c r="B16" s="9"/>
      <c r="C16" s="9"/>
      <c r="D16" s="9" t="s">
        <v>51</v>
      </c>
      <c r="E16" s="4">
        <v>11101940.57</v>
      </c>
    </row>
    <row r="17" spans="1:5" ht="15.75" x14ac:dyDescent="0.25">
      <c r="A17" s="9"/>
      <c r="B17" s="9"/>
      <c r="C17" s="9"/>
      <c r="D17" s="9" t="s">
        <v>50</v>
      </c>
      <c r="E17" s="4">
        <v>25831319.34</v>
      </c>
    </row>
    <row r="18" spans="1:5" ht="15.75" x14ac:dyDescent="0.25">
      <c r="A18" s="9"/>
      <c r="B18" s="9"/>
      <c r="C18" s="37"/>
      <c r="D18" s="9" t="s">
        <v>49</v>
      </c>
      <c r="E18" s="11">
        <f>86703.98+29496.07</f>
        <v>116200.04999999999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37049459.959999993</v>
      </c>
    </row>
    <row r="20" spans="1:5" ht="15.75" x14ac:dyDescent="0.25">
      <c r="A20" s="9"/>
      <c r="B20" s="9" t="s">
        <v>47</v>
      </c>
      <c r="C20" s="9"/>
      <c r="D20" s="9"/>
      <c r="E20" s="10"/>
    </row>
    <row r="21" spans="1:5" ht="15.75" x14ac:dyDescent="0.25">
      <c r="A21" s="9"/>
      <c r="B21" s="9"/>
      <c r="C21" s="9" t="s">
        <v>46</v>
      </c>
      <c r="D21" s="9"/>
      <c r="E21" s="4">
        <v>819941095</v>
      </c>
    </row>
    <row r="22" spans="1:5" ht="15.75" x14ac:dyDescent="0.25">
      <c r="A22" s="9"/>
      <c r="B22" s="9"/>
      <c r="C22" s="9" t="s">
        <v>45</v>
      </c>
      <c r="D22" s="9"/>
      <c r="E22" s="4">
        <v>137538.78</v>
      </c>
    </row>
    <row r="23" spans="1:5" ht="15.75" x14ac:dyDescent="0.25">
      <c r="A23" s="9"/>
      <c r="B23" s="9"/>
      <c r="C23" s="9" t="s">
        <v>44</v>
      </c>
      <c r="D23" s="9"/>
      <c r="E23" s="18"/>
    </row>
    <row r="24" spans="1:5" ht="15.75" x14ac:dyDescent="0.25">
      <c r="A24" s="9"/>
      <c r="B24" s="9"/>
      <c r="C24" s="9"/>
      <c r="D24" s="9" t="s">
        <v>43</v>
      </c>
      <c r="E24" s="36">
        <v>0</v>
      </c>
    </row>
    <row r="25" spans="1:5" ht="15.75" x14ac:dyDescent="0.25">
      <c r="A25" s="9"/>
      <c r="B25" s="9"/>
      <c r="C25" s="9"/>
      <c r="D25" s="9" t="s">
        <v>42</v>
      </c>
      <c r="E25" s="17">
        <v>0</v>
      </c>
    </row>
    <row r="26" spans="1:5" ht="15.75" x14ac:dyDescent="0.25">
      <c r="A26" s="9"/>
      <c r="B26" s="9"/>
      <c r="C26" s="9"/>
      <c r="D26" s="9" t="s">
        <v>41</v>
      </c>
      <c r="E26" s="4">
        <v>12480</v>
      </c>
    </row>
    <row r="27" spans="1:5" ht="15.75" x14ac:dyDescent="0.25">
      <c r="A27" s="9"/>
      <c r="B27" s="9"/>
      <c r="C27" s="9"/>
      <c r="D27" s="9" t="s">
        <v>40</v>
      </c>
      <c r="E27" s="36">
        <v>0</v>
      </c>
    </row>
    <row r="28" spans="1:5" ht="15.75" x14ac:dyDescent="0.25">
      <c r="A28" s="9"/>
      <c r="B28" s="9"/>
      <c r="C28" s="9" t="s">
        <v>39</v>
      </c>
      <c r="D28" s="9"/>
      <c r="E28" s="35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4">
        <f>3950000</f>
        <v>3950000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0"/>
    </row>
    <row r="33" spans="1:7" ht="15.75" x14ac:dyDescent="0.25">
      <c r="A33" s="9"/>
      <c r="B33" s="9"/>
      <c r="C33" s="9"/>
      <c r="D33" s="9" t="s">
        <v>34</v>
      </c>
      <c r="E33" s="12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3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6" t="s">
        <v>30</v>
      </c>
      <c r="C37" s="9"/>
      <c r="D37" s="9"/>
      <c r="E37" s="33">
        <f>SUM(E14,E19,E21:E36)</f>
        <v>904804415.69999993</v>
      </c>
    </row>
    <row r="38" spans="1:7" ht="15.75" x14ac:dyDescent="0.25">
      <c r="A38" s="9"/>
      <c r="B38" s="6"/>
      <c r="C38" s="9"/>
      <c r="D38" s="9"/>
      <c r="E38" s="32"/>
    </row>
    <row r="39" spans="1:7" ht="15.75" x14ac:dyDescent="0.25">
      <c r="A39" s="6" t="s">
        <v>29</v>
      </c>
      <c r="B39" s="6"/>
      <c r="C39" s="9"/>
      <c r="D39" s="9"/>
      <c r="E39" s="17"/>
    </row>
    <row r="40" spans="1:7" ht="15.75" x14ac:dyDescent="0.25">
      <c r="A40" s="6" t="s">
        <v>28</v>
      </c>
      <c r="B40" s="9"/>
      <c r="C40" s="9"/>
      <c r="D40" s="9"/>
      <c r="E40" s="17"/>
    </row>
    <row r="41" spans="1:7" ht="15.75" x14ac:dyDescent="0.25">
      <c r="A41" s="9"/>
      <c r="B41" s="6" t="s">
        <v>10</v>
      </c>
      <c r="C41" s="9"/>
      <c r="D41" s="9"/>
      <c r="E41" s="10"/>
    </row>
    <row r="42" spans="1:7" ht="15.75" x14ac:dyDescent="0.25">
      <c r="A42" s="9"/>
      <c r="B42" s="9"/>
      <c r="C42" s="9"/>
      <c r="D42" s="9" t="s">
        <v>26</v>
      </c>
      <c r="E42" s="4">
        <f>5252092.45+5611568+6017147.88+5312021.06+9299641.13+5749054.96+5350283.5+5876381.63+5748841.92+6565201.44+5497321.96+12775233.55+154223.89-405.22+1842.5</f>
        <v>79210450.650000006</v>
      </c>
    </row>
    <row r="43" spans="1:7" ht="15.75" x14ac:dyDescent="0.25">
      <c r="A43" s="9"/>
      <c r="B43" s="9"/>
      <c r="C43" s="9"/>
      <c r="D43" s="9" t="s">
        <v>25</v>
      </c>
      <c r="E43" s="4">
        <f>11356558.23+8456419.87+13708025.61+16174902.92+22269443.72+28529137.15-2454.2-2454.2-2454.2-2454.2+21375695.54-14.75+15781648.31-980.56-800+8369380.9+20533014.72-1740-1926+9218542.64-84480-8000+28182378.4+4039130.24+14000+1530.16</f>
        <v>207902050.30000001</v>
      </c>
      <c r="F43" s="8"/>
    </row>
    <row r="44" spans="1:7" ht="15.75" x14ac:dyDescent="0.25">
      <c r="A44" s="9"/>
      <c r="B44" s="9"/>
      <c r="C44" s="9"/>
      <c r="D44" s="9" t="s">
        <v>2</v>
      </c>
      <c r="E44" s="4">
        <f>46010+85495+72960+149922+7187731.37+8094699.17+120207+16860162.29+2498726.67+12623831.77</f>
        <v>47739745.269999996</v>
      </c>
      <c r="F44" s="8"/>
      <c r="G44" s="8"/>
    </row>
    <row r="45" spans="1:7" ht="15.75" x14ac:dyDescent="0.25">
      <c r="A45" s="9"/>
      <c r="B45" s="6" t="s">
        <v>9</v>
      </c>
      <c r="C45" s="9"/>
      <c r="D45" s="9"/>
      <c r="E45" s="10"/>
    </row>
    <row r="46" spans="1:7" ht="15.75" x14ac:dyDescent="0.25">
      <c r="A46" s="9"/>
      <c r="B46" s="9"/>
      <c r="C46" s="14"/>
      <c r="D46" s="9" t="s">
        <v>26</v>
      </c>
      <c r="E46" s="8">
        <v>0</v>
      </c>
    </row>
    <row r="47" spans="1:7" ht="15.75" x14ac:dyDescent="0.25">
      <c r="A47" s="9"/>
      <c r="B47" s="9"/>
      <c r="C47" s="9"/>
      <c r="D47" s="9" t="s">
        <v>25</v>
      </c>
      <c r="E47" s="4">
        <f>60881.24</f>
        <v>60881.24</v>
      </c>
    </row>
    <row r="48" spans="1:7" ht="15.75" x14ac:dyDescent="0.25">
      <c r="A48" s="9"/>
      <c r="B48" s="9"/>
      <c r="C48" s="9"/>
      <c r="D48" s="9" t="s">
        <v>2</v>
      </c>
      <c r="E48" s="8">
        <v>0</v>
      </c>
    </row>
    <row r="49" spans="1:5" ht="15.75" x14ac:dyDescent="0.25">
      <c r="A49" s="9"/>
      <c r="B49" s="6" t="s">
        <v>8</v>
      </c>
      <c r="C49" s="9"/>
      <c r="D49" s="9"/>
      <c r="E49" s="13"/>
    </row>
    <row r="50" spans="1:5" ht="15.75" x14ac:dyDescent="0.25">
      <c r="A50" s="31"/>
      <c r="B50" s="31"/>
      <c r="C50" s="31"/>
      <c r="D50" s="9" t="s">
        <v>26</v>
      </c>
      <c r="E50" s="4">
        <f>1610570.77+2007972.44+2487463.94+2050159.66+3385473.35+2338922.98+2465730.29+2437981.79+2299272.31+2606386.05+1964374.96+5682369.28</f>
        <v>31336677.82</v>
      </c>
    </row>
    <row r="51" spans="1:5" ht="15.75" x14ac:dyDescent="0.25">
      <c r="A51" s="9"/>
      <c r="B51" s="9"/>
      <c r="C51" s="9"/>
      <c r="D51" s="9" t="s">
        <v>25</v>
      </c>
      <c r="E51" s="4">
        <f>15000+111978.25+450932.81+661518.17+1436699.36+633623.52+1452154.15+1149377.94+1562998.92+11406557.37+1579337.6+2752037.4+1035700.99</f>
        <v>24247916.479999997</v>
      </c>
    </row>
    <row r="52" spans="1:5" ht="15.75" x14ac:dyDescent="0.25">
      <c r="A52" s="9"/>
      <c r="B52" s="9"/>
      <c r="C52" s="9"/>
      <c r="D52" s="9" t="s">
        <v>2</v>
      </c>
      <c r="E52" s="4">
        <f>1997950+10595+44142+24900+59000+400540.94+645200</f>
        <v>3182327.94</v>
      </c>
    </row>
    <row r="53" spans="1:5" ht="15.75" x14ac:dyDescent="0.25">
      <c r="A53" s="9"/>
      <c r="B53" s="6" t="s">
        <v>7</v>
      </c>
      <c r="C53" s="9"/>
      <c r="D53" s="9"/>
      <c r="E53" s="13"/>
    </row>
    <row r="54" spans="1:5" ht="15.75" x14ac:dyDescent="0.25">
      <c r="A54" s="9"/>
      <c r="B54" s="9"/>
      <c r="C54" s="9"/>
      <c r="D54" s="9" t="s">
        <v>26</v>
      </c>
      <c r="E54" s="8">
        <v>0</v>
      </c>
    </row>
    <row r="55" spans="1:5" ht="15.75" x14ac:dyDescent="0.25">
      <c r="A55" s="9"/>
      <c r="B55" s="9"/>
      <c r="C55" s="9"/>
      <c r="D55" s="9" t="s">
        <v>25</v>
      </c>
      <c r="E55" s="25">
        <v>0</v>
      </c>
    </row>
    <row r="56" spans="1:5" ht="15.75" x14ac:dyDescent="0.25">
      <c r="A56" s="9"/>
      <c r="B56" s="9"/>
      <c r="C56" s="14"/>
      <c r="D56" s="9" t="s">
        <v>2</v>
      </c>
      <c r="E56" s="30">
        <v>0</v>
      </c>
    </row>
    <row r="57" spans="1:5" ht="15.75" x14ac:dyDescent="0.25">
      <c r="A57" s="9"/>
      <c r="B57" s="6" t="s">
        <v>6</v>
      </c>
      <c r="C57" s="9"/>
      <c r="D57" s="9"/>
      <c r="E57" s="28"/>
    </row>
    <row r="58" spans="1:5" ht="15.75" x14ac:dyDescent="0.25">
      <c r="A58" s="9"/>
      <c r="B58" s="9"/>
      <c r="C58" s="9"/>
      <c r="D58" s="9" t="s">
        <v>26</v>
      </c>
      <c r="E58" s="12">
        <v>0</v>
      </c>
    </row>
    <row r="59" spans="1:5" ht="15.75" x14ac:dyDescent="0.25">
      <c r="A59" s="9"/>
      <c r="B59" s="9"/>
      <c r="C59" s="9"/>
      <c r="D59" s="9" t="s">
        <v>25</v>
      </c>
      <c r="E59" s="29">
        <v>0</v>
      </c>
    </row>
    <row r="60" spans="1:5" ht="15.75" x14ac:dyDescent="0.25">
      <c r="A60" s="9"/>
      <c r="B60" s="9"/>
      <c r="C60" s="9"/>
      <c r="D60" s="9" t="s">
        <v>2</v>
      </c>
      <c r="E60" s="12">
        <v>0</v>
      </c>
    </row>
    <row r="61" spans="1:5" ht="15.75" x14ac:dyDescent="0.25">
      <c r="A61" s="9"/>
      <c r="B61" s="6" t="s">
        <v>5</v>
      </c>
      <c r="C61" s="9"/>
      <c r="D61" s="9"/>
      <c r="E61" s="28"/>
    </row>
    <row r="62" spans="1:5" ht="15.75" x14ac:dyDescent="0.25">
      <c r="A62" s="9"/>
      <c r="B62" s="9"/>
      <c r="C62" s="9"/>
      <c r="D62" s="9" t="s">
        <v>26</v>
      </c>
      <c r="E62" s="4">
        <f>179127.66+204385.76+229597.46+258998.69+356503.96+235568.52+329849.22+271901.55+267909.1+337851.22+317631.79+683155.92</f>
        <v>3672480.8499999996</v>
      </c>
    </row>
    <row r="63" spans="1:5" ht="15.75" x14ac:dyDescent="0.25">
      <c r="A63" s="9"/>
      <c r="B63" s="6"/>
      <c r="C63" s="9"/>
      <c r="D63" s="9" t="s">
        <v>25</v>
      </c>
      <c r="E63" s="4">
        <f>10967.25+818590+343523.29+277793.09+391119.78+284145.8+444507.23+377062.92+728632.92+805030.64+880997.53+110448.75</f>
        <v>5472819.2000000002</v>
      </c>
    </row>
    <row r="64" spans="1:5" ht="15.75" x14ac:dyDescent="0.25">
      <c r="A64" s="9"/>
      <c r="B64" s="9"/>
      <c r="C64" s="9"/>
      <c r="D64" s="9" t="s">
        <v>2</v>
      </c>
      <c r="E64" s="27">
        <f>143498</f>
        <v>143498</v>
      </c>
    </row>
    <row r="65" spans="1:7" ht="15.75" x14ac:dyDescent="0.25">
      <c r="A65" s="9"/>
      <c r="B65" s="6" t="s">
        <v>4</v>
      </c>
      <c r="C65" s="9"/>
      <c r="D65" s="9"/>
      <c r="E65" s="13"/>
    </row>
    <row r="66" spans="1:7" ht="15.75" x14ac:dyDescent="0.25">
      <c r="A66" s="9"/>
      <c r="B66" s="9"/>
      <c r="C66" s="9"/>
      <c r="D66" s="9" t="s">
        <v>26</v>
      </c>
      <c r="E66" s="4">
        <f>811987.49+910760.48+1071329.25+1027726.43+1654623.26+1064109.55+1045729.94+1079784.39+1257971.26+1594395.56+1268753.19+2892416.88+52784.24</f>
        <v>15732371.92</v>
      </c>
      <c r="G66" s="8"/>
    </row>
    <row r="67" spans="1:7" ht="15.75" x14ac:dyDescent="0.25">
      <c r="A67" s="9"/>
      <c r="B67" s="9"/>
      <c r="C67" s="9"/>
      <c r="D67" s="9" t="s">
        <v>25</v>
      </c>
      <c r="E67" s="4">
        <f>3900+130067.25+501982.42+693907.81+1096434.53+4407065.28+2454.2*4+1310650.72+1032560.18+1173662.03+869547.01+1867229.69+3857053.13+2478231.97</f>
        <v>19432108.819999997</v>
      </c>
      <c r="G67" s="8"/>
    </row>
    <row r="68" spans="1:7" ht="15.75" x14ac:dyDescent="0.25">
      <c r="A68" s="9"/>
      <c r="B68" s="9"/>
      <c r="C68" s="9"/>
      <c r="D68" s="9" t="s">
        <v>2</v>
      </c>
      <c r="E68" s="4">
        <f>142965+164724+35500+373300+2995000+3103066.69+9979988.94</f>
        <v>16794544.629999999</v>
      </c>
      <c r="G68" s="8"/>
    </row>
    <row r="69" spans="1:7" ht="15.75" x14ac:dyDescent="0.25">
      <c r="A69" s="9"/>
      <c r="B69" s="6" t="s">
        <v>27</v>
      </c>
      <c r="C69" s="9"/>
      <c r="D69" s="9"/>
      <c r="E69" s="10"/>
    </row>
    <row r="70" spans="1:7" ht="15.75" x14ac:dyDescent="0.25">
      <c r="A70" s="9"/>
      <c r="B70" s="9"/>
      <c r="C70" s="9"/>
      <c r="D70" s="9" t="s">
        <v>26</v>
      </c>
      <c r="E70" s="17">
        <v>0</v>
      </c>
    </row>
    <row r="71" spans="1:7" ht="15.75" x14ac:dyDescent="0.25">
      <c r="A71" s="9"/>
      <c r="B71" s="9"/>
      <c r="C71" s="9"/>
      <c r="D71" s="9" t="s">
        <v>25</v>
      </c>
      <c r="E71" s="17">
        <v>0</v>
      </c>
    </row>
    <row r="72" spans="1:7" ht="15.75" x14ac:dyDescent="0.25">
      <c r="A72" s="9"/>
      <c r="B72" s="9"/>
      <c r="C72" s="9"/>
      <c r="D72" s="9" t="s">
        <v>2</v>
      </c>
      <c r="E72" s="26">
        <v>0</v>
      </c>
    </row>
    <row r="73" spans="1:7" ht="15.75" x14ac:dyDescent="0.25">
      <c r="A73" s="9"/>
      <c r="B73" s="6" t="s">
        <v>24</v>
      </c>
      <c r="C73" s="9"/>
      <c r="D73" s="9"/>
      <c r="E73" s="10"/>
    </row>
    <row r="74" spans="1:7" ht="15.75" x14ac:dyDescent="0.25">
      <c r="A74" s="9"/>
      <c r="B74" s="9"/>
      <c r="C74" s="9" t="s">
        <v>23</v>
      </c>
      <c r="D74" s="9"/>
      <c r="E74" s="17"/>
    </row>
    <row r="75" spans="1:7" ht="15.75" x14ac:dyDescent="0.25">
      <c r="A75" s="9"/>
      <c r="B75" s="9"/>
      <c r="C75" s="9"/>
      <c r="D75" s="9" t="s">
        <v>22</v>
      </c>
      <c r="E75" s="25">
        <v>0</v>
      </c>
    </row>
    <row r="76" spans="1:7" ht="15.75" x14ac:dyDescent="0.25">
      <c r="A76" s="9"/>
      <c r="B76" s="9"/>
      <c r="C76" s="9"/>
      <c r="D76" s="9" t="s">
        <v>21</v>
      </c>
      <c r="E76" s="24">
        <v>0</v>
      </c>
    </row>
    <row r="77" spans="1:7" ht="15.75" x14ac:dyDescent="0.25">
      <c r="A77" s="9"/>
      <c r="B77" s="9"/>
      <c r="C77" s="19" t="s">
        <v>20</v>
      </c>
      <c r="D77" s="9"/>
      <c r="E77" s="17"/>
    </row>
    <row r="78" spans="1:7" ht="15.75" x14ac:dyDescent="0.25">
      <c r="A78" s="9"/>
      <c r="B78" s="9"/>
      <c r="C78" s="9"/>
      <c r="D78" s="9" t="s">
        <v>14</v>
      </c>
      <c r="E78" s="4">
        <f>1600000+279000+105377+393300+11240+8000+84480+393910+56130+15119127.6</f>
        <v>18050564.600000001</v>
      </c>
      <c r="F78" s="22"/>
    </row>
    <row r="79" spans="1:7" ht="15.75" x14ac:dyDescent="0.25">
      <c r="A79" s="9"/>
      <c r="B79" s="9"/>
      <c r="C79" s="9"/>
      <c r="D79" s="9" t="s">
        <v>13</v>
      </c>
      <c r="E79" s="4">
        <f>7944238.21+5573493.83+7900168.88+4129639.19</f>
        <v>25547540.109999999</v>
      </c>
    </row>
    <row r="80" spans="1:7" ht="15.75" x14ac:dyDescent="0.25">
      <c r="A80" s="9"/>
      <c r="B80" s="9"/>
      <c r="C80" s="9" t="s">
        <v>19</v>
      </c>
      <c r="D80" s="9"/>
      <c r="E80" s="18"/>
    </row>
    <row r="81" spans="1:9" ht="15.75" x14ac:dyDescent="0.25">
      <c r="A81" s="9"/>
      <c r="B81" s="9"/>
      <c r="C81" s="9"/>
      <c r="D81" s="19" t="s">
        <v>14</v>
      </c>
      <c r="E81" s="4">
        <f>4000000+4800000+2000000+3000000+1000000+971141.37-316.96+3000000+3689338.31</f>
        <v>22460162.719999995</v>
      </c>
      <c r="F81" s="23"/>
    </row>
    <row r="82" spans="1:9" ht="15.75" x14ac:dyDescent="0.25">
      <c r="A82" s="9"/>
      <c r="B82" s="9"/>
      <c r="C82" s="9"/>
      <c r="D82" s="19" t="s">
        <v>13</v>
      </c>
      <c r="E82" s="4">
        <f>12324247.63+12914125.65+2989996.47+21192490.34+469953.71+4829471.39+11322527.33</f>
        <v>66042812.520000003</v>
      </c>
      <c r="F82" s="22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1">
        <v>0</v>
      </c>
    </row>
    <row r="85" spans="1:9" ht="15.75" x14ac:dyDescent="0.25">
      <c r="A85" s="9"/>
      <c r="B85" s="9"/>
      <c r="C85" s="9"/>
      <c r="D85" s="9" t="s">
        <v>13</v>
      </c>
      <c r="E85" s="21">
        <v>0</v>
      </c>
    </row>
    <row r="86" spans="1:9" ht="15.75" x14ac:dyDescent="0.25">
      <c r="A86" s="9"/>
      <c r="B86" s="9"/>
      <c r="C86" s="9" t="s">
        <v>17</v>
      </c>
      <c r="D86" s="9"/>
      <c r="E86" s="17"/>
    </row>
    <row r="87" spans="1:9" ht="15.75" x14ac:dyDescent="0.25">
      <c r="A87" s="9"/>
      <c r="B87" s="9"/>
      <c r="C87" s="9"/>
      <c r="D87" s="9" t="s">
        <v>14</v>
      </c>
      <c r="E87" s="4">
        <f>45000+149400+130900+21500+82500+89400+501382.5</f>
        <v>1020082.5</v>
      </c>
    </row>
    <row r="88" spans="1:9" ht="15.75" x14ac:dyDescent="0.25">
      <c r="A88" s="9"/>
      <c r="B88" s="9"/>
      <c r="C88" s="9"/>
      <c r="D88" s="9" t="s">
        <v>13</v>
      </c>
      <c r="E88" s="4">
        <f>42579.88</f>
        <v>42579.88</v>
      </c>
    </row>
    <row r="89" spans="1:9" ht="15.75" x14ac:dyDescent="0.25">
      <c r="A89" s="9"/>
      <c r="B89" s="9"/>
      <c r="C89" s="9" t="s">
        <v>16</v>
      </c>
      <c r="D89" s="9"/>
      <c r="E89" s="17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4">
        <v>2455753.5</v>
      </c>
    </row>
    <row r="92" spans="1:9" ht="15.75" x14ac:dyDescent="0.25">
      <c r="A92" s="9"/>
      <c r="B92" s="9"/>
      <c r="C92" s="9"/>
      <c r="D92" s="9" t="s">
        <v>13</v>
      </c>
      <c r="E92" s="4">
        <v>3051186.59</v>
      </c>
    </row>
    <row r="93" spans="1:9" ht="15.75" x14ac:dyDescent="0.25">
      <c r="A93" s="6" t="s">
        <v>12</v>
      </c>
      <c r="D93" s="9"/>
      <c r="E93" s="20">
        <f>SUM(E41:E92)</f>
        <v>593598555.54000008</v>
      </c>
    </row>
    <row r="94" spans="1:9" ht="15.75" x14ac:dyDescent="0.25">
      <c r="A94" s="6" t="s">
        <v>11</v>
      </c>
      <c r="B94" s="9"/>
      <c r="C94" s="6"/>
      <c r="D94" s="19"/>
      <c r="E94" s="17"/>
    </row>
    <row r="95" spans="1:9" ht="15.75" x14ac:dyDescent="0.25">
      <c r="A95" s="9"/>
      <c r="B95" s="6" t="s">
        <v>10</v>
      </c>
      <c r="C95" s="9"/>
      <c r="D95" s="9"/>
      <c r="E95" s="18"/>
      <c r="H95" s="16"/>
      <c r="I95" s="15"/>
    </row>
    <row r="96" spans="1:9" ht="15.75" x14ac:dyDescent="0.25">
      <c r="A96" s="9"/>
      <c r="B96" s="9"/>
      <c r="C96" s="9"/>
      <c r="D96" s="9" t="s">
        <v>2</v>
      </c>
      <c r="E96" s="8">
        <v>90986671.350000009</v>
      </c>
      <c r="F96" s="4"/>
      <c r="G96" s="9"/>
      <c r="I96" s="15"/>
    </row>
    <row r="97" spans="1:9" ht="15.75" x14ac:dyDescent="0.25">
      <c r="A97" s="9"/>
      <c r="B97" s="6" t="s">
        <v>9</v>
      </c>
      <c r="C97" s="9"/>
      <c r="D97" s="9"/>
      <c r="E97" s="17"/>
      <c r="F97" s="4"/>
      <c r="G97" s="9"/>
      <c r="H97" s="16"/>
      <c r="I97" s="15"/>
    </row>
    <row r="98" spans="1:9" ht="15.75" x14ac:dyDescent="0.25">
      <c r="B98" s="9"/>
      <c r="C98" s="9"/>
      <c r="D98" s="9" t="s">
        <v>2</v>
      </c>
      <c r="E98" s="4">
        <v>3663631.66</v>
      </c>
    </row>
    <row r="99" spans="1:9" ht="15.75" customHeight="1" x14ac:dyDescent="0.25">
      <c r="B99" s="6" t="s">
        <v>8</v>
      </c>
      <c r="C99" s="9"/>
      <c r="D99" s="9"/>
      <c r="E99" s="10"/>
    </row>
    <row r="100" spans="1:9" ht="15.75" customHeight="1" x14ac:dyDescent="0.25">
      <c r="B100" s="9"/>
      <c r="C100" s="9"/>
      <c r="D100" s="9" t="s">
        <v>2</v>
      </c>
      <c r="E100" s="4">
        <f>86375+25025+51935</f>
        <v>163335</v>
      </c>
    </row>
    <row r="101" spans="1:9" ht="15.75" customHeight="1" x14ac:dyDescent="0.25">
      <c r="B101" s="6" t="s">
        <v>7</v>
      </c>
      <c r="C101" s="9"/>
      <c r="D101" s="9"/>
      <c r="E101" s="10"/>
    </row>
    <row r="102" spans="1:9" ht="15.75" x14ac:dyDescent="0.25">
      <c r="B102" s="9"/>
      <c r="C102" s="14"/>
      <c r="D102" s="9" t="s">
        <v>2</v>
      </c>
      <c r="E102" s="13">
        <v>0</v>
      </c>
    </row>
    <row r="103" spans="1:9" ht="15.75" x14ac:dyDescent="0.25">
      <c r="B103" s="6" t="s">
        <v>6</v>
      </c>
      <c r="C103" s="9"/>
      <c r="D103" s="9"/>
      <c r="E103" s="10"/>
    </row>
    <row r="104" spans="1:9" ht="15.75" x14ac:dyDescent="0.25">
      <c r="B104" s="9"/>
      <c r="C104" s="9"/>
      <c r="D104" s="9" t="s">
        <v>2</v>
      </c>
      <c r="E104" s="12">
        <v>0</v>
      </c>
    </row>
    <row r="105" spans="1:9" ht="15.75" x14ac:dyDescent="0.25">
      <c r="B105" s="6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0">
        <v>0</v>
      </c>
    </row>
    <row r="107" spans="1:9" ht="15.75" x14ac:dyDescent="0.25">
      <c r="B107" s="6" t="s">
        <v>4</v>
      </c>
      <c r="C107" s="9"/>
      <c r="D107" s="9"/>
      <c r="E107" s="10"/>
    </row>
    <row r="108" spans="1:9" ht="15.75" x14ac:dyDescent="0.25">
      <c r="B108" s="9"/>
      <c r="C108" s="9"/>
      <c r="D108" s="9" t="s">
        <v>2</v>
      </c>
      <c r="E108" s="11">
        <f>4433400+43900+99990</f>
        <v>4577290</v>
      </c>
    </row>
    <row r="109" spans="1:9" ht="15.75" x14ac:dyDescent="0.25">
      <c r="A109" s="6"/>
      <c r="B109" s="6" t="s">
        <v>3</v>
      </c>
      <c r="C109" s="9"/>
      <c r="D109" s="9"/>
      <c r="E109" s="10"/>
    </row>
    <row r="110" spans="1:9" ht="15.75" x14ac:dyDescent="0.25">
      <c r="B110" s="9"/>
      <c r="C110" s="9"/>
      <c r="D110" s="9" t="s">
        <v>2</v>
      </c>
      <c r="E110" s="8">
        <v>75116476.5</v>
      </c>
      <c r="F110" s="4"/>
      <c r="G110" s="4"/>
      <c r="H110" s="7"/>
    </row>
    <row r="111" spans="1:9" ht="15.75" x14ac:dyDescent="0.25">
      <c r="A111" s="6" t="s">
        <v>1</v>
      </c>
      <c r="E111" s="5">
        <f>SUM(E96,E98,E100,E102,E104,E106,E108,E110)</f>
        <v>174507404.50999999</v>
      </c>
      <c r="G111" s="4"/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768105960.05000007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894F-EF9F-4B83-AE52-3BE9C812F770}">
  <dimension ref="A1:I112"/>
  <sheetViews>
    <sheetView topLeftCell="A85" workbookViewId="0">
      <selection activeCell="F110" sqref="F110:H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65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9" t="s">
        <v>63</v>
      </c>
      <c r="B2" s="49"/>
      <c r="C2" s="49"/>
      <c r="D2" s="49"/>
      <c r="E2" s="49"/>
      <c r="F2" s="49"/>
      <c r="G2" s="49"/>
      <c r="H2" s="49"/>
      <c r="I2" s="49"/>
    </row>
    <row r="3" spans="1:9" ht="15.75" x14ac:dyDescent="0.25">
      <c r="A3" s="43" t="s">
        <v>62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39"/>
      <c r="B5" s="39"/>
      <c r="C5" s="39"/>
      <c r="D5" s="39"/>
      <c r="E5" s="48"/>
      <c r="F5" s="48"/>
      <c r="G5" s="47"/>
      <c r="H5" s="46"/>
      <c r="I5" s="45"/>
    </row>
    <row r="6" spans="1:9" ht="15.75" customHeight="1" x14ac:dyDescent="0.25">
      <c r="A6" s="43" t="s">
        <v>61</v>
      </c>
      <c r="B6" s="43"/>
      <c r="C6" s="43"/>
      <c r="D6" s="43"/>
      <c r="E6" s="44" t="s">
        <v>60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41" t="s">
        <v>59</v>
      </c>
      <c r="B8" s="39"/>
      <c r="C8" s="39"/>
      <c r="D8" s="39"/>
      <c r="E8" s="40"/>
    </row>
    <row r="9" spans="1:9" ht="15.75" x14ac:dyDescent="0.25">
      <c r="A9" s="39"/>
      <c r="B9" s="39" t="s">
        <v>58</v>
      </c>
      <c r="C9" s="39"/>
      <c r="D9" s="39"/>
      <c r="E9" s="40"/>
    </row>
    <row r="10" spans="1:9" ht="15.75" x14ac:dyDescent="0.25">
      <c r="A10" s="39"/>
      <c r="B10" s="39"/>
      <c r="C10" s="39" t="s">
        <v>57</v>
      </c>
      <c r="D10" s="39"/>
    </row>
    <row r="11" spans="1:9" ht="15.75" customHeight="1" x14ac:dyDescent="0.25">
      <c r="A11" s="9"/>
      <c r="B11" s="9"/>
      <c r="C11" s="9"/>
      <c r="D11" s="9" t="s">
        <v>56</v>
      </c>
      <c r="E11" s="50">
        <v>8881081.4199999999</v>
      </c>
    </row>
    <row r="12" spans="1:9" ht="15.75" x14ac:dyDescent="0.25">
      <c r="A12" s="9"/>
      <c r="B12" s="9"/>
      <c r="C12" s="9"/>
      <c r="D12" s="9" t="s">
        <v>55</v>
      </c>
    </row>
    <row r="13" spans="1:9" ht="15.75" x14ac:dyDescent="0.25">
      <c r="A13" s="9"/>
      <c r="B13" s="9"/>
      <c r="C13" s="9"/>
      <c r="D13" s="9" t="s">
        <v>54</v>
      </c>
      <c r="E13" s="50">
        <v>15561789.640000001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24442871.060000002</v>
      </c>
    </row>
    <row r="15" spans="1:9" ht="15.75" x14ac:dyDescent="0.25">
      <c r="A15" s="9"/>
      <c r="B15" s="9"/>
      <c r="C15" s="9" t="s">
        <v>52</v>
      </c>
      <c r="D15" s="9"/>
      <c r="E15" s="38"/>
    </row>
    <row r="16" spans="1:9" ht="15.75" x14ac:dyDescent="0.25">
      <c r="A16" s="9"/>
      <c r="B16" s="9"/>
      <c r="C16" s="9"/>
      <c r="D16" s="9" t="s">
        <v>51</v>
      </c>
      <c r="E16" s="50">
        <v>3835591.45</v>
      </c>
    </row>
    <row r="17" spans="1:5" ht="15.75" x14ac:dyDescent="0.25">
      <c r="A17" s="9"/>
      <c r="B17" s="9"/>
      <c r="C17" s="9"/>
      <c r="D17" s="9" t="s">
        <v>50</v>
      </c>
      <c r="E17" s="50">
        <v>35320811.380000003</v>
      </c>
    </row>
    <row r="18" spans="1:5" ht="15.75" x14ac:dyDescent="0.25">
      <c r="A18" s="9"/>
      <c r="B18" s="9"/>
      <c r="C18" s="37"/>
      <c r="D18" s="9" t="s">
        <v>49</v>
      </c>
      <c r="E18" s="50">
        <v>3086861.87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42243264.700000003</v>
      </c>
    </row>
    <row r="20" spans="1:5" ht="15.75" x14ac:dyDescent="0.25">
      <c r="A20" s="9"/>
      <c r="B20" s="9" t="s">
        <v>47</v>
      </c>
      <c r="C20" s="9"/>
      <c r="D20" s="9"/>
      <c r="E20" s="10"/>
    </row>
    <row r="21" spans="1:5" ht="15.75" x14ac:dyDescent="0.25">
      <c r="A21" s="9"/>
      <c r="B21" s="9"/>
      <c r="C21" s="9" t="s">
        <v>46</v>
      </c>
      <c r="D21" s="9"/>
      <c r="E21" s="50">
        <v>556517042</v>
      </c>
    </row>
    <row r="22" spans="1:5" ht="15.75" x14ac:dyDescent="0.25">
      <c r="A22" s="9"/>
      <c r="B22" s="9"/>
      <c r="C22" s="9" t="s">
        <v>45</v>
      </c>
      <c r="D22" s="9"/>
      <c r="E22" s="8">
        <v>0</v>
      </c>
    </row>
    <row r="23" spans="1:5" ht="15.75" x14ac:dyDescent="0.25">
      <c r="A23" s="9"/>
      <c r="B23" s="9"/>
      <c r="C23" s="9" t="s">
        <v>44</v>
      </c>
      <c r="D23" s="9"/>
      <c r="E23" s="18"/>
    </row>
    <row r="24" spans="1:5" ht="15.75" x14ac:dyDescent="0.25">
      <c r="A24" s="9"/>
      <c r="B24" s="9"/>
      <c r="C24" s="9"/>
      <c r="D24" s="9" t="s">
        <v>43</v>
      </c>
      <c r="E24" s="36">
        <v>0</v>
      </c>
    </row>
    <row r="25" spans="1:5" ht="15.75" x14ac:dyDescent="0.25">
      <c r="A25" s="9"/>
      <c r="B25" s="9"/>
      <c r="C25" s="9"/>
      <c r="D25" s="9" t="s">
        <v>42</v>
      </c>
      <c r="E25" s="17">
        <v>0</v>
      </c>
    </row>
    <row r="26" spans="1:5" ht="15.75" x14ac:dyDescent="0.25">
      <c r="A26" s="9"/>
      <c r="B26" s="9"/>
      <c r="C26" s="9"/>
      <c r="D26" s="9" t="s">
        <v>41</v>
      </c>
      <c r="E26" s="25">
        <v>0</v>
      </c>
    </row>
    <row r="27" spans="1:5" ht="15.75" x14ac:dyDescent="0.25">
      <c r="A27" s="9"/>
      <c r="B27" s="9"/>
      <c r="C27" s="9"/>
      <c r="D27" s="9" t="s">
        <v>40</v>
      </c>
      <c r="E27" s="36">
        <v>0</v>
      </c>
    </row>
    <row r="28" spans="1:5" ht="15.75" x14ac:dyDescent="0.25">
      <c r="A28" s="9"/>
      <c r="B28" s="9"/>
      <c r="C28" s="9" t="s">
        <v>39</v>
      </c>
      <c r="D28" s="9"/>
      <c r="E28" s="35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36">
        <v>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0"/>
    </row>
    <row r="33" spans="1:7" ht="15.75" x14ac:dyDescent="0.25">
      <c r="A33" s="9"/>
      <c r="B33" s="9"/>
      <c r="C33" s="9"/>
      <c r="D33" s="9" t="s">
        <v>34</v>
      </c>
      <c r="E33" s="12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3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6" t="s">
        <v>30</v>
      </c>
      <c r="C37" s="9"/>
      <c r="D37" s="9"/>
      <c r="E37" s="33">
        <f>SUM(E14,E19,E21:E36)</f>
        <v>623203177.75999999</v>
      </c>
    </row>
    <row r="38" spans="1:7" ht="15.75" x14ac:dyDescent="0.25">
      <c r="A38" s="9"/>
      <c r="B38" s="6"/>
      <c r="C38" s="9"/>
      <c r="D38" s="9"/>
      <c r="E38" s="32"/>
    </row>
    <row r="39" spans="1:7" ht="15.75" x14ac:dyDescent="0.25">
      <c r="A39" s="6" t="s">
        <v>29</v>
      </c>
      <c r="B39" s="6"/>
      <c r="C39" s="9"/>
      <c r="D39" s="9"/>
      <c r="E39" s="17"/>
    </row>
    <row r="40" spans="1:7" ht="15.75" x14ac:dyDescent="0.25">
      <c r="A40" s="6" t="s">
        <v>28</v>
      </c>
      <c r="B40" s="9"/>
      <c r="C40" s="9"/>
      <c r="D40" s="9"/>
      <c r="E40" s="17"/>
    </row>
    <row r="41" spans="1:7" ht="15.75" x14ac:dyDescent="0.25">
      <c r="A41" s="9"/>
      <c r="B41" s="6" t="s">
        <v>10</v>
      </c>
      <c r="C41" s="9"/>
      <c r="D41" s="9"/>
      <c r="E41" s="10"/>
    </row>
    <row r="42" spans="1:7" ht="15.75" x14ac:dyDescent="0.25">
      <c r="A42" s="9"/>
      <c r="B42" s="9"/>
      <c r="C42" s="9"/>
      <c r="D42" s="9" t="s">
        <v>26</v>
      </c>
      <c r="E42" s="50">
        <v>139619254.69</v>
      </c>
    </row>
    <row r="43" spans="1:7" ht="15.75" x14ac:dyDescent="0.25">
      <c r="A43" s="9"/>
      <c r="B43" s="9"/>
      <c r="C43" s="9"/>
      <c r="D43" s="9" t="s">
        <v>25</v>
      </c>
      <c r="E43" s="50">
        <v>170232864.69999999</v>
      </c>
      <c r="F43" s="8"/>
    </row>
    <row r="44" spans="1:7" ht="15.75" x14ac:dyDescent="0.25">
      <c r="A44" s="9"/>
      <c r="B44" s="9"/>
      <c r="C44" s="9"/>
      <c r="D44" s="9" t="s">
        <v>2</v>
      </c>
      <c r="E44" s="50">
        <v>2133911.37</v>
      </c>
      <c r="F44" s="8"/>
      <c r="G44" s="8"/>
    </row>
    <row r="45" spans="1:7" ht="15.75" x14ac:dyDescent="0.25">
      <c r="A45" s="9"/>
      <c r="B45" s="6" t="s">
        <v>9</v>
      </c>
      <c r="C45" s="9"/>
      <c r="D45" s="9"/>
      <c r="E45" s="10"/>
    </row>
    <row r="46" spans="1:7" ht="15.75" x14ac:dyDescent="0.25">
      <c r="A46" s="9"/>
      <c r="B46" s="9"/>
      <c r="C46" s="14"/>
      <c r="D46" s="9" t="s">
        <v>26</v>
      </c>
      <c r="E46" s="8">
        <v>0</v>
      </c>
    </row>
    <row r="47" spans="1:7" ht="15.75" x14ac:dyDescent="0.25">
      <c r="A47" s="9"/>
      <c r="B47" s="9"/>
      <c r="C47" s="9"/>
      <c r="D47" s="9" t="s">
        <v>25</v>
      </c>
      <c r="E47" s="8">
        <v>0</v>
      </c>
    </row>
    <row r="48" spans="1:7" ht="15.75" x14ac:dyDescent="0.25">
      <c r="A48" s="9"/>
      <c r="B48" s="9"/>
      <c r="C48" s="9"/>
      <c r="D48" s="9" t="s">
        <v>2</v>
      </c>
      <c r="E48" s="8">
        <v>0</v>
      </c>
    </row>
    <row r="49" spans="1:5" ht="15.75" x14ac:dyDescent="0.25">
      <c r="A49" s="9"/>
      <c r="B49" s="6" t="s">
        <v>8</v>
      </c>
      <c r="C49" s="9"/>
      <c r="D49" s="9"/>
      <c r="E49" s="13"/>
    </row>
    <row r="50" spans="1:5" ht="15.75" x14ac:dyDescent="0.25">
      <c r="A50" s="31"/>
      <c r="B50" s="31"/>
      <c r="C50" s="31"/>
      <c r="D50" s="9" t="s">
        <v>26</v>
      </c>
      <c r="E50" s="50">
        <v>31706619.550000001</v>
      </c>
    </row>
    <row r="51" spans="1:5" ht="15.75" x14ac:dyDescent="0.25">
      <c r="A51" s="9"/>
      <c r="B51" s="9"/>
      <c r="C51" s="9"/>
      <c r="D51" s="9" t="s">
        <v>25</v>
      </c>
      <c r="E51" s="50">
        <v>8768035.5199999996</v>
      </c>
    </row>
    <row r="52" spans="1:5" ht="15.75" x14ac:dyDescent="0.25">
      <c r="A52" s="9"/>
      <c r="B52" s="9"/>
      <c r="C52" s="9"/>
      <c r="D52" s="9" t="s">
        <v>2</v>
      </c>
      <c r="E52" s="8">
        <v>0</v>
      </c>
    </row>
    <row r="53" spans="1:5" ht="15.75" x14ac:dyDescent="0.25">
      <c r="A53" s="9"/>
      <c r="B53" s="6" t="s">
        <v>7</v>
      </c>
      <c r="C53" s="9"/>
      <c r="D53" s="9"/>
      <c r="E53" s="13"/>
    </row>
    <row r="54" spans="1:5" ht="15.75" x14ac:dyDescent="0.25">
      <c r="A54" s="9"/>
      <c r="B54" s="9"/>
      <c r="C54" s="9"/>
      <c r="D54" s="9" t="s">
        <v>26</v>
      </c>
      <c r="E54" s="8">
        <v>0</v>
      </c>
    </row>
    <row r="55" spans="1:5" ht="15.75" x14ac:dyDescent="0.25">
      <c r="A55" s="9"/>
      <c r="B55" s="9"/>
      <c r="C55" s="9"/>
      <c r="D55" s="9" t="s">
        <v>25</v>
      </c>
      <c r="E55" s="25">
        <v>0</v>
      </c>
    </row>
    <row r="56" spans="1:5" ht="15.75" x14ac:dyDescent="0.25">
      <c r="A56" s="9"/>
      <c r="B56" s="9"/>
      <c r="C56" s="14"/>
      <c r="D56" s="9" t="s">
        <v>2</v>
      </c>
      <c r="E56" s="30">
        <v>0</v>
      </c>
    </row>
    <row r="57" spans="1:5" ht="15.75" x14ac:dyDescent="0.25">
      <c r="A57" s="9"/>
      <c r="B57" s="6" t="s">
        <v>6</v>
      </c>
      <c r="C57" s="9"/>
      <c r="D57" s="9"/>
      <c r="E57" s="28"/>
    </row>
    <row r="58" spans="1:5" ht="15.75" x14ac:dyDescent="0.25">
      <c r="A58" s="9"/>
      <c r="B58" s="9"/>
      <c r="C58" s="9"/>
      <c r="D58" s="9" t="s">
        <v>26</v>
      </c>
      <c r="E58" s="12">
        <v>0</v>
      </c>
    </row>
    <row r="59" spans="1:5" ht="15.75" x14ac:dyDescent="0.25">
      <c r="A59" s="9"/>
      <c r="B59" s="9"/>
      <c r="C59" s="9"/>
      <c r="D59" s="9" t="s">
        <v>25</v>
      </c>
      <c r="E59" s="29">
        <v>0</v>
      </c>
    </row>
    <row r="60" spans="1:5" ht="15.75" x14ac:dyDescent="0.25">
      <c r="A60" s="9"/>
      <c r="B60" s="9"/>
      <c r="C60" s="9"/>
      <c r="D60" s="9" t="s">
        <v>2</v>
      </c>
      <c r="E60" s="12">
        <v>0</v>
      </c>
    </row>
    <row r="61" spans="1:5" ht="15.75" x14ac:dyDescent="0.25">
      <c r="A61" s="9"/>
      <c r="B61" s="6" t="s">
        <v>5</v>
      </c>
      <c r="C61" s="9"/>
      <c r="D61" s="9"/>
      <c r="E61" s="28"/>
    </row>
    <row r="62" spans="1:5" ht="15.75" x14ac:dyDescent="0.25">
      <c r="A62" s="9"/>
      <c r="B62" s="9"/>
      <c r="C62" s="9"/>
      <c r="D62" s="9" t="s">
        <v>26</v>
      </c>
      <c r="E62" s="50">
        <v>12376876.85</v>
      </c>
    </row>
    <row r="63" spans="1:5" ht="15.75" x14ac:dyDescent="0.25">
      <c r="A63" s="9"/>
      <c r="B63" s="6"/>
      <c r="C63" s="9"/>
      <c r="D63" s="9" t="s">
        <v>25</v>
      </c>
      <c r="E63" s="50">
        <v>8708039.1300000008</v>
      </c>
    </row>
    <row r="64" spans="1:5" ht="15.75" x14ac:dyDescent="0.25">
      <c r="A64" s="9"/>
      <c r="B64" s="9"/>
      <c r="C64" s="9"/>
      <c r="D64" s="9" t="s">
        <v>2</v>
      </c>
      <c r="E64" s="8">
        <v>0</v>
      </c>
    </row>
    <row r="65" spans="1:7" ht="15.75" x14ac:dyDescent="0.25">
      <c r="A65" s="9"/>
      <c r="B65" s="6" t="s">
        <v>4</v>
      </c>
      <c r="C65" s="9"/>
      <c r="D65" s="9"/>
      <c r="E65" s="13"/>
    </row>
    <row r="66" spans="1:7" ht="15.75" x14ac:dyDescent="0.25">
      <c r="A66" s="9"/>
      <c r="B66" s="9"/>
      <c r="C66" s="9"/>
      <c r="D66" s="9" t="s">
        <v>26</v>
      </c>
      <c r="E66" s="50">
        <v>53186381.670000002</v>
      </c>
      <c r="G66" s="8"/>
    </row>
    <row r="67" spans="1:7" ht="15.75" x14ac:dyDescent="0.25">
      <c r="A67" s="9"/>
      <c r="B67" s="9"/>
      <c r="C67" s="9"/>
      <c r="D67" s="9" t="s">
        <v>25</v>
      </c>
      <c r="E67" s="50">
        <v>19729157.57</v>
      </c>
      <c r="G67" s="8"/>
    </row>
    <row r="68" spans="1:7" ht="15.75" x14ac:dyDescent="0.25">
      <c r="A68" s="9"/>
      <c r="B68" s="9"/>
      <c r="C68" s="9"/>
      <c r="D68" s="9" t="s">
        <v>2</v>
      </c>
      <c r="E68" s="50">
        <v>7865.85</v>
      </c>
      <c r="G68" s="8"/>
    </row>
    <row r="69" spans="1:7" ht="15.75" x14ac:dyDescent="0.25">
      <c r="A69" s="9"/>
      <c r="B69" s="6" t="s">
        <v>27</v>
      </c>
      <c r="C69" s="9"/>
      <c r="D69" s="9"/>
      <c r="E69" s="10"/>
    </row>
    <row r="70" spans="1:7" ht="15.75" x14ac:dyDescent="0.25">
      <c r="A70" s="9"/>
      <c r="B70" s="9"/>
      <c r="C70" s="9"/>
      <c r="D70" s="9" t="s">
        <v>26</v>
      </c>
      <c r="E70" s="17">
        <v>0</v>
      </c>
    </row>
    <row r="71" spans="1:7" ht="15.75" x14ac:dyDescent="0.25">
      <c r="A71" s="9"/>
      <c r="B71" s="9"/>
      <c r="C71" s="9"/>
      <c r="D71" s="9" t="s">
        <v>25</v>
      </c>
      <c r="E71" s="50">
        <v>0</v>
      </c>
    </row>
    <row r="72" spans="1:7" ht="15.75" x14ac:dyDescent="0.25">
      <c r="A72" s="9"/>
      <c r="B72" s="9"/>
      <c r="C72" s="9"/>
      <c r="D72" s="9" t="s">
        <v>2</v>
      </c>
      <c r="E72" s="50">
        <v>0</v>
      </c>
    </row>
    <row r="73" spans="1:7" ht="15.75" x14ac:dyDescent="0.25">
      <c r="A73" s="9"/>
      <c r="B73" s="6" t="s">
        <v>24</v>
      </c>
      <c r="C73" s="9"/>
      <c r="D73" s="9"/>
      <c r="E73" s="10"/>
    </row>
    <row r="74" spans="1:7" ht="15.75" x14ac:dyDescent="0.25">
      <c r="A74" s="9"/>
      <c r="B74" s="9"/>
      <c r="C74" s="9" t="s">
        <v>23</v>
      </c>
      <c r="D74" s="9"/>
      <c r="E74" s="17"/>
    </row>
    <row r="75" spans="1:7" ht="15.75" x14ac:dyDescent="0.25">
      <c r="A75" s="9"/>
      <c r="B75" s="9"/>
      <c r="C75" s="9"/>
      <c r="D75" s="9" t="s">
        <v>22</v>
      </c>
      <c r="E75" s="25">
        <v>0</v>
      </c>
    </row>
    <row r="76" spans="1:7" ht="15.75" x14ac:dyDescent="0.25">
      <c r="A76" s="9"/>
      <c r="B76" s="9"/>
      <c r="C76" s="9"/>
      <c r="D76" s="9" t="s">
        <v>21</v>
      </c>
      <c r="E76" s="24">
        <v>0</v>
      </c>
    </row>
    <row r="77" spans="1:7" ht="15.75" x14ac:dyDescent="0.25">
      <c r="A77" s="9"/>
      <c r="B77" s="9"/>
      <c r="C77" s="19" t="s">
        <v>20</v>
      </c>
      <c r="D77" s="9"/>
      <c r="E77" s="17"/>
    </row>
    <row r="78" spans="1:7" ht="15.75" x14ac:dyDescent="0.25">
      <c r="A78" s="9"/>
      <c r="B78" s="9"/>
      <c r="C78" s="9"/>
      <c r="D78" s="9" t="s">
        <v>14</v>
      </c>
      <c r="E78" s="50">
        <v>8928235.0800000001</v>
      </c>
      <c r="F78" s="22"/>
    </row>
    <row r="79" spans="1:7" ht="15.75" x14ac:dyDescent="0.25">
      <c r="A79" s="9"/>
      <c r="B79" s="9"/>
      <c r="C79" s="9"/>
      <c r="D79" s="9" t="s">
        <v>13</v>
      </c>
      <c r="E79" s="50">
        <v>1285717.05</v>
      </c>
    </row>
    <row r="80" spans="1:7" ht="15.75" x14ac:dyDescent="0.25">
      <c r="A80" s="9"/>
      <c r="B80" s="9"/>
      <c r="C80" s="9" t="s">
        <v>19</v>
      </c>
      <c r="D80" s="9"/>
      <c r="E80" s="18"/>
    </row>
    <row r="81" spans="1:9" ht="15.75" x14ac:dyDescent="0.25">
      <c r="A81" s="9"/>
      <c r="B81" s="9"/>
      <c r="C81" s="9"/>
      <c r="D81" s="19" t="s">
        <v>14</v>
      </c>
      <c r="E81" s="50">
        <v>37929114.82</v>
      </c>
      <c r="F81" s="23"/>
    </row>
    <row r="82" spans="1:9" ht="15.75" x14ac:dyDescent="0.25">
      <c r="A82" s="9"/>
      <c r="B82" s="9"/>
      <c r="C82" s="9"/>
      <c r="D82" s="19" t="s">
        <v>13</v>
      </c>
      <c r="E82" s="50">
        <v>11793956</v>
      </c>
      <c r="F82" s="22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1">
        <v>0</v>
      </c>
    </row>
    <row r="85" spans="1:9" ht="15.75" x14ac:dyDescent="0.25">
      <c r="A85" s="9"/>
      <c r="B85" s="9"/>
      <c r="C85" s="9"/>
      <c r="D85" s="9" t="s">
        <v>13</v>
      </c>
      <c r="E85" s="21">
        <v>0</v>
      </c>
    </row>
    <row r="86" spans="1:9" ht="15.75" x14ac:dyDescent="0.25">
      <c r="A86" s="9"/>
      <c r="B86" s="9"/>
      <c r="C86" s="9" t="s">
        <v>17</v>
      </c>
      <c r="D86" s="9"/>
      <c r="E86" s="17"/>
    </row>
    <row r="87" spans="1:9" ht="15.75" x14ac:dyDescent="0.25">
      <c r="A87" s="9"/>
      <c r="B87" s="9"/>
      <c r="C87" s="9"/>
      <c r="D87" s="9" t="s">
        <v>14</v>
      </c>
      <c r="E87" s="50">
        <v>5244267.47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7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50">
        <v>12000000</v>
      </c>
    </row>
    <row r="92" spans="1:9" ht="15.75" x14ac:dyDescent="0.25">
      <c r="A92" s="9"/>
      <c r="B92" s="9"/>
      <c r="C92" s="9"/>
      <c r="D92" s="9" t="s">
        <v>13</v>
      </c>
      <c r="E92" s="30">
        <v>0</v>
      </c>
    </row>
    <row r="93" spans="1:9" ht="15.75" x14ac:dyDescent="0.25">
      <c r="A93" s="6" t="s">
        <v>12</v>
      </c>
      <c r="D93" s="9"/>
      <c r="E93" s="20">
        <f>SUM(E41:E92)</f>
        <v>523650297.32000005</v>
      </c>
    </row>
    <row r="94" spans="1:9" ht="15.75" x14ac:dyDescent="0.25">
      <c r="A94" s="6" t="s">
        <v>11</v>
      </c>
      <c r="B94" s="9"/>
      <c r="C94" s="6"/>
      <c r="D94" s="19"/>
      <c r="E94" s="17"/>
    </row>
    <row r="95" spans="1:9" ht="15.75" x14ac:dyDescent="0.25">
      <c r="A95" s="9"/>
      <c r="B95" s="6" t="s">
        <v>10</v>
      </c>
      <c r="C95" s="9"/>
      <c r="D95" s="9"/>
      <c r="E95" s="18"/>
      <c r="H95" s="16"/>
      <c r="I95" s="15"/>
    </row>
    <row r="96" spans="1:9" ht="15.75" x14ac:dyDescent="0.25">
      <c r="A96" s="9"/>
      <c r="B96" s="9"/>
      <c r="C96" s="9"/>
      <c r="D96" s="9" t="s">
        <v>2</v>
      </c>
      <c r="E96" s="50">
        <v>21137909.09</v>
      </c>
      <c r="F96" s="16"/>
      <c r="G96" s="9"/>
      <c r="I96" s="15"/>
    </row>
    <row r="97" spans="1:9" ht="15.75" x14ac:dyDescent="0.25">
      <c r="A97" s="9"/>
      <c r="B97" s="6" t="s">
        <v>9</v>
      </c>
      <c r="C97" s="9"/>
      <c r="D97" s="9"/>
      <c r="E97" s="17"/>
      <c r="F97" s="16"/>
      <c r="G97" s="9"/>
      <c r="H97" s="16"/>
      <c r="I97" s="15"/>
    </row>
    <row r="98" spans="1:9" ht="15.75" x14ac:dyDescent="0.25">
      <c r="B98" s="9"/>
      <c r="C98" s="9"/>
      <c r="D98" s="9" t="s">
        <v>2</v>
      </c>
      <c r="E98" s="25">
        <v>0</v>
      </c>
    </row>
    <row r="99" spans="1:9" ht="15.75" customHeight="1" x14ac:dyDescent="0.25">
      <c r="B99" s="6" t="s">
        <v>8</v>
      </c>
      <c r="C99" s="9"/>
      <c r="D99" s="9"/>
      <c r="E99" s="10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6" t="s">
        <v>7</v>
      </c>
      <c r="C101" s="9"/>
      <c r="D101" s="9"/>
      <c r="E101" s="10"/>
    </row>
    <row r="102" spans="1:9" ht="15.75" x14ac:dyDescent="0.25">
      <c r="B102" s="9"/>
      <c r="C102" s="14"/>
      <c r="D102" s="9" t="s">
        <v>2</v>
      </c>
      <c r="E102" s="13">
        <v>0</v>
      </c>
    </row>
    <row r="103" spans="1:9" ht="15.75" x14ac:dyDescent="0.25">
      <c r="B103" s="6" t="s">
        <v>6</v>
      </c>
      <c r="C103" s="9"/>
      <c r="D103" s="9"/>
      <c r="E103" s="10"/>
    </row>
    <row r="104" spans="1:9" ht="15.75" x14ac:dyDescent="0.25">
      <c r="B104" s="9"/>
      <c r="C104" s="9"/>
      <c r="D104" s="9" t="s">
        <v>2</v>
      </c>
      <c r="E104" s="12">
        <v>0</v>
      </c>
    </row>
    <row r="105" spans="1:9" ht="15.75" x14ac:dyDescent="0.25">
      <c r="B105" s="6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50">
        <v>715580.08</v>
      </c>
      <c r="F106" s="50"/>
    </row>
    <row r="107" spans="1:9" ht="15.75" x14ac:dyDescent="0.25">
      <c r="B107" s="6" t="s">
        <v>4</v>
      </c>
      <c r="C107" s="9"/>
      <c r="D107" s="9"/>
      <c r="E107" s="10"/>
      <c r="F107" s="50"/>
    </row>
    <row r="108" spans="1:9" ht="15.75" x14ac:dyDescent="0.25">
      <c r="B108" s="9"/>
      <c r="C108" s="9"/>
      <c r="D108" s="9" t="s">
        <v>2</v>
      </c>
      <c r="E108" s="50">
        <v>3198393.3299999996</v>
      </c>
      <c r="F108" s="50"/>
    </row>
    <row r="109" spans="1:9" ht="15.75" x14ac:dyDescent="0.25">
      <c r="A109" s="6"/>
      <c r="B109" s="6" t="s">
        <v>3</v>
      </c>
      <c r="C109" s="9"/>
      <c r="D109" s="9"/>
      <c r="E109" s="10"/>
      <c r="F109" s="50"/>
    </row>
    <row r="110" spans="1:9" ht="15.75" x14ac:dyDescent="0.25">
      <c r="B110" s="9"/>
      <c r="C110" s="9"/>
      <c r="D110" s="9" t="s">
        <v>2</v>
      </c>
      <c r="E110" s="8">
        <v>39244110.030000001</v>
      </c>
      <c r="F110" s="50"/>
      <c r="G110" s="7"/>
    </row>
    <row r="111" spans="1:9" ht="15.75" x14ac:dyDescent="0.25">
      <c r="A111" s="6" t="s">
        <v>1</v>
      </c>
      <c r="E111" s="5">
        <f>SUM(E96,E98,E100,E102,E104,E106,E108,E110)</f>
        <v>64295992.530000001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587946289.85000002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42-141E-428E-8165-4A3C412250F1}">
  <dimension ref="A1:AC112"/>
  <sheetViews>
    <sheetView topLeftCell="A82" zoomScaleNormal="100" workbookViewId="0">
      <selection activeCell="F110" sqref="F110:H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  <col min="12" max="12" width="14.28515625" bestFit="1" customWidth="1"/>
    <col min="29" max="29" width="18.85546875" bestFit="1" customWidth="1"/>
  </cols>
  <sheetData>
    <row r="1" spans="1:9" ht="15.75" x14ac:dyDescent="0.25">
      <c r="A1" s="43" t="s">
        <v>66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9" t="s">
        <v>63</v>
      </c>
      <c r="B2" s="49"/>
      <c r="C2" s="49"/>
      <c r="D2" s="49"/>
      <c r="E2" s="49"/>
      <c r="F2" s="49"/>
      <c r="G2" s="49"/>
      <c r="H2" s="49"/>
      <c r="I2" s="49"/>
    </row>
    <row r="3" spans="1:9" ht="15.75" x14ac:dyDescent="0.25">
      <c r="A3" s="43" t="s">
        <v>62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39"/>
      <c r="B5" s="39"/>
      <c r="C5" s="39"/>
      <c r="D5" s="39"/>
      <c r="E5" s="48"/>
      <c r="F5" s="48"/>
      <c r="G5" s="47"/>
      <c r="H5" s="46"/>
      <c r="I5" s="45"/>
    </row>
    <row r="6" spans="1:9" ht="15.75" customHeight="1" x14ac:dyDescent="0.25">
      <c r="A6" s="43" t="s">
        <v>61</v>
      </c>
      <c r="B6" s="43"/>
      <c r="C6" s="43"/>
      <c r="D6" s="43"/>
      <c r="E6" s="44" t="s">
        <v>60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41" t="s">
        <v>59</v>
      </c>
      <c r="B8" s="39"/>
      <c r="C8" s="39"/>
      <c r="D8" s="39"/>
      <c r="E8" s="40"/>
    </row>
    <row r="9" spans="1:9" ht="15.75" x14ac:dyDescent="0.25">
      <c r="A9" s="39"/>
      <c r="B9" s="39" t="s">
        <v>58</v>
      </c>
      <c r="C9" s="39"/>
      <c r="D9" s="39"/>
      <c r="E9" s="40"/>
    </row>
    <row r="10" spans="1:9" ht="15.75" x14ac:dyDescent="0.25">
      <c r="A10" s="39"/>
      <c r="B10" s="39"/>
      <c r="C10" s="39" t="s">
        <v>57</v>
      </c>
      <c r="D10" s="39"/>
    </row>
    <row r="11" spans="1:9" ht="15.75" customHeight="1" x14ac:dyDescent="0.25">
      <c r="A11" s="9"/>
      <c r="B11" s="9"/>
      <c r="C11" s="9"/>
      <c r="D11" s="9" t="s">
        <v>56</v>
      </c>
      <c r="E11" s="59">
        <v>64859038.450000003</v>
      </c>
    </row>
    <row r="12" spans="1:9" ht="15.75" x14ac:dyDescent="0.25">
      <c r="A12" s="9"/>
      <c r="B12" s="9"/>
      <c r="C12" s="9"/>
      <c r="D12" s="9" t="s">
        <v>55</v>
      </c>
      <c r="E12" s="53">
        <v>216870044.63999999</v>
      </c>
    </row>
    <row r="13" spans="1:9" ht="16.5" thickBot="1" x14ac:dyDescent="0.3">
      <c r="A13" s="9"/>
      <c r="B13" s="9"/>
      <c r="C13" s="9"/>
      <c r="D13" s="9" t="s">
        <v>54</v>
      </c>
      <c r="E13" s="55">
        <v>17032623.91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298761707</v>
      </c>
    </row>
    <row r="15" spans="1:9" ht="15.75" x14ac:dyDescent="0.25">
      <c r="A15" s="9"/>
      <c r="B15" s="9"/>
      <c r="C15" s="9" t="s">
        <v>52</v>
      </c>
      <c r="D15" s="9"/>
      <c r="E15" s="38"/>
    </row>
    <row r="16" spans="1:9" ht="15.75" x14ac:dyDescent="0.25">
      <c r="A16" s="9"/>
      <c r="B16" s="9"/>
      <c r="C16" s="9"/>
      <c r="D16" s="9" t="s">
        <v>51</v>
      </c>
      <c r="E16" s="59">
        <v>48792626.579999998</v>
      </c>
    </row>
    <row r="17" spans="1:5" ht="15.75" x14ac:dyDescent="0.25">
      <c r="A17" s="9"/>
      <c r="B17" s="9"/>
      <c r="C17" s="9"/>
      <c r="D17" s="9" t="s">
        <v>50</v>
      </c>
      <c r="E17" s="53">
        <v>13347492.609999999</v>
      </c>
    </row>
    <row r="18" spans="1:5" ht="16.5" thickBot="1" x14ac:dyDescent="0.3">
      <c r="A18" s="9"/>
      <c r="B18" s="9"/>
      <c r="C18" s="37"/>
      <c r="D18" s="9" t="s">
        <v>49</v>
      </c>
      <c r="E18" s="55">
        <v>15214651.470000001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77354770.659999996</v>
      </c>
    </row>
    <row r="20" spans="1:5" ht="15.75" x14ac:dyDescent="0.25">
      <c r="A20" s="9"/>
      <c r="B20" s="9" t="s">
        <v>47</v>
      </c>
      <c r="C20" s="9"/>
      <c r="D20" s="9"/>
      <c r="E20" s="10"/>
    </row>
    <row r="21" spans="1:5" ht="15.75" x14ac:dyDescent="0.25">
      <c r="A21" s="9"/>
      <c r="B21" s="9"/>
      <c r="C21" s="9" t="s">
        <v>46</v>
      </c>
      <c r="D21" s="9"/>
      <c r="E21" s="59">
        <v>1233025600</v>
      </c>
    </row>
    <row r="22" spans="1:5" ht="15.75" x14ac:dyDescent="0.25">
      <c r="A22" s="9"/>
      <c r="B22" s="9"/>
      <c r="C22" s="9" t="s">
        <v>45</v>
      </c>
      <c r="D22" s="9"/>
      <c r="E22" s="8">
        <v>0</v>
      </c>
    </row>
    <row r="23" spans="1:5" ht="15.75" x14ac:dyDescent="0.25">
      <c r="A23" s="9"/>
      <c r="B23" s="9"/>
      <c r="C23" s="9" t="s">
        <v>44</v>
      </c>
      <c r="D23" s="9"/>
      <c r="E23" s="18"/>
    </row>
    <row r="24" spans="1:5" ht="15.75" x14ac:dyDescent="0.25">
      <c r="A24" s="9"/>
      <c r="B24" s="9"/>
      <c r="C24" s="9"/>
      <c r="D24" s="9" t="s">
        <v>43</v>
      </c>
      <c r="E24" s="36">
        <v>0</v>
      </c>
    </row>
    <row r="25" spans="1:5" ht="15.75" x14ac:dyDescent="0.25">
      <c r="A25" s="9"/>
      <c r="B25" s="9"/>
      <c r="C25" s="9"/>
      <c r="D25" s="9" t="s">
        <v>42</v>
      </c>
      <c r="E25" s="17">
        <v>0</v>
      </c>
    </row>
    <row r="26" spans="1:5" ht="15.75" x14ac:dyDescent="0.25">
      <c r="A26" s="9"/>
      <c r="B26" s="9"/>
      <c r="C26" s="9"/>
      <c r="D26" s="9" t="s">
        <v>41</v>
      </c>
      <c r="E26" s="25">
        <v>0</v>
      </c>
    </row>
    <row r="27" spans="1:5" ht="15.75" x14ac:dyDescent="0.25">
      <c r="A27" s="9"/>
      <c r="B27" s="9"/>
      <c r="C27" s="9"/>
      <c r="D27" s="9" t="s">
        <v>40</v>
      </c>
      <c r="E27" s="36">
        <v>0</v>
      </c>
    </row>
    <row r="28" spans="1:5" ht="15.75" x14ac:dyDescent="0.25">
      <c r="A28" s="9"/>
      <c r="B28" s="9"/>
      <c r="C28" s="9" t="s">
        <v>39</v>
      </c>
      <c r="D28" s="9"/>
      <c r="E28" s="35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36">
        <v>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0"/>
    </row>
    <row r="33" spans="1:29" ht="15.75" x14ac:dyDescent="0.25">
      <c r="A33" s="9"/>
      <c r="B33" s="9"/>
      <c r="C33" s="9"/>
      <c r="D33" s="9" t="s">
        <v>34</v>
      </c>
      <c r="E33" s="12">
        <v>0</v>
      </c>
    </row>
    <row r="34" spans="1:29" ht="15.75" x14ac:dyDescent="0.25">
      <c r="A34" s="9"/>
      <c r="B34" s="9"/>
      <c r="C34" s="9"/>
      <c r="D34" s="9" t="s">
        <v>33</v>
      </c>
      <c r="E34" s="8">
        <v>0</v>
      </c>
    </row>
    <row r="35" spans="1:29" ht="15.75" x14ac:dyDescent="0.25">
      <c r="A35" s="9"/>
      <c r="B35" s="9"/>
      <c r="C35" s="9"/>
      <c r="D35" s="9" t="s">
        <v>32</v>
      </c>
      <c r="E35" s="13">
        <v>0</v>
      </c>
    </row>
    <row r="36" spans="1:29" ht="15.75" x14ac:dyDescent="0.25">
      <c r="A36" s="9"/>
      <c r="B36" s="9" t="s">
        <v>31</v>
      </c>
      <c r="C36" s="9"/>
      <c r="D36" s="9"/>
      <c r="E36" s="34">
        <v>0</v>
      </c>
    </row>
    <row r="37" spans="1:29" ht="15.75" x14ac:dyDescent="0.25">
      <c r="A37" s="9"/>
      <c r="B37" s="6" t="s">
        <v>30</v>
      </c>
      <c r="C37" s="9"/>
      <c r="D37" s="9"/>
      <c r="E37" s="33">
        <f>SUM(E14,E19,E21:E36)</f>
        <v>1609142077.6599998</v>
      </c>
    </row>
    <row r="38" spans="1:29" ht="15.75" x14ac:dyDescent="0.25">
      <c r="A38" s="9"/>
      <c r="B38" s="6"/>
      <c r="C38" s="9"/>
      <c r="D38" s="9"/>
      <c r="E38" s="32"/>
    </row>
    <row r="39" spans="1:29" ht="15.75" x14ac:dyDescent="0.25">
      <c r="A39" s="6" t="s">
        <v>29</v>
      </c>
      <c r="B39" s="6"/>
      <c r="C39" s="9"/>
      <c r="D39" s="9"/>
      <c r="E39" s="17"/>
    </row>
    <row r="40" spans="1:29" ht="15.75" x14ac:dyDescent="0.25">
      <c r="A40" s="6" t="s">
        <v>28</v>
      </c>
      <c r="B40" s="9"/>
      <c r="C40" s="9"/>
      <c r="D40" s="9"/>
      <c r="E40" s="17"/>
    </row>
    <row r="41" spans="1:29" ht="15.75" x14ac:dyDescent="0.25">
      <c r="A41" s="9"/>
      <c r="B41" s="6" t="s">
        <v>10</v>
      </c>
      <c r="C41" s="9"/>
      <c r="D41" s="9"/>
      <c r="E41" s="10"/>
    </row>
    <row r="42" spans="1:29" ht="15.75" x14ac:dyDescent="0.25">
      <c r="A42" s="9"/>
      <c r="B42" s="9"/>
      <c r="C42" s="9"/>
      <c r="D42" s="9" t="s">
        <v>26</v>
      </c>
      <c r="E42" s="8">
        <v>150978450.69000003</v>
      </c>
      <c r="F42" s="54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X42" s="56"/>
      <c r="Y42" s="56"/>
      <c r="Z42" s="56"/>
      <c r="AA42" s="56"/>
      <c r="AC42" s="58"/>
    </row>
    <row r="43" spans="1:29" ht="15.75" x14ac:dyDescent="0.25">
      <c r="A43" s="9"/>
      <c r="B43" s="9"/>
      <c r="C43" s="9"/>
      <c r="D43" s="9" t="s">
        <v>25</v>
      </c>
      <c r="E43" s="8">
        <v>281807322.63999999</v>
      </c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8"/>
    </row>
    <row r="44" spans="1:29" ht="15.75" x14ac:dyDescent="0.25">
      <c r="A44" s="9"/>
      <c r="B44" s="9"/>
      <c r="C44" s="9"/>
      <c r="D44" s="9" t="s">
        <v>2</v>
      </c>
      <c r="E44" s="8">
        <v>79768936</v>
      </c>
      <c r="F44" s="56"/>
      <c r="G44" s="8"/>
      <c r="H44" s="56"/>
      <c r="I44" s="56"/>
      <c r="J44" s="56"/>
      <c r="K44" s="57"/>
      <c r="L44" s="56"/>
      <c r="M44" s="56"/>
      <c r="N44" s="56"/>
      <c r="P44" s="56"/>
      <c r="Q44" s="56"/>
      <c r="R44" s="56"/>
      <c r="S44" s="56"/>
      <c r="T44" s="57"/>
      <c r="V44" s="56"/>
      <c r="X44" s="56"/>
      <c r="Y44" s="56"/>
      <c r="AA44" s="56"/>
      <c r="AB44" s="56"/>
      <c r="AC44" s="58"/>
    </row>
    <row r="45" spans="1:29" ht="15.75" x14ac:dyDescent="0.25">
      <c r="A45" s="9"/>
      <c r="B45" s="6" t="s">
        <v>9</v>
      </c>
      <c r="C45" s="9"/>
      <c r="D45" s="9"/>
      <c r="E45" s="10"/>
    </row>
    <row r="46" spans="1:29" ht="15.75" x14ac:dyDescent="0.25">
      <c r="A46" s="9"/>
      <c r="B46" s="9"/>
      <c r="C46" s="14"/>
      <c r="D46" s="9" t="s">
        <v>26</v>
      </c>
      <c r="E46" s="8">
        <v>0</v>
      </c>
    </row>
    <row r="47" spans="1:29" ht="15.75" x14ac:dyDescent="0.25">
      <c r="A47" s="9"/>
      <c r="B47" s="9"/>
      <c r="C47" s="9"/>
      <c r="D47" s="9" t="s">
        <v>25</v>
      </c>
      <c r="E47" s="8">
        <v>0</v>
      </c>
    </row>
    <row r="48" spans="1:29" ht="15.75" x14ac:dyDescent="0.25">
      <c r="A48" s="9"/>
      <c r="B48" s="9"/>
      <c r="C48" s="9"/>
      <c r="D48" s="9" t="s">
        <v>2</v>
      </c>
      <c r="E48" s="8">
        <v>0</v>
      </c>
    </row>
    <row r="49" spans="1:9" ht="15.75" x14ac:dyDescent="0.25">
      <c r="A49" s="9"/>
      <c r="B49" s="6" t="s">
        <v>8</v>
      </c>
      <c r="C49" s="9"/>
      <c r="D49" s="9"/>
      <c r="E49" s="13"/>
    </row>
    <row r="50" spans="1:9" ht="15.75" x14ac:dyDescent="0.25">
      <c r="A50" s="31"/>
      <c r="B50" s="31"/>
      <c r="C50" s="31"/>
      <c r="D50" s="9" t="s">
        <v>26</v>
      </c>
      <c r="E50" s="8">
        <v>47125801</v>
      </c>
      <c r="F50" s="56"/>
      <c r="G50" s="56"/>
      <c r="H50" s="56"/>
      <c r="I50" s="7"/>
    </row>
    <row r="51" spans="1:9" ht="15.75" x14ac:dyDescent="0.25">
      <c r="A51" s="9"/>
      <c r="B51" s="9"/>
      <c r="C51" s="9"/>
      <c r="D51" s="9" t="s">
        <v>25</v>
      </c>
      <c r="E51" s="8">
        <v>10006189.49</v>
      </c>
      <c r="F51" s="56"/>
      <c r="G51" s="56"/>
      <c r="H51" s="56"/>
      <c r="I51" s="7"/>
    </row>
    <row r="52" spans="1:9" ht="15.75" x14ac:dyDescent="0.25">
      <c r="A52" s="9"/>
      <c r="B52" s="9"/>
      <c r="C52" s="9"/>
      <c r="D52" s="9" t="s">
        <v>2</v>
      </c>
      <c r="E52" s="8">
        <v>463730</v>
      </c>
      <c r="G52" s="56"/>
      <c r="I52" s="7"/>
    </row>
    <row r="53" spans="1:9" ht="15.75" x14ac:dyDescent="0.25">
      <c r="A53" s="9"/>
      <c r="B53" s="6" t="s">
        <v>7</v>
      </c>
      <c r="C53" s="9"/>
      <c r="D53" s="9"/>
      <c r="E53" s="13"/>
    </row>
    <row r="54" spans="1:9" ht="15.75" x14ac:dyDescent="0.25">
      <c r="A54" s="9"/>
      <c r="B54" s="9"/>
      <c r="C54" s="9"/>
      <c r="D54" s="9" t="s">
        <v>26</v>
      </c>
      <c r="E54" s="53">
        <v>4848683.2699999996</v>
      </c>
    </row>
    <row r="55" spans="1:9" ht="15.75" x14ac:dyDescent="0.25">
      <c r="A55" s="9"/>
      <c r="B55" s="9"/>
      <c r="C55" s="9"/>
      <c r="D55" s="9" t="s">
        <v>25</v>
      </c>
      <c r="E55" s="53">
        <v>42800</v>
      </c>
    </row>
    <row r="56" spans="1:9" ht="15.75" x14ac:dyDescent="0.25">
      <c r="A56" s="9"/>
      <c r="B56" s="9"/>
      <c r="C56" s="14"/>
      <c r="D56" s="9" t="s">
        <v>2</v>
      </c>
      <c r="E56" s="30">
        <v>0</v>
      </c>
    </row>
    <row r="57" spans="1:9" ht="15.75" x14ac:dyDescent="0.25">
      <c r="A57" s="9"/>
      <c r="B57" s="6" t="s">
        <v>6</v>
      </c>
      <c r="C57" s="9"/>
      <c r="D57" s="9"/>
      <c r="E57" s="28"/>
    </row>
    <row r="58" spans="1:9" ht="15.75" x14ac:dyDescent="0.25">
      <c r="A58" s="9"/>
      <c r="B58" s="9"/>
      <c r="C58" s="9"/>
      <c r="D58" s="9" t="s">
        <v>26</v>
      </c>
      <c r="E58" s="56">
        <v>3553287.66</v>
      </c>
    </row>
    <row r="59" spans="1:9" ht="15.75" x14ac:dyDescent="0.25">
      <c r="A59" s="9"/>
      <c r="B59" s="9"/>
      <c r="C59" s="9"/>
      <c r="D59" s="9" t="s">
        <v>25</v>
      </c>
      <c r="E59" s="56">
        <v>369868.45</v>
      </c>
    </row>
    <row r="60" spans="1:9" ht="15.75" x14ac:dyDescent="0.25">
      <c r="A60" s="9"/>
      <c r="B60" s="9"/>
      <c r="C60" s="9"/>
      <c r="D60" s="9" t="s">
        <v>2</v>
      </c>
      <c r="E60" s="56">
        <v>1121455</v>
      </c>
    </row>
    <row r="61" spans="1:9" ht="15.75" x14ac:dyDescent="0.25">
      <c r="A61" s="9"/>
      <c r="B61" s="6" t="s">
        <v>5</v>
      </c>
      <c r="C61" s="9"/>
      <c r="D61" s="9"/>
      <c r="E61" s="28"/>
    </row>
    <row r="62" spans="1:9" ht="15.75" x14ac:dyDescent="0.25">
      <c r="A62" s="9"/>
      <c r="B62" s="9"/>
      <c r="C62" s="9"/>
      <c r="D62" s="9" t="s">
        <v>26</v>
      </c>
      <c r="E62" s="56">
        <v>15836751.26</v>
      </c>
      <c r="F62" s="56"/>
      <c r="G62" s="7"/>
    </row>
    <row r="63" spans="1:9" ht="15.75" x14ac:dyDescent="0.25">
      <c r="A63" s="9"/>
      <c r="B63" s="6"/>
      <c r="C63" s="9"/>
      <c r="D63" s="9" t="s">
        <v>25</v>
      </c>
      <c r="E63" s="56">
        <v>13212956.379999999</v>
      </c>
      <c r="F63" s="56"/>
      <c r="G63" s="7"/>
    </row>
    <row r="64" spans="1:9" ht="15.75" x14ac:dyDescent="0.25">
      <c r="A64" s="9"/>
      <c r="B64" s="9"/>
      <c r="C64" s="9"/>
      <c r="D64" s="9" t="s">
        <v>2</v>
      </c>
      <c r="E64" s="56">
        <v>910500</v>
      </c>
      <c r="F64" s="57"/>
      <c r="G64" s="7"/>
    </row>
    <row r="65" spans="1:12" ht="15.75" x14ac:dyDescent="0.25">
      <c r="A65" s="9"/>
      <c r="B65" s="6" t="s">
        <v>4</v>
      </c>
      <c r="C65" s="9"/>
      <c r="D65" s="9"/>
      <c r="E65" s="13"/>
    </row>
    <row r="66" spans="1:12" ht="15.75" x14ac:dyDescent="0.25">
      <c r="A66" s="9"/>
      <c r="B66" s="9"/>
      <c r="C66" s="9"/>
      <c r="D66" s="9" t="s">
        <v>26</v>
      </c>
      <c r="E66" s="8">
        <v>95513067.340000004</v>
      </c>
      <c r="F66" s="56"/>
      <c r="G66" s="56"/>
      <c r="H66" s="56"/>
      <c r="I66" s="56"/>
      <c r="J66" s="56"/>
      <c r="K66" s="56"/>
      <c r="L66" s="7"/>
    </row>
    <row r="67" spans="1:12" ht="15.75" x14ac:dyDescent="0.25">
      <c r="A67" s="9"/>
      <c r="B67" s="9"/>
      <c r="C67" s="9"/>
      <c r="D67" s="9" t="s">
        <v>25</v>
      </c>
      <c r="E67" s="8">
        <v>43525035.539999999</v>
      </c>
      <c r="F67" s="56"/>
      <c r="G67" s="56"/>
      <c r="H67" s="56"/>
      <c r="I67" s="56"/>
      <c r="J67" s="56"/>
      <c r="K67" s="56"/>
      <c r="L67" s="7"/>
    </row>
    <row r="68" spans="1:12" ht="15.75" x14ac:dyDescent="0.25">
      <c r="A68" s="9"/>
      <c r="B68" s="9"/>
      <c r="C68" s="9"/>
      <c r="D68" s="9" t="s">
        <v>2</v>
      </c>
      <c r="E68" s="8">
        <v>7786787.0800000001</v>
      </c>
      <c r="F68" s="56"/>
      <c r="G68" s="56"/>
      <c r="H68" s="56"/>
      <c r="I68" s="56"/>
      <c r="J68" s="56"/>
      <c r="K68" s="56"/>
      <c r="L68" s="7"/>
    </row>
    <row r="69" spans="1:12" ht="15.75" x14ac:dyDescent="0.25">
      <c r="A69" s="9"/>
      <c r="B69" s="6" t="s">
        <v>27</v>
      </c>
      <c r="C69" s="9"/>
      <c r="D69" s="9"/>
      <c r="E69" s="10"/>
    </row>
    <row r="70" spans="1:12" ht="15.75" x14ac:dyDescent="0.25">
      <c r="A70" s="9"/>
      <c r="B70" s="9"/>
      <c r="C70" s="9"/>
      <c r="D70" s="9" t="s">
        <v>26</v>
      </c>
      <c r="E70" s="17">
        <v>0</v>
      </c>
    </row>
    <row r="71" spans="1:12" ht="15.75" x14ac:dyDescent="0.25">
      <c r="A71" s="9"/>
      <c r="B71" s="9"/>
      <c r="C71" s="9"/>
      <c r="D71" s="9" t="s">
        <v>25</v>
      </c>
      <c r="E71" s="17">
        <v>0</v>
      </c>
    </row>
    <row r="72" spans="1:12" ht="15.75" x14ac:dyDescent="0.25">
      <c r="A72" s="9"/>
      <c r="B72" s="9"/>
      <c r="C72" s="9"/>
      <c r="D72" s="9" t="s">
        <v>2</v>
      </c>
      <c r="E72" s="26">
        <v>0</v>
      </c>
    </row>
    <row r="73" spans="1:12" ht="15.75" x14ac:dyDescent="0.25">
      <c r="A73" s="9"/>
      <c r="B73" s="6" t="s">
        <v>24</v>
      </c>
      <c r="C73" s="9"/>
      <c r="D73" s="9"/>
      <c r="E73" s="10"/>
    </row>
    <row r="74" spans="1:12" ht="15.75" x14ac:dyDescent="0.25">
      <c r="A74" s="9"/>
      <c r="B74" s="9"/>
      <c r="C74" s="9" t="s">
        <v>23</v>
      </c>
      <c r="D74" s="9"/>
      <c r="E74" s="17"/>
    </row>
    <row r="75" spans="1:12" ht="15.75" x14ac:dyDescent="0.25">
      <c r="A75" s="9"/>
      <c r="B75" s="9"/>
      <c r="C75" s="9"/>
      <c r="D75" s="9" t="s">
        <v>22</v>
      </c>
      <c r="E75" s="56">
        <v>109737990.14</v>
      </c>
    </row>
    <row r="76" spans="1:12" ht="15.75" x14ac:dyDescent="0.25">
      <c r="A76" s="9"/>
      <c r="B76" s="9"/>
      <c r="C76" s="9"/>
      <c r="D76" s="9" t="s">
        <v>21</v>
      </c>
      <c r="E76" s="24">
        <v>0</v>
      </c>
    </row>
    <row r="77" spans="1:12" ht="15.75" x14ac:dyDescent="0.25">
      <c r="A77" s="9"/>
      <c r="B77" s="9"/>
      <c r="C77" s="19" t="s">
        <v>20</v>
      </c>
      <c r="D77" s="9"/>
      <c r="E77" s="17"/>
    </row>
    <row r="78" spans="1:12" ht="15.75" x14ac:dyDescent="0.25">
      <c r="A78" s="9"/>
      <c r="B78" s="9"/>
      <c r="C78" s="9"/>
      <c r="D78" s="9" t="s">
        <v>14</v>
      </c>
      <c r="E78" s="8">
        <v>1063954.6299999999</v>
      </c>
      <c r="F78" s="56"/>
    </row>
    <row r="79" spans="1:12" ht="15.75" x14ac:dyDescent="0.25">
      <c r="A79" s="9"/>
      <c r="B79" s="9"/>
      <c r="C79" s="9"/>
      <c r="D79" s="9" t="s">
        <v>13</v>
      </c>
      <c r="E79" s="56">
        <v>13647689.93</v>
      </c>
      <c r="F79" s="56"/>
      <c r="G79" s="7"/>
    </row>
    <row r="80" spans="1:12" ht="15.75" x14ac:dyDescent="0.25">
      <c r="A80" s="9"/>
      <c r="B80" s="9"/>
      <c r="C80" s="9" t="s">
        <v>19</v>
      </c>
      <c r="D80" s="9"/>
      <c r="E80" s="18"/>
      <c r="F80" s="56"/>
    </row>
    <row r="81" spans="1:9" ht="15.75" x14ac:dyDescent="0.25">
      <c r="A81" s="9"/>
      <c r="B81" s="9"/>
      <c r="C81" s="9"/>
      <c r="D81" s="19" t="s">
        <v>14</v>
      </c>
      <c r="E81" s="53">
        <v>75216874.129999995</v>
      </c>
      <c r="F81" s="23"/>
    </row>
    <row r="82" spans="1:9" ht="15.75" x14ac:dyDescent="0.25">
      <c r="A82" s="9"/>
      <c r="B82" s="9"/>
      <c r="C82" s="9"/>
      <c r="D82" s="19" t="s">
        <v>13</v>
      </c>
      <c r="E82" s="53">
        <v>537522.44999999995</v>
      </c>
      <c r="F82" s="22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56">
        <v>94870.32</v>
      </c>
    </row>
    <row r="85" spans="1:9" ht="15.75" x14ac:dyDescent="0.25">
      <c r="A85" s="9"/>
      <c r="B85" s="9"/>
      <c r="C85" s="9"/>
      <c r="D85" s="9" t="s">
        <v>13</v>
      </c>
      <c r="E85" s="56">
        <v>1200000</v>
      </c>
    </row>
    <row r="86" spans="1:9" ht="15.75" x14ac:dyDescent="0.25">
      <c r="A86" s="9"/>
      <c r="B86" s="9"/>
      <c r="C86" s="9" t="s">
        <v>17</v>
      </c>
      <c r="D86" s="9"/>
      <c r="E86" s="17"/>
    </row>
    <row r="87" spans="1:9" ht="15.75" x14ac:dyDescent="0.25">
      <c r="A87" s="9"/>
      <c r="B87" s="9"/>
      <c r="C87" s="9"/>
      <c r="D87" s="9" t="s">
        <v>14</v>
      </c>
      <c r="E87" s="8">
        <v>0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7"/>
    </row>
    <row r="90" spans="1:9" ht="15.75" x14ac:dyDescent="0.25">
      <c r="A90" s="9"/>
      <c r="B90" s="9"/>
      <c r="C90" s="9"/>
      <c r="D90" s="9" t="s">
        <v>15</v>
      </c>
      <c r="E90" s="53">
        <v>20814000</v>
      </c>
    </row>
    <row r="91" spans="1:9" ht="16.5" thickBot="1" x14ac:dyDescent="0.3">
      <c r="A91" s="9"/>
      <c r="B91" s="9"/>
      <c r="C91" s="9"/>
      <c r="D91" s="9" t="s">
        <v>14</v>
      </c>
      <c r="E91" s="53">
        <v>91327067.5</v>
      </c>
      <c r="F91" s="55"/>
      <c r="G91" s="7"/>
    </row>
    <row r="92" spans="1:9" ht="15.75" x14ac:dyDescent="0.25">
      <c r="A92" s="9"/>
      <c r="B92" s="9"/>
      <c r="C92" s="9"/>
      <c r="D92" s="9" t="s">
        <v>13</v>
      </c>
      <c r="E92" s="30">
        <v>0</v>
      </c>
    </row>
    <row r="93" spans="1:9" ht="15.75" x14ac:dyDescent="0.25">
      <c r="A93" s="6" t="s">
        <v>12</v>
      </c>
      <c r="D93" s="9"/>
      <c r="E93" s="20">
        <f>SUM(E41:E92)</f>
        <v>1070511590.9000001</v>
      </c>
    </row>
    <row r="94" spans="1:9" ht="15.75" x14ac:dyDescent="0.25">
      <c r="A94" s="6" t="s">
        <v>11</v>
      </c>
      <c r="B94" s="9"/>
      <c r="C94" s="6"/>
      <c r="D94" s="19"/>
      <c r="E94" s="17"/>
    </row>
    <row r="95" spans="1:9" ht="15.75" x14ac:dyDescent="0.25">
      <c r="A95" s="9"/>
      <c r="B95" s="6" t="s">
        <v>10</v>
      </c>
      <c r="C95" s="9"/>
      <c r="D95" s="9"/>
      <c r="E95" s="18"/>
      <c r="H95" s="16"/>
      <c r="I95" s="15"/>
    </row>
    <row r="96" spans="1:9" ht="15.75" x14ac:dyDescent="0.25">
      <c r="A96" s="9"/>
      <c r="B96" s="9"/>
      <c r="C96" s="9"/>
      <c r="D96" s="9" t="s">
        <v>2</v>
      </c>
      <c r="E96" s="54">
        <v>86917105</v>
      </c>
      <c r="F96" s="16"/>
      <c r="G96" s="9"/>
      <c r="I96" s="15"/>
    </row>
    <row r="97" spans="1:9" ht="15.75" x14ac:dyDescent="0.25">
      <c r="A97" s="9"/>
      <c r="B97" s="6" t="s">
        <v>9</v>
      </c>
      <c r="C97" s="9"/>
      <c r="D97" s="9"/>
      <c r="E97" s="17"/>
      <c r="F97" s="16"/>
      <c r="G97" s="9"/>
      <c r="H97" s="16"/>
      <c r="I97" s="15"/>
    </row>
    <row r="98" spans="1:9" ht="15.75" x14ac:dyDescent="0.25">
      <c r="B98" s="9"/>
      <c r="C98" s="9"/>
      <c r="D98" s="9" t="s">
        <v>2</v>
      </c>
      <c r="E98" s="53">
        <v>286000</v>
      </c>
    </row>
    <row r="99" spans="1:9" ht="15.75" customHeight="1" x14ac:dyDescent="0.25">
      <c r="B99" s="6" t="s">
        <v>8</v>
      </c>
      <c r="C99" s="9"/>
      <c r="D99" s="9"/>
      <c r="E99" s="10"/>
    </row>
    <row r="100" spans="1:9" ht="15.75" customHeight="1" x14ac:dyDescent="0.25">
      <c r="B100" s="9"/>
      <c r="C100" s="9"/>
      <c r="D100" s="9" t="s">
        <v>2</v>
      </c>
      <c r="E100" s="53">
        <v>218914</v>
      </c>
    </row>
    <row r="101" spans="1:9" ht="15.75" customHeight="1" x14ac:dyDescent="0.25">
      <c r="B101" s="6" t="s">
        <v>7</v>
      </c>
      <c r="C101" s="9"/>
      <c r="D101" s="9"/>
      <c r="E101" s="10"/>
    </row>
    <row r="102" spans="1:9" ht="15.75" x14ac:dyDescent="0.25">
      <c r="B102" s="9"/>
      <c r="C102" s="14"/>
      <c r="D102" s="9" t="s">
        <v>2</v>
      </c>
      <c r="E102" s="53">
        <v>95500</v>
      </c>
    </row>
    <row r="103" spans="1:9" ht="15.75" x14ac:dyDescent="0.25">
      <c r="B103" s="6" t="s">
        <v>6</v>
      </c>
      <c r="C103" s="9"/>
      <c r="D103" s="9"/>
      <c r="E103" s="10"/>
    </row>
    <row r="104" spans="1:9" ht="15.75" x14ac:dyDescent="0.25">
      <c r="B104" s="9"/>
      <c r="C104" s="9"/>
      <c r="D104" s="9" t="s">
        <v>2</v>
      </c>
      <c r="E104" s="53">
        <v>5808545</v>
      </c>
    </row>
    <row r="105" spans="1:9" ht="15.75" x14ac:dyDescent="0.25">
      <c r="B105" s="6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53">
        <v>1000764</v>
      </c>
    </row>
    <row r="107" spans="1:9" ht="15.75" x14ac:dyDescent="0.25">
      <c r="B107" s="6" t="s">
        <v>4</v>
      </c>
      <c r="C107" s="9"/>
      <c r="D107" s="9"/>
      <c r="E107" s="10"/>
    </row>
    <row r="108" spans="1:9" ht="15.75" x14ac:dyDescent="0.25">
      <c r="B108" s="9"/>
      <c r="C108" s="9"/>
      <c r="D108" s="9" t="s">
        <v>2</v>
      </c>
      <c r="E108" s="52">
        <v>277760951.64999998</v>
      </c>
    </row>
    <row r="109" spans="1:9" ht="15.75" x14ac:dyDescent="0.25">
      <c r="A109" s="6"/>
      <c r="B109" s="6" t="s">
        <v>3</v>
      </c>
      <c r="C109" s="9"/>
      <c r="D109" s="9"/>
      <c r="E109" s="10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6" t="s">
        <v>1</v>
      </c>
      <c r="E111" s="5">
        <f>SUM(E96,E98,E100,E102,E104,E106,E108,E110)</f>
        <v>372087779.64999998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1442599370.5500002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E81A-B062-4F3E-A235-46F16B608377}">
  <dimension ref="A1:I112"/>
  <sheetViews>
    <sheetView topLeftCell="A85" workbookViewId="0">
      <selection activeCell="F110" sqref="F110:H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67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9" t="s">
        <v>63</v>
      </c>
      <c r="B2" s="49"/>
      <c r="C2" s="49"/>
      <c r="D2" s="49"/>
      <c r="E2" s="49"/>
      <c r="F2" s="49"/>
      <c r="G2" s="49"/>
      <c r="H2" s="49"/>
      <c r="I2" s="49"/>
    </row>
    <row r="3" spans="1:9" ht="15.75" x14ac:dyDescent="0.25">
      <c r="A3" s="43" t="s">
        <v>62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39"/>
      <c r="B5" s="39"/>
      <c r="C5" s="39"/>
      <c r="D5" s="39"/>
      <c r="E5" s="48"/>
      <c r="F5" s="48"/>
      <c r="G5" s="47"/>
      <c r="H5" s="46"/>
      <c r="I5" s="45"/>
    </row>
    <row r="6" spans="1:9" ht="15.75" customHeight="1" x14ac:dyDescent="0.25">
      <c r="A6" s="43" t="s">
        <v>61</v>
      </c>
      <c r="B6" s="43"/>
      <c r="C6" s="43"/>
      <c r="D6" s="43"/>
      <c r="E6" s="44" t="s">
        <v>60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41" t="s">
        <v>59</v>
      </c>
      <c r="B8" s="39"/>
      <c r="C8" s="39"/>
      <c r="D8" s="39"/>
      <c r="E8" s="40"/>
    </row>
    <row r="9" spans="1:9" ht="15.75" x14ac:dyDescent="0.25">
      <c r="A9" s="39"/>
      <c r="B9" s="39" t="s">
        <v>58</v>
      </c>
      <c r="C9" s="39"/>
      <c r="D9" s="39"/>
      <c r="E9" s="40"/>
    </row>
    <row r="10" spans="1:9" ht="15.75" x14ac:dyDescent="0.25">
      <c r="A10" s="39"/>
      <c r="B10" s="39"/>
      <c r="C10" s="39" t="s">
        <v>57</v>
      </c>
      <c r="D10" s="39"/>
    </row>
    <row r="11" spans="1:9" ht="15.75" customHeight="1" x14ac:dyDescent="0.25">
      <c r="A11" s="9"/>
      <c r="B11" s="9"/>
      <c r="C11" s="9"/>
      <c r="D11" s="9" t="s">
        <v>56</v>
      </c>
      <c r="E11" s="8">
        <v>10804221.74</v>
      </c>
    </row>
    <row r="12" spans="1:9" ht="15.75" x14ac:dyDescent="0.25">
      <c r="A12" s="9"/>
      <c r="B12" s="9"/>
      <c r="C12" s="9"/>
      <c r="D12" s="9" t="s">
        <v>55</v>
      </c>
      <c r="E12" s="8">
        <v>11257485.550000001</v>
      </c>
    </row>
    <row r="13" spans="1:9" ht="15.75" x14ac:dyDescent="0.25">
      <c r="A13" s="9"/>
      <c r="B13" s="9"/>
      <c r="C13" s="9"/>
      <c r="D13" s="9" t="s">
        <v>54</v>
      </c>
      <c r="E13" s="8">
        <v>2352744.7200000002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24414452.009999998</v>
      </c>
    </row>
    <row r="15" spans="1:9" ht="15.75" x14ac:dyDescent="0.25">
      <c r="A15" s="9"/>
      <c r="B15" s="9"/>
      <c r="C15" s="9" t="s">
        <v>52</v>
      </c>
      <c r="D15" s="9"/>
      <c r="E15" s="38"/>
    </row>
    <row r="16" spans="1:9" ht="15.75" x14ac:dyDescent="0.25">
      <c r="A16" s="9"/>
      <c r="B16" s="9"/>
      <c r="C16" s="9"/>
      <c r="D16" s="9" t="s">
        <v>51</v>
      </c>
      <c r="E16" s="8">
        <v>6692995.8600000003</v>
      </c>
    </row>
    <row r="17" spans="1:5" ht="15.75" x14ac:dyDescent="0.25">
      <c r="A17" s="9"/>
      <c r="B17" s="9"/>
      <c r="C17" s="9"/>
      <c r="D17" s="9" t="s">
        <v>50</v>
      </c>
      <c r="E17" s="8">
        <v>19141021.989999998</v>
      </c>
    </row>
    <row r="18" spans="1:5" ht="15.75" x14ac:dyDescent="0.25">
      <c r="A18" s="9"/>
      <c r="B18" s="9"/>
      <c r="C18" s="37"/>
      <c r="D18" s="9" t="s">
        <v>49</v>
      </c>
      <c r="E18" s="25">
        <v>0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25834017.849999998</v>
      </c>
    </row>
    <row r="20" spans="1:5" ht="15.75" x14ac:dyDescent="0.25">
      <c r="A20" s="9"/>
      <c r="B20" s="9" t="s">
        <v>47</v>
      </c>
      <c r="C20" s="9"/>
      <c r="D20" s="9"/>
      <c r="E20" s="10"/>
    </row>
    <row r="21" spans="1:5" ht="15.75" x14ac:dyDescent="0.25">
      <c r="A21" s="9"/>
      <c r="B21" s="9"/>
      <c r="C21" s="9" t="s">
        <v>46</v>
      </c>
      <c r="D21" s="9"/>
      <c r="E21" s="8">
        <v>512024523</v>
      </c>
    </row>
    <row r="22" spans="1:5" ht="15.75" x14ac:dyDescent="0.25">
      <c r="A22" s="9"/>
      <c r="B22" s="9"/>
      <c r="C22" s="9" t="s">
        <v>45</v>
      </c>
      <c r="D22" s="9"/>
      <c r="E22" s="8">
        <v>242847.92</v>
      </c>
    </row>
    <row r="23" spans="1:5" ht="15.75" x14ac:dyDescent="0.25">
      <c r="A23" s="9"/>
      <c r="B23" s="9"/>
      <c r="C23" s="9" t="s">
        <v>44</v>
      </c>
      <c r="D23" s="9"/>
      <c r="E23" s="18"/>
    </row>
    <row r="24" spans="1:5" ht="15.75" x14ac:dyDescent="0.25">
      <c r="A24" s="9"/>
      <c r="B24" s="9"/>
      <c r="C24" s="9"/>
      <c r="D24" s="9" t="s">
        <v>43</v>
      </c>
      <c r="E24" s="36">
        <v>0</v>
      </c>
    </row>
    <row r="25" spans="1:5" ht="15.75" x14ac:dyDescent="0.25">
      <c r="A25" s="9"/>
      <c r="B25" s="9"/>
      <c r="C25" s="9"/>
      <c r="D25" s="9" t="s">
        <v>42</v>
      </c>
      <c r="E25" s="17">
        <v>0</v>
      </c>
    </row>
    <row r="26" spans="1:5" ht="15.75" x14ac:dyDescent="0.25">
      <c r="A26" s="9"/>
      <c r="B26" s="9"/>
      <c r="C26" s="9"/>
      <c r="D26" s="9" t="s">
        <v>41</v>
      </c>
      <c r="E26" s="8">
        <v>80692.5</v>
      </c>
    </row>
    <row r="27" spans="1:5" ht="15.75" x14ac:dyDescent="0.25">
      <c r="A27" s="9"/>
      <c r="B27" s="9"/>
      <c r="C27" s="9"/>
      <c r="D27" s="9" t="s">
        <v>40</v>
      </c>
      <c r="E27" s="36">
        <v>0</v>
      </c>
    </row>
    <row r="28" spans="1:5" ht="15.75" x14ac:dyDescent="0.25">
      <c r="A28" s="9"/>
      <c r="B28" s="9"/>
      <c r="C28" s="9" t="s">
        <v>39</v>
      </c>
      <c r="D28" s="9"/>
      <c r="E28" s="35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36">
        <v>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0"/>
    </row>
    <row r="33" spans="1:7" ht="15.75" x14ac:dyDescent="0.25">
      <c r="A33" s="9"/>
      <c r="B33" s="9"/>
      <c r="C33" s="9"/>
      <c r="D33" s="9" t="s">
        <v>34</v>
      </c>
      <c r="E33" s="12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3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6" t="s">
        <v>30</v>
      </c>
      <c r="C37" s="9"/>
      <c r="D37" s="9"/>
      <c r="E37" s="33">
        <f>SUM(E14,E19,E21:E36)</f>
        <v>562596533.27999997</v>
      </c>
    </row>
    <row r="38" spans="1:7" ht="15.75" x14ac:dyDescent="0.25">
      <c r="A38" s="9"/>
      <c r="B38" s="6"/>
      <c r="C38" s="9"/>
      <c r="D38" s="9"/>
      <c r="E38" s="32"/>
    </row>
    <row r="39" spans="1:7" ht="15.75" x14ac:dyDescent="0.25">
      <c r="A39" s="6" t="s">
        <v>29</v>
      </c>
      <c r="B39" s="6"/>
      <c r="C39" s="9"/>
      <c r="D39" s="9"/>
      <c r="E39" s="17"/>
    </row>
    <row r="40" spans="1:7" ht="15.75" x14ac:dyDescent="0.25">
      <c r="A40" s="6" t="s">
        <v>28</v>
      </c>
      <c r="B40" s="9"/>
      <c r="C40" s="9"/>
      <c r="D40" s="9"/>
      <c r="E40" s="17"/>
    </row>
    <row r="41" spans="1:7" ht="15.75" x14ac:dyDescent="0.25">
      <c r="A41" s="9"/>
      <c r="B41" s="6" t="s">
        <v>10</v>
      </c>
      <c r="C41" s="9"/>
      <c r="D41" s="9"/>
      <c r="E41" s="10"/>
    </row>
    <row r="42" spans="1:7" ht="15.75" x14ac:dyDescent="0.25">
      <c r="A42" s="9"/>
      <c r="B42" s="9"/>
      <c r="C42" s="9"/>
      <c r="D42" s="9" t="s">
        <v>26</v>
      </c>
      <c r="E42" s="8">
        <v>45271415.479999997</v>
      </c>
    </row>
    <row r="43" spans="1:7" ht="15.75" x14ac:dyDescent="0.25">
      <c r="A43" s="9"/>
      <c r="B43" s="9"/>
      <c r="C43" s="9"/>
      <c r="D43" s="9" t="s">
        <v>25</v>
      </c>
      <c r="E43" s="8">
        <v>101938390.25</v>
      </c>
      <c r="F43" s="8"/>
    </row>
    <row r="44" spans="1:7" ht="15.75" x14ac:dyDescent="0.25">
      <c r="A44" s="9"/>
      <c r="B44" s="9"/>
      <c r="C44" s="9"/>
      <c r="D44" s="9" t="s">
        <v>2</v>
      </c>
      <c r="E44" s="8">
        <v>1414126</v>
      </c>
      <c r="F44" s="8"/>
      <c r="G44" s="8"/>
    </row>
    <row r="45" spans="1:7" ht="15.75" x14ac:dyDescent="0.25">
      <c r="A45" s="9"/>
      <c r="B45" s="6" t="s">
        <v>9</v>
      </c>
      <c r="C45" s="9"/>
      <c r="D45" s="9"/>
      <c r="E45" s="10"/>
    </row>
    <row r="46" spans="1:7" ht="15.75" x14ac:dyDescent="0.25">
      <c r="A46" s="9"/>
      <c r="B46" s="9"/>
      <c r="C46" s="14"/>
      <c r="D46" s="9" t="s">
        <v>26</v>
      </c>
      <c r="E46" s="8">
        <v>282000</v>
      </c>
    </row>
    <row r="47" spans="1:7" ht="15.75" x14ac:dyDescent="0.25">
      <c r="A47" s="9"/>
      <c r="B47" s="9"/>
      <c r="C47" s="9"/>
      <c r="D47" s="9" t="s">
        <v>25</v>
      </c>
      <c r="E47" s="8">
        <v>5469757.1500000004</v>
      </c>
    </row>
    <row r="48" spans="1:7" ht="15.75" x14ac:dyDescent="0.25">
      <c r="A48" s="9"/>
      <c r="B48" s="9"/>
      <c r="C48" s="9"/>
      <c r="D48" s="9" t="s">
        <v>2</v>
      </c>
      <c r="E48" s="8">
        <v>234100</v>
      </c>
    </row>
    <row r="49" spans="1:5" ht="15.75" x14ac:dyDescent="0.25">
      <c r="A49" s="9"/>
      <c r="B49" s="6" t="s">
        <v>8</v>
      </c>
      <c r="C49" s="9"/>
      <c r="D49" s="9"/>
      <c r="E49" s="13"/>
    </row>
    <row r="50" spans="1:5" ht="15.75" x14ac:dyDescent="0.25">
      <c r="A50" s="31"/>
      <c r="B50" s="31"/>
      <c r="C50" s="31"/>
      <c r="D50" s="9" t="s">
        <v>26</v>
      </c>
      <c r="E50" s="8">
        <v>20166208.870000001</v>
      </c>
    </row>
    <row r="51" spans="1:5" ht="15.75" x14ac:dyDescent="0.25">
      <c r="A51" s="9"/>
      <c r="B51" s="9"/>
      <c r="C51" s="9"/>
      <c r="D51" s="9" t="s">
        <v>25</v>
      </c>
      <c r="E51" s="8">
        <v>7062409.1600000001</v>
      </c>
    </row>
    <row r="52" spans="1:5" ht="15.75" x14ac:dyDescent="0.25">
      <c r="A52" s="9"/>
      <c r="B52" s="9"/>
      <c r="C52" s="9"/>
      <c r="D52" s="9" t="s">
        <v>2</v>
      </c>
      <c r="E52" s="8">
        <v>117153</v>
      </c>
    </row>
    <row r="53" spans="1:5" ht="15.75" x14ac:dyDescent="0.25">
      <c r="A53" s="9"/>
      <c r="B53" s="6" t="s">
        <v>7</v>
      </c>
      <c r="C53" s="9"/>
      <c r="D53" s="9"/>
      <c r="E53" s="13"/>
    </row>
    <row r="54" spans="1:5" ht="15.75" x14ac:dyDescent="0.25">
      <c r="A54" s="9"/>
      <c r="B54" s="9"/>
      <c r="C54" s="9"/>
      <c r="D54" s="9" t="s">
        <v>26</v>
      </c>
      <c r="E54" s="8">
        <v>0</v>
      </c>
    </row>
    <row r="55" spans="1:5" ht="15.75" x14ac:dyDescent="0.25">
      <c r="A55" s="9"/>
      <c r="B55" s="9"/>
      <c r="C55" s="9"/>
      <c r="D55" s="9" t="s">
        <v>25</v>
      </c>
      <c r="E55" s="25">
        <v>0</v>
      </c>
    </row>
    <row r="56" spans="1:5" ht="15.75" x14ac:dyDescent="0.25">
      <c r="A56" s="9"/>
      <c r="B56" s="9"/>
      <c r="C56" s="14"/>
      <c r="D56" s="9" t="s">
        <v>2</v>
      </c>
      <c r="E56" s="30">
        <v>0</v>
      </c>
    </row>
    <row r="57" spans="1:5" ht="15.75" x14ac:dyDescent="0.25">
      <c r="A57" s="9"/>
      <c r="B57" s="6" t="s">
        <v>6</v>
      </c>
      <c r="C57" s="9"/>
      <c r="D57" s="9"/>
      <c r="E57" s="28"/>
    </row>
    <row r="58" spans="1:5" ht="15.75" x14ac:dyDescent="0.25">
      <c r="A58" s="9"/>
      <c r="B58" s="9"/>
      <c r="C58" s="9"/>
      <c r="D58" s="9" t="s">
        <v>26</v>
      </c>
      <c r="E58" s="12">
        <v>0</v>
      </c>
    </row>
    <row r="59" spans="1:5" ht="15.75" x14ac:dyDescent="0.25">
      <c r="A59" s="9"/>
      <c r="B59" s="9"/>
      <c r="C59" s="9"/>
      <c r="D59" s="9" t="s">
        <v>25</v>
      </c>
      <c r="E59" s="29">
        <v>0</v>
      </c>
    </row>
    <row r="60" spans="1:5" ht="15.75" x14ac:dyDescent="0.25">
      <c r="A60" s="9"/>
      <c r="B60" s="9"/>
      <c r="C60" s="9"/>
      <c r="D60" s="9" t="s">
        <v>2</v>
      </c>
      <c r="E60" s="12">
        <v>0</v>
      </c>
    </row>
    <row r="61" spans="1:5" ht="15.75" x14ac:dyDescent="0.25">
      <c r="A61" s="9"/>
      <c r="B61" s="6" t="s">
        <v>5</v>
      </c>
      <c r="C61" s="9"/>
      <c r="D61" s="9"/>
      <c r="E61" s="28"/>
    </row>
    <row r="62" spans="1:5" ht="15.75" x14ac:dyDescent="0.25">
      <c r="A62" s="9"/>
      <c r="B62" s="9"/>
      <c r="C62" s="9"/>
      <c r="D62" s="9" t="s">
        <v>26</v>
      </c>
      <c r="E62" s="8">
        <v>4770169.5</v>
      </c>
    </row>
    <row r="63" spans="1:5" ht="15.75" x14ac:dyDescent="0.25">
      <c r="A63" s="9"/>
      <c r="B63" s="6"/>
      <c r="C63" s="9"/>
      <c r="D63" s="9" t="s">
        <v>25</v>
      </c>
      <c r="E63" s="8">
        <v>6861528.7599999998</v>
      </c>
    </row>
    <row r="64" spans="1:5" ht="15.75" x14ac:dyDescent="0.25">
      <c r="A64" s="9"/>
      <c r="B64" s="9"/>
      <c r="C64" s="9"/>
      <c r="D64" s="9" t="s">
        <v>2</v>
      </c>
      <c r="E64" s="8">
        <v>0</v>
      </c>
    </row>
    <row r="65" spans="1:7" ht="15.75" x14ac:dyDescent="0.25">
      <c r="A65" s="9"/>
      <c r="B65" s="6" t="s">
        <v>4</v>
      </c>
      <c r="C65" s="9"/>
      <c r="D65" s="9"/>
      <c r="E65" s="13"/>
    </row>
    <row r="66" spans="1:7" ht="15.75" x14ac:dyDescent="0.25">
      <c r="A66" s="9"/>
      <c r="B66" s="9"/>
      <c r="C66" s="9"/>
      <c r="D66" s="9" t="s">
        <v>26</v>
      </c>
      <c r="E66" s="8">
        <v>31847117.800000001</v>
      </c>
      <c r="G66" s="8"/>
    </row>
    <row r="67" spans="1:7" ht="15.75" x14ac:dyDescent="0.25">
      <c r="A67" s="9"/>
      <c r="B67" s="9"/>
      <c r="C67" s="9"/>
      <c r="D67" s="9" t="s">
        <v>25</v>
      </c>
      <c r="E67" s="8">
        <v>27022209.77</v>
      </c>
      <c r="G67" s="8"/>
    </row>
    <row r="68" spans="1:7" ht="15.75" x14ac:dyDescent="0.25">
      <c r="A68" s="9"/>
      <c r="B68" s="9"/>
      <c r="C68" s="9"/>
      <c r="D68" s="9" t="s">
        <v>2</v>
      </c>
      <c r="E68" s="8">
        <v>3679429.26</v>
      </c>
      <c r="G68" s="8"/>
    </row>
    <row r="69" spans="1:7" ht="15.75" x14ac:dyDescent="0.25">
      <c r="A69" s="9"/>
      <c r="B69" s="6" t="s">
        <v>27</v>
      </c>
      <c r="C69" s="9"/>
      <c r="D69" s="9"/>
      <c r="E69" s="10"/>
    </row>
    <row r="70" spans="1:7" ht="15.75" x14ac:dyDescent="0.25">
      <c r="A70" s="9"/>
      <c r="B70" s="9"/>
      <c r="C70" s="9"/>
      <c r="D70" s="9" t="s">
        <v>26</v>
      </c>
      <c r="E70" s="17">
        <v>0</v>
      </c>
    </row>
    <row r="71" spans="1:7" ht="15.75" x14ac:dyDescent="0.25">
      <c r="A71" s="9"/>
      <c r="B71" s="9"/>
      <c r="C71" s="9"/>
      <c r="D71" s="9" t="s">
        <v>25</v>
      </c>
      <c r="E71" s="17">
        <v>0</v>
      </c>
    </row>
    <row r="72" spans="1:7" ht="15.75" x14ac:dyDescent="0.25">
      <c r="A72" s="9"/>
      <c r="B72" s="9"/>
      <c r="C72" s="9"/>
      <c r="D72" s="9" t="s">
        <v>2</v>
      </c>
      <c r="E72" s="26">
        <v>0</v>
      </c>
    </row>
    <row r="73" spans="1:7" ht="15.75" x14ac:dyDescent="0.25">
      <c r="A73" s="9"/>
      <c r="B73" s="6" t="s">
        <v>24</v>
      </c>
      <c r="C73" s="9"/>
      <c r="D73" s="9"/>
      <c r="E73" s="10"/>
    </row>
    <row r="74" spans="1:7" ht="15.75" x14ac:dyDescent="0.25">
      <c r="A74" s="9"/>
      <c r="B74" s="9"/>
      <c r="C74" s="9" t="s">
        <v>23</v>
      </c>
      <c r="D74" s="9"/>
      <c r="E74" s="17"/>
    </row>
    <row r="75" spans="1:7" ht="15.75" x14ac:dyDescent="0.25">
      <c r="A75" s="9"/>
      <c r="B75" s="9"/>
      <c r="C75" s="9"/>
      <c r="D75" s="9" t="s">
        <v>22</v>
      </c>
      <c r="E75" s="8">
        <v>1250420.07</v>
      </c>
    </row>
    <row r="76" spans="1:7" ht="15.75" x14ac:dyDescent="0.25">
      <c r="A76" s="9"/>
      <c r="B76" s="9"/>
      <c r="C76" s="9"/>
      <c r="D76" s="9" t="s">
        <v>21</v>
      </c>
      <c r="E76" s="24">
        <v>0</v>
      </c>
    </row>
    <row r="77" spans="1:7" ht="15.75" x14ac:dyDescent="0.25">
      <c r="A77" s="9"/>
      <c r="B77" s="9"/>
      <c r="C77" s="19" t="s">
        <v>20</v>
      </c>
      <c r="D77" s="9"/>
      <c r="E77" s="17"/>
    </row>
    <row r="78" spans="1:7" ht="15.75" x14ac:dyDescent="0.25">
      <c r="A78" s="9"/>
      <c r="B78" s="9"/>
      <c r="C78" s="9"/>
      <c r="D78" s="9" t="s">
        <v>14</v>
      </c>
      <c r="E78" s="8">
        <v>6048968.8099999996</v>
      </c>
      <c r="F78" s="22"/>
    </row>
    <row r="79" spans="1:7" ht="15.75" x14ac:dyDescent="0.25">
      <c r="A79" s="9"/>
      <c r="B79" s="9"/>
      <c r="C79" s="9"/>
      <c r="D79" s="9" t="s">
        <v>13</v>
      </c>
      <c r="E79" s="25">
        <v>0</v>
      </c>
    </row>
    <row r="80" spans="1:7" ht="15.75" x14ac:dyDescent="0.25">
      <c r="A80" s="9"/>
      <c r="B80" s="9"/>
      <c r="C80" s="9" t="s">
        <v>19</v>
      </c>
      <c r="D80" s="9"/>
      <c r="E80" s="18"/>
    </row>
    <row r="81" spans="1:9" ht="15.75" x14ac:dyDescent="0.25">
      <c r="A81" s="9"/>
      <c r="B81" s="9"/>
      <c r="C81" s="9"/>
      <c r="D81" s="19" t="s">
        <v>14</v>
      </c>
      <c r="E81" s="8">
        <v>0</v>
      </c>
      <c r="F81" s="23"/>
    </row>
    <row r="82" spans="1:9" ht="15.75" x14ac:dyDescent="0.25">
      <c r="A82" s="9"/>
      <c r="B82" s="9"/>
      <c r="C82" s="9"/>
      <c r="D82" s="19" t="s">
        <v>13</v>
      </c>
      <c r="E82" s="8">
        <v>18760863.800000001</v>
      </c>
      <c r="F82" s="22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1">
        <v>0</v>
      </c>
    </row>
    <row r="85" spans="1:9" ht="15.75" x14ac:dyDescent="0.25">
      <c r="A85" s="9"/>
      <c r="B85" s="9"/>
      <c r="C85" s="9"/>
      <c r="D85" s="9" t="s">
        <v>13</v>
      </c>
      <c r="E85" s="21">
        <v>0</v>
      </c>
    </row>
    <row r="86" spans="1:9" ht="15.75" x14ac:dyDescent="0.25">
      <c r="A86" s="9"/>
      <c r="B86" s="9"/>
      <c r="C86" s="9" t="s">
        <v>17</v>
      </c>
      <c r="D86" s="9"/>
      <c r="E86" s="17"/>
    </row>
    <row r="87" spans="1:9" ht="15.75" x14ac:dyDescent="0.25">
      <c r="A87" s="9"/>
      <c r="B87" s="9"/>
      <c r="C87" s="9"/>
      <c r="D87" s="9" t="s">
        <v>14</v>
      </c>
      <c r="E87" s="8">
        <v>20689269.530000001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7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8">
        <v>0</v>
      </c>
    </row>
    <row r="92" spans="1:9" ht="15.75" x14ac:dyDescent="0.25">
      <c r="A92" s="9"/>
      <c r="B92" s="9"/>
      <c r="C92" s="9"/>
      <c r="D92" s="9" t="s">
        <v>13</v>
      </c>
      <c r="E92" s="30">
        <v>0</v>
      </c>
    </row>
    <row r="93" spans="1:9" ht="15.75" x14ac:dyDescent="0.25">
      <c r="A93" s="6" t="s">
        <v>12</v>
      </c>
      <c r="D93" s="9"/>
      <c r="E93" s="20">
        <f>SUM(E41:E92)</f>
        <v>302885537.21000004</v>
      </c>
    </row>
    <row r="94" spans="1:9" ht="15.75" x14ac:dyDescent="0.25">
      <c r="A94" s="6" t="s">
        <v>11</v>
      </c>
      <c r="B94" s="9"/>
      <c r="C94" s="6"/>
      <c r="D94" s="19"/>
      <c r="E94" s="17"/>
    </row>
    <row r="95" spans="1:9" ht="15.75" x14ac:dyDescent="0.25">
      <c r="A95" s="9"/>
      <c r="B95" s="6" t="s">
        <v>10</v>
      </c>
      <c r="C95" s="9"/>
      <c r="D95" s="9"/>
      <c r="E95" s="18"/>
      <c r="H95" s="16"/>
      <c r="I95" s="15"/>
    </row>
    <row r="96" spans="1:9" ht="15.75" x14ac:dyDescent="0.25">
      <c r="A96" s="9"/>
      <c r="B96" s="9"/>
      <c r="C96" s="9"/>
      <c r="D96" s="9" t="s">
        <v>2</v>
      </c>
      <c r="E96" s="8">
        <v>132672477.59999999</v>
      </c>
      <c r="F96" s="16"/>
      <c r="G96" s="9"/>
      <c r="I96" s="15"/>
    </row>
    <row r="97" spans="1:9" ht="15.75" x14ac:dyDescent="0.25">
      <c r="A97" s="9"/>
      <c r="B97" s="6" t="s">
        <v>9</v>
      </c>
      <c r="C97" s="9"/>
      <c r="D97" s="9"/>
      <c r="E97" s="17"/>
      <c r="F97" s="16"/>
      <c r="G97" s="9"/>
      <c r="H97" s="16"/>
      <c r="I97" s="15"/>
    </row>
    <row r="98" spans="1:9" ht="15.75" x14ac:dyDescent="0.25">
      <c r="B98" s="9"/>
      <c r="C98" s="9"/>
      <c r="D98" s="9" t="s">
        <v>2</v>
      </c>
      <c r="E98" s="8">
        <v>351365</v>
      </c>
    </row>
    <row r="99" spans="1:9" ht="15.75" customHeight="1" x14ac:dyDescent="0.25">
      <c r="B99" s="6" t="s">
        <v>8</v>
      </c>
      <c r="C99" s="9"/>
      <c r="D99" s="9"/>
      <c r="E99" s="10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6" t="s">
        <v>7</v>
      </c>
      <c r="C101" s="9"/>
      <c r="D101" s="9"/>
      <c r="E101" s="10"/>
    </row>
    <row r="102" spans="1:9" ht="15.75" x14ac:dyDescent="0.25">
      <c r="B102" s="9"/>
      <c r="C102" s="14"/>
      <c r="D102" s="9" t="s">
        <v>2</v>
      </c>
      <c r="E102" s="13">
        <v>0</v>
      </c>
    </row>
    <row r="103" spans="1:9" ht="15.75" x14ac:dyDescent="0.25">
      <c r="B103" s="6" t="s">
        <v>6</v>
      </c>
      <c r="C103" s="9"/>
      <c r="D103" s="9"/>
      <c r="E103" s="10"/>
    </row>
    <row r="104" spans="1:9" ht="15.75" x14ac:dyDescent="0.25">
      <c r="B104" s="9"/>
      <c r="C104" s="9"/>
      <c r="D104" s="9" t="s">
        <v>2</v>
      </c>
      <c r="E104" s="12">
        <v>0</v>
      </c>
    </row>
    <row r="105" spans="1:9" ht="15.75" x14ac:dyDescent="0.25">
      <c r="B105" s="6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0">
        <v>0</v>
      </c>
    </row>
    <row r="107" spans="1:9" ht="15.75" x14ac:dyDescent="0.25">
      <c r="B107" s="6" t="s">
        <v>4</v>
      </c>
      <c r="C107" s="9"/>
      <c r="D107" s="9"/>
      <c r="E107" s="10"/>
    </row>
    <row r="108" spans="1:9" ht="15.75" x14ac:dyDescent="0.25">
      <c r="B108" s="9"/>
      <c r="C108" s="9"/>
      <c r="D108" s="9" t="s">
        <v>2</v>
      </c>
      <c r="E108" s="8">
        <v>0</v>
      </c>
    </row>
    <row r="109" spans="1:9" ht="15.75" x14ac:dyDescent="0.25">
      <c r="A109" s="6"/>
      <c r="B109" s="6" t="s">
        <v>3</v>
      </c>
      <c r="C109" s="9"/>
      <c r="D109" s="9"/>
      <c r="E109" s="10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6" t="s">
        <v>1</v>
      </c>
      <c r="E111" s="5">
        <f>SUM(E96,E98,E100,E102,E104,E106,E108,E110)</f>
        <v>133023842.59999999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435909379.81000006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9884-13EB-4449-9444-E60090CF78C1}">
  <dimension ref="A1:I112"/>
  <sheetViews>
    <sheetView topLeftCell="A76" workbookViewId="0">
      <selection activeCell="F110" sqref="F110:H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68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9" t="s">
        <v>63</v>
      </c>
      <c r="B2" s="49"/>
      <c r="C2" s="49"/>
      <c r="D2" s="49"/>
      <c r="E2" s="49"/>
      <c r="F2" s="49"/>
      <c r="G2" s="49"/>
      <c r="H2" s="49"/>
      <c r="I2" s="49"/>
    </row>
    <row r="3" spans="1:9" ht="15.75" x14ac:dyDescent="0.25">
      <c r="A3" s="43" t="s">
        <v>62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39"/>
      <c r="B5" s="39"/>
      <c r="C5" s="39"/>
      <c r="D5" s="39"/>
      <c r="E5" s="48"/>
      <c r="F5" s="48"/>
      <c r="G5" s="47"/>
      <c r="H5" s="46"/>
      <c r="I5" s="45"/>
    </row>
    <row r="6" spans="1:9" ht="15.75" customHeight="1" x14ac:dyDescent="0.25">
      <c r="A6" s="43" t="s">
        <v>61</v>
      </c>
      <c r="B6" s="43"/>
      <c r="C6" s="43"/>
      <c r="D6" s="43"/>
      <c r="E6" s="44" t="s">
        <v>60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41" t="s">
        <v>59</v>
      </c>
      <c r="B8" s="39"/>
      <c r="C8" s="39"/>
      <c r="D8" s="39"/>
      <c r="E8" s="40"/>
    </row>
    <row r="9" spans="1:9" ht="15.75" x14ac:dyDescent="0.25">
      <c r="A9" s="39"/>
      <c r="B9" s="39" t="s">
        <v>58</v>
      </c>
      <c r="C9" s="39"/>
      <c r="D9" s="39"/>
      <c r="E9" s="40"/>
    </row>
    <row r="10" spans="1:9" ht="15.75" x14ac:dyDescent="0.25">
      <c r="A10" s="39"/>
      <c r="B10" s="39"/>
      <c r="C10" s="39" t="s">
        <v>57</v>
      </c>
      <c r="D10" s="39"/>
    </row>
    <row r="11" spans="1:9" ht="15.75" customHeight="1" x14ac:dyDescent="0.25">
      <c r="A11" s="9"/>
      <c r="B11" s="9"/>
      <c r="C11" s="9"/>
      <c r="D11" s="9" t="s">
        <v>56</v>
      </c>
      <c r="E11" s="60">
        <v>24061243.940000001</v>
      </c>
    </row>
    <row r="12" spans="1:9" ht="15.75" x14ac:dyDescent="0.25">
      <c r="A12" s="9"/>
      <c r="B12" s="9"/>
      <c r="C12" s="9"/>
      <c r="D12" s="9" t="s">
        <v>55</v>
      </c>
      <c r="E12" s="60">
        <v>55179738.439999998</v>
      </c>
    </row>
    <row r="13" spans="1:9" ht="15.75" x14ac:dyDescent="0.25">
      <c r="A13" s="9"/>
      <c r="B13" s="9"/>
      <c r="C13" s="9"/>
      <c r="D13" s="9" t="s">
        <v>54</v>
      </c>
      <c r="E13" s="64">
        <v>6814625.3799999999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86055607.75999999</v>
      </c>
    </row>
    <row r="15" spans="1:9" ht="15.75" x14ac:dyDescent="0.25">
      <c r="A15" s="9"/>
      <c r="B15" s="9"/>
      <c r="C15" s="9" t="s">
        <v>52</v>
      </c>
      <c r="D15" s="9"/>
      <c r="E15" s="38"/>
    </row>
    <row r="16" spans="1:9" ht="15.75" x14ac:dyDescent="0.25">
      <c r="A16" s="9"/>
      <c r="B16" s="9"/>
      <c r="C16" s="9"/>
      <c r="D16" s="9" t="s">
        <v>51</v>
      </c>
      <c r="E16" s="60">
        <v>37330890.340000004</v>
      </c>
    </row>
    <row r="17" spans="1:7" ht="15.75" x14ac:dyDescent="0.25">
      <c r="A17" s="9"/>
      <c r="B17" s="9"/>
      <c r="C17" s="9"/>
      <c r="D17" s="9" t="s">
        <v>50</v>
      </c>
      <c r="E17" s="60">
        <v>19824841.829999998</v>
      </c>
    </row>
    <row r="18" spans="1:7" ht="15.75" x14ac:dyDescent="0.25">
      <c r="A18" s="9"/>
      <c r="B18" s="9"/>
      <c r="C18" s="37"/>
      <c r="D18" s="9" t="s">
        <v>49</v>
      </c>
      <c r="E18" s="60">
        <v>32511012</v>
      </c>
      <c r="F18" s="63"/>
      <c r="G18" s="7"/>
    </row>
    <row r="19" spans="1:7" ht="15.75" x14ac:dyDescent="0.25">
      <c r="A19" s="9"/>
      <c r="B19" s="9"/>
      <c r="C19" s="9" t="s">
        <v>48</v>
      </c>
      <c r="D19" s="9"/>
      <c r="E19" s="33">
        <f>SUM(E16:E18)</f>
        <v>89666744.170000002</v>
      </c>
    </row>
    <row r="20" spans="1:7" ht="15.75" x14ac:dyDescent="0.25">
      <c r="A20" s="9"/>
      <c r="B20" s="9" t="s">
        <v>47</v>
      </c>
      <c r="C20" s="9"/>
      <c r="D20" s="9"/>
      <c r="E20" s="10"/>
    </row>
    <row r="21" spans="1:7" ht="15.75" x14ac:dyDescent="0.25">
      <c r="A21" s="9"/>
      <c r="B21" s="9"/>
      <c r="C21" s="9" t="s">
        <v>46</v>
      </c>
      <c r="D21" s="9"/>
      <c r="E21" s="60">
        <v>574670374</v>
      </c>
    </row>
    <row r="22" spans="1:7" ht="15.75" x14ac:dyDescent="0.25">
      <c r="A22" s="9"/>
      <c r="B22" s="9"/>
      <c r="C22" s="9" t="s">
        <v>45</v>
      </c>
      <c r="D22" s="9"/>
      <c r="E22" s="8">
        <v>0</v>
      </c>
    </row>
    <row r="23" spans="1:7" ht="15.75" x14ac:dyDescent="0.25">
      <c r="A23" s="9"/>
      <c r="B23" s="9"/>
      <c r="C23" s="9" t="s">
        <v>44</v>
      </c>
      <c r="D23" s="9"/>
      <c r="E23" s="18"/>
    </row>
    <row r="24" spans="1:7" ht="15.75" x14ac:dyDescent="0.25">
      <c r="A24" s="9"/>
      <c r="B24" s="9"/>
      <c r="C24" s="9"/>
      <c r="D24" s="9" t="s">
        <v>43</v>
      </c>
      <c r="E24" s="36">
        <v>0</v>
      </c>
    </row>
    <row r="25" spans="1:7" ht="15.75" x14ac:dyDescent="0.25">
      <c r="A25" s="9"/>
      <c r="B25" s="9"/>
      <c r="C25" s="9"/>
      <c r="D25" s="9" t="s">
        <v>42</v>
      </c>
      <c r="E25" s="60">
        <v>1170730.8999999999</v>
      </c>
    </row>
    <row r="26" spans="1:7" ht="15.75" x14ac:dyDescent="0.25">
      <c r="A26" s="9"/>
      <c r="B26" s="9"/>
      <c r="C26" s="9"/>
      <c r="D26" s="9" t="s">
        <v>41</v>
      </c>
      <c r="E26" s="62">
        <v>13106775</v>
      </c>
    </row>
    <row r="27" spans="1:7" ht="15.75" x14ac:dyDescent="0.25">
      <c r="A27" s="9"/>
      <c r="B27" s="9"/>
      <c r="C27" s="9"/>
      <c r="D27" s="9" t="s">
        <v>40</v>
      </c>
      <c r="E27" s="36">
        <v>0</v>
      </c>
    </row>
    <row r="28" spans="1:7" ht="15.75" x14ac:dyDescent="0.25">
      <c r="A28" s="9"/>
      <c r="B28" s="9"/>
      <c r="C28" s="9" t="s">
        <v>39</v>
      </c>
      <c r="D28" s="9"/>
      <c r="E28" s="35"/>
    </row>
    <row r="29" spans="1:7" ht="15.75" x14ac:dyDescent="0.25">
      <c r="A29" s="9"/>
      <c r="B29" s="9"/>
      <c r="C29" s="9"/>
      <c r="D29" s="9" t="s">
        <v>38</v>
      </c>
      <c r="E29" s="8">
        <v>0</v>
      </c>
    </row>
    <row r="30" spans="1:7" ht="15.75" x14ac:dyDescent="0.25">
      <c r="A30" s="9"/>
      <c r="B30" s="9"/>
      <c r="C30" s="9"/>
      <c r="D30" s="9" t="s">
        <v>37</v>
      </c>
      <c r="E30" s="36">
        <v>0</v>
      </c>
    </row>
    <row r="31" spans="1:7" ht="15.75" x14ac:dyDescent="0.25">
      <c r="A31" s="9"/>
      <c r="B31" s="9"/>
      <c r="C31" s="9" t="s">
        <v>36</v>
      </c>
      <c r="D31" s="9"/>
      <c r="E31" s="34">
        <v>0</v>
      </c>
    </row>
    <row r="32" spans="1:7" ht="15.75" x14ac:dyDescent="0.25">
      <c r="A32" s="9"/>
      <c r="B32" s="9"/>
      <c r="C32" s="9" t="s">
        <v>35</v>
      </c>
      <c r="D32" s="9"/>
      <c r="E32" s="10"/>
    </row>
    <row r="33" spans="1:7" ht="15.75" x14ac:dyDescent="0.25">
      <c r="A33" s="9"/>
      <c r="B33" s="9"/>
      <c r="C33" s="9"/>
      <c r="D33" s="9" t="s">
        <v>34</v>
      </c>
      <c r="E33" s="12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3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6" t="s">
        <v>30</v>
      </c>
      <c r="C37" s="9"/>
      <c r="D37" s="9"/>
      <c r="E37" s="33">
        <f>SUM(E14,E19,E21:E36)</f>
        <v>764670231.83000004</v>
      </c>
    </row>
    <row r="38" spans="1:7" ht="15.75" x14ac:dyDescent="0.25">
      <c r="A38" s="9"/>
      <c r="B38" s="6"/>
      <c r="C38" s="9"/>
      <c r="D38" s="9"/>
      <c r="E38" s="32"/>
    </row>
    <row r="39" spans="1:7" ht="15.75" x14ac:dyDescent="0.25">
      <c r="A39" s="6" t="s">
        <v>29</v>
      </c>
      <c r="B39" s="6"/>
      <c r="C39" s="9"/>
      <c r="D39" s="9"/>
      <c r="E39" s="17"/>
    </row>
    <row r="40" spans="1:7" ht="15.75" x14ac:dyDescent="0.25">
      <c r="A40" s="6" t="s">
        <v>28</v>
      </c>
      <c r="B40" s="9"/>
      <c r="C40" s="9"/>
      <c r="D40" s="9"/>
      <c r="E40" s="17"/>
    </row>
    <row r="41" spans="1:7" ht="15.75" x14ac:dyDescent="0.25">
      <c r="A41" s="9"/>
      <c r="B41" s="6" t="s">
        <v>10</v>
      </c>
      <c r="C41" s="9"/>
      <c r="D41" s="9"/>
      <c r="E41" s="10"/>
    </row>
    <row r="42" spans="1:7" ht="15.75" x14ac:dyDescent="0.25">
      <c r="A42" s="9"/>
      <c r="B42" s="9"/>
      <c r="C42" s="9"/>
      <c r="D42" s="9" t="s">
        <v>26</v>
      </c>
      <c r="E42" s="60">
        <v>142224109.47</v>
      </c>
    </row>
    <row r="43" spans="1:7" ht="15.75" x14ac:dyDescent="0.25">
      <c r="A43" s="9"/>
      <c r="B43" s="9"/>
      <c r="C43" s="9"/>
      <c r="D43" s="9" t="s">
        <v>25</v>
      </c>
      <c r="E43" s="60">
        <v>249419241.15999997</v>
      </c>
      <c r="F43" s="8"/>
    </row>
    <row r="44" spans="1:7" ht="15.75" x14ac:dyDescent="0.25">
      <c r="A44" s="9"/>
      <c r="B44" s="9"/>
      <c r="C44" s="9"/>
      <c r="D44" s="9" t="s">
        <v>2</v>
      </c>
      <c r="E44" s="60">
        <v>9273613.5</v>
      </c>
      <c r="F44" s="8"/>
      <c r="G44" s="8"/>
    </row>
    <row r="45" spans="1:7" ht="15.75" x14ac:dyDescent="0.25">
      <c r="A45" s="9"/>
      <c r="B45" s="6" t="s">
        <v>9</v>
      </c>
      <c r="C45" s="9"/>
      <c r="D45" s="9"/>
      <c r="E45" s="10"/>
    </row>
    <row r="46" spans="1:7" ht="15.75" x14ac:dyDescent="0.25">
      <c r="A46" s="9"/>
      <c r="B46" s="9"/>
      <c r="C46" s="14"/>
      <c r="D46" s="9" t="s">
        <v>26</v>
      </c>
      <c r="E46" s="8">
        <v>0</v>
      </c>
    </row>
    <row r="47" spans="1:7" ht="15.75" x14ac:dyDescent="0.25">
      <c r="A47" s="9"/>
      <c r="B47" s="9"/>
      <c r="C47" s="9"/>
      <c r="D47" s="9" t="s">
        <v>25</v>
      </c>
      <c r="E47" s="8">
        <v>0</v>
      </c>
    </row>
    <row r="48" spans="1:7" ht="15.75" x14ac:dyDescent="0.25">
      <c r="A48" s="9"/>
      <c r="B48" s="9"/>
      <c r="C48" s="9"/>
      <c r="D48" s="9" t="s">
        <v>2</v>
      </c>
      <c r="E48" s="8">
        <v>0</v>
      </c>
    </row>
    <row r="49" spans="1:5" ht="15.75" x14ac:dyDescent="0.25">
      <c r="A49" s="9"/>
      <c r="B49" s="6" t="s">
        <v>8</v>
      </c>
      <c r="C49" s="9"/>
      <c r="D49" s="9"/>
      <c r="E49" s="13"/>
    </row>
    <row r="50" spans="1:5" ht="15.75" x14ac:dyDescent="0.25">
      <c r="A50" s="31"/>
      <c r="B50" s="31"/>
      <c r="C50" s="31"/>
      <c r="D50" s="9" t="s">
        <v>26</v>
      </c>
      <c r="E50" s="8">
        <v>0</v>
      </c>
    </row>
    <row r="51" spans="1:5" ht="15.75" x14ac:dyDescent="0.25">
      <c r="A51" s="9"/>
      <c r="B51" s="9"/>
      <c r="C51" s="9"/>
      <c r="D51" s="9" t="s">
        <v>25</v>
      </c>
      <c r="E51" s="8">
        <v>0</v>
      </c>
    </row>
    <row r="52" spans="1:5" ht="15.75" x14ac:dyDescent="0.25">
      <c r="A52" s="9"/>
      <c r="B52" s="9"/>
      <c r="C52" s="9"/>
      <c r="D52" s="9" t="s">
        <v>2</v>
      </c>
      <c r="E52" s="8">
        <v>0</v>
      </c>
    </row>
    <row r="53" spans="1:5" ht="15.75" x14ac:dyDescent="0.25">
      <c r="A53" s="9"/>
      <c r="B53" s="6" t="s">
        <v>7</v>
      </c>
      <c r="C53" s="9"/>
      <c r="D53" s="9"/>
      <c r="E53" s="13"/>
    </row>
    <row r="54" spans="1:5" ht="15.75" x14ac:dyDescent="0.25">
      <c r="A54" s="9"/>
      <c r="B54" s="9"/>
      <c r="C54" s="9"/>
      <c r="D54" s="9" t="s">
        <v>26</v>
      </c>
      <c r="E54" s="8">
        <v>0</v>
      </c>
    </row>
    <row r="55" spans="1:5" ht="15.75" x14ac:dyDescent="0.25">
      <c r="A55" s="9"/>
      <c r="B55" s="9"/>
      <c r="C55" s="9"/>
      <c r="D55" s="9" t="s">
        <v>25</v>
      </c>
      <c r="E55" s="25">
        <v>0</v>
      </c>
    </row>
    <row r="56" spans="1:5" ht="15.75" x14ac:dyDescent="0.25">
      <c r="A56" s="9"/>
      <c r="B56" s="9"/>
      <c r="C56" s="14"/>
      <c r="D56" s="9" t="s">
        <v>2</v>
      </c>
      <c r="E56" s="30">
        <v>0</v>
      </c>
    </row>
    <row r="57" spans="1:5" ht="15.75" x14ac:dyDescent="0.25">
      <c r="A57" s="9"/>
      <c r="B57" s="6" t="s">
        <v>6</v>
      </c>
      <c r="C57" s="9"/>
      <c r="D57" s="9"/>
      <c r="E57" s="28"/>
    </row>
    <row r="58" spans="1:5" ht="15.75" x14ac:dyDescent="0.25">
      <c r="A58" s="9"/>
      <c r="B58" s="9"/>
      <c r="C58" s="9"/>
      <c r="D58" s="9" t="s">
        <v>26</v>
      </c>
      <c r="E58" s="12">
        <v>0</v>
      </c>
    </row>
    <row r="59" spans="1:5" ht="15.75" x14ac:dyDescent="0.25">
      <c r="A59" s="9"/>
      <c r="B59" s="9"/>
      <c r="C59" s="9"/>
      <c r="D59" s="9" t="s">
        <v>25</v>
      </c>
      <c r="E59" s="29">
        <v>0</v>
      </c>
    </row>
    <row r="60" spans="1:5" ht="15.75" x14ac:dyDescent="0.25">
      <c r="A60" s="9"/>
      <c r="B60" s="9"/>
      <c r="C60" s="9"/>
      <c r="D60" s="9" t="s">
        <v>2</v>
      </c>
      <c r="E60" s="12">
        <v>0</v>
      </c>
    </row>
    <row r="61" spans="1:5" ht="15.75" x14ac:dyDescent="0.25">
      <c r="A61" s="9"/>
      <c r="B61" s="6" t="s">
        <v>5</v>
      </c>
      <c r="C61" s="9"/>
      <c r="D61" s="9"/>
      <c r="E61" s="28"/>
    </row>
    <row r="62" spans="1:5" ht="15.75" x14ac:dyDescent="0.25">
      <c r="A62" s="9"/>
      <c r="B62" s="9"/>
      <c r="C62" s="9"/>
      <c r="D62" s="9" t="s">
        <v>26</v>
      </c>
      <c r="E62" s="60">
        <v>45907027.579999998</v>
      </c>
    </row>
    <row r="63" spans="1:5" ht="15.75" x14ac:dyDescent="0.25">
      <c r="A63" s="9"/>
      <c r="B63" s="6"/>
      <c r="C63" s="9"/>
      <c r="D63" s="9" t="s">
        <v>25</v>
      </c>
      <c r="E63" s="60">
        <v>48512768.289999992</v>
      </c>
    </row>
    <row r="64" spans="1:5" ht="15.75" x14ac:dyDescent="0.25">
      <c r="A64" s="9"/>
      <c r="B64" s="9"/>
      <c r="C64" s="9"/>
      <c r="D64" s="9" t="s">
        <v>2</v>
      </c>
      <c r="E64" s="60">
        <v>398127.95</v>
      </c>
    </row>
    <row r="65" spans="1:7" ht="15.75" x14ac:dyDescent="0.25">
      <c r="A65" s="9"/>
      <c r="B65" s="6" t="s">
        <v>4</v>
      </c>
      <c r="C65" s="9"/>
      <c r="D65" s="9"/>
      <c r="E65" s="13"/>
    </row>
    <row r="66" spans="1:7" ht="15.75" x14ac:dyDescent="0.25">
      <c r="A66" s="9"/>
      <c r="B66" s="9"/>
      <c r="C66" s="9"/>
      <c r="D66" s="9" t="s">
        <v>26</v>
      </c>
      <c r="E66" s="60">
        <v>37798343.579999998</v>
      </c>
      <c r="G66" s="8"/>
    </row>
    <row r="67" spans="1:7" ht="15.75" x14ac:dyDescent="0.25">
      <c r="A67" s="9"/>
      <c r="B67" s="9"/>
      <c r="C67" s="9"/>
      <c r="D67" s="9" t="s">
        <v>25</v>
      </c>
      <c r="E67" s="60">
        <v>9522266.1799999997</v>
      </c>
      <c r="G67" s="8"/>
    </row>
    <row r="68" spans="1:7" ht="15.75" x14ac:dyDescent="0.25">
      <c r="A68" s="9"/>
      <c r="B68" s="9"/>
      <c r="C68" s="9"/>
      <c r="D68" s="9" t="s">
        <v>2</v>
      </c>
      <c r="E68" s="60">
        <v>967591.2</v>
      </c>
      <c r="G68" s="8"/>
    </row>
    <row r="69" spans="1:7" ht="15.75" x14ac:dyDescent="0.25">
      <c r="A69" s="9"/>
      <c r="B69" s="6" t="s">
        <v>27</v>
      </c>
      <c r="C69" s="9"/>
      <c r="D69" s="9"/>
      <c r="E69" s="10"/>
    </row>
    <row r="70" spans="1:7" ht="15.75" x14ac:dyDescent="0.25">
      <c r="A70" s="9"/>
      <c r="B70" s="9"/>
      <c r="C70" s="9"/>
      <c r="D70" s="9" t="s">
        <v>26</v>
      </c>
      <c r="E70" s="17">
        <v>0</v>
      </c>
    </row>
    <row r="71" spans="1:7" ht="15.75" x14ac:dyDescent="0.25">
      <c r="A71" s="9"/>
      <c r="B71" s="9"/>
      <c r="C71" s="9"/>
      <c r="D71" s="9" t="s">
        <v>25</v>
      </c>
      <c r="E71" s="17">
        <v>0</v>
      </c>
    </row>
    <row r="72" spans="1:7" ht="15.75" x14ac:dyDescent="0.25">
      <c r="A72" s="9"/>
      <c r="B72" s="9"/>
      <c r="C72" s="9"/>
      <c r="D72" s="9" t="s">
        <v>2</v>
      </c>
      <c r="E72" s="26">
        <v>0</v>
      </c>
    </row>
    <row r="73" spans="1:7" ht="15.75" x14ac:dyDescent="0.25">
      <c r="A73" s="9"/>
      <c r="B73" s="6" t="s">
        <v>24</v>
      </c>
      <c r="C73" s="9"/>
      <c r="D73" s="9"/>
      <c r="E73" s="10"/>
    </row>
    <row r="74" spans="1:7" ht="15.75" x14ac:dyDescent="0.25">
      <c r="A74" s="9"/>
      <c r="B74" s="9"/>
      <c r="C74" s="9" t="s">
        <v>23</v>
      </c>
      <c r="D74" s="9"/>
      <c r="E74" s="17"/>
    </row>
    <row r="75" spans="1:7" ht="15.75" x14ac:dyDescent="0.25">
      <c r="A75" s="9"/>
      <c r="B75" s="9"/>
      <c r="C75" s="9"/>
      <c r="D75" s="9" t="s">
        <v>22</v>
      </c>
      <c r="E75" s="25">
        <v>0</v>
      </c>
    </row>
    <row r="76" spans="1:7" ht="15.75" x14ac:dyDescent="0.25">
      <c r="A76" s="9"/>
      <c r="B76" s="9"/>
      <c r="C76" s="9"/>
      <c r="D76" s="9" t="s">
        <v>21</v>
      </c>
      <c r="E76" s="24">
        <v>0</v>
      </c>
    </row>
    <row r="77" spans="1:7" ht="15.75" x14ac:dyDescent="0.25">
      <c r="A77" s="9"/>
      <c r="B77" s="9"/>
      <c r="C77" s="19" t="s">
        <v>20</v>
      </c>
      <c r="D77" s="9"/>
      <c r="E77" s="17"/>
    </row>
    <row r="78" spans="1:7" ht="15.75" x14ac:dyDescent="0.25">
      <c r="A78" s="9"/>
      <c r="B78" s="9"/>
      <c r="C78" s="9"/>
      <c r="D78" s="9" t="s">
        <v>14</v>
      </c>
      <c r="E78" s="61">
        <v>9164670.0800000001</v>
      </c>
      <c r="F78" s="22"/>
    </row>
    <row r="79" spans="1:7" ht="15.75" x14ac:dyDescent="0.25">
      <c r="A79" s="9"/>
      <c r="B79" s="9"/>
      <c r="C79" s="9"/>
      <c r="D79" s="9" t="s">
        <v>13</v>
      </c>
      <c r="E79" s="60">
        <v>2789492.07</v>
      </c>
    </row>
    <row r="80" spans="1:7" ht="15.75" x14ac:dyDescent="0.25">
      <c r="A80" s="9"/>
      <c r="B80" s="9"/>
      <c r="C80" s="9" t="s">
        <v>19</v>
      </c>
      <c r="D80" s="9"/>
      <c r="E80" s="18"/>
    </row>
    <row r="81" spans="1:9" ht="15.75" x14ac:dyDescent="0.25">
      <c r="A81" s="9"/>
      <c r="B81" s="9"/>
      <c r="C81" s="9"/>
      <c r="D81" s="19" t="s">
        <v>14</v>
      </c>
      <c r="E81" s="60">
        <v>48348307.880000003</v>
      </c>
      <c r="F81" s="23"/>
    </row>
    <row r="82" spans="1:9" ht="15.75" x14ac:dyDescent="0.25">
      <c r="A82" s="9"/>
      <c r="B82" s="9"/>
      <c r="C82" s="9"/>
      <c r="D82" s="19" t="s">
        <v>13</v>
      </c>
      <c r="E82" s="60">
        <v>21494504.23</v>
      </c>
      <c r="F82" s="22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1">
        <v>0</v>
      </c>
    </row>
    <row r="85" spans="1:9" ht="15.75" x14ac:dyDescent="0.25">
      <c r="A85" s="9"/>
      <c r="B85" s="9"/>
      <c r="C85" s="9"/>
      <c r="D85" s="9" t="s">
        <v>13</v>
      </c>
      <c r="E85" s="21">
        <v>0</v>
      </c>
    </row>
    <row r="86" spans="1:9" ht="15.75" x14ac:dyDescent="0.25">
      <c r="A86" s="9"/>
      <c r="B86" s="9"/>
      <c r="C86" s="9" t="s">
        <v>17</v>
      </c>
      <c r="D86" s="9"/>
      <c r="E86" s="17"/>
    </row>
    <row r="87" spans="1:9" ht="15.75" x14ac:dyDescent="0.25">
      <c r="A87" s="9"/>
      <c r="B87" s="9"/>
      <c r="C87" s="9"/>
      <c r="D87" s="9" t="s">
        <v>14</v>
      </c>
      <c r="E87" s="8">
        <v>0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7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8">
        <v>0</v>
      </c>
    </row>
    <row r="92" spans="1:9" ht="15.75" x14ac:dyDescent="0.25">
      <c r="A92" s="9"/>
      <c r="B92" s="9"/>
      <c r="C92" s="9"/>
      <c r="D92" s="9" t="s">
        <v>13</v>
      </c>
      <c r="E92" s="30">
        <v>0</v>
      </c>
    </row>
    <row r="93" spans="1:9" ht="15.75" x14ac:dyDescent="0.25">
      <c r="A93" s="6" t="s">
        <v>12</v>
      </c>
      <c r="D93" s="9"/>
      <c r="E93" s="20">
        <f>SUM(E41:E92)</f>
        <v>625820063.17000008</v>
      </c>
    </row>
    <row r="94" spans="1:9" ht="15.75" x14ac:dyDescent="0.25">
      <c r="A94" s="6" t="s">
        <v>11</v>
      </c>
      <c r="B94" s="9"/>
      <c r="C94" s="6"/>
      <c r="D94" s="19"/>
      <c r="E94" s="17"/>
    </row>
    <row r="95" spans="1:9" ht="15.75" x14ac:dyDescent="0.25">
      <c r="A95" s="9"/>
      <c r="B95" s="6" t="s">
        <v>10</v>
      </c>
      <c r="C95" s="9"/>
      <c r="D95" s="9"/>
      <c r="E95" s="18"/>
      <c r="H95" s="16"/>
      <c r="I95" s="15"/>
    </row>
    <row r="96" spans="1:9" ht="15.75" x14ac:dyDescent="0.25">
      <c r="A96" s="9"/>
      <c r="B96" s="9"/>
      <c r="C96" s="9"/>
      <c r="D96" s="9" t="s">
        <v>2</v>
      </c>
      <c r="E96" s="8">
        <v>0</v>
      </c>
      <c r="F96" s="16"/>
      <c r="G96" s="9"/>
      <c r="I96" s="15"/>
    </row>
    <row r="97" spans="1:9" ht="15.75" x14ac:dyDescent="0.25">
      <c r="A97" s="9"/>
      <c r="B97" s="6" t="s">
        <v>9</v>
      </c>
      <c r="C97" s="9"/>
      <c r="D97" s="9"/>
      <c r="E97" s="17"/>
      <c r="F97" s="16"/>
      <c r="G97" s="9"/>
      <c r="H97" s="16"/>
      <c r="I97" s="15"/>
    </row>
    <row r="98" spans="1:9" ht="15.75" x14ac:dyDescent="0.25">
      <c r="B98" s="9"/>
      <c r="C98" s="9"/>
      <c r="D98" s="9" t="s">
        <v>2</v>
      </c>
      <c r="E98" s="25">
        <v>0</v>
      </c>
    </row>
    <row r="99" spans="1:9" ht="15.75" customHeight="1" x14ac:dyDescent="0.25">
      <c r="B99" s="6" t="s">
        <v>8</v>
      </c>
      <c r="C99" s="9"/>
      <c r="D99" s="9"/>
      <c r="E99" s="10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6" t="s">
        <v>7</v>
      </c>
      <c r="C101" s="9"/>
      <c r="D101" s="9"/>
      <c r="E101" s="10"/>
    </row>
    <row r="102" spans="1:9" ht="15.75" x14ac:dyDescent="0.25">
      <c r="B102" s="9"/>
      <c r="C102" s="14"/>
      <c r="D102" s="9" t="s">
        <v>2</v>
      </c>
      <c r="E102" s="13">
        <v>0</v>
      </c>
    </row>
    <row r="103" spans="1:9" ht="15.75" x14ac:dyDescent="0.25">
      <c r="B103" s="6" t="s">
        <v>6</v>
      </c>
      <c r="C103" s="9"/>
      <c r="D103" s="9"/>
      <c r="E103" s="10"/>
    </row>
    <row r="104" spans="1:9" ht="15.75" x14ac:dyDescent="0.25">
      <c r="B104" s="9"/>
      <c r="C104" s="9"/>
      <c r="D104" s="9" t="s">
        <v>2</v>
      </c>
      <c r="E104" s="12">
        <v>0</v>
      </c>
    </row>
    <row r="105" spans="1:9" ht="15.75" x14ac:dyDescent="0.25">
      <c r="B105" s="6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0">
        <v>0</v>
      </c>
    </row>
    <row r="107" spans="1:9" ht="15.75" x14ac:dyDescent="0.25">
      <c r="B107" s="6" t="s">
        <v>4</v>
      </c>
      <c r="C107" s="9"/>
      <c r="D107" s="9"/>
      <c r="E107" s="10"/>
    </row>
    <row r="108" spans="1:9" ht="15.75" x14ac:dyDescent="0.25">
      <c r="B108" s="9"/>
      <c r="C108" s="9"/>
      <c r="D108" s="9" t="s">
        <v>2</v>
      </c>
      <c r="E108" s="8">
        <v>0</v>
      </c>
    </row>
    <row r="109" spans="1:9" ht="15.75" x14ac:dyDescent="0.25">
      <c r="A109" s="6"/>
      <c r="B109" s="6" t="s">
        <v>3</v>
      </c>
      <c r="C109" s="9"/>
      <c r="D109" s="9"/>
      <c r="E109" s="10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6" t="s">
        <v>1</v>
      </c>
      <c r="E111" s="5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625820063.17000008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27D9-098A-4FBA-96E0-6F3ABA2703CA}">
  <dimension ref="A1:I112"/>
  <sheetViews>
    <sheetView topLeftCell="A85" workbookViewId="0">
      <selection activeCell="F110" sqref="F110:H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3" t="s">
        <v>69</v>
      </c>
      <c r="B1" s="43"/>
      <c r="C1" s="43"/>
      <c r="D1" s="43"/>
      <c r="E1" s="43"/>
      <c r="F1" s="43"/>
      <c r="G1" s="43"/>
      <c r="H1" s="43"/>
      <c r="I1" s="43"/>
    </row>
    <row r="2" spans="1:9" ht="15.75" x14ac:dyDescent="0.25">
      <c r="A2" s="49" t="s">
        <v>63</v>
      </c>
      <c r="B2" s="49"/>
      <c r="C2" s="49"/>
      <c r="D2" s="49"/>
      <c r="E2" s="49"/>
      <c r="F2" s="49"/>
      <c r="G2" s="49"/>
      <c r="H2" s="49"/>
      <c r="I2" s="49"/>
    </row>
    <row r="3" spans="1:9" ht="15.75" x14ac:dyDescent="0.25">
      <c r="A3" s="43" t="s">
        <v>62</v>
      </c>
      <c r="B3" s="43"/>
      <c r="C3" s="43"/>
      <c r="D3" s="43"/>
      <c r="E3" s="43"/>
      <c r="F3" s="43"/>
      <c r="G3" s="43"/>
      <c r="H3" s="43"/>
      <c r="I3" s="43"/>
    </row>
    <row r="4" spans="1:9" ht="15.75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39"/>
      <c r="B5" s="39"/>
      <c r="C5" s="39"/>
      <c r="D5" s="39"/>
      <c r="E5" s="48"/>
      <c r="F5" s="48"/>
      <c r="G5" s="47"/>
      <c r="H5" s="46"/>
      <c r="I5" s="45"/>
    </row>
    <row r="6" spans="1:9" ht="15.75" customHeight="1" x14ac:dyDescent="0.25">
      <c r="A6" s="43" t="s">
        <v>61</v>
      </c>
      <c r="B6" s="43"/>
      <c r="C6" s="43"/>
      <c r="D6" s="43"/>
      <c r="E6" s="44" t="s">
        <v>60</v>
      </c>
    </row>
    <row r="7" spans="1:9" ht="15" customHeight="1" x14ac:dyDescent="0.25">
      <c r="A7" s="43"/>
      <c r="B7" s="43"/>
      <c r="C7" s="43"/>
      <c r="D7" s="43"/>
      <c r="E7" s="42"/>
    </row>
    <row r="8" spans="1:9" ht="15.75" x14ac:dyDescent="0.25">
      <c r="A8" s="41" t="s">
        <v>59</v>
      </c>
      <c r="B8" s="39"/>
      <c r="C8" s="39"/>
      <c r="D8" s="39"/>
      <c r="E8" s="40"/>
    </row>
    <row r="9" spans="1:9" ht="15.75" x14ac:dyDescent="0.25">
      <c r="A9" s="39"/>
      <c r="B9" s="39" t="s">
        <v>58</v>
      </c>
      <c r="C9" s="39"/>
      <c r="D9" s="39"/>
      <c r="E9" s="40"/>
    </row>
    <row r="10" spans="1:9" ht="15.75" x14ac:dyDescent="0.25">
      <c r="A10" s="39"/>
      <c r="B10" s="39"/>
      <c r="C10" s="39" t="s">
        <v>57</v>
      </c>
      <c r="D10" s="39"/>
    </row>
    <row r="11" spans="1:9" ht="15.75" customHeight="1" x14ac:dyDescent="0.25">
      <c r="A11" s="9"/>
      <c r="B11" s="9"/>
      <c r="C11" s="9"/>
      <c r="D11" s="9" t="s">
        <v>56</v>
      </c>
      <c r="E11" s="65">
        <v>4657111.5199999996</v>
      </c>
    </row>
    <row r="12" spans="1:9" ht="15.75" x14ac:dyDescent="0.25">
      <c r="A12" s="9"/>
      <c r="B12" s="9"/>
      <c r="C12" s="9"/>
      <c r="D12" s="9" t="s">
        <v>55</v>
      </c>
      <c r="E12" s="65">
        <v>25981281.390000001</v>
      </c>
    </row>
    <row r="13" spans="1:9" ht="15.75" x14ac:dyDescent="0.25">
      <c r="A13" s="9"/>
      <c r="B13" s="9"/>
      <c r="C13" s="9"/>
      <c r="D13" s="9" t="s">
        <v>54</v>
      </c>
      <c r="E13" s="65">
        <v>2050691.2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32689084.109999999</v>
      </c>
    </row>
    <row r="15" spans="1:9" ht="15.75" x14ac:dyDescent="0.25">
      <c r="A15" s="9"/>
      <c r="B15" s="9"/>
      <c r="C15" s="9" t="s">
        <v>52</v>
      </c>
      <c r="D15" s="9"/>
      <c r="E15" s="38"/>
    </row>
    <row r="16" spans="1:9" ht="15.75" x14ac:dyDescent="0.25">
      <c r="A16" s="9"/>
      <c r="B16" s="9"/>
      <c r="C16" s="9"/>
      <c r="D16" s="9" t="s">
        <v>51</v>
      </c>
      <c r="E16" s="65">
        <v>11728544.960000001</v>
      </c>
    </row>
    <row r="17" spans="1:5" ht="15.75" x14ac:dyDescent="0.25">
      <c r="A17" s="9"/>
      <c r="B17" s="9"/>
      <c r="C17" s="9"/>
      <c r="D17" s="9" t="s">
        <v>50</v>
      </c>
      <c r="E17" s="65">
        <v>15951422.52</v>
      </c>
    </row>
    <row r="18" spans="1:5" ht="15.75" x14ac:dyDescent="0.25">
      <c r="A18" s="9"/>
      <c r="B18" s="9"/>
      <c r="C18" s="37"/>
      <c r="D18" s="9" t="s">
        <v>49</v>
      </c>
      <c r="E18" s="65">
        <v>733882.19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28413849.670000002</v>
      </c>
    </row>
    <row r="20" spans="1:5" ht="15.75" x14ac:dyDescent="0.25">
      <c r="A20" s="9"/>
      <c r="B20" s="9" t="s">
        <v>47</v>
      </c>
      <c r="C20" s="9"/>
      <c r="D20" s="9"/>
      <c r="E20" s="10"/>
    </row>
    <row r="21" spans="1:5" ht="15.75" x14ac:dyDescent="0.25">
      <c r="A21" s="9"/>
      <c r="B21" s="9"/>
      <c r="C21" s="9" t="s">
        <v>46</v>
      </c>
      <c r="D21" s="9"/>
      <c r="E21" s="65">
        <v>495176851.44</v>
      </c>
    </row>
    <row r="22" spans="1:5" ht="15.75" x14ac:dyDescent="0.25">
      <c r="A22" s="9"/>
      <c r="B22" s="9"/>
      <c r="C22" s="9" t="s">
        <v>45</v>
      </c>
      <c r="D22" s="9"/>
      <c r="E22" s="8">
        <v>0</v>
      </c>
    </row>
    <row r="23" spans="1:5" ht="15.75" x14ac:dyDescent="0.25">
      <c r="A23" s="9"/>
      <c r="B23" s="9"/>
      <c r="C23" s="9" t="s">
        <v>44</v>
      </c>
      <c r="D23" s="9"/>
      <c r="E23" s="18"/>
    </row>
    <row r="24" spans="1:5" ht="15.75" x14ac:dyDescent="0.25">
      <c r="A24" s="9"/>
      <c r="B24" s="9"/>
      <c r="C24" s="9"/>
      <c r="D24" s="9" t="s">
        <v>43</v>
      </c>
      <c r="E24" s="36">
        <v>0</v>
      </c>
    </row>
    <row r="25" spans="1:5" ht="15.75" x14ac:dyDescent="0.25">
      <c r="A25" s="9"/>
      <c r="B25" s="9"/>
      <c r="C25" s="9"/>
      <c r="D25" s="9" t="s">
        <v>42</v>
      </c>
      <c r="E25" s="17">
        <v>0</v>
      </c>
    </row>
    <row r="26" spans="1:5" ht="15.75" x14ac:dyDescent="0.25">
      <c r="A26" s="9"/>
      <c r="B26" s="9"/>
      <c r="C26" s="9"/>
      <c r="D26" s="9" t="s">
        <v>41</v>
      </c>
      <c r="E26" s="65">
        <v>718701.16</v>
      </c>
    </row>
    <row r="27" spans="1:5" ht="15.75" x14ac:dyDescent="0.25">
      <c r="A27" s="9"/>
      <c r="B27" s="9"/>
      <c r="C27" s="9"/>
      <c r="D27" s="9" t="s">
        <v>40</v>
      </c>
      <c r="E27" s="36">
        <v>0</v>
      </c>
    </row>
    <row r="28" spans="1:5" ht="15.75" x14ac:dyDescent="0.25">
      <c r="A28" s="9"/>
      <c r="B28" s="9"/>
      <c r="C28" s="9" t="s">
        <v>39</v>
      </c>
      <c r="D28" s="9"/>
      <c r="E28" s="35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36">
        <v>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0"/>
    </row>
    <row r="33" spans="1:7" ht="15.75" x14ac:dyDescent="0.25">
      <c r="A33" s="9"/>
      <c r="B33" s="9"/>
      <c r="C33" s="9"/>
      <c r="D33" s="9" t="s">
        <v>34</v>
      </c>
      <c r="E33" s="12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3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6" t="s">
        <v>30</v>
      </c>
      <c r="C37" s="9"/>
      <c r="D37" s="9"/>
      <c r="E37" s="33">
        <f>SUM(E14,E19,E21:E36)</f>
        <v>556998486.38</v>
      </c>
    </row>
    <row r="38" spans="1:7" ht="15.75" x14ac:dyDescent="0.25">
      <c r="A38" s="9"/>
      <c r="B38" s="6"/>
      <c r="C38" s="9"/>
      <c r="D38" s="9"/>
      <c r="E38" s="32"/>
    </row>
    <row r="39" spans="1:7" ht="15.75" x14ac:dyDescent="0.25">
      <c r="A39" s="6" t="s">
        <v>29</v>
      </c>
      <c r="B39" s="6"/>
      <c r="C39" s="9"/>
      <c r="D39" s="9"/>
      <c r="E39" s="17"/>
    </row>
    <row r="40" spans="1:7" ht="15.75" x14ac:dyDescent="0.25">
      <c r="A40" s="6" t="s">
        <v>28</v>
      </c>
      <c r="B40" s="9"/>
      <c r="C40" s="9"/>
      <c r="D40" s="9"/>
      <c r="E40" s="17"/>
    </row>
    <row r="41" spans="1:7" ht="15.75" x14ac:dyDescent="0.25">
      <c r="A41" s="9"/>
      <c r="B41" s="6" t="s">
        <v>10</v>
      </c>
      <c r="C41" s="9"/>
      <c r="D41" s="9"/>
      <c r="E41" s="10"/>
    </row>
    <row r="42" spans="1:7" ht="15.75" x14ac:dyDescent="0.25">
      <c r="A42" s="9"/>
      <c r="B42" s="9"/>
      <c r="C42" s="9"/>
      <c r="D42" s="9" t="s">
        <v>26</v>
      </c>
      <c r="E42" s="65">
        <v>98598859.25</v>
      </c>
    </row>
    <row r="43" spans="1:7" ht="15.75" x14ac:dyDescent="0.25">
      <c r="A43" s="9"/>
      <c r="B43" s="9"/>
      <c r="C43" s="9"/>
      <c r="D43" s="9" t="s">
        <v>25</v>
      </c>
      <c r="E43" s="65">
        <v>252618850.55000001</v>
      </c>
      <c r="F43" s="8"/>
    </row>
    <row r="44" spans="1:7" ht="15.75" x14ac:dyDescent="0.25">
      <c r="A44" s="9"/>
      <c r="B44" s="9"/>
      <c r="C44" s="9"/>
      <c r="D44" s="9" t="s">
        <v>2</v>
      </c>
      <c r="E44" s="65">
        <v>2547674.9300000002</v>
      </c>
      <c r="F44" s="8"/>
      <c r="G44" s="8"/>
    </row>
    <row r="45" spans="1:7" ht="15.75" x14ac:dyDescent="0.25">
      <c r="A45" s="9"/>
      <c r="B45" s="6" t="s">
        <v>9</v>
      </c>
      <c r="C45" s="9"/>
      <c r="D45" s="9"/>
      <c r="E45" s="10"/>
    </row>
    <row r="46" spans="1:7" ht="15.75" x14ac:dyDescent="0.25">
      <c r="A46" s="9"/>
      <c r="B46" s="9"/>
      <c r="C46" s="14"/>
      <c r="D46" s="9" t="s">
        <v>26</v>
      </c>
      <c r="E46" s="8">
        <v>0</v>
      </c>
    </row>
    <row r="47" spans="1:7" ht="15.75" x14ac:dyDescent="0.25">
      <c r="A47" s="9"/>
      <c r="B47" s="9"/>
      <c r="C47" s="9"/>
      <c r="D47" s="9" t="s">
        <v>25</v>
      </c>
      <c r="E47" s="8">
        <v>0</v>
      </c>
    </row>
    <row r="48" spans="1:7" ht="15.75" x14ac:dyDescent="0.25">
      <c r="A48" s="9"/>
      <c r="B48" s="9"/>
      <c r="C48" s="9"/>
      <c r="D48" s="9" t="s">
        <v>2</v>
      </c>
      <c r="E48" s="8">
        <v>0</v>
      </c>
    </row>
    <row r="49" spans="1:5" ht="15.75" x14ac:dyDescent="0.25">
      <c r="A49" s="9"/>
      <c r="B49" s="6" t="s">
        <v>8</v>
      </c>
      <c r="C49" s="9"/>
      <c r="D49" s="9"/>
      <c r="E49" s="13"/>
    </row>
    <row r="50" spans="1:5" ht="15.75" x14ac:dyDescent="0.25">
      <c r="A50" s="31"/>
      <c r="B50" s="31"/>
      <c r="C50" s="31"/>
      <c r="D50" s="9" t="s">
        <v>26</v>
      </c>
      <c r="E50" s="8">
        <v>0</v>
      </c>
    </row>
    <row r="51" spans="1:5" ht="15.75" x14ac:dyDescent="0.25">
      <c r="A51" s="9"/>
      <c r="B51" s="9"/>
      <c r="C51" s="9"/>
      <c r="D51" s="9" t="s">
        <v>25</v>
      </c>
      <c r="E51" s="8">
        <v>0</v>
      </c>
    </row>
    <row r="52" spans="1:5" ht="15.75" x14ac:dyDescent="0.25">
      <c r="A52" s="9"/>
      <c r="B52" s="9"/>
      <c r="C52" s="9"/>
      <c r="D52" s="9" t="s">
        <v>2</v>
      </c>
      <c r="E52" s="8">
        <v>0</v>
      </c>
    </row>
    <row r="53" spans="1:5" ht="15.75" x14ac:dyDescent="0.25">
      <c r="A53" s="9"/>
      <c r="B53" s="6" t="s">
        <v>7</v>
      </c>
      <c r="C53" s="9"/>
      <c r="D53" s="9"/>
      <c r="E53" s="13"/>
    </row>
    <row r="54" spans="1:5" ht="15.75" x14ac:dyDescent="0.25">
      <c r="A54" s="9"/>
      <c r="B54" s="9"/>
      <c r="C54" s="9"/>
      <c r="D54" s="9" t="s">
        <v>26</v>
      </c>
      <c r="E54" s="8">
        <v>0</v>
      </c>
    </row>
    <row r="55" spans="1:5" ht="15.75" x14ac:dyDescent="0.25">
      <c r="A55" s="9"/>
      <c r="B55" s="9"/>
      <c r="C55" s="9"/>
      <c r="D55" s="9" t="s">
        <v>25</v>
      </c>
      <c r="E55" s="25">
        <v>0</v>
      </c>
    </row>
    <row r="56" spans="1:5" ht="15.75" x14ac:dyDescent="0.25">
      <c r="A56" s="9"/>
      <c r="B56" s="9"/>
      <c r="C56" s="14"/>
      <c r="D56" s="9" t="s">
        <v>2</v>
      </c>
      <c r="E56" s="30">
        <v>0</v>
      </c>
    </row>
    <row r="57" spans="1:5" ht="15.75" x14ac:dyDescent="0.25">
      <c r="A57" s="9"/>
      <c r="B57" s="6" t="s">
        <v>6</v>
      </c>
      <c r="C57" s="9"/>
      <c r="D57" s="9"/>
      <c r="E57" s="28"/>
    </row>
    <row r="58" spans="1:5" ht="15.75" x14ac:dyDescent="0.25">
      <c r="A58" s="9"/>
      <c r="B58" s="9"/>
      <c r="C58" s="9"/>
      <c r="D58" s="9" t="s">
        <v>26</v>
      </c>
      <c r="E58" s="12">
        <v>0</v>
      </c>
    </row>
    <row r="59" spans="1:5" ht="15.75" x14ac:dyDescent="0.25">
      <c r="A59" s="9"/>
      <c r="B59" s="9"/>
      <c r="C59" s="9"/>
      <c r="D59" s="9" t="s">
        <v>25</v>
      </c>
      <c r="E59" s="29">
        <v>0</v>
      </c>
    </row>
    <row r="60" spans="1:5" ht="15.75" x14ac:dyDescent="0.25">
      <c r="A60" s="9"/>
      <c r="B60" s="9"/>
      <c r="C60" s="9"/>
      <c r="D60" s="9" t="s">
        <v>2</v>
      </c>
      <c r="E60" s="12">
        <v>0</v>
      </c>
    </row>
    <row r="61" spans="1:5" ht="15.75" x14ac:dyDescent="0.25">
      <c r="A61" s="9"/>
      <c r="B61" s="6" t="s">
        <v>5</v>
      </c>
      <c r="C61" s="9"/>
      <c r="D61" s="9"/>
      <c r="E61" s="28"/>
    </row>
    <row r="62" spans="1:5" ht="15.75" x14ac:dyDescent="0.25">
      <c r="A62" s="9"/>
      <c r="B62" s="9"/>
      <c r="C62" s="9"/>
      <c r="D62" s="9" t="s">
        <v>26</v>
      </c>
      <c r="E62" s="8">
        <v>0</v>
      </c>
    </row>
    <row r="63" spans="1:5" ht="15.75" x14ac:dyDescent="0.25">
      <c r="A63" s="9"/>
      <c r="B63" s="6"/>
      <c r="C63" s="9"/>
      <c r="D63" s="9" t="s">
        <v>25</v>
      </c>
      <c r="E63" s="8">
        <v>0</v>
      </c>
    </row>
    <row r="64" spans="1:5" ht="15.75" x14ac:dyDescent="0.25">
      <c r="A64" s="9"/>
      <c r="B64" s="9"/>
      <c r="C64" s="9"/>
      <c r="D64" s="9" t="s">
        <v>2</v>
      </c>
      <c r="E64" s="8">
        <v>0</v>
      </c>
    </row>
    <row r="65" spans="1:7" ht="15.75" x14ac:dyDescent="0.25">
      <c r="A65" s="9"/>
      <c r="B65" s="6" t="s">
        <v>4</v>
      </c>
      <c r="C65" s="9"/>
      <c r="D65" s="9"/>
      <c r="E65" s="13"/>
    </row>
    <row r="66" spans="1:7" ht="15.75" x14ac:dyDescent="0.25">
      <c r="A66" s="9"/>
      <c r="B66" s="9"/>
      <c r="C66" s="9"/>
      <c r="D66" s="9" t="s">
        <v>26</v>
      </c>
      <c r="E66" s="65">
        <v>1915133.37</v>
      </c>
      <c r="G66" s="8"/>
    </row>
    <row r="67" spans="1:7" ht="15.75" x14ac:dyDescent="0.25">
      <c r="A67" s="9"/>
      <c r="B67" s="9"/>
      <c r="C67" s="9"/>
      <c r="D67" s="9" t="s">
        <v>25</v>
      </c>
      <c r="E67" s="65">
        <v>2697075.02</v>
      </c>
      <c r="G67" s="8"/>
    </row>
    <row r="68" spans="1:7" ht="15.75" x14ac:dyDescent="0.25">
      <c r="A68" s="9"/>
      <c r="B68" s="9"/>
      <c r="C68" s="9"/>
      <c r="D68" s="9" t="s">
        <v>2</v>
      </c>
      <c r="E68" s="65">
        <v>254229</v>
      </c>
      <c r="G68" s="8"/>
    </row>
    <row r="69" spans="1:7" ht="15.75" x14ac:dyDescent="0.25">
      <c r="A69" s="9"/>
      <c r="B69" s="6" t="s">
        <v>27</v>
      </c>
      <c r="C69" s="9"/>
      <c r="D69" s="9"/>
      <c r="E69" s="10"/>
    </row>
    <row r="70" spans="1:7" ht="15.75" x14ac:dyDescent="0.25">
      <c r="A70" s="9"/>
      <c r="B70" s="9"/>
      <c r="C70" s="9"/>
      <c r="D70" s="9" t="s">
        <v>26</v>
      </c>
      <c r="E70" s="17">
        <v>0</v>
      </c>
    </row>
    <row r="71" spans="1:7" ht="15.75" x14ac:dyDescent="0.25">
      <c r="A71" s="9"/>
      <c r="B71" s="9"/>
      <c r="C71" s="9"/>
      <c r="D71" s="9" t="s">
        <v>25</v>
      </c>
      <c r="E71" s="17">
        <v>0</v>
      </c>
    </row>
    <row r="72" spans="1:7" ht="15.75" x14ac:dyDescent="0.25">
      <c r="A72" s="9"/>
      <c r="B72" s="9"/>
      <c r="C72" s="9"/>
      <c r="D72" s="9" t="s">
        <v>2</v>
      </c>
      <c r="E72" s="26">
        <v>0</v>
      </c>
    </row>
    <row r="73" spans="1:7" ht="15.75" x14ac:dyDescent="0.25">
      <c r="A73" s="9"/>
      <c r="B73" s="6" t="s">
        <v>24</v>
      </c>
      <c r="C73" s="9"/>
      <c r="D73" s="9"/>
      <c r="E73" s="10"/>
    </row>
    <row r="74" spans="1:7" ht="15.75" x14ac:dyDescent="0.25">
      <c r="A74" s="9"/>
      <c r="B74" s="9"/>
      <c r="C74" s="9" t="s">
        <v>23</v>
      </c>
      <c r="D74" s="9"/>
      <c r="E74" s="17"/>
    </row>
    <row r="75" spans="1:7" ht="15.75" x14ac:dyDescent="0.25">
      <c r="A75" s="9"/>
      <c r="B75" s="9"/>
      <c r="C75" s="9"/>
      <c r="D75" s="9" t="s">
        <v>22</v>
      </c>
      <c r="E75" s="65">
        <v>4069311.92</v>
      </c>
    </row>
    <row r="76" spans="1:7" ht="15.75" x14ac:dyDescent="0.25">
      <c r="A76" s="9"/>
      <c r="B76" s="9"/>
      <c r="C76" s="9"/>
      <c r="D76" s="9" t="s">
        <v>21</v>
      </c>
      <c r="E76" s="66">
        <v>17666556.469999999</v>
      </c>
    </row>
    <row r="77" spans="1:7" ht="15.75" x14ac:dyDescent="0.25">
      <c r="A77" s="9"/>
      <c r="B77" s="9"/>
      <c r="C77" s="19" t="s">
        <v>20</v>
      </c>
      <c r="D77" s="9"/>
      <c r="E77" s="17"/>
    </row>
    <row r="78" spans="1:7" ht="15.75" x14ac:dyDescent="0.25">
      <c r="A78" s="9"/>
      <c r="B78" s="9"/>
      <c r="C78" s="9"/>
      <c r="D78" s="9" t="s">
        <v>14</v>
      </c>
      <c r="E78" s="8">
        <v>0</v>
      </c>
      <c r="F78" s="22"/>
    </row>
    <row r="79" spans="1:7" ht="15.75" x14ac:dyDescent="0.25">
      <c r="A79" s="9"/>
      <c r="B79" s="9"/>
      <c r="C79" s="9"/>
      <c r="D79" s="9" t="s">
        <v>13</v>
      </c>
      <c r="E79" s="25">
        <v>0</v>
      </c>
    </row>
    <row r="80" spans="1:7" ht="15.75" x14ac:dyDescent="0.25">
      <c r="A80" s="9"/>
      <c r="B80" s="9"/>
      <c r="C80" s="9" t="s">
        <v>19</v>
      </c>
      <c r="D80" s="9"/>
      <c r="E80" s="18"/>
    </row>
    <row r="81" spans="1:9" ht="15.75" x14ac:dyDescent="0.25">
      <c r="A81" s="9"/>
      <c r="B81" s="9"/>
      <c r="C81" s="9"/>
      <c r="D81" s="19" t="s">
        <v>14</v>
      </c>
      <c r="E81" s="8">
        <v>0</v>
      </c>
      <c r="F81" s="23"/>
    </row>
    <row r="82" spans="1:9" ht="15.75" x14ac:dyDescent="0.25">
      <c r="A82" s="9"/>
      <c r="B82" s="9"/>
      <c r="C82" s="9"/>
      <c r="D82" s="19" t="s">
        <v>13</v>
      </c>
      <c r="E82" s="66">
        <v>62079625.880000003</v>
      </c>
      <c r="F82" s="22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1">
        <v>0</v>
      </c>
    </row>
    <row r="85" spans="1:9" ht="15.75" x14ac:dyDescent="0.25">
      <c r="A85" s="9"/>
      <c r="B85" s="9"/>
      <c r="C85" s="9"/>
      <c r="D85" s="9" t="s">
        <v>13</v>
      </c>
      <c r="E85" s="21">
        <v>0</v>
      </c>
    </row>
    <row r="86" spans="1:9" ht="15.75" x14ac:dyDescent="0.25">
      <c r="A86" s="9"/>
      <c r="B86" s="9"/>
      <c r="C86" s="9" t="s">
        <v>17</v>
      </c>
      <c r="D86" s="9"/>
      <c r="E86" s="17"/>
    </row>
    <row r="87" spans="1:9" ht="15.75" x14ac:dyDescent="0.25">
      <c r="A87" s="9"/>
      <c r="B87" s="9"/>
      <c r="C87" s="9"/>
      <c r="D87" s="9" t="s">
        <v>14</v>
      </c>
      <c r="E87" s="8">
        <v>0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7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8">
        <v>0</v>
      </c>
    </row>
    <row r="92" spans="1:9" ht="15.75" x14ac:dyDescent="0.25">
      <c r="A92" s="9"/>
      <c r="B92" s="9"/>
      <c r="C92" s="9"/>
      <c r="D92" s="9" t="s">
        <v>13</v>
      </c>
      <c r="E92" s="30">
        <v>0</v>
      </c>
    </row>
    <row r="93" spans="1:9" ht="15.75" x14ac:dyDescent="0.25">
      <c r="A93" s="6" t="s">
        <v>12</v>
      </c>
      <c r="D93" s="9"/>
      <c r="E93" s="20">
        <f>SUM(E41:E92)</f>
        <v>442447316.38999999</v>
      </c>
    </row>
    <row r="94" spans="1:9" ht="15.75" x14ac:dyDescent="0.25">
      <c r="A94" s="6" t="s">
        <v>11</v>
      </c>
      <c r="B94" s="9"/>
      <c r="C94" s="6"/>
      <c r="D94" s="19"/>
      <c r="E94" s="17"/>
    </row>
    <row r="95" spans="1:9" ht="15.75" x14ac:dyDescent="0.25">
      <c r="A95" s="9"/>
      <c r="B95" s="6" t="s">
        <v>10</v>
      </c>
      <c r="C95" s="9"/>
      <c r="D95" s="9"/>
      <c r="E95" s="18"/>
      <c r="H95" s="16"/>
      <c r="I95" s="15"/>
    </row>
    <row r="96" spans="1:9" ht="15.75" x14ac:dyDescent="0.25">
      <c r="A96" s="9"/>
      <c r="B96" s="9"/>
      <c r="C96" s="9"/>
      <c r="D96" s="9" t="s">
        <v>2</v>
      </c>
      <c r="E96" s="65">
        <v>24516521.25</v>
      </c>
      <c r="F96" s="16"/>
      <c r="G96" s="9"/>
      <c r="I96" s="15"/>
    </row>
    <row r="97" spans="1:9" ht="15.75" x14ac:dyDescent="0.25">
      <c r="A97" s="9"/>
      <c r="B97" s="6" t="s">
        <v>9</v>
      </c>
      <c r="C97" s="9"/>
      <c r="D97" s="9"/>
      <c r="E97" s="17"/>
      <c r="F97" s="16"/>
      <c r="G97" s="9"/>
      <c r="H97" s="16"/>
      <c r="I97" s="15"/>
    </row>
    <row r="98" spans="1:9" ht="15.75" x14ac:dyDescent="0.25">
      <c r="B98" s="9"/>
      <c r="C98" s="9"/>
      <c r="D98" s="9" t="s">
        <v>2</v>
      </c>
      <c r="E98" s="25">
        <v>0</v>
      </c>
    </row>
    <row r="99" spans="1:9" ht="15.75" customHeight="1" x14ac:dyDescent="0.25">
      <c r="B99" s="6" t="s">
        <v>8</v>
      </c>
      <c r="C99" s="9"/>
      <c r="D99" s="9"/>
      <c r="E99" s="10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6" t="s">
        <v>7</v>
      </c>
      <c r="C101" s="9"/>
      <c r="D101" s="9"/>
      <c r="E101" s="10"/>
    </row>
    <row r="102" spans="1:9" ht="15.75" x14ac:dyDescent="0.25">
      <c r="B102" s="9"/>
      <c r="C102" s="14"/>
      <c r="D102" s="9" t="s">
        <v>2</v>
      </c>
      <c r="E102" s="13">
        <v>0</v>
      </c>
    </row>
    <row r="103" spans="1:9" ht="15.75" x14ac:dyDescent="0.25">
      <c r="B103" s="6" t="s">
        <v>6</v>
      </c>
      <c r="C103" s="9"/>
      <c r="D103" s="9"/>
      <c r="E103" s="10"/>
    </row>
    <row r="104" spans="1:9" ht="15.75" x14ac:dyDescent="0.25">
      <c r="B104" s="9"/>
      <c r="C104" s="9"/>
      <c r="D104" s="9" t="s">
        <v>2</v>
      </c>
      <c r="E104" s="12">
        <v>0</v>
      </c>
    </row>
    <row r="105" spans="1:9" ht="15.75" x14ac:dyDescent="0.25">
      <c r="B105" s="6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0">
        <v>0</v>
      </c>
    </row>
    <row r="107" spans="1:9" ht="15.75" x14ac:dyDescent="0.25">
      <c r="B107" s="6" t="s">
        <v>4</v>
      </c>
      <c r="C107" s="9"/>
      <c r="D107" s="9"/>
      <c r="E107" s="10"/>
    </row>
    <row r="108" spans="1:9" ht="15.75" x14ac:dyDescent="0.25">
      <c r="B108" s="9"/>
      <c r="C108" s="9"/>
      <c r="D108" s="9" t="s">
        <v>2</v>
      </c>
      <c r="E108" s="8">
        <v>0</v>
      </c>
    </row>
    <row r="109" spans="1:9" ht="15.75" x14ac:dyDescent="0.25">
      <c r="A109" s="6"/>
      <c r="B109" s="6" t="s">
        <v>3</v>
      </c>
      <c r="C109" s="9"/>
      <c r="D109" s="9"/>
      <c r="E109" s="10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6" t="s">
        <v>1</v>
      </c>
      <c r="E111" s="5">
        <f>SUM(E96,E98,E100,E102,E104,E106,E108,E110)</f>
        <v>24516521.25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466963837.63999999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Bayugan</vt:lpstr>
      <vt:lpstr>Bislig</vt:lpstr>
      <vt:lpstr>Butuan</vt:lpstr>
      <vt:lpstr>Cabadbaran</vt:lpstr>
      <vt:lpstr>Surigao</vt:lpstr>
      <vt:lpstr>Tandag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2021-09-27T03:59:17Z</dcterms:created>
  <dcterms:modified xsi:type="dcterms:W3CDTF">2021-09-27T03:59:31Z</dcterms:modified>
</cp:coreProperties>
</file>