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Desktop\FlaskTuts\application\SCBAA\2017\"/>
    </mc:Choice>
  </mc:AlternateContent>
  <xr:revisionPtr revIDLastSave="0" documentId="13_ncr:1_{084140E3-8BAB-4BA2-B28F-DAA2CCB09992}" xr6:coauthVersionLast="47" xr6:coauthVersionMax="47" xr10:uidLastSave="{00000000-0000-0000-0000-000000000000}"/>
  <bookViews>
    <workbookView xWindow="2250" yWindow="2250" windowWidth="14625" windowHeight="12540" firstSheet="5" activeTab="6" xr2:uid="{A971EB59-B46A-4058-A1EF-3E3997D96A2E}"/>
  </bookViews>
  <sheets>
    <sheet name="Bacolod" sheetId="1" r:id="rId1"/>
    <sheet name="Bago" sheetId="2" r:id="rId2"/>
    <sheet name="Bais" sheetId="3" r:id="rId3"/>
    <sheet name="Bayawan" sheetId="4" r:id="rId4"/>
    <sheet name="Cadiz" sheetId="5" r:id="rId5"/>
    <sheet name="Canlaon" sheetId="6" r:id="rId6"/>
    <sheet name="Dumaguete" sheetId="7" r:id="rId7"/>
    <sheet name="Escalante" sheetId="8" r:id="rId8"/>
    <sheet name="Guihulngan" sheetId="9" r:id="rId9"/>
    <sheet name="Himamaylan" sheetId="10" r:id="rId10"/>
    <sheet name="Kabankalan" sheetId="11" r:id="rId11"/>
    <sheet name="Sagay" sheetId="13" r:id="rId12"/>
    <sheet name="San Carlos" sheetId="14" r:id="rId13"/>
    <sheet name="Silay" sheetId="15" r:id="rId14"/>
    <sheet name="Sipalay" sheetId="16" r:id="rId15"/>
    <sheet name="Talisay" sheetId="17" r:id="rId16"/>
    <sheet name="Tanjay" sheetId="18" r:id="rId17"/>
    <sheet name="Victoria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9" l="1"/>
  <c r="E19" i="19"/>
  <c r="E93" i="19"/>
  <c r="E112" i="19" s="1"/>
  <c r="E111" i="19"/>
  <c r="E14" i="18"/>
  <c r="E19" i="18"/>
  <c r="E93" i="18"/>
  <c r="E112" i="18" s="1"/>
  <c r="E111" i="18"/>
  <c r="E14" i="17"/>
  <c r="E19" i="17"/>
  <c r="E37" i="17" s="1"/>
  <c r="E93" i="17"/>
  <c r="E111" i="17"/>
  <c r="E14" i="16"/>
  <c r="E19" i="16"/>
  <c r="E37" i="16" s="1"/>
  <c r="E93" i="16"/>
  <c r="E112" i="16" s="1"/>
  <c r="E111" i="16"/>
  <c r="E14" i="15"/>
  <c r="E19" i="15"/>
  <c r="E93" i="15"/>
  <c r="E111" i="15"/>
  <c r="E11" i="14"/>
  <c r="E14" i="14" s="1"/>
  <c r="E37" i="14" s="1"/>
  <c r="E18" i="14"/>
  <c r="E19" i="14" s="1"/>
  <c r="E47" i="14"/>
  <c r="E93" i="14" s="1"/>
  <c r="E112" i="14" s="1"/>
  <c r="E111" i="14"/>
  <c r="E14" i="13"/>
  <c r="E16" i="13"/>
  <c r="E18" i="13"/>
  <c r="E19" i="13" s="1"/>
  <c r="E37" i="13" s="1"/>
  <c r="E93" i="13"/>
  <c r="E111" i="13"/>
  <c r="E14" i="11"/>
  <c r="E19" i="11"/>
  <c r="E37" i="11" s="1"/>
  <c r="E93" i="11"/>
  <c r="E111" i="11"/>
  <c r="E11" i="10"/>
  <c r="E14" i="10" s="1"/>
  <c r="E12" i="10"/>
  <c r="E13" i="10"/>
  <c r="E16" i="10"/>
  <c r="E17" i="10"/>
  <c r="E18" i="10"/>
  <c r="E93" i="10"/>
  <c r="E111" i="10"/>
  <c r="E14" i="9"/>
  <c r="E37" i="9" s="1"/>
  <c r="E19" i="9"/>
  <c r="E93" i="9"/>
  <c r="E112" i="9" s="1"/>
  <c r="E111" i="9"/>
  <c r="E14" i="8"/>
  <c r="E37" i="8" s="1"/>
  <c r="E19" i="8"/>
  <c r="E93" i="8"/>
  <c r="E111" i="8"/>
  <c r="E14" i="7"/>
  <c r="E19" i="7"/>
  <c r="E93" i="7"/>
  <c r="E111" i="7"/>
  <c r="E14" i="6"/>
  <c r="E19" i="6"/>
  <c r="E37" i="6"/>
  <c r="E93" i="6"/>
  <c r="E112" i="6" s="1"/>
  <c r="E111" i="6"/>
  <c r="E11" i="5"/>
  <c r="E12" i="5"/>
  <c r="E13" i="5"/>
  <c r="E16" i="5"/>
  <c r="E17" i="5"/>
  <c r="E93" i="5"/>
  <c r="E111" i="5"/>
  <c r="E14" i="4"/>
  <c r="E19" i="4"/>
  <c r="E37" i="4" s="1"/>
  <c r="E93" i="4"/>
  <c r="E112" i="4" s="1"/>
  <c r="E111" i="4"/>
  <c r="E14" i="3"/>
  <c r="E19" i="3"/>
  <c r="E37" i="3" s="1"/>
  <c r="E93" i="3"/>
  <c r="E112" i="3" s="1"/>
  <c r="E111" i="3"/>
  <c r="E11" i="2"/>
  <c r="E13" i="2"/>
  <c r="E19" i="2"/>
  <c r="E47" i="2"/>
  <c r="E48" i="2"/>
  <c r="E111" i="2"/>
  <c r="E14" i="1"/>
  <c r="E37" i="1" s="1"/>
  <c r="E19" i="1"/>
  <c r="E93" i="1"/>
  <c r="E111" i="1"/>
  <c r="E37" i="7" l="1"/>
  <c r="E112" i="13"/>
  <c r="E112" i="8"/>
  <c r="E112" i="10"/>
  <c r="E112" i="15"/>
  <c r="E37" i="18"/>
  <c r="E112" i="5"/>
  <c r="E112" i="11"/>
  <c r="E93" i="2"/>
  <c r="E112" i="2" s="1"/>
  <c r="E19" i="5"/>
  <c r="E37" i="15"/>
  <c r="E112" i="17"/>
  <c r="E112" i="1"/>
  <c r="E14" i="2"/>
  <c r="E37" i="2" s="1"/>
  <c r="E112" i="7"/>
  <c r="E19" i="10"/>
  <c r="E37" i="10" s="1"/>
  <c r="E37" i="19"/>
  <c r="E14" i="5"/>
  <c r="E37" i="5"/>
</calcChain>
</file>

<file path=xl/sharedStrings.xml><?xml version="1.0" encoding="utf-8"?>
<sst xmlns="http://schemas.openxmlformats.org/spreadsheetml/2006/main" count="1962" uniqueCount="82">
  <si>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</si>
  <si>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</si>
  <si>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</si>
  <si>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</si>
  <si>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</si>
  <si>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</si>
  <si>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</si>
  <si>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</si>
  <si>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</si>
  <si>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</si>
  <si>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</si>
  <si>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</si>
  <si>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</si>
  <si>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</si>
  <si>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</si>
  <si>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</si>
  <si>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</si>
  <si>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</si>
  <si>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</si>
  <si>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</si>
  <si>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</si>
  <si>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</si>
  <si>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</si>
  <si>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</si>
  <si>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</si>
  <si>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</si>
  <si>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</si>
  <si>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</si>
  <si>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</si>
  <si>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</si>
  <si>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</si>
  <si>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</si>
  <si>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</si>
  <si>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</si>
  <si>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</si>
  <si>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</si>
  <si>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</si>
  <si>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</si>
  <si>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</si>
  <si>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</si>
  <si>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</si>
  <si>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</si>
  <si>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</si>
  <si>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</si>
  <si>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</si>
  <si>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</si>
  <si>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</si>
  <si>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</si>
  <si>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</si>
  <si>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</si>
  <si>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</si>
  <si>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</si>
  <si>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</si>
  <si>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</si>
  <si>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</si>
  <si>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</si>
  <si>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</si>
  <si>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</si>
  <si>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</si>
  <si>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</si>
  <si>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</si>
  <si>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</si>
  <si>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</si>
  <si>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</si>
  <si>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BACOLOD</t>
  </si>
  <si>
    <t>CITY OF BAGO</t>
  </si>
  <si>
    <t>CITY OF BAIS</t>
  </si>
  <si>
    <t>CITY OF BAYAWAN</t>
  </si>
  <si>
    <t>CITY OF CADIZ</t>
  </si>
  <si>
    <t>CITY OF CANLAON</t>
  </si>
  <si>
    <t>CITY OF DUMAGUETE</t>
  </si>
  <si>
    <t>CITY OF ESCALENTE</t>
  </si>
  <si>
    <t>CITY OF GUIHULNGAN</t>
  </si>
  <si>
    <t>CITY OF HIMAMAYLAN</t>
  </si>
  <si>
    <t>CITY OF KABANKALAN</t>
  </si>
  <si>
    <t>CITY OF SAGAY</t>
  </si>
  <si>
    <t>CITY OF SAN CARLOS</t>
  </si>
  <si>
    <t>CITY OF SILAY</t>
  </si>
  <si>
    <t>CITY OF SIPALAY</t>
  </si>
  <si>
    <t>CITY OF TALISAY</t>
  </si>
  <si>
    <t>CITY OF TANJAY</t>
  </si>
  <si>
    <t>CITY OF VICTORIAS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</si>
</sst>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10" fillId="0" borderId="0" xfId="3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0" fillId="0" borderId="0" xfId="0" applyNumberFormat="1"/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7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7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0" applyNumberFormat="1" applyFont="1" applyProtection="1"/>
    <xf numFmtId="4" fontId="7" fillId="0" borderId="0" xfId="2" applyNumberFormat="1" applyFont="1" applyAlignment="1">
      <alignment horizontal="center" vertical="center"/>
    </xf>
    <xf numFmtId="4" fontId="10" fillId="0" borderId="2" xfId="4" applyNumberFormat="1" applyFont="1" applyBorder="1"/>
    <xf numFmtId="4" fontId="20" fillId="0" borderId="4" xfId="0" applyNumberFormat="1" applyFont="1" applyBorder="1" applyProtection="1"/>
    <xf numFmtId="4" fontId="19" fillId="0" borderId="2" xfId="5" applyNumberFormat="1" applyFont="1" applyFill="1" applyBorder="1"/>
    <xf numFmtId="4" fontId="10" fillId="0" borderId="6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8" fillId="0" borderId="5" xfId="0" applyNumberFormat="1" applyFont="1" applyBorder="1" applyProtection="1"/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8" fillId="0" borderId="1" xfId="0" applyNumberFormat="1" applyFont="1" applyBorder="1" applyProtection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18" xfId="0" applyNumberFormat="1" applyFont="1" applyBorder="1" applyAlignment="1" applyProtection="1">
      <alignment vertical="center"/>
    </xf>
    <xf numFmtId="4" fontId="17" fillId="0" borderId="19" xfId="0" applyNumberFormat="1" applyFont="1" applyBorder="1" applyAlignment="1" applyProtection="1">
      <alignment vertical="center"/>
    </xf>
    <xf numFmtId="4" fontId="24" fillId="0" borderId="4" xfId="0" applyNumberFormat="1" applyFont="1" applyBorder="1" applyProtection="1"/>
    <xf numFmtId="4" fontId="25" fillId="0" borderId="0" xfId="0" applyNumberFormat="1" applyFont="1" applyBorder="1" applyProtection="1"/>
    <xf numFmtId="4" fontId="30" fillId="2" borderId="15" xfId="0" applyNumberFormat="1" applyFont="1" applyFill="1" applyBorder="1" applyProtection="1"/>
    <xf numFmtId="4" fontId="30" fillId="2" borderId="15" xfId="0" applyNumberFormat="1" applyFont="1" applyFill="1" applyBorder="1" applyAlignment="1" applyProtection="1">
      <alignment horizontal="center"/>
    </xf>
    <xf numFmtId="4" fontId="30" fillId="2" borderId="17" xfId="0" applyNumberFormat="1" applyFont="1" applyFill="1" applyBorder="1" applyAlignment="1" applyProtection="1">
      <alignment horizontal="center"/>
    </xf>
    <xf numFmtId="4" fontId="30" fillId="2" borderId="16" xfId="0" applyNumberFormat="1" applyFont="1" applyFill="1" applyBorder="1" applyAlignment="1" applyProtection="1">
      <alignment horizontal="center"/>
    </xf>
    <xf numFmtId="4" fontId="28" fillId="0" borderId="14" xfId="1" applyNumberFormat="1" applyFont="1" applyBorder="1"/>
    <xf numFmtId="4" fontId="29" fillId="0" borderId="14" xfId="1" applyNumberFormat="1" applyFont="1" applyBorder="1"/>
    <xf numFmtId="4" fontId="28" fillId="0" borderId="14" xfId="1" applyNumberFormat="1" applyFont="1" applyBorder="1" applyAlignment="1">
      <alignment horizontal="center"/>
    </xf>
    <xf numFmtId="4" fontId="27" fillId="0" borderId="0" xfId="9" applyNumberFormat="1" applyFont="1"/>
    <xf numFmtId="4" fontId="27" fillId="0" borderId="7" xfId="9" applyNumberFormat="1" applyFont="1" applyBorder="1"/>
    <xf numFmtId="4" fontId="26" fillId="0" borderId="0" xfId="7" applyNumberFormat="1" applyFont="1" applyBorder="1"/>
    <xf numFmtId="4" fontId="26" fillId="0" borderId="7" xfId="7" applyNumberFormat="1" applyFont="1" applyBorder="1"/>
    <xf numFmtId="4" fontId="26" fillId="0" borderId="0" xfId="7" applyNumberFormat="1" applyFont="1" applyFill="1" applyBorder="1"/>
    <xf numFmtId="4" fontId="26" fillId="0" borderId="10" xfId="7" applyNumberFormat="1" applyFont="1" applyBorder="1"/>
    <xf numFmtId="4" fontId="10" fillId="3" borderId="2" xfId="8" applyNumberFormat="1" applyFont="1" applyFill="1" applyBorder="1"/>
    <xf numFmtId="4" fontId="10" fillId="3" borderId="13" xfId="8" applyNumberFormat="1" applyFont="1" applyFill="1" applyBorder="1"/>
    <xf numFmtId="4" fontId="26" fillId="0" borderId="12" xfId="7" applyNumberFormat="1" applyFont="1" applyBorder="1"/>
    <xf numFmtId="4" fontId="26" fillId="0" borderId="12" xfId="7" applyNumberFormat="1" applyFont="1" applyBorder="1" applyAlignment="1">
      <alignment horizontal="center" vertical="center"/>
    </xf>
    <xf numFmtId="4" fontId="26" fillId="0" borderId="11" xfId="7" applyNumberFormat="1" applyFont="1" applyBorder="1"/>
    <xf numFmtId="4" fontId="26" fillId="0" borderId="6" xfId="7" applyNumberFormat="1" applyFont="1" applyBorder="1"/>
    <xf numFmtId="4" fontId="26" fillId="0" borderId="9" xfId="7" applyNumberFormat="1" applyFont="1" applyBorder="1"/>
    <xf numFmtId="4" fontId="19" fillId="0" borderId="0" xfId="1" applyNumberFormat="1" applyFont="1" applyFill="1" applyBorder="1"/>
    <xf numFmtId="4" fontId="19" fillId="0" borderId="7" xfId="1" applyNumberFormat="1" applyFont="1" applyFill="1" applyBorder="1"/>
    <xf numFmtId="4" fontId="19" fillId="0" borderId="10" xfId="1" applyNumberFormat="1" applyFont="1" applyFill="1" applyBorder="1"/>
    <xf numFmtId="4" fontId="23" fillId="0" borderId="6" xfId="4" applyNumberFormat="1" applyFont="1" applyFill="1" applyBorder="1"/>
    <xf numFmtId="4" fontId="23" fillId="0" borderId="9" xfId="4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21" fillId="0" borderId="8" xfId="2" applyNumberFormat="1" applyFont="1" applyBorder="1" applyAlignment="1">
      <alignment horizontal="center" vertical="center" wrapText="1"/>
    </xf>
    <xf numFmtId="4" fontId="21" fillId="0" borderId="7" xfId="2" applyNumberFormat="1" applyFont="1" applyBorder="1" applyAlignment="1">
      <alignment horizontal="center" vertical="center" wrapText="1"/>
    </xf>
  </cellXfs>
  <cellStyles count="10">
    <cellStyle name="Comma" xfId="1" builtinId="3"/>
    <cellStyle name="Comma 10" xfId="7" xr:uid="{2D42FD1B-3BEE-4EDC-941D-3B98EDA289D7}"/>
    <cellStyle name="Comma 2" xfId="5" xr:uid="{05048D2F-1315-4BD3-A600-EC739A1D3BB5}"/>
    <cellStyle name="Comma 3" xfId="8" xr:uid="{9512CA00-0ADA-4FEB-8E24-959E46C56D1C}"/>
    <cellStyle name="Comma 5" xfId="4" xr:uid="{EB723688-DFA2-4033-B74E-703F9CEA4436}"/>
    <cellStyle name="Comma 6" xfId="9" xr:uid="{BFD54E94-C7FB-400C-9715-207C6586C588}"/>
    <cellStyle name="Comma 8 2 3 2" xfId="3" xr:uid="{B1DE78A8-FB13-4217-BB64-B677EC8A2E6D}"/>
    <cellStyle name="Normal" xfId="0" builtinId="0"/>
    <cellStyle name="Normal 6" xfId="6" xr:uid="{9EBA76BA-5D61-4780-BA37-A0823C31E46F}"/>
    <cellStyle name="Normal 7" xfId="2" xr:uid="{EC604234-B2CB-4647-9F61-A8208FC7A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0910-920F-4AF5-BBE7-54EEB0F22DBB}">
  <dimension ref="A1:I112"/>
  <sheetViews>
    <sheetView workbookViewId="0">
      <selection activeCell="F17" sqref="F17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64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170721782.22999999</v>
      </c>
    </row>
    <row r="12" spans="1:9" ht="15.75" x14ac:dyDescent="0.25">
      <c r="A12" s="17"/>
      <c r="B12" s="17"/>
      <c r="C12" s="17"/>
      <c r="D12" s="17" t="s">
        <v>55</v>
      </c>
      <c r="E12" s="21">
        <v>0</v>
      </c>
    </row>
    <row r="13" spans="1:9" ht="15.75" x14ac:dyDescent="0.25">
      <c r="A13" s="17"/>
      <c r="B13" s="17"/>
      <c r="C13" s="17"/>
      <c r="D13" s="17" t="s">
        <v>54</v>
      </c>
      <c r="E13" s="21">
        <v>440677743.07999998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611399525.30999994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73885648.810000002</v>
      </c>
    </row>
    <row r="17" spans="1:5" ht="15.75" x14ac:dyDescent="0.25">
      <c r="A17" s="17"/>
      <c r="B17" s="17"/>
      <c r="C17" s="17"/>
      <c r="D17" s="17" t="s">
        <v>50</v>
      </c>
      <c r="E17" s="21">
        <v>34340817.189999998</v>
      </c>
    </row>
    <row r="18" spans="1:5" ht="15.75" x14ac:dyDescent="0.25">
      <c r="A18" s="17"/>
      <c r="B18" s="17"/>
      <c r="C18" s="22"/>
      <c r="D18" s="17" t="s">
        <v>49</v>
      </c>
      <c r="E18" s="21">
        <v>4598476.32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112824942.31999999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1065862247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1">
        <v>37535232.810000002</v>
      </c>
    </row>
    <row r="25" spans="1:5" ht="15.75" x14ac:dyDescent="0.25">
      <c r="A25" s="17"/>
      <c r="B25" s="17"/>
      <c r="C25" s="17"/>
      <c r="D25" s="17" t="s">
        <v>42</v>
      </c>
      <c r="E25" s="21">
        <v>2236694.81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1829858642.2499998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241670443.08000001</v>
      </c>
    </row>
    <row r="43" spans="1:5" ht="15.75" x14ac:dyDescent="0.25">
      <c r="A43" s="17"/>
      <c r="B43" s="17"/>
      <c r="C43" s="17"/>
      <c r="D43" s="17" t="s">
        <v>25</v>
      </c>
      <c r="E43" s="21">
        <v>755505261.73000002</v>
      </c>
    </row>
    <row r="44" spans="1:5" ht="15.75" x14ac:dyDescent="0.25">
      <c r="A44" s="17"/>
      <c r="B44" s="17"/>
      <c r="C44" s="17"/>
      <c r="D44" s="17" t="s">
        <v>2</v>
      </c>
      <c r="E44" s="21">
        <v>28390268.329999998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21">
        <v>14563686.689999999</v>
      </c>
    </row>
    <row r="47" spans="1:5" ht="15.75" x14ac:dyDescent="0.25">
      <c r="A47" s="17"/>
      <c r="B47" s="17"/>
      <c r="C47" s="17"/>
      <c r="D47" s="17" t="s">
        <v>25</v>
      </c>
      <c r="E47" s="21">
        <v>12859599.49</v>
      </c>
    </row>
    <row r="48" spans="1:5" ht="15.75" x14ac:dyDescent="0.25">
      <c r="A48" s="17"/>
      <c r="B48" s="17"/>
      <c r="C48" s="17"/>
      <c r="D48" s="17" t="s">
        <v>2</v>
      </c>
      <c r="E48" s="21">
        <v>2281397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21">
        <v>88971814.129999995</v>
      </c>
    </row>
    <row r="51" spans="1:5" ht="15.75" x14ac:dyDescent="0.25">
      <c r="A51" s="17"/>
      <c r="B51" s="17"/>
      <c r="C51" s="17"/>
      <c r="D51" s="17" t="s">
        <v>25</v>
      </c>
      <c r="E51" s="21">
        <v>52731257.670000002</v>
      </c>
    </row>
    <row r="52" spans="1:5" ht="15.75" x14ac:dyDescent="0.25">
      <c r="A52" s="17"/>
      <c r="B52" s="17"/>
      <c r="C52" s="17"/>
      <c r="D52" s="17" t="s">
        <v>2</v>
      </c>
      <c r="E52" s="21">
        <v>1297475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1">
        <v>29313419.530000001</v>
      </c>
    </row>
    <row r="59" spans="1:5" ht="15.75" x14ac:dyDescent="0.25">
      <c r="A59" s="17"/>
      <c r="B59" s="17"/>
      <c r="C59" s="17"/>
      <c r="D59" s="17" t="s">
        <v>25</v>
      </c>
      <c r="E59" s="21">
        <v>34435745.020000003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1">
        <v>33834234.799999997</v>
      </c>
    </row>
    <row r="63" spans="1:5" ht="15.75" x14ac:dyDescent="0.25">
      <c r="A63" s="17"/>
      <c r="B63" s="19"/>
      <c r="C63" s="17"/>
      <c r="D63" s="17" t="s">
        <v>25</v>
      </c>
      <c r="E63" s="21">
        <v>35197535.530000001</v>
      </c>
    </row>
    <row r="64" spans="1:5" ht="15.75" x14ac:dyDescent="0.25">
      <c r="A64" s="17"/>
      <c r="B64" s="17"/>
      <c r="C64" s="17"/>
      <c r="D64" s="17" t="s">
        <v>2</v>
      </c>
      <c r="E64" s="21">
        <v>957585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21">
        <v>77842516.159999996</v>
      </c>
    </row>
    <row r="67" spans="1:5" ht="15.75" x14ac:dyDescent="0.25">
      <c r="A67" s="17"/>
      <c r="B67" s="17"/>
      <c r="C67" s="17"/>
      <c r="D67" s="17" t="s">
        <v>25</v>
      </c>
      <c r="E67" s="21">
        <v>78199592.390000001</v>
      </c>
    </row>
    <row r="68" spans="1:5" ht="15.75" x14ac:dyDescent="0.25">
      <c r="A68" s="17"/>
      <c r="B68" s="17"/>
      <c r="C68" s="17"/>
      <c r="D68" s="17" t="s">
        <v>2</v>
      </c>
      <c r="E68" s="21">
        <v>8381667.2000000002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1">
        <v>16052622.07</v>
      </c>
    </row>
    <row r="76" spans="1:5" ht="15.75" x14ac:dyDescent="0.25">
      <c r="A76" s="17"/>
      <c r="B76" s="17"/>
      <c r="C76" s="17"/>
      <c r="D76" s="17" t="s">
        <v>21</v>
      </c>
      <c r="E76" s="21">
        <v>28987512.190000001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21">
        <v>8746765</v>
      </c>
    </row>
    <row r="79" spans="1:5" ht="16.5" thickBot="1" x14ac:dyDescent="0.3">
      <c r="A79" s="17"/>
      <c r="B79" s="17"/>
      <c r="C79" s="17"/>
      <c r="D79" s="17" t="s">
        <v>13</v>
      </c>
      <c r="E79" s="31">
        <v>37091549.850000001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21">
        <v>208772571.61000001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21">
        <v>4788652.18</v>
      </c>
    </row>
    <row r="88" spans="1:9" ht="15.75" x14ac:dyDescent="0.25">
      <c r="A88" s="17"/>
      <c r="B88" s="17"/>
      <c r="C88" s="17"/>
      <c r="D88" s="17" t="s">
        <v>13</v>
      </c>
      <c r="E88" s="21">
        <v>92000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21">
        <v>52687883.140000001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1853653054.7900004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21">
        <v>905725.67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21">
        <v>121440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1">
        <v>19800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21">
        <v>11036701.029999999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34">
        <v>644090</v>
      </c>
      <c r="F110" s="35"/>
    </row>
    <row r="111" spans="1:9" ht="15.75" x14ac:dyDescent="0.25">
      <c r="A111" s="19" t="s">
        <v>1</v>
      </c>
      <c r="E111" s="2">
        <f>SUM(E96,E98,E100,E102,E104,E106,E108,E110)</f>
        <v>12727756.699999999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1866380811.4900005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627-C1D6-4CB2-8912-3B13EEEB82B8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73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5">
        <f>564782.29+3870012.08</f>
        <v>4434794.37</v>
      </c>
    </row>
    <row r="12" spans="1:9" ht="15.75" x14ac:dyDescent="0.25">
      <c r="A12" s="17"/>
      <c r="B12" s="17"/>
      <c r="C12" s="17"/>
      <c r="D12" s="17" t="s">
        <v>55</v>
      </c>
      <c r="E12" s="55">
        <f>11500+141720+5568092.27+803459.91+6352.2</f>
        <v>6531124.3799999999</v>
      </c>
    </row>
    <row r="13" spans="1:9" ht="15.75" x14ac:dyDescent="0.25">
      <c r="A13" s="17"/>
      <c r="B13" s="17"/>
      <c r="C13" s="17"/>
      <c r="D13" s="17" t="s">
        <v>54</v>
      </c>
      <c r="E13" s="56">
        <f>108900+891676+4770+2091237.66+620378.6</f>
        <v>3716962.2600000002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14682881.01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5">
        <f>813931.02+188228+195280.08+5566.5</f>
        <v>1203005.6000000001</v>
      </c>
    </row>
    <row r="17" spans="1:5" ht="15.75" x14ac:dyDescent="0.25">
      <c r="A17" s="17"/>
      <c r="B17" s="17"/>
      <c r="C17" s="17"/>
      <c r="D17" s="17" t="s">
        <v>50</v>
      </c>
      <c r="E17" s="55">
        <f>531225+859406+62691+2056833.75+258917.92</f>
        <v>3769073.67</v>
      </c>
    </row>
    <row r="18" spans="1:5" ht="15.75" x14ac:dyDescent="0.25">
      <c r="A18" s="17"/>
      <c r="B18" s="17"/>
      <c r="C18" s="22"/>
      <c r="D18" s="17" t="s">
        <v>49</v>
      </c>
      <c r="E18" s="56">
        <f>34725+910689.02</f>
        <v>945414.02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5917493.2899999991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5">
        <v>596941406</v>
      </c>
    </row>
    <row r="22" spans="1:5" ht="15.75" x14ac:dyDescent="0.25">
      <c r="A22" s="17"/>
      <c r="B22" s="17"/>
      <c r="C22" s="17" t="s">
        <v>45</v>
      </c>
      <c r="D22" s="17"/>
      <c r="E22" s="55">
        <v>1855841.81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5">
        <v>82171.17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619479793.27999985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5">
        <v>80718416.409999996</v>
      </c>
    </row>
    <row r="43" spans="1:5" ht="15.75" x14ac:dyDescent="0.25">
      <c r="A43" s="17"/>
      <c r="B43" s="17"/>
      <c r="C43" s="17"/>
      <c r="D43" s="17" t="s">
        <v>25</v>
      </c>
      <c r="E43" s="55">
        <v>154831636.19</v>
      </c>
    </row>
    <row r="44" spans="1:5" ht="15.75" x14ac:dyDescent="0.25">
      <c r="A44" s="17"/>
      <c r="B44" s="17"/>
      <c r="C44" s="17"/>
      <c r="D44" s="17" t="s">
        <v>2</v>
      </c>
      <c r="E44" s="56">
        <v>152961377.12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5">
        <v>20269779.07</v>
      </c>
    </row>
    <row r="51" spans="1:5" ht="15.75" x14ac:dyDescent="0.25">
      <c r="A51" s="17"/>
      <c r="B51" s="17"/>
      <c r="C51" s="17"/>
      <c r="D51" s="17" t="s">
        <v>25</v>
      </c>
      <c r="E51" s="55">
        <v>9817896.3300000001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55">
        <v>2412351.37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5">
        <v>7381566.5800000001</v>
      </c>
    </row>
    <row r="63" spans="1:5" ht="15.75" x14ac:dyDescent="0.25">
      <c r="A63" s="17"/>
      <c r="B63" s="19"/>
      <c r="C63" s="17"/>
      <c r="D63" s="17" t="s">
        <v>25</v>
      </c>
      <c r="E63" s="55">
        <v>10261311.109999999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55">
        <v>18797708.050000001</v>
      </c>
    </row>
    <row r="67" spans="1:5" ht="15.75" x14ac:dyDescent="0.25">
      <c r="A67" s="17"/>
      <c r="B67" s="17"/>
      <c r="C67" s="17"/>
      <c r="D67" s="17" t="s">
        <v>25</v>
      </c>
      <c r="E67" s="55">
        <v>48197774.149999999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55">
        <v>14433424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55">
        <v>6394705.0800000001</v>
      </c>
    </row>
    <row r="79" spans="1:5" ht="15.75" x14ac:dyDescent="0.25">
      <c r="A79" s="17"/>
      <c r="B79" s="17"/>
      <c r="C79" s="17"/>
      <c r="D79" s="17" t="s">
        <v>13</v>
      </c>
      <c r="E79" s="55">
        <v>3510915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55">
        <v>466515.37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530455375.82999998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530455375.82999998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EEBE-9B78-4B6A-8AB8-7A9259C1FC6D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74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24152413.799999997</v>
      </c>
    </row>
    <row r="12" spans="1:9" ht="15.75" x14ac:dyDescent="0.25">
      <c r="A12" s="17"/>
      <c r="B12" s="17"/>
      <c r="C12" s="17"/>
      <c r="D12" s="17" t="s">
        <v>55</v>
      </c>
      <c r="E12" s="8">
        <v>40887096.460000001</v>
      </c>
    </row>
    <row r="13" spans="1:9" ht="15.75" x14ac:dyDescent="0.25">
      <c r="A13" s="17"/>
      <c r="B13" s="17"/>
      <c r="C13" s="17"/>
      <c r="D13" s="17" t="s">
        <v>54</v>
      </c>
      <c r="E13" s="8">
        <v>7804716.6699999999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72844226.929999992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9477391.3699999992</v>
      </c>
    </row>
    <row r="17" spans="1:5" ht="15.75" x14ac:dyDescent="0.25">
      <c r="A17" s="17"/>
      <c r="B17" s="17"/>
      <c r="C17" s="17"/>
      <c r="D17" s="17" t="s">
        <v>50</v>
      </c>
      <c r="E17" s="8">
        <v>31385988.050000001</v>
      </c>
    </row>
    <row r="18" spans="1:5" ht="15.75" x14ac:dyDescent="0.25">
      <c r="A18" s="17"/>
      <c r="B18" s="17"/>
      <c r="C18" s="22"/>
      <c r="D18" s="17" t="s">
        <v>49</v>
      </c>
      <c r="E18" s="23">
        <v>345532.38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41208911.800000004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931862221</v>
      </c>
    </row>
    <row r="22" spans="1:5" ht="15.75" x14ac:dyDescent="0.25">
      <c r="A22" s="17"/>
      <c r="B22" s="17"/>
      <c r="C22" s="17" t="s">
        <v>45</v>
      </c>
      <c r="D22" s="17"/>
      <c r="E22" s="8">
        <v>1400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20364331.949999999</v>
      </c>
    </row>
    <row r="25" spans="1:5" ht="15.75" x14ac:dyDescent="0.25">
      <c r="A25" s="17"/>
      <c r="B25" s="17"/>
      <c r="C25" s="17"/>
      <c r="D25" s="17" t="s">
        <v>42</v>
      </c>
      <c r="E25" s="5">
        <v>1612648.75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96700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1701529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1069691969.4300001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150453573.21000001</v>
      </c>
    </row>
    <row r="43" spans="1:5" ht="15.75" x14ac:dyDescent="0.25">
      <c r="A43" s="17"/>
      <c r="B43" s="17"/>
      <c r="C43" s="17"/>
      <c r="D43" s="17" t="s">
        <v>25</v>
      </c>
      <c r="E43" s="8">
        <v>161231870.09999999</v>
      </c>
    </row>
    <row r="44" spans="1:5" ht="15.75" x14ac:dyDescent="0.25">
      <c r="A44" s="17"/>
      <c r="B44" s="17"/>
      <c r="C44" s="17"/>
      <c r="D44" s="17" t="s">
        <v>2</v>
      </c>
      <c r="E44" s="8">
        <v>14766636.4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14284667.42</v>
      </c>
    </row>
    <row r="48" spans="1:5" ht="15.75" x14ac:dyDescent="0.25">
      <c r="A48" s="17"/>
      <c r="B48" s="17"/>
      <c r="C48" s="17"/>
      <c r="D48" s="17" t="s">
        <v>2</v>
      </c>
      <c r="E48" s="8">
        <v>8352096.0700000003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53022946.229999997</v>
      </c>
    </row>
    <row r="51" spans="1:5" ht="15.75" x14ac:dyDescent="0.25">
      <c r="A51" s="17"/>
      <c r="B51" s="17"/>
      <c r="C51" s="17"/>
      <c r="D51" s="17" t="s">
        <v>25</v>
      </c>
      <c r="E51" s="8">
        <v>20975114.280000001</v>
      </c>
    </row>
    <row r="52" spans="1:5" ht="15.75" x14ac:dyDescent="0.25">
      <c r="A52" s="17"/>
      <c r="B52" s="17"/>
      <c r="C52" s="17"/>
      <c r="D52" s="17" t="s">
        <v>2</v>
      </c>
      <c r="E52" s="8">
        <v>1375572.3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15765001.23</v>
      </c>
    </row>
    <row r="63" spans="1:5" ht="15.75" x14ac:dyDescent="0.25">
      <c r="A63" s="17"/>
      <c r="B63" s="19"/>
      <c r="C63" s="17"/>
      <c r="D63" s="17" t="s">
        <v>25</v>
      </c>
      <c r="E63" s="8">
        <v>59811517.049999997</v>
      </c>
    </row>
    <row r="64" spans="1:5" ht="15.75" x14ac:dyDescent="0.25">
      <c r="A64" s="17"/>
      <c r="B64" s="17"/>
      <c r="C64" s="17"/>
      <c r="D64" s="17" t="s">
        <v>2</v>
      </c>
      <c r="E64" s="8">
        <v>718890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37095304.43</v>
      </c>
    </row>
    <row r="67" spans="1:5" ht="15.75" x14ac:dyDescent="0.25">
      <c r="A67" s="17"/>
      <c r="B67" s="17"/>
      <c r="C67" s="17"/>
      <c r="D67" s="17" t="s">
        <v>25</v>
      </c>
      <c r="E67" s="8">
        <v>65257123.549999997</v>
      </c>
    </row>
    <row r="68" spans="1:5" ht="15.75" x14ac:dyDescent="0.25">
      <c r="A68" s="17"/>
      <c r="B68" s="17"/>
      <c r="C68" s="17"/>
      <c r="D68" s="17" t="s">
        <v>2</v>
      </c>
      <c r="E68" s="8">
        <v>78486695.290000007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4644275.8</v>
      </c>
    </row>
    <row r="79" spans="1:5" ht="15.75" x14ac:dyDescent="0.25">
      <c r="A79" s="17"/>
      <c r="B79" s="17"/>
      <c r="C79" s="17"/>
      <c r="D79" s="17" t="s">
        <v>13</v>
      </c>
      <c r="E79" s="23">
        <v>1126633.3999999999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115613837.90000001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2571261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805553015.65999985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805553015.65999985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ADBF-867A-4DED-8C57-5B3957B1425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75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1">
        <v>17416181.039999999</v>
      </c>
    </row>
    <row r="12" spans="1:9" ht="15.75" x14ac:dyDescent="0.25">
      <c r="A12" s="17"/>
      <c r="B12" s="17"/>
      <c r="C12" s="17"/>
      <c r="D12" s="17" t="s">
        <v>55</v>
      </c>
      <c r="E12" s="51">
        <v>15298099.52</v>
      </c>
    </row>
    <row r="13" spans="1:9" ht="15.75" x14ac:dyDescent="0.25">
      <c r="A13" s="17"/>
      <c r="B13" s="17"/>
      <c r="C13" s="17"/>
      <c r="D13" s="17" t="s">
        <v>54</v>
      </c>
      <c r="E13" s="52">
        <v>1294223.01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34008503.57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1">
        <f>9991163.95+177450+19963565.6</f>
        <v>30132179.550000001</v>
      </c>
    </row>
    <row r="17" spans="1:5" ht="15.75" x14ac:dyDescent="0.25">
      <c r="A17" s="17"/>
      <c r="B17" s="17"/>
      <c r="C17" s="17"/>
      <c r="D17" s="17" t="s">
        <v>50</v>
      </c>
      <c r="E17" s="51">
        <v>22477290.82</v>
      </c>
    </row>
    <row r="18" spans="1:5" ht="15.75" x14ac:dyDescent="0.25">
      <c r="A18" s="17"/>
      <c r="B18" s="17"/>
      <c r="C18" s="22"/>
      <c r="D18" s="17" t="s">
        <v>49</v>
      </c>
      <c r="E18" s="52">
        <f>181236.47+4027807.5</f>
        <v>4209043.97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56818514.340000004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1">
        <v>625107852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53">
        <v>12170000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51">
        <v>2609260.2999999998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730714130.20999992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1">
        <v>109034315.08</v>
      </c>
    </row>
    <row r="43" spans="1:5" ht="15.75" x14ac:dyDescent="0.25">
      <c r="A43" s="17"/>
      <c r="B43" s="17"/>
      <c r="C43" s="17"/>
      <c r="D43" s="17" t="s">
        <v>25</v>
      </c>
      <c r="E43" s="51">
        <v>210017347.71000001</v>
      </c>
    </row>
    <row r="44" spans="1:5" ht="15.75" x14ac:dyDescent="0.25">
      <c r="A44" s="17"/>
      <c r="B44" s="17"/>
      <c r="C44" s="17"/>
      <c r="D44" s="17" t="s">
        <v>2</v>
      </c>
      <c r="E44" s="51">
        <v>9785859.3300000001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1">
        <v>68100813.670000002</v>
      </c>
    </row>
    <row r="51" spans="1:5" ht="15.75" x14ac:dyDescent="0.25">
      <c r="A51" s="17"/>
      <c r="B51" s="17"/>
      <c r="C51" s="17"/>
      <c r="D51" s="17" t="s">
        <v>25</v>
      </c>
      <c r="E51" s="51">
        <v>28080432.219999999</v>
      </c>
    </row>
    <row r="52" spans="1:5" ht="15.75" x14ac:dyDescent="0.25">
      <c r="A52" s="17"/>
      <c r="B52" s="17"/>
      <c r="C52" s="17"/>
      <c r="D52" s="17" t="s">
        <v>2</v>
      </c>
      <c r="E52" s="51">
        <v>2196310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1">
        <v>37516733.130000003</v>
      </c>
    </row>
    <row r="63" spans="1:5" ht="15.75" x14ac:dyDescent="0.25">
      <c r="A63" s="17"/>
      <c r="B63" s="19"/>
      <c r="C63" s="17"/>
      <c r="D63" s="17" t="s">
        <v>25</v>
      </c>
      <c r="E63" s="51">
        <v>45636195.539999999</v>
      </c>
    </row>
    <row r="64" spans="1:5" ht="15.75" x14ac:dyDescent="0.25">
      <c r="A64" s="17"/>
      <c r="B64" s="17"/>
      <c r="C64" s="17"/>
      <c r="D64" s="17" t="s">
        <v>2</v>
      </c>
      <c r="E64" s="51">
        <v>2740969.28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6.5" thickBot="1" x14ac:dyDescent="0.3">
      <c r="A66" s="17"/>
      <c r="B66" s="17"/>
      <c r="C66" s="17"/>
      <c r="D66" s="17" t="s">
        <v>26</v>
      </c>
      <c r="E66" s="54">
        <v>10192258.85</v>
      </c>
    </row>
    <row r="67" spans="1:5" ht="15.75" x14ac:dyDescent="0.25">
      <c r="A67" s="17"/>
      <c r="B67" s="17"/>
      <c r="C67" s="17"/>
      <c r="D67" s="17" t="s">
        <v>25</v>
      </c>
      <c r="E67" s="51">
        <v>20194453.879999999</v>
      </c>
    </row>
    <row r="68" spans="1:5" ht="15.75" x14ac:dyDescent="0.25">
      <c r="A68" s="17"/>
      <c r="B68" s="17"/>
      <c r="C68" s="17"/>
      <c r="D68" s="17" t="s">
        <v>2</v>
      </c>
      <c r="E68" s="51">
        <v>590663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0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51">
        <v>111445482.37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51">
        <v>5239449.1399999997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660771283.20000005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53">
        <v>24869573.890000001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24869573.890000001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685640857.09000003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04D9-56A2-4A12-833A-866A3A93B381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76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9">
        <f>19865798.04+63111945.38</f>
        <v>82977743.420000002</v>
      </c>
    </row>
    <row r="12" spans="1:9" ht="15.75" x14ac:dyDescent="0.25">
      <c r="A12" s="17"/>
      <c r="B12" s="17"/>
      <c r="C12" s="17"/>
      <c r="D12" s="17" t="s">
        <v>55</v>
      </c>
      <c r="E12" s="49">
        <v>36647996.609999999</v>
      </c>
    </row>
    <row r="13" spans="1:9" ht="15.75" x14ac:dyDescent="0.25">
      <c r="A13" s="17"/>
      <c r="B13" s="17"/>
      <c r="C13" s="17"/>
      <c r="D13" s="17" t="s">
        <v>54</v>
      </c>
      <c r="E13" s="50">
        <v>3374089.46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122999829.48999999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9">
        <v>18976847.32</v>
      </c>
    </row>
    <row r="17" spans="1:5" ht="15.75" x14ac:dyDescent="0.25">
      <c r="A17" s="17"/>
      <c r="B17" s="17"/>
      <c r="C17" s="17"/>
      <c r="D17" s="17" t="s">
        <v>50</v>
      </c>
      <c r="E17" s="49">
        <v>117908166.09</v>
      </c>
    </row>
    <row r="18" spans="1:5" ht="15.75" x14ac:dyDescent="0.25">
      <c r="A18" s="17"/>
      <c r="B18" s="17"/>
      <c r="C18" s="22"/>
      <c r="D18" s="17" t="s">
        <v>49</v>
      </c>
      <c r="E18" s="50">
        <f>3988362.37+268608.48</f>
        <v>4256970.8499999996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141141984.25999999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9">
        <v>692238638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49">
        <v>565367.66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49">
        <v>26946.71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49">
        <v>229514717.94999999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1186487484.0699999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9">
        <v>131691900.47</v>
      </c>
    </row>
    <row r="43" spans="1:5" ht="15.75" x14ac:dyDescent="0.25">
      <c r="A43" s="17"/>
      <c r="B43" s="17"/>
      <c r="C43" s="17"/>
      <c r="D43" s="17" t="s">
        <v>25</v>
      </c>
      <c r="E43" s="49">
        <v>96071526.899999991</v>
      </c>
    </row>
    <row r="44" spans="1:5" ht="15.75" x14ac:dyDescent="0.25">
      <c r="A44" s="17"/>
      <c r="B44" s="17"/>
      <c r="C44" s="17"/>
      <c r="D44" s="17" t="s">
        <v>2</v>
      </c>
      <c r="E44" s="49">
        <v>7831226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49">
        <f>3446800+20728920.93</f>
        <v>24175720.93</v>
      </c>
    </row>
    <row r="48" spans="1:5" ht="15.75" x14ac:dyDescent="0.25">
      <c r="A48" s="17"/>
      <c r="B48" s="17"/>
      <c r="C48" s="17"/>
      <c r="D48" s="17" t="s">
        <v>2</v>
      </c>
      <c r="E48" s="49">
        <v>19028975.120000001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9">
        <v>103846424.22</v>
      </c>
    </row>
    <row r="51" spans="1:5" ht="15.75" x14ac:dyDescent="0.25">
      <c r="A51" s="17"/>
      <c r="B51" s="17"/>
      <c r="C51" s="17"/>
      <c r="D51" s="17" t="s">
        <v>25</v>
      </c>
      <c r="E51" s="49">
        <v>56651901.960000001</v>
      </c>
    </row>
    <row r="52" spans="1:5" ht="15.75" x14ac:dyDescent="0.25">
      <c r="A52" s="17"/>
      <c r="B52" s="17"/>
      <c r="C52" s="17"/>
      <c r="D52" s="17" t="s">
        <v>2</v>
      </c>
      <c r="E52" s="49">
        <v>6148340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9">
        <v>1598622.19</v>
      </c>
    </row>
    <row r="59" spans="1:5" ht="15.75" x14ac:dyDescent="0.25">
      <c r="A59" s="17"/>
      <c r="B59" s="17"/>
      <c r="C59" s="17"/>
      <c r="D59" s="17" t="s">
        <v>25</v>
      </c>
      <c r="E59" s="49">
        <v>24048564.690000001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9">
        <v>10980239.689999999</v>
      </c>
    </row>
    <row r="63" spans="1:5" ht="15.75" x14ac:dyDescent="0.25">
      <c r="A63" s="17"/>
      <c r="B63" s="19"/>
      <c r="C63" s="17"/>
      <c r="D63" s="17" t="s">
        <v>25</v>
      </c>
      <c r="E63" s="49">
        <v>3972337.8400000003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9">
        <v>64643591.840000004</v>
      </c>
    </row>
    <row r="67" spans="1:5" ht="15.75" x14ac:dyDescent="0.25">
      <c r="A67" s="17"/>
      <c r="B67" s="17"/>
      <c r="C67" s="17"/>
      <c r="D67" s="17" t="s">
        <v>25</v>
      </c>
      <c r="E67" s="49">
        <v>90735492.010000005</v>
      </c>
    </row>
    <row r="68" spans="1:5" ht="15.75" x14ac:dyDescent="0.25">
      <c r="A68" s="17"/>
      <c r="B68" s="17"/>
      <c r="C68" s="17"/>
      <c r="D68" s="17" t="s">
        <v>2</v>
      </c>
      <c r="E68" s="49">
        <v>31335773.41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9">
        <v>5319149.57</v>
      </c>
    </row>
    <row r="79" spans="1:5" ht="15.75" x14ac:dyDescent="0.25">
      <c r="A79" s="17"/>
      <c r="B79" s="17"/>
      <c r="C79" s="17"/>
      <c r="D79" s="17" t="s">
        <v>13</v>
      </c>
      <c r="E79" s="49">
        <v>6390720.2199999997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49">
        <v>94619257.780000001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9">
        <v>2776500.35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49">
        <v>576000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782442265.18999994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9">
        <v>5396181.1399999997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9">
        <v>22027769.699999999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9">
        <v>1558220.25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9">
        <v>49510807.079999998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9">
        <v>10395930.210000001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0">
        <v>6820793.5499999998</v>
      </c>
      <c r="F110" s="35"/>
    </row>
    <row r="111" spans="1:9" ht="15.75" x14ac:dyDescent="0.25">
      <c r="A111" s="19" t="s">
        <v>1</v>
      </c>
      <c r="E111" s="2">
        <f>SUM(E96,E98,E100,E102,E104,E106,E108,E110)</f>
        <v>95709701.929999992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878151967.11999989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AFD1F-8482-419C-ABF9-55CC40CE330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77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6">
        <v>34698065.899999999</v>
      </c>
    </row>
    <row r="12" spans="1:9" ht="15.75" x14ac:dyDescent="0.25">
      <c r="A12" s="17"/>
      <c r="B12" s="17"/>
      <c r="C12" s="17"/>
      <c r="D12" s="17" t="s">
        <v>55</v>
      </c>
      <c r="E12" s="46">
        <v>47735668.759999998</v>
      </c>
    </row>
    <row r="13" spans="1:9" ht="15.75" x14ac:dyDescent="0.25">
      <c r="A13" s="17"/>
      <c r="B13" s="17"/>
      <c r="C13" s="17"/>
      <c r="D13" s="17" t="s">
        <v>54</v>
      </c>
      <c r="E13" s="8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82433734.659999996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6">
        <v>19306354.09</v>
      </c>
    </row>
    <row r="17" spans="1:5" ht="15.75" x14ac:dyDescent="0.25">
      <c r="A17" s="17"/>
      <c r="B17" s="17"/>
      <c r="C17" s="17"/>
      <c r="D17" s="17" t="s">
        <v>50</v>
      </c>
      <c r="E17" s="46">
        <v>12782260.039999999</v>
      </c>
    </row>
    <row r="18" spans="1:5" ht="15.75" x14ac:dyDescent="0.25">
      <c r="A18" s="17"/>
      <c r="B18" s="17"/>
      <c r="C18" s="22"/>
      <c r="D18" s="17" t="s">
        <v>49</v>
      </c>
      <c r="E18" s="46">
        <v>1110892.83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33199506.960000001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7">
        <v>515120172.05000001</v>
      </c>
    </row>
    <row r="22" spans="1:5" ht="15.75" x14ac:dyDescent="0.25">
      <c r="A22" s="17"/>
      <c r="B22" s="17"/>
      <c r="C22" s="17" t="s">
        <v>45</v>
      </c>
      <c r="D22" s="17"/>
      <c r="E22" s="46">
        <v>153901.07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46">
        <v>310769.17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631218083.91000009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8">
        <v>166541207.46000001</v>
      </c>
    </row>
    <row r="43" spans="1:5" ht="15.75" x14ac:dyDescent="0.25">
      <c r="A43" s="17"/>
      <c r="B43" s="17"/>
      <c r="C43" s="17"/>
      <c r="D43" s="17" t="s">
        <v>25</v>
      </c>
      <c r="E43" s="48">
        <v>140419523.83000001</v>
      </c>
    </row>
    <row r="44" spans="1:5" ht="15.75" x14ac:dyDescent="0.25">
      <c r="A44" s="17"/>
      <c r="B44" s="17"/>
      <c r="C44" s="17"/>
      <c r="D44" s="17" t="s">
        <v>2</v>
      </c>
      <c r="E44" s="48">
        <v>12918540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8">
        <v>20326509.309999999</v>
      </c>
    </row>
    <row r="51" spans="1:5" ht="15.75" x14ac:dyDescent="0.25">
      <c r="A51" s="17"/>
      <c r="B51" s="17"/>
      <c r="C51" s="17"/>
      <c r="D51" s="17" t="s">
        <v>25</v>
      </c>
      <c r="E51" s="48">
        <v>4623386.75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8">
        <v>3189085.15</v>
      </c>
    </row>
    <row r="63" spans="1:5" ht="15.75" x14ac:dyDescent="0.25">
      <c r="A63" s="17"/>
      <c r="B63" s="19"/>
      <c r="C63" s="17"/>
      <c r="D63" s="17" t="s">
        <v>25</v>
      </c>
      <c r="E63" s="48">
        <v>3022742.16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8">
        <v>49646617.009999998</v>
      </c>
    </row>
    <row r="67" spans="1:5" ht="15.75" x14ac:dyDescent="0.25">
      <c r="A67" s="17"/>
      <c r="B67" s="17"/>
      <c r="C67" s="17"/>
      <c r="D67" s="17" t="s">
        <v>25</v>
      </c>
      <c r="E67" s="48">
        <v>20554858.219999999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48">
        <v>11816364.689999999</v>
      </c>
    </row>
    <row r="76" spans="1:5" ht="15.75" x14ac:dyDescent="0.25">
      <c r="A76" s="17"/>
      <c r="B76" s="17"/>
      <c r="C76" s="17"/>
      <c r="D76" s="17" t="s">
        <v>21</v>
      </c>
      <c r="E76" s="48">
        <v>21437032.289999999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8">
        <v>21200592.280000001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48">
        <v>62022820.009999998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48">
        <v>7555509.1100000003</v>
      </c>
    </row>
    <row r="91" spans="1:9" ht="15.75" x14ac:dyDescent="0.25">
      <c r="A91" s="17"/>
      <c r="B91" s="17"/>
      <c r="C91" s="17"/>
      <c r="D91" s="17" t="s">
        <v>14</v>
      </c>
      <c r="E91" s="48">
        <v>13952027.33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559226815.60000002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331665</v>
      </c>
      <c r="F96" s="48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48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8">
        <v>68374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8">
        <v>2443629.39</v>
      </c>
      <c r="F110" s="35"/>
    </row>
    <row r="111" spans="1:9" ht="15.75" x14ac:dyDescent="0.25">
      <c r="A111" s="19" t="s">
        <v>1</v>
      </c>
      <c r="E111" s="2">
        <f>SUM(E96,E98,E100,E102,E104,E106,E108,E110)</f>
        <v>2843668.39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562070483.99000001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E263-0FF2-4494-B978-22FAF94B485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78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2951378</v>
      </c>
    </row>
    <row r="12" spans="1:9" ht="15.75" x14ac:dyDescent="0.25">
      <c r="A12" s="17"/>
      <c r="B12" s="17"/>
      <c r="C12" s="17"/>
      <c r="D12" s="17" t="s">
        <v>55</v>
      </c>
      <c r="E12" s="8">
        <v>6458316</v>
      </c>
    </row>
    <row r="13" spans="1:9" ht="15.75" x14ac:dyDescent="0.25">
      <c r="A13" s="17"/>
      <c r="B13" s="17"/>
      <c r="C13" s="17"/>
      <c r="D13" s="17" t="s">
        <v>54</v>
      </c>
      <c r="E13" s="8">
        <v>359910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9769604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3027099</v>
      </c>
    </row>
    <row r="17" spans="1:5" ht="15.75" x14ac:dyDescent="0.25">
      <c r="A17" s="17"/>
      <c r="B17" s="17"/>
      <c r="C17" s="17"/>
      <c r="D17" s="17" t="s">
        <v>50</v>
      </c>
      <c r="E17" s="8">
        <v>5008118</v>
      </c>
    </row>
    <row r="18" spans="1:5" ht="15.75" x14ac:dyDescent="0.25">
      <c r="A18" s="17"/>
      <c r="B18" s="17"/>
      <c r="C18" s="22"/>
      <c r="D18" s="17" t="s">
        <v>49</v>
      </c>
      <c r="E18" s="23">
        <v>3810107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11845324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555017274</v>
      </c>
    </row>
    <row r="22" spans="1:5" ht="15.75" x14ac:dyDescent="0.25">
      <c r="A22" s="17"/>
      <c r="B22" s="17"/>
      <c r="C22" s="17" t="s">
        <v>45</v>
      </c>
      <c r="D22" s="17"/>
      <c r="E22" s="8">
        <v>59905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576692107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91377717</v>
      </c>
    </row>
    <row r="43" spans="1:5" ht="15.75" x14ac:dyDescent="0.25">
      <c r="A43" s="17"/>
      <c r="B43" s="17"/>
      <c r="C43" s="17"/>
      <c r="D43" s="17" t="s">
        <v>25</v>
      </c>
      <c r="E43" s="8">
        <v>106577440</v>
      </c>
    </row>
    <row r="44" spans="1:5" ht="15.75" x14ac:dyDescent="0.25">
      <c r="A44" s="17"/>
      <c r="B44" s="17"/>
      <c r="C44" s="17"/>
      <c r="D44" s="17" t="s">
        <v>2</v>
      </c>
      <c r="E44" s="8">
        <v>5392237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24497124</v>
      </c>
    </row>
    <row r="51" spans="1:5" ht="15.75" x14ac:dyDescent="0.25">
      <c r="A51" s="17"/>
      <c r="B51" s="17"/>
      <c r="C51" s="17"/>
      <c r="D51" s="17" t="s">
        <v>25</v>
      </c>
      <c r="E51" s="8">
        <v>23391928</v>
      </c>
    </row>
    <row r="52" spans="1:5" ht="15.75" x14ac:dyDescent="0.25">
      <c r="A52" s="17"/>
      <c r="B52" s="17"/>
      <c r="C52" s="17"/>
      <c r="D52" s="17" t="s">
        <v>2</v>
      </c>
      <c r="E52" s="8">
        <v>38000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8312742</v>
      </c>
    </row>
    <row r="63" spans="1:5" ht="15.75" x14ac:dyDescent="0.25">
      <c r="A63" s="17"/>
      <c r="B63" s="19"/>
      <c r="C63" s="17"/>
      <c r="D63" s="17" t="s">
        <v>25</v>
      </c>
      <c r="E63" s="8">
        <v>4965480</v>
      </c>
    </row>
    <row r="64" spans="1:5" ht="15.75" x14ac:dyDescent="0.25">
      <c r="A64" s="17"/>
      <c r="B64" s="17"/>
      <c r="C64" s="17"/>
      <c r="D64" s="17" t="s">
        <v>2</v>
      </c>
      <c r="E64" s="8">
        <v>163396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14749740</v>
      </c>
    </row>
    <row r="67" spans="1:5" ht="15.75" x14ac:dyDescent="0.25">
      <c r="A67" s="17"/>
      <c r="B67" s="17"/>
      <c r="C67" s="17"/>
      <c r="D67" s="17" t="s">
        <v>25</v>
      </c>
      <c r="E67" s="8">
        <v>43445374</v>
      </c>
    </row>
    <row r="68" spans="1:5" ht="15.75" x14ac:dyDescent="0.25">
      <c r="A68" s="17"/>
      <c r="B68" s="17"/>
      <c r="C68" s="17"/>
      <c r="D68" s="17" t="s">
        <v>2</v>
      </c>
      <c r="E68" s="8">
        <v>47500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11378825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98665591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2497419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57202463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492702976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492702976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DD30-0475-4CB7-82EC-134CB54B59E5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79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2">
        <v>48688816.200000003</v>
      </c>
    </row>
    <row r="12" spans="1:9" ht="15.75" x14ac:dyDescent="0.25">
      <c r="A12" s="17"/>
      <c r="B12" s="17"/>
      <c r="C12" s="17"/>
      <c r="D12" s="17" t="s">
        <v>55</v>
      </c>
      <c r="E12" s="42">
        <v>48258751.420000002</v>
      </c>
    </row>
    <row r="13" spans="1:9" ht="15.75" x14ac:dyDescent="0.25">
      <c r="A13" s="17"/>
      <c r="B13" s="17"/>
      <c r="C13" s="17"/>
      <c r="D13" s="17" t="s">
        <v>54</v>
      </c>
      <c r="E13" s="42">
        <v>5516961.3399999999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102464528.96000001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11068705.91</v>
      </c>
    </row>
    <row r="17" spans="1:5" ht="15.75" x14ac:dyDescent="0.25">
      <c r="A17" s="17"/>
      <c r="B17" s="17"/>
      <c r="C17" s="17"/>
      <c r="D17" s="17" t="s">
        <v>50</v>
      </c>
      <c r="E17" s="42">
        <v>8117644.4800000004</v>
      </c>
    </row>
    <row r="18" spans="1:5" ht="15.75" x14ac:dyDescent="0.25">
      <c r="A18" s="17"/>
      <c r="B18" s="17"/>
      <c r="C18" s="22"/>
      <c r="D18" s="17" t="s">
        <v>49</v>
      </c>
      <c r="E18" s="42">
        <v>7454914.3799999999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26641264.77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2">
        <v>473325459</v>
      </c>
    </row>
    <row r="22" spans="1:5" ht="15.75" x14ac:dyDescent="0.25">
      <c r="A22" s="17"/>
      <c r="B22" s="17"/>
      <c r="C22" s="17" t="s">
        <v>45</v>
      </c>
      <c r="D22" s="17"/>
      <c r="E22" s="42">
        <v>1848361.76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42">
        <v>175093.43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604454707.91999996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3">
        <v>170829578.81</v>
      </c>
    </row>
    <row r="43" spans="1:5" ht="15.75" x14ac:dyDescent="0.25">
      <c r="A43" s="17"/>
      <c r="B43" s="17"/>
      <c r="C43" s="17"/>
      <c r="D43" s="17" t="s">
        <v>25</v>
      </c>
      <c r="E43" s="43">
        <v>53629798.82</v>
      </c>
    </row>
    <row r="44" spans="1:5" ht="15.75" x14ac:dyDescent="0.25">
      <c r="A44" s="17"/>
      <c r="B44" s="17"/>
      <c r="C44" s="17"/>
      <c r="D44" s="17" t="s">
        <v>2</v>
      </c>
      <c r="E44" s="44">
        <v>12870195.59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43">
        <v>12313294.470000001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43">
        <v>30283369.07</v>
      </c>
    </row>
    <row r="51" spans="1:5" ht="15.75" x14ac:dyDescent="0.25">
      <c r="A51" s="17"/>
      <c r="B51" s="17"/>
      <c r="C51" s="17"/>
      <c r="D51" s="17" t="s">
        <v>25</v>
      </c>
      <c r="E51" s="43">
        <v>13740838.91</v>
      </c>
    </row>
    <row r="52" spans="1:5" ht="15.75" x14ac:dyDescent="0.25">
      <c r="A52" s="17"/>
      <c r="B52" s="17"/>
      <c r="C52" s="17"/>
      <c r="D52" s="17" t="s">
        <v>2</v>
      </c>
      <c r="E52" s="43">
        <v>189150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43">
        <v>484166.16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3">
        <v>4242942.93</v>
      </c>
    </row>
    <row r="59" spans="1:5" ht="15.75" x14ac:dyDescent="0.25">
      <c r="A59" s="17"/>
      <c r="B59" s="17"/>
      <c r="C59" s="17"/>
      <c r="D59" s="17" t="s">
        <v>25</v>
      </c>
      <c r="E59" s="43">
        <v>223615.35999999999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3">
        <v>9214800.3399999999</v>
      </c>
    </row>
    <row r="63" spans="1:5" ht="15.75" x14ac:dyDescent="0.25">
      <c r="A63" s="17"/>
      <c r="B63" s="19"/>
      <c r="C63" s="17"/>
      <c r="D63" s="17" t="s">
        <v>25</v>
      </c>
      <c r="E63" s="45">
        <v>59847270.399999999</v>
      </c>
    </row>
    <row r="64" spans="1:5" ht="15.75" x14ac:dyDescent="0.25">
      <c r="A64" s="17"/>
      <c r="B64" s="17"/>
      <c r="C64" s="17"/>
      <c r="D64" s="17" t="s">
        <v>2</v>
      </c>
      <c r="E64" s="43">
        <v>2182456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43">
        <v>31731354.02</v>
      </c>
    </row>
    <row r="67" spans="1:5" ht="15.75" x14ac:dyDescent="0.25">
      <c r="A67" s="17"/>
      <c r="B67" s="17"/>
      <c r="C67" s="17"/>
      <c r="D67" s="17" t="s">
        <v>25</v>
      </c>
      <c r="E67" s="43">
        <v>9536892.6099999994</v>
      </c>
    </row>
    <row r="68" spans="1:5" ht="15.75" x14ac:dyDescent="0.25">
      <c r="A68" s="17"/>
      <c r="B68" s="17"/>
      <c r="C68" s="17"/>
      <c r="D68" s="17" t="s">
        <v>2</v>
      </c>
      <c r="E68" s="43">
        <v>258190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43">
        <v>11398316.960000001</v>
      </c>
    </row>
    <row r="79" spans="1:5" ht="15.75" x14ac:dyDescent="0.25">
      <c r="A79" s="17"/>
      <c r="B79" s="17"/>
      <c r="C79" s="17"/>
      <c r="D79" s="17" t="s">
        <v>13</v>
      </c>
      <c r="E79" s="43">
        <v>7896132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43">
        <v>1440000</v>
      </c>
      <c r="F81" s="32"/>
    </row>
    <row r="82" spans="1:9" ht="15.75" x14ac:dyDescent="0.25">
      <c r="A82" s="17"/>
      <c r="B82" s="17"/>
      <c r="C82" s="17"/>
      <c r="D82" s="30" t="s">
        <v>13</v>
      </c>
      <c r="E82" s="43">
        <v>33046309.120000001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43">
        <v>16105894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43">
        <v>8208888.3399999999</v>
      </c>
    </row>
    <row r="91" spans="1:9" ht="15.75" x14ac:dyDescent="0.25">
      <c r="A91" s="17"/>
      <c r="B91" s="17"/>
      <c r="C91" s="17"/>
      <c r="D91" s="17" t="s">
        <v>14</v>
      </c>
      <c r="E91" s="43">
        <v>11375682.939999999</v>
      </c>
    </row>
    <row r="92" spans="1:9" ht="15.75" x14ac:dyDescent="0.25">
      <c r="A92" s="17"/>
      <c r="B92" s="17"/>
      <c r="C92" s="17"/>
      <c r="D92" s="17" t="s">
        <v>13</v>
      </c>
      <c r="E92" s="43">
        <v>1559059</v>
      </c>
    </row>
    <row r="93" spans="1:9" ht="15.75" x14ac:dyDescent="0.25">
      <c r="A93" s="19" t="s">
        <v>12</v>
      </c>
      <c r="D93" s="17"/>
      <c r="E93" s="7">
        <f>SUM(E41:E92)</f>
        <v>502608195.84999996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3">
        <v>4460669.8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3">
        <v>29990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3">
        <v>10841085.390000001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3">
        <v>13062329.01</v>
      </c>
    </row>
    <row r="109" spans="1:9" ht="15.75" x14ac:dyDescent="0.25">
      <c r="A109" s="19"/>
      <c r="B109" s="19" t="s">
        <v>3</v>
      </c>
      <c r="C109" s="17"/>
      <c r="D109" s="17"/>
      <c r="E109" s="3"/>
      <c r="F109" s="43"/>
    </row>
    <row r="110" spans="1:9" ht="15.75" x14ac:dyDescent="0.25">
      <c r="B110" s="17"/>
      <c r="C110" s="17"/>
      <c r="D110" s="17" t="s">
        <v>2</v>
      </c>
      <c r="E110" s="8">
        <v>77004271.689999998</v>
      </c>
      <c r="F110" s="43"/>
    </row>
    <row r="111" spans="1:9" ht="15.75" x14ac:dyDescent="0.25">
      <c r="A111" s="19" t="s">
        <v>1</v>
      </c>
      <c r="E111" s="2">
        <f>SUM(E96,E98,E100,E102,E104,E106,E108,E110)</f>
        <v>105398345.89</v>
      </c>
      <c r="F111" s="43"/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608006541.74000001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C071-D8FE-4F18-9F82-EAE4C26B51CF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80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12662269.550000001</v>
      </c>
    </row>
    <row r="12" spans="1:9" ht="15.75" x14ac:dyDescent="0.25">
      <c r="A12" s="17"/>
      <c r="B12" s="17"/>
      <c r="C12" s="17"/>
      <c r="D12" s="17" t="s">
        <v>55</v>
      </c>
      <c r="E12" s="8">
        <v>9048281.9499999993</v>
      </c>
    </row>
    <row r="13" spans="1:9" ht="15.75" x14ac:dyDescent="0.25">
      <c r="A13" s="17"/>
      <c r="B13" s="17"/>
      <c r="C13" s="17"/>
      <c r="D13" s="17" t="s">
        <v>54</v>
      </c>
      <c r="E13" s="8">
        <v>1258148.95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22968700.449999999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4473761.4000000004</v>
      </c>
    </row>
    <row r="17" spans="1:5" ht="15.75" x14ac:dyDescent="0.25">
      <c r="A17" s="17"/>
      <c r="B17" s="17"/>
      <c r="C17" s="17"/>
      <c r="D17" s="17" t="s">
        <v>50</v>
      </c>
      <c r="E17" s="8">
        <v>15617864.470000001</v>
      </c>
    </row>
    <row r="18" spans="1:5" ht="15.75" x14ac:dyDescent="0.25">
      <c r="A18" s="17"/>
      <c r="B18" s="17"/>
      <c r="C18" s="22"/>
      <c r="D18" s="17" t="s">
        <v>49</v>
      </c>
      <c r="E18" s="8">
        <v>889354.95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20980980.82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497640527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541590208.26999998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90069814.370000005</v>
      </c>
    </row>
    <row r="43" spans="1:5" ht="15.75" x14ac:dyDescent="0.25">
      <c r="A43" s="17"/>
      <c r="B43" s="17"/>
      <c r="C43" s="17"/>
      <c r="D43" s="17" t="s">
        <v>25</v>
      </c>
      <c r="E43" s="8">
        <v>130983180.53</v>
      </c>
    </row>
    <row r="44" spans="1:5" ht="15.75" x14ac:dyDescent="0.25">
      <c r="A44" s="17"/>
      <c r="B44" s="17"/>
      <c r="C44" s="17"/>
      <c r="D44" s="17" t="s">
        <v>2</v>
      </c>
      <c r="E44" s="8">
        <v>6340264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472434.95</v>
      </c>
    </row>
    <row r="47" spans="1:5" ht="15.75" x14ac:dyDescent="0.25">
      <c r="A47" s="17"/>
      <c r="B47" s="17"/>
      <c r="C47" s="17"/>
      <c r="D47" s="17" t="s">
        <v>25</v>
      </c>
      <c r="E47" s="8">
        <v>2054853.58</v>
      </c>
    </row>
    <row r="48" spans="1:5" ht="15.75" x14ac:dyDescent="0.25">
      <c r="A48" s="17"/>
      <c r="B48" s="17"/>
      <c r="C48" s="17"/>
      <c r="D48" s="17" t="s">
        <v>2</v>
      </c>
      <c r="E48" s="8">
        <v>297742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27576033.469999999</v>
      </c>
    </row>
    <row r="51" spans="1:5" ht="15.75" x14ac:dyDescent="0.25">
      <c r="A51" s="17"/>
      <c r="B51" s="17"/>
      <c r="C51" s="17"/>
      <c r="D51" s="17" t="s">
        <v>25</v>
      </c>
      <c r="E51" s="8">
        <v>8814555.2100000009</v>
      </c>
    </row>
    <row r="52" spans="1:5" ht="15.75" x14ac:dyDescent="0.25">
      <c r="A52" s="17"/>
      <c r="B52" s="17"/>
      <c r="C52" s="17"/>
      <c r="D52" s="17" t="s">
        <v>2</v>
      </c>
      <c r="E52" s="8">
        <v>238883.48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4405220.76</v>
      </c>
    </row>
    <row r="63" spans="1:5" ht="15.75" x14ac:dyDescent="0.25">
      <c r="A63" s="17"/>
      <c r="B63" s="19"/>
      <c r="C63" s="17"/>
      <c r="D63" s="17" t="s">
        <v>25</v>
      </c>
      <c r="E63" s="8">
        <v>28952416.699999999</v>
      </c>
    </row>
    <row r="64" spans="1:5" ht="15.75" x14ac:dyDescent="0.25">
      <c r="A64" s="17"/>
      <c r="B64" s="17"/>
      <c r="C64" s="17"/>
      <c r="D64" s="17" t="s">
        <v>2</v>
      </c>
      <c r="E64" s="8">
        <v>2265682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25000111.370000001</v>
      </c>
    </row>
    <row r="67" spans="1:5" ht="15.75" x14ac:dyDescent="0.25">
      <c r="A67" s="17"/>
      <c r="B67" s="17"/>
      <c r="C67" s="17"/>
      <c r="D67" s="17" t="s">
        <v>25</v>
      </c>
      <c r="E67" s="8">
        <v>3555715.52</v>
      </c>
    </row>
    <row r="68" spans="1:5" ht="15.75" x14ac:dyDescent="0.25">
      <c r="A68" s="17"/>
      <c r="B68" s="17"/>
      <c r="C68" s="17"/>
      <c r="D68" s="17" t="s">
        <v>2</v>
      </c>
      <c r="E68" s="8">
        <v>1429696.5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8">
        <v>3337978.48</v>
      </c>
    </row>
    <row r="76" spans="1:5" ht="15.75" x14ac:dyDescent="0.25">
      <c r="A76" s="17"/>
      <c r="B76" s="17"/>
      <c r="C76" s="17"/>
      <c r="D76" s="17" t="s">
        <v>21</v>
      </c>
      <c r="E76" s="8">
        <v>16173524.92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13201626.35</v>
      </c>
    </row>
    <row r="79" spans="1:5" ht="15.75" x14ac:dyDescent="0.25">
      <c r="A79" s="17"/>
      <c r="B79" s="17"/>
      <c r="C79" s="17"/>
      <c r="D79" s="17" t="s">
        <v>13</v>
      </c>
      <c r="E79" s="8">
        <v>1947053.64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20962429.989999998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4133746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9888332.3000000007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402101296.12000006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18856292.550000001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1858864.6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51585036.530000001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4934145.4800000004</v>
      </c>
      <c r="F110" s="35"/>
    </row>
    <row r="111" spans="1:9" ht="15.75" x14ac:dyDescent="0.25">
      <c r="A111" s="19" t="s">
        <v>1</v>
      </c>
      <c r="E111" s="2">
        <f>SUM(E96,E98,E100,E102,E104,E106,E108,E110)</f>
        <v>77234339.160000011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479335635.28000009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3E94-3E1D-44A0-9A54-911E83D8BBA5}">
  <dimension ref="A1:I112"/>
  <sheetViews>
    <sheetView workbookViewId="0">
      <selection activeCell="F15" sqref="F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81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38">
        <v>65862193.770000003</v>
      </c>
    </row>
    <row r="12" spans="1:9" ht="15.75" x14ac:dyDescent="0.25">
      <c r="A12" s="17"/>
      <c r="B12" s="17"/>
      <c r="C12" s="17"/>
      <c r="D12" s="17" t="s">
        <v>55</v>
      </c>
      <c r="E12" s="38">
        <v>31836785.039999999</v>
      </c>
    </row>
    <row r="13" spans="1:9" ht="15.75" x14ac:dyDescent="0.25">
      <c r="A13" s="17"/>
      <c r="B13" s="17"/>
      <c r="C13" s="17"/>
      <c r="D13" s="17" t="s">
        <v>54</v>
      </c>
      <c r="E13" s="39">
        <v>2381214.44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100080193.25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38">
        <v>12471915.08</v>
      </c>
    </row>
    <row r="17" spans="1:5" ht="15.75" x14ac:dyDescent="0.25">
      <c r="A17" s="17"/>
      <c r="B17" s="17"/>
      <c r="C17" s="17"/>
      <c r="D17" s="17" t="s">
        <v>50</v>
      </c>
      <c r="E17" s="38">
        <v>3293994.71</v>
      </c>
    </row>
    <row r="18" spans="1:5" ht="15.75" x14ac:dyDescent="0.25">
      <c r="A18" s="17"/>
      <c r="B18" s="17"/>
      <c r="C18" s="22"/>
      <c r="D18" s="17" t="s">
        <v>49</v>
      </c>
      <c r="E18" s="39">
        <v>248027.5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16013937.289999999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38">
        <v>406533521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38">
        <v>514292.17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38">
        <v>9497839.8800000008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39">
        <v>1868110.39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534507893.97999996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38">
        <v>105576060.76000001</v>
      </c>
    </row>
    <row r="43" spans="1:5" ht="15.75" x14ac:dyDescent="0.25">
      <c r="A43" s="17"/>
      <c r="B43" s="17"/>
      <c r="C43" s="17"/>
      <c r="D43" s="17" t="s">
        <v>25</v>
      </c>
      <c r="E43" s="38">
        <v>103328376.25</v>
      </c>
    </row>
    <row r="44" spans="1:5" ht="15.75" x14ac:dyDescent="0.25">
      <c r="A44" s="17"/>
      <c r="B44" s="17"/>
      <c r="C44" s="17"/>
      <c r="D44" s="17" t="s">
        <v>2</v>
      </c>
      <c r="E44" s="38">
        <v>2218085.7999999998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38">
        <v>23271070.219999999</v>
      </c>
    </row>
    <row r="51" spans="1:5" ht="15.75" x14ac:dyDescent="0.25">
      <c r="A51" s="17"/>
      <c r="B51" s="17"/>
      <c r="C51" s="17"/>
      <c r="D51" s="17" t="s">
        <v>25</v>
      </c>
      <c r="E51" s="38">
        <v>6483789.0700000003</v>
      </c>
    </row>
    <row r="52" spans="1:5" ht="15.75" x14ac:dyDescent="0.25">
      <c r="A52" s="17"/>
      <c r="B52" s="17"/>
      <c r="C52" s="17"/>
      <c r="D52" s="17" t="s">
        <v>2</v>
      </c>
      <c r="E52" s="38">
        <v>203600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38">
        <v>2305572.2400000002</v>
      </c>
    </row>
    <row r="59" spans="1:5" ht="15.75" x14ac:dyDescent="0.25">
      <c r="A59" s="17"/>
      <c r="B59" s="17"/>
      <c r="C59" s="17"/>
      <c r="D59" s="17" t="s">
        <v>25</v>
      </c>
      <c r="E59" s="38">
        <v>301159.28000000003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8">
        <v>5701635.1799999997</v>
      </c>
    </row>
    <row r="63" spans="1:5" ht="15.75" x14ac:dyDescent="0.25">
      <c r="A63" s="17"/>
      <c r="B63" s="19"/>
      <c r="C63" s="17"/>
      <c r="D63" s="17" t="s">
        <v>25</v>
      </c>
      <c r="E63" s="38">
        <v>1563883.15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38">
        <v>16867766.710000001</v>
      </c>
    </row>
    <row r="67" spans="1:5" ht="15.75" x14ac:dyDescent="0.25">
      <c r="A67" s="17"/>
      <c r="B67" s="17"/>
      <c r="C67" s="17"/>
      <c r="D67" s="17" t="s">
        <v>25</v>
      </c>
      <c r="E67" s="38">
        <v>9133351.4800000004</v>
      </c>
    </row>
    <row r="68" spans="1:5" ht="15.75" x14ac:dyDescent="0.25">
      <c r="A68" s="17"/>
      <c r="B68" s="17"/>
      <c r="C68" s="17"/>
      <c r="D68" s="17" t="s">
        <v>2</v>
      </c>
      <c r="E68" s="38">
        <v>376550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38">
        <v>9689675.0299999993</v>
      </c>
    </row>
    <row r="79" spans="1:5" ht="15.75" x14ac:dyDescent="0.25">
      <c r="A79" s="17"/>
      <c r="B79" s="17"/>
      <c r="C79" s="17"/>
      <c r="D79" s="17" t="s">
        <v>13</v>
      </c>
      <c r="E79" s="38">
        <v>928325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38">
        <v>24901358.050000001</v>
      </c>
      <c r="F81" s="32"/>
    </row>
    <row r="82" spans="1:9" ht="15.75" x14ac:dyDescent="0.25">
      <c r="A82" s="17"/>
      <c r="B82" s="17"/>
      <c r="C82" s="17"/>
      <c r="D82" s="30" t="s">
        <v>13</v>
      </c>
      <c r="E82" s="38">
        <v>8473554.9399999995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38">
        <v>7425344.9900000002</v>
      </c>
    </row>
    <row r="85" spans="1:9" ht="15.75" x14ac:dyDescent="0.25">
      <c r="A85" s="17"/>
      <c r="B85" s="17"/>
      <c r="C85" s="17"/>
      <c r="D85" s="17" t="s">
        <v>13</v>
      </c>
      <c r="E85" s="38">
        <v>7052771.2300000004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38">
        <v>1994130.5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38">
        <v>40433889.079999998</v>
      </c>
    </row>
    <row r="91" spans="1:9" ht="15.75" x14ac:dyDescent="0.25">
      <c r="A91" s="17"/>
      <c r="B91" s="17"/>
      <c r="C91" s="17"/>
      <c r="D91" s="17" t="s">
        <v>14</v>
      </c>
      <c r="E91" s="38">
        <v>64260790.380000003</v>
      </c>
    </row>
    <row r="92" spans="1:9" ht="15.75" x14ac:dyDescent="0.25">
      <c r="A92" s="17"/>
      <c r="B92" s="17"/>
      <c r="C92" s="17"/>
      <c r="D92" s="17" t="s">
        <v>13</v>
      </c>
      <c r="E92" s="38">
        <v>1223790</v>
      </c>
    </row>
    <row r="93" spans="1:9" ht="15.75" x14ac:dyDescent="0.25">
      <c r="A93" s="19" t="s">
        <v>12</v>
      </c>
      <c r="D93" s="17"/>
      <c r="E93" s="7">
        <f>SUM(E41:E92)</f>
        <v>443714529.34000003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38">
        <v>734712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  <c r="F106" s="38"/>
    </row>
    <row r="107" spans="1:9" ht="15.75" x14ac:dyDescent="0.25">
      <c r="B107" s="19" t="s">
        <v>4</v>
      </c>
      <c r="C107" s="17"/>
      <c r="D107" s="17"/>
      <c r="E107" s="3"/>
      <c r="F107" s="38"/>
    </row>
    <row r="108" spans="1:9" ht="15.75" x14ac:dyDescent="0.25">
      <c r="B108" s="17"/>
      <c r="C108" s="17"/>
      <c r="D108" s="17" t="s">
        <v>2</v>
      </c>
      <c r="E108" s="38">
        <v>497464</v>
      </c>
      <c r="F108" s="38"/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22315770.18</v>
      </c>
      <c r="F110" s="35"/>
    </row>
    <row r="111" spans="1:9" ht="15.75" x14ac:dyDescent="0.25">
      <c r="A111" s="19" t="s">
        <v>1</v>
      </c>
      <c r="E111" s="2">
        <f>SUM(E96,E98,E100,E102,E104,E106,E108,E110)</f>
        <v>23547946.18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467262475.52000004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9101-F36C-4EF4-AC30-D47C6069A20E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65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5">
        <f>34715289.48+24060910.2</f>
        <v>58776199.679999992</v>
      </c>
    </row>
    <row r="12" spans="1:9" ht="15.75" x14ac:dyDescent="0.25">
      <c r="A12" s="17"/>
      <c r="B12" s="17"/>
      <c r="C12" s="17"/>
      <c r="D12" s="17" t="s">
        <v>55</v>
      </c>
      <c r="E12" s="65">
        <v>18788278.649999999</v>
      </c>
    </row>
    <row r="13" spans="1:9" ht="15.75" x14ac:dyDescent="0.25">
      <c r="A13" s="17"/>
      <c r="B13" s="17"/>
      <c r="C13" s="17"/>
      <c r="D13" s="17" t="s">
        <v>54</v>
      </c>
      <c r="E13" s="66">
        <f>5013000.3+1560040.95</f>
        <v>6573041.25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84137519.579999983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5">
        <v>10519532.780000001</v>
      </c>
    </row>
    <row r="17" spans="1:5" ht="15.75" x14ac:dyDescent="0.25">
      <c r="A17" s="17"/>
      <c r="B17" s="17"/>
      <c r="C17" s="17"/>
      <c r="D17" s="17" t="s">
        <v>50</v>
      </c>
      <c r="E17" s="65">
        <v>46728888.580000006</v>
      </c>
    </row>
    <row r="18" spans="1:5" ht="15.75" x14ac:dyDescent="0.25">
      <c r="A18" s="17"/>
      <c r="B18" s="17"/>
      <c r="C18" s="22"/>
      <c r="D18" s="17" t="s">
        <v>49</v>
      </c>
      <c r="E18" s="23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57248421.360000007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5">
        <v>706015251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3774598.62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65">
        <v>2313630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65">
        <v>13469199.33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866958619.8900001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5">
        <v>130631885.28000003</v>
      </c>
    </row>
    <row r="43" spans="1:5" ht="15.75" x14ac:dyDescent="0.25">
      <c r="A43" s="17"/>
      <c r="B43" s="17"/>
      <c r="C43" s="17"/>
      <c r="D43" s="17" t="s">
        <v>25</v>
      </c>
      <c r="E43" s="65">
        <v>124451396.41</v>
      </c>
    </row>
    <row r="44" spans="1:5" ht="15.75" x14ac:dyDescent="0.25">
      <c r="A44" s="17"/>
      <c r="B44" s="17"/>
      <c r="C44" s="17"/>
      <c r="D44" s="17" t="s">
        <v>2</v>
      </c>
      <c r="E44" s="65">
        <v>5329151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65">
        <v>22209816.780000001</v>
      </c>
    </row>
    <row r="47" spans="1:5" ht="15.75" x14ac:dyDescent="0.25">
      <c r="A47" s="17"/>
      <c r="B47" s="17"/>
      <c r="C47" s="17"/>
      <c r="D47" s="17" t="s">
        <v>25</v>
      </c>
      <c r="E47" s="65">
        <f>32355701.97+20026873.45</f>
        <v>52382575.420000002</v>
      </c>
    </row>
    <row r="48" spans="1:5" ht="15.75" x14ac:dyDescent="0.25">
      <c r="A48" s="17"/>
      <c r="B48" s="17"/>
      <c r="C48" s="17"/>
      <c r="D48" s="17" t="s">
        <v>2</v>
      </c>
      <c r="E48" s="65">
        <f>1283720+1785000</f>
        <v>3068720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5">
        <v>75833629.340000004</v>
      </c>
    </row>
    <row r="51" spans="1:5" ht="15.75" x14ac:dyDescent="0.25">
      <c r="A51" s="17"/>
      <c r="B51" s="17"/>
      <c r="C51" s="17"/>
      <c r="D51" s="17" t="s">
        <v>25</v>
      </c>
      <c r="E51" s="65">
        <v>15649658.5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5">
        <v>6241079.5199999996</v>
      </c>
    </row>
    <row r="63" spans="1:5" ht="15.75" x14ac:dyDescent="0.25">
      <c r="A63" s="17"/>
      <c r="B63" s="19"/>
      <c r="C63" s="17"/>
      <c r="D63" s="17" t="s">
        <v>25</v>
      </c>
      <c r="E63" s="65">
        <v>33106782.989999998</v>
      </c>
    </row>
    <row r="64" spans="1:5" ht="15.75" x14ac:dyDescent="0.25">
      <c r="A64" s="17"/>
      <c r="B64" s="17"/>
      <c r="C64" s="17"/>
      <c r="D64" s="17" t="s">
        <v>2</v>
      </c>
      <c r="E64" s="65">
        <v>303700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5">
        <v>64996271.740000002</v>
      </c>
    </row>
    <row r="67" spans="1:5" ht="15.75" x14ac:dyDescent="0.25">
      <c r="A67" s="17"/>
      <c r="B67" s="17"/>
      <c r="C67" s="17"/>
      <c r="D67" s="17" t="s">
        <v>25</v>
      </c>
      <c r="E67" s="65">
        <v>87348752.299999997</v>
      </c>
    </row>
    <row r="68" spans="1:5" ht="15.75" x14ac:dyDescent="0.25">
      <c r="A68" s="17"/>
      <c r="B68" s="17"/>
      <c r="C68" s="17"/>
      <c r="D68" s="17" t="s">
        <v>2</v>
      </c>
      <c r="E68" s="65">
        <v>43487442.82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5">
        <v>8503770.379999999</v>
      </c>
    </row>
    <row r="79" spans="1:5" ht="15.75" x14ac:dyDescent="0.25">
      <c r="A79" s="17"/>
      <c r="B79" s="17"/>
      <c r="C79" s="17"/>
      <c r="D79" s="17" t="s">
        <v>13</v>
      </c>
      <c r="E79" s="65">
        <v>3050600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5">
        <v>101211927.72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65">
        <v>1903591.9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779710752.10000002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779710752.10000002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7B1-DD0B-463F-B755-5D938D81D6B2}"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66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49404546.530000001</v>
      </c>
    </row>
    <row r="12" spans="1:9" ht="15.75" x14ac:dyDescent="0.25">
      <c r="A12" s="17"/>
      <c r="B12" s="17"/>
      <c r="C12" s="17"/>
      <c r="D12" s="17" t="s">
        <v>55</v>
      </c>
      <c r="E12" s="8">
        <v>14912057.16</v>
      </c>
    </row>
    <row r="13" spans="1:9" ht="15.75" x14ac:dyDescent="0.25">
      <c r="A13" s="17"/>
      <c r="B13" s="17"/>
      <c r="C13" s="17"/>
      <c r="D13" s="17" t="s">
        <v>54</v>
      </c>
      <c r="E13" s="8">
        <v>1752811.85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66069415.539999999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6106859.4199999999</v>
      </c>
    </row>
    <row r="17" spans="1:5" ht="15.75" x14ac:dyDescent="0.25">
      <c r="A17" s="17"/>
      <c r="B17" s="17"/>
      <c r="C17" s="17"/>
      <c r="D17" s="17" t="s">
        <v>50</v>
      </c>
      <c r="E17" s="8">
        <v>16803425.899999999</v>
      </c>
    </row>
    <row r="18" spans="1:5" ht="15.75" x14ac:dyDescent="0.25">
      <c r="A18" s="17"/>
      <c r="B18" s="17"/>
      <c r="C18" s="22"/>
      <c r="D18" s="17" t="s">
        <v>49</v>
      </c>
      <c r="E18" s="8">
        <v>4136671.12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27046956.440000001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521241914</v>
      </c>
    </row>
    <row r="22" spans="1:5" ht="15.75" x14ac:dyDescent="0.25">
      <c r="A22" s="17"/>
      <c r="B22" s="17"/>
      <c r="C22" s="17" t="s">
        <v>45</v>
      </c>
      <c r="D22" s="17"/>
      <c r="E22" s="8">
        <v>106698.04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614464984.01999998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88119389.189999998</v>
      </c>
    </row>
    <row r="43" spans="1:5" ht="15.75" x14ac:dyDescent="0.25">
      <c r="A43" s="17"/>
      <c r="B43" s="17"/>
      <c r="C43" s="17"/>
      <c r="D43" s="17" t="s">
        <v>25</v>
      </c>
      <c r="E43" s="8">
        <v>57952995.210000001</v>
      </c>
    </row>
    <row r="44" spans="1:5" ht="15.75" x14ac:dyDescent="0.25">
      <c r="A44" s="17"/>
      <c r="B44" s="17"/>
      <c r="C44" s="17"/>
      <c r="D44" s="17" t="s">
        <v>2</v>
      </c>
      <c r="E44" s="8">
        <v>4485810.83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251936.49</v>
      </c>
    </row>
    <row r="47" spans="1:5" ht="15.75" x14ac:dyDescent="0.25">
      <c r="A47" s="17"/>
      <c r="B47" s="17"/>
      <c r="C47" s="17"/>
      <c r="D47" s="17" t="s">
        <v>25</v>
      </c>
      <c r="E47" s="8">
        <v>6426612.8099999996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27259829.289999999</v>
      </c>
    </row>
    <row r="51" spans="1:5" ht="15.75" x14ac:dyDescent="0.25">
      <c r="A51" s="17"/>
      <c r="B51" s="17"/>
      <c r="C51" s="17"/>
      <c r="D51" s="17" t="s">
        <v>25</v>
      </c>
      <c r="E51" s="8">
        <v>11083759.109999999</v>
      </c>
    </row>
    <row r="52" spans="1:5" ht="15.75" x14ac:dyDescent="0.25">
      <c r="A52" s="17"/>
      <c r="B52" s="17"/>
      <c r="C52" s="17"/>
      <c r="D52" s="17" t="s">
        <v>2</v>
      </c>
      <c r="E52" s="8">
        <v>73750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11610697.289999999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7198780.2599999998</v>
      </c>
    </row>
    <row r="63" spans="1:5" ht="15.75" x14ac:dyDescent="0.25">
      <c r="A63" s="17"/>
      <c r="B63" s="19"/>
      <c r="C63" s="17"/>
      <c r="D63" s="17" t="s">
        <v>25</v>
      </c>
      <c r="E63" s="8">
        <v>11425742.539999999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32380528.18</v>
      </c>
    </row>
    <row r="67" spans="1:5" ht="15.75" x14ac:dyDescent="0.25">
      <c r="A67" s="17"/>
      <c r="B67" s="17"/>
      <c r="C67" s="17"/>
      <c r="D67" s="17" t="s">
        <v>25</v>
      </c>
      <c r="E67" s="8">
        <v>60997583.979999997</v>
      </c>
    </row>
    <row r="68" spans="1:5" ht="15.75" x14ac:dyDescent="0.25">
      <c r="A68" s="17"/>
      <c r="B68" s="17"/>
      <c r="C68" s="17"/>
      <c r="D68" s="17" t="s">
        <v>2</v>
      </c>
      <c r="E68" s="8">
        <v>805301.49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8">
        <v>28800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27083071.91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18645906.559999999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2980467.02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2870109.04</v>
      </c>
    </row>
    <row r="91" spans="1:9" ht="15.75" x14ac:dyDescent="0.25">
      <c r="A91" s="17"/>
      <c r="B91" s="17"/>
      <c r="C91" s="17"/>
      <c r="D91" s="17" t="s">
        <v>14</v>
      </c>
      <c r="E91" s="8">
        <v>19163741.539999999</v>
      </c>
    </row>
    <row r="92" spans="1:9" ht="15.75" x14ac:dyDescent="0.25">
      <c r="A92" s="17"/>
      <c r="B92" s="17"/>
      <c r="C92" s="17"/>
      <c r="D92" s="17" t="s">
        <v>13</v>
      </c>
      <c r="E92" s="8">
        <v>1456298.25</v>
      </c>
    </row>
    <row r="93" spans="1:9" ht="15.75" x14ac:dyDescent="0.25">
      <c r="A93" s="19" t="s">
        <v>12</v>
      </c>
      <c r="D93" s="17"/>
      <c r="E93" s="7">
        <f>SUM(E41:E92)</f>
        <v>392301110.99000007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1954135.64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107271.19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64450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3178084.09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1702350.01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60080477.57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67086768.5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459387879.49000007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E1C0-2475-4CE8-BA11-4DCAF2E211AE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67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16836383.719999999</v>
      </c>
    </row>
    <row r="12" spans="1:9" ht="15.75" x14ac:dyDescent="0.25">
      <c r="A12" s="17"/>
      <c r="B12" s="17"/>
      <c r="C12" s="17"/>
      <c r="D12" s="17" t="s">
        <v>55</v>
      </c>
      <c r="E12" s="8">
        <v>0</v>
      </c>
    </row>
    <row r="13" spans="1:9" ht="15.75" x14ac:dyDescent="0.25">
      <c r="A13" s="17"/>
      <c r="B13" s="17"/>
      <c r="C13" s="17"/>
      <c r="D13" s="17" t="s">
        <v>54</v>
      </c>
      <c r="E13" s="8">
        <v>22549357.260000002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39385740.980000004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8517149.9499999993</v>
      </c>
    </row>
    <row r="17" spans="1:5" ht="15.75" x14ac:dyDescent="0.25">
      <c r="A17" s="17"/>
      <c r="B17" s="17"/>
      <c r="C17" s="17"/>
      <c r="D17" s="17" t="s">
        <v>50</v>
      </c>
      <c r="E17" s="8">
        <v>7754483.0099999998</v>
      </c>
    </row>
    <row r="18" spans="1:5" ht="15.75" x14ac:dyDescent="0.25">
      <c r="A18" s="17"/>
      <c r="B18" s="17"/>
      <c r="C18" s="22"/>
      <c r="D18" s="17" t="s">
        <v>49</v>
      </c>
      <c r="E18" s="8">
        <v>4156334.79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20427967.75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847376234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1950000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8">
        <v>2344051.11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8">
        <v>6075687.3899999997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917559681.23000002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228580357.31999999</v>
      </c>
    </row>
    <row r="43" spans="1:5" ht="15.75" x14ac:dyDescent="0.25">
      <c r="A43" s="17"/>
      <c r="B43" s="17"/>
      <c r="C43" s="17"/>
      <c r="D43" s="17" t="s">
        <v>25</v>
      </c>
      <c r="E43" s="8">
        <v>159067867.75999999</v>
      </c>
    </row>
    <row r="44" spans="1:5" ht="15.75" x14ac:dyDescent="0.25">
      <c r="A44" s="17"/>
      <c r="B44" s="17"/>
      <c r="C44" s="17"/>
      <c r="D44" s="17" t="s">
        <v>2</v>
      </c>
      <c r="E44" s="8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1603747.4</v>
      </c>
    </row>
    <row r="47" spans="1:5" ht="15.75" x14ac:dyDescent="0.25">
      <c r="A47" s="17"/>
      <c r="B47" s="17"/>
      <c r="C47" s="17"/>
      <c r="D47" s="17" t="s">
        <v>25</v>
      </c>
      <c r="E47" s="8">
        <v>5115732.47</v>
      </c>
    </row>
    <row r="48" spans="1:5" ht="15.75" x14ac:dyDescent="0.25">
      <c r="A48" s="17"/>
      <c r="B48" s="17"/>
      <c r="C48" s="17"/>
      <c r="D48" s="17" t="s">
        <v>2</v>
      </c>
      <c r="E48" s="8">
        <v>173565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32989524.02</v>
      </c>
    </row>
    <row r="51" spans="1:5" ht="15.75" x14ac:dyDescent="0.25">
      <c r="A51" s="17"/>
      <c r="B51" s="17"/>
      <c r="C51" s="17"/>
      <c r="D51" s="17" t="s">
        <v>25</v>
      </c>
      <c r="E51" s="8">
        <v>19022059.91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8703670.5</v>
      </c>
    </row>
    <row r="63" spans="1:5" ht="15.75" x14ac:dyDescent="0.25">
      <c r="A63" s="17"/>
      <c r="B63" s="19"/>
      <c r="C63" s="17"/>
      <c r="D63" s="17" t="s">
        <v>25</v>
      </c>
      <c r="E63" s="8">
        <v>6991217.2300000004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46355776.82</v>
      </c>
    </row>
    <row r="67" spans="1:5" ht="15.75" x14ac:dyDescent="0.25">
      <c r="A67" s="17"/>
      <c r="B67" s="17"/>
      <c r="C67" s="17"/>
      <c r="D67" s="17" t="s">
        <v>25</v>
      </c>
      <c r="E67" s="8">
        <v>120201470.02</v>
      </c>
    </row>
    <row r="68" spans="1:5" ht="15.75" x14ac:dyDescent="0.25">
      <c r="A68" s="17"/>
      <c r="B68" s="17"/>
      <c r="C68" s="17"/>
      <c r="D68" s="17" t="s">
        <v>2</v>
      </c>
      <c r="E68" s="8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8">
        <v>6878991.2000000002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23836032.66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72094004.219999999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731614016.53000009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618181.30000000005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618181.30000000005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732232197.83000004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9AA7-BBDF-4581-BC22-38FC06412076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68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62">
        <f>25657823.5-3153779.53+1255738.32</f>
        <v>23759782.289999999</v>
      </c>
    </row>
    <row r="12" spans="1:9" ht="15.75" x14ac:dyDescent="0.25">
      <c r="A12" s="17"/>
      <c r="B12" s="17"/>
      <c r="C12" s="17"/>
      <c r="D12" s="17" t="s">
        <v>55</v>
      </c>
      <c r="E12" s="62">
        <f>22311552.44+150795+136950+29350</f>
        <v>22628647.440000001</v>
      </c>
    </row>
    <row r="13" spans="1:9" ht="15.75" x14ac:dyDescent="0.25">
      <c r="A13" s="17"/>
      <c r="B13" s="17"/>
      <c r="C13" s="17"/>
      <c r="D13" s="17" t="s">
        <v>54</v>
      </c>
      <c r="E13" s="63">
        <f>16900+2372694.04+86134.35+2714758.74+349725.96+64950.09</f>
        <v>5605163.1800000006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51993592.910000004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62">
        <f>3943373+353428+542955+1161907.71+338810+598996.1+419515+401200+2065+400+6765</f>
        <v>7769414.8099999996</v>
      </c>
    </row>
    <row r="17" spans="1:5" ht="15.75" x14ac:dyDescent="0.25">
      <c r="A17" s="17"/>
      <c r="B17" s="17"/>
      <c r="C17" s="17"/>
      <c r="D17" s="17" t="s">
        <v>50</v>
      </c>
      <c r="E17" s="62">
        <f>3100+391084.95+4312752.61+3100+5665459.41+1204229.9+129380+1007930+236265+548160.3</f>
        <v>13501462.170000002</v>
      </c>
    </row>
    <row r="18" spans="1:5" ht="15.75" x14ac:dyDescent="0.25">
      <c r="A18" s="17"/>
      <c r="B18" s="17"/>
      <c r="C18" s="22"/>
      <c r="D18" s="17" t="s">
        <v>49</v>
      </c>
      <c r="E18" s="62">
        <v>1242396.01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22513272.990000002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62">
        <v>771938371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2">
        <v>232549.38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62">
        <v>75000000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921677786.27999997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62">
        <v>191672988.31</v>
      </c>
    </row>
    <row r="43" spans="1:5" ht="15.75" x14ac:dyDescent="0.25">
      <c r="A43" s="17"/>
      <c r="B43" s="17"/>
      <c r="C43" s="17"/>
      <c r="D43" s="17" t="s">
        <v>25</v>
      </c>
      <c r="E43" s="62">
        <v>150312782.84</v>
      </c>
    </row>
    <row r="44" spans="1:5" ht="15.75" x14ac:dyDescent="0.25">
      <c r="A44" s="17"/>
      <c r="B44" s="17"/>
      <c r="C44" s="17"/>
      <c r="D44" s="17" t="s">
        <v>2</v>
      </c>
      <c r="E44" s="62">
        <v>11615582.189999999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8">
        <v>0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62">
        <v>57000311.950000003</v>
      </c>
    </row>
    <row r="51" spans="1:5" ht="15.75" x14ac:dyDescent="0.25">
      <c r="A51" s="17"/>
      <c r="B51" s="17"/>
      <c r="C51" s="17"/>
      <c r="D51" s="17" t="s">
        <v>25</v>
      </c>
      <c r="E51" s="62">
        <v>18927251.870000001</v>
      </c>
    </row>
    <row r="52" spans="1:5" ht="15.75" x14ac:dyDescent="0.25">
      <c r="A52" s="17"/>
      <c r="B52" s="17"/>
      <c r="C52" s="17"/>
      <c r="D52" s="17" t="s">
        <v>2</v>
      </c>
      <c r="E52" s="62">
        <v>761101.38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62">
        <v>1277626.69</v>
      </c>
    </row>
    <row r="56" spans="1:5" ht="15.75" x14ac:dyDescent="0.25">
      <c r="A56" s="17"/>
      <c r="B56" s="17"/>
      <c r="C56" s="27"/>
      <c r="D56" s="17" t="s">
        <v>2</v>
      </c>
      <c r="E56" s="62">
        <v>61300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62">
        <v>623602</v>
      </c>
    </row>
    <row r="60" spans="1:5" ht="15.75" x14ac:dyDescent="0.25">
      <c r="A60" s="17"/>
      <c r="B60" s="17"/>
      <c r="C60" s="17"/>
      <c r="D60" s="17" t="s">
        <v>2</v>
      </c>
      <c r="E60" s="62">
        <v>790000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2">
        <v>9871887.6199999992</v>
      </c>
    </row>
    <row r="63" spans="1:5" ht="15.75" x14ac:dyDescent="0.25">
      <c r="A63" s="17"/>
      <c r="B63" s="19"/>
      <c r="C63" s="17"/>
      <c r="D63" s="17" t="s">
        <v>25</v>
      </c>
      <c r="E63" s="62">
        <v>12532548.23</v>
      </c>
    </row>
    <row r="64" spans="1:5" ht="15.75" x14ac:dyDescent="0.25">
      <c r="A64" s="17"/>
      <c r="B64" s="17"/>
      <c r="C64" s="17"/>
      <c r="D64" s="17" t="s">
        <v>2</v>
      </c>
      <c r="E64" s="62">
        <v>104921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2">
        <v>57435148.719999999</v>
      </c>
    </row>
    <row r="67" spans="1:5" ht="15.75" x14ac:dyDescent="0.25">
      <c r="A67" s="17"/>
      <c r="B67" s="17"/>
      <c r="C67" s="17"/>
      <c r="D67" s="17" t="s">
        <v>25</v>
      </c>
      <c r="E67" s="62">
        <v>20745129.649999999</v>
      </c>
    </row>
    <row r="68" spans="1:5" ht="15.75" x14ac:dyDescent="0.25">
      <c r="A68" s="17"/>
      <c r="B68" s="17"/>
      <c r="C68" s="17"/>
      <c r="D68" s="17" t="s">
        <v>2</v>
      </c>
      <c r="E68" s="62">
        <v>44154137.979999997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62">
        <v>10680151.92</v>
      </c>
    </row>
    <row r="76" spans="1:5" ht="15.75" x14ac:dyDescent="0.25">
      <c r="A76" s="17"/>
      <c r="B76" s="17"/>
      <c r="C76" s="17"/>
      <c r="D76" s="17" t="s">
        <v>21</v>
      </c>
      <c r="E76" s="62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2">
        <v>940868.5</v>
      </c>
    </row>
    <row r="79" spans="1:5" ht="16.5" thickBot="1" x14ac:dyDescent="0.3">
      <c r="A79" s="17"/>
      <c r="B79" s="17"/>
      <c r="C79" s="17"/>
      <c r="D79" s="17" t="s">
        <v>13</v>
      </c>
      <c r="E79" s="64">
        <v>11313523.6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2">
        <v>19794000</v>
      </c>
      <c r="F81" s="32"/>
    </row>
    <row r="82" spans="1:9" ht="15.75" x14ac:dyDescent="0.25">
      <c r="A82" s="17"/>
      <c r="B82" s="17"/>
      <c r="C82" s="17"/>
      <c r="D82" s="30" t="s">
        <v>13</v>
      </c>
      <c r="E82" s="62">
        <v>76612561.579999998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62">
        <v>6132559.6900000004</v>
      </c>
    </row>
    <row r="88" spans="1:9" ht="15.75" x14ac:dyDescent="0.25">
      <c r="A88" s="17"/>
      <c r="B88" s="17"/>
      <c r="C88" s="17"/>
      <c r="D88" s="17" t="s">
        <v>13</v>
      </c>
      <c r="E88" s="62">
        <v>635473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62">
        <v>38664113.460000001</v>
      </c>
    </row>
    <row r="91" spans="1:9" ht="15.75" x14ac:dyDescent="0.25">
      <c r="A91" s="17"/>
      <c r="B91" s="17"/>
      <c r="C91" s="17"/>
      <c r="D91" s="17" t="s">
        <v>14</v>
      </c>
      <c r="E91" s="62">
        <v>9570003.0600000005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752229575.24000001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0</v>
      </c>
      <c r="F110" s="35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752229575.24000001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756-790B-4819-8A64-AA94FE86713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5009020.5199999996</v>
      </c>
    </row>
    <row r="12" spans="1:9" ht="15.75" x14ac:dyDescent="0.25">
      <c r="A12" s="17"/>
      <c r="B12" s="17"/>
      <c r="C12" s="17"/>
      <c r="D12" s="17" t="s">
        <v>55</v>
      </c>
      <c r="E12" s="8">
        <v>5214717.1399999997</v>
      </c>
    </row>
    <row r="13" spans="1:9" ht="15.75" x14ac:dyDescent="0.25">
      <c r="A13" s="17"/>
      <c r="B13" s="17"/>
      <c r="C13" s="17"/>
      <c r="D13" s="17" t="s">
        <v>54</v>
      </c>
      <c r="E13" s="8">
        <v>1688794.04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11912531.699999999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4521429.55</v>
      </c>
    </row>
    <row r="17" spans="1:5" ht="15.75" x14ac:dyDescent="0.25">
      <c r="A17" s="17"/>
      <c r="B17" s="17"/>
      <c r="C17" s="17"/>
      <c r="D17" s="17" t="s">
        <v>50</v>
      </c>
      <c r="E17" s="8">
        <v>16123134.01</v>
      </c>
    </row>
    <row r="18" spans="1:5" ht="15.75" x14ac:dyDescent="0.25">
      <c r="A18" s="17"/>
      <c r="B18" s="17"/>
      <c r="C18" s="22"/>
      <c r="D18" s="17" t="s">
        <v>49</v>
      </c>
      <c r="E18" s="8">
        <v>754423.72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21398987.279999997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386429088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419740606.98000002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107446243.91</v>
      </c>
    </row>
    <row r="43" spans="1:5" ht="15.75" x14ac:dyDescent="0.25">
      <c r="A43" s="17"/>
      <c r="B43" s="17"/>
      <c r="C43" s="17"/>
      <c r="D43" s="17" t="s">
        <v>25</v>
      </c>
      <c r="E43" s="8">
        <v>79714713.049999997</v>
      </c>
    </row>
    <row r="44" spans="1:5" ht="15.75" x14ac:dyDescent="0.25">
      <c r="A44" s="17"/>
      <c r="B44" s="17"/>
      <c r="C44" s="17"/>
      <c r="D44" s="17" t="s">
        <v>2</v>
      </c>
      <c r="E44" s="8">
        <v>1345575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1936299.33</v>
      </c>
    </row>
    <row r="47" spans="1:5" ht="15.75" x14ac:dyDescent="0.25">
      <c r="A47" s="17"/>
      <c r="B47" s="17"/>
      <c r="C47" s="17"/>
      <c r="D47" s="17" t="s">
        <v>25</v>
      </c>
      <c r="E47" s="8">
        <v>247754.61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16024529.84</v>
      </c>
    </row>
    <row r="51" spans="1:5" ht="15.75" x14ac:dyDescent="0.25">
      <c r="A51" s="17"/>
      <c r="B51" s="17"/>
      <c r="C51" s="17"/>
      <c r="D51" s="17" t="s">
        <v>25</v>
      </c>
      <c r="E51" s="8">
        <v>3290034.89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5900594.8600000003</v>
      </c>
    </row>
    <row r="63" spans="1:5" ht="15.75" x14ac:dyDescent="0.25">
      <c r="A63" s="17"/>
      <c r="B63" s="19"/>
      <c r="C63" s="17"/>
      <c r="D63" s="17" t="s">
        <v>25</v>
      </c>
      <c r="E63" s="8">
        <v>5096209.0199999996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26378030.059999999</v>
      </c>
    </row>
    <row r="67" spans="1:5" ht="15.75" x14ac:dyDescent="0.25">
      <c r="A67" s="17"/>
      <c r="B67" s="17"/>
      <c r="C67" s="17"/>
      <c r="D67" s="17" t="s">
        <v>25</v>
      </c>
      <c r="E67" s="8">
        <v>18299999.559999999</v>
      </c>
    </row>
    <row r="68" spans="1:5" ht="15.75" x14ac:dyDescent="0.25">
      <c r="A68" s="17"/>
      <c r="B68" s="17"/>
      <c r="C68" s="17"/>
      <c r="D68" s="17" t="s">
        <v>2</v>
      </c>
      <c r="E68" s="8">
        <v>1645620.47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8">
        <v>529607.38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7604591.9900000002</v>
      </c>
    </row>
    <row r="79" spans="1:5" ht="15.75" x14ac:dyDescent="0.25">
      <c r="A79" s="17"/>
      <c r="B79" s="17"/>
      <c r="C79" s="17"/>
      <c r="D79" s="17" t="s">
        <v>13</v>
      </c>
      <c r="E79" s="8">
        <v>4684805.75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23669343.670000002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1963799.47</v>
      </c>
    </row>
    <row r="88" spans="1:9" ht="15.75" x14ac:dyDescent="0.25">
      <c r="A88" s="17"/>
      <c r="B88" s="17"/>
      <c r="C88" s="17"/>
      <c r="D88" s="17" t="s">
        <v>13</v>
      </c>
      <c r="E88" s="8">
        <v>249088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21447423.670000002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327474264.53000009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1107781.3500000001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1653893.48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22608215.829999998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1293862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287458.37</v>
      </c>
      <c r="F110" s="35"/>
    </row>
    <row r="111" spans="1:9" ht="15.75" x14ac:dyDescent="0.25">
      <c r="A111" s="19" t="s">
        <v>1</v>
      </c>
      <c r="E111" s="2">
        <f>SUM(E96,E98,E100,E102,E104,E106,E108,E110)</f>
        <v>26951211.029999997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354425475.56000006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82-52CB-4B77-8FE6-3E0B3296CD85}">
  <dimension ref="A1:I112"/>
  <sheetViews>
    <sheetView tabSelected="1" workbookViewId="0">
      <selection activeCell="E15" sqref="E15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70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76991900.209999993</v>
      </c>
    </row>
    <row r="12" spans="1:9" ht="15.75" x14ac:dyDescent="0.25">
      <c r="A12" s="17"/>
      <c r="B12" s="17"/>
      <c r="C12" s="17"/>
      <c r="D12" s="17" t="s">
        <v>55</v>
      </c>
      <c r="E12" s="8">
        <v>178672081.19</v>
      </c>
    </row>
    <row r="13" spans="1:9" ht="15.75" x14ac:dyDescent="0.25">
      <c r="A13" s="17"/>
      <c r="B13" s="17"/>
      <c r="C13" s="17"/>
      <c r="D13" s="17" t="s">
        <v>54</v>
      </c>
      <c r="E13" s="8">
        <v>10443969.539999999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266107950.93999997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40524798.719999999</v>
      </c>
    </row>
    <row r="17" spans="1:5" ht="15.75" x14ac:dyDescent="0.25">
      <c r="A17" s="17"/>
      <c r="B17" s="17"/>
      <c r="C17" s="17"/>
      <c r="D17" s="17" t="s">
        <v>50</v>
      </c>
      <c r="E17" s="8">
        <v>9566518.3699999992</v>
      </c>
    </row>
    <row r="18" spans="1:5" ht="15.75" x14ac:dyDescent="0.25">
      <c r="A18" s="17"/>
      <c r="B18" s="17"/>
      <c r="C18" s="22"/>
      <c r="D18" s="17" t="s">
        <v>49</v>
      </c>
      <c r="E18" s="8">
        <v>39459044.810000002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89550361.900000006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393889224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12000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8">
        <v>10800158</v>
      </c>
    </row>
    <row r="36" spans="1:5" ht="15.75" x14ac:dyDescent="0.25">
      <c r="A36" s="17"/>
      <c r="B36" s="17" t="s">
        <v>31</v>
      </c>
      <c r="C36" s="17"/>
      <c r="D36" s="17"/>
      <c r="E36" s="8">
        <v>125472145.04000001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885831839.87999988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129692688.48</v>
      </c>
    </row>
    <row r="43" spans="1:5" ht="15.75" x14ac:dyDescent="0.25">
      <c r="A43" s="17"/>
      <c r="B43" s="17"/>
      <c r="C43" s="17"/>
      <c r="D43" s="17" t="s">
        <v>25</v>
      </c>
      <c r="E43" s="8">
        <v>79897485.819999993</v>
      </c>
    </row>
    <row r="44" spans="1:5" ht="15.75" x14ac:dyDescent="0.25">
      <c r="A44" s="17"/>
      <c r="B44" s="17"/>
      <c r="C44" s="17"/>
      <c r="D44" s="17" t="s">
        <v>2</v>
      </c>
      <c r="E44" s="8">
        <v>12892678.439999999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2326562</v>
      </c>
    </row>
    <row r="47" spans="1:5" ht="15.75" x14ac:dyDescent="0.25">
      <c r="A47" s="17"/>
      <c r="B47" s="17"/>
      <c r="C47" s="17"/>
      <c r="D47" s="17" t="s">
        <v>25</v>
      </c>
      <c r="E47" s="8">
        <v>20887117.149999999</v>
      </c>
    </row>
    <row r="48" spans="1:5" ht="15.75" x14ac:dyDescent="0.25">
      <c r="A48" s="17"/>
      <c r="B48" s="17"/>
      <c r="C48" s="17"/>
      <c r="D48" s="17" t="s">
        <v>2</v>
      </c>
      <c r="E48" s="8">
        <v>6681797.3099999996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25916922.440000001</v>
      </c>
    </row>
    <row r="51" spans="1:5" ht="15.75" x14ac:dyDescent="0.25">
      <c r="A51" s="17"/>
      <c r="B51" s="17"/>
      <c r="C51" s="17"/>
      <c r="D51" s="17" t="s">
        <v>25</v>
      </c>
      <c r="E51" s="8">
        <v>18121523.640000001</v>
      </c>
    </row>
    <row r="52" spans="1:5" ht="15.75" x14ac:dyDescent="0.25">
      <c r="A52" s="17"/>
      <c r="B52" s="17"/>
      <c r="C52" s="17"/>
      <c r="D52" s="17" t="s">
        <v>2</v>
      </c>
      <c r="E52" s="8">
        <v>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8">
        <v>8762279.2699999996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24222246.32</v>
      </c>
    </row>
    <row r="63" spans="1:5" ht="15.75" x14ac:dyDescent="0.25">
      <c r="A63" s="17"/>
      <c r="B63" s="19"/>
      <c r="C63" s="17"/>
      <c r="D63" s="17" t="s">
        <v>25</v>
      </c>
      <c r="E63" s="8">
        <v>21978515.870000001</v>
      </c>
    </row>
    <row r="64" spans="1:5" ht="15.75" x14ac:dyDescent="0.25">
      <c r="A64" s="17"/>
      <c r="B64" s="17"/>
      <c r="C64" s="17"/>
      <c r="D64" s="17" t="s">
        <v>2</v>
      </c>
      <c r="E64" s="8">
        <v>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63762744.140000001</v>
      </c>
    </row>
    <row r="67" spans="1:5" ht="15.75" x14ac:dyDescent="0.25">
      <c r="A67" s="17"/>
      <c r="B67" s="17"/>
      <c r="C67" s="17"/>
      <c r="D67" s="17" t="s">
        <v>25</v>
      </c>
      <c r="E67" s="8">
        <v>35176175.390000001</v>
      </c>
    </row>
    <row r="68" spans="1:5" ht="15.75" x14ac:dyDescent="0.25">
      <c r="A68" s="17"/>
      <c r="B68" s="17"/>
      <c r="C68" s="17"/>
      <c r="D68" s="17" t="s">
        <v>2</v>
      </c>
      <c r="E68" s="8">
        <v>2037414.39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13494461.199999999</v>
      </c>
    </row>
    <row r="79" spans="1:5" ht="15.75" x14ac:dyDescent="0.25">
      <c r="A79" s="17"/>
      <c r="B79" s="17"/>
      <c r="C79" s="17"/>
      <c r="D79" s="17" t="s">
        <v>13</v>
      </c>
      <c r="E79" s="8">
        <v>8460322.3000000007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5519882.96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44637675.780000001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6834606.6399999997</v>
      </c>
    </row>
    <row r="88" spans="1:9" ht="15.75" x14ac:dyDescent="0.25">
      <c r="A88" s="17"/>
      <c r="B88" s="17"/>
      <c r="C88" s="17"/>
      <c r="D88" s="17" t="s">
        <v>13</v>
      </c>
      <c r="E88" s="8">
        <v>335785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6525845.2400000002</v>
      </c>
    </row>
    <row r="91" spans="1:9" ht="15.75" x14ac:dyDescent="0.25">
      <c r="A91" s="17"/>
      <c r="B91" s="17"/>
      <c r="C91" s="17"/>
      <c r="D91" s="17" t="s">
        <v>14</v>
      </c>
      <c r="E91" s="8">
        <v>2766554.56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540931284.33999991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9828660.8699999992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8">
        <v>8131749.7999999998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3500000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1062216.33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10473174.780000001</v>
      </c>
    </row>
    <row r="111" spans="1:9" ht="15.75" x14ac:dyDescent="0.25">
      <c r="A111" s="19" t="s">
        <v>1</v>
      </c>
      <c r="E111" s="2">
        <f>SUM(E96,E98,E100,E102,E104,E106,E108,E110)</f>
        <v>32995801.780000001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573927086.11999989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3A6E-483C-47A2-B72C-15D740E5072A}">
  <dimension ref="A1:I112"/>
  <sheetViews>
    <sheetView workbookViewId="0">
      <selection activeCell="D22" sqref="D22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71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7">
        <v>1093997.18</v>
      </c>
    </row>
    <row r="12" spans="1:9" ht="15.75" x14ac:dyDescent="0.25">
      <c r="A12" s="17"/>
      <c r="B12" s="17"/>
      <c r="C12" s="17"/>
      <c r="D12" s="17" t="s">
        <v>55</v>
      </c>
      <c r="E12" s="57">
        <v>11573313.84</v>
      </c>
    </row>
    <row r="13" spans="1:9" ht="15.75" x14ac:dyDescent="0.25">
      <c r="A13" s="17"/>
      <c r="B13" s="17"/>
      <c r="C13" s="17"/>
      <c r="D13" s="17" t="s">
        <v>54</v>
      </c>
      <c r="E13" s="57">
        <v>7658922.7599999998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20326233.780000001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57">
        <v>4028760.63</v>
      </c>
    </row>
    <row r="17" spans="1:5" ht="15.75" x14ac:dyDescent="0.25">
      <c r="A17" s="17"/>
      <c r="B17" s="17"/>
      <c r="C17" s="17"/>
      <c r="D17" s="17" t="s">
        <v>50</v>
      </c>
      <c r="E17" s="57">
        <v>16195780.609999999</v>
      </c>
    </row>
    <row r="18" spans="1:5" ht="15.75" x14ac:dyDescent="0.25">
      <c r="A18" s="17"/>
      <c r="B18" s="17"/>
      <c r="C18" s="22"/>
      <c r="D18" s="17" t="s">
        <v>49</v>
      </c>
      <c r="E18" s="57">
        <v>5949223.1600000001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26173764.399999999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57">
        <v>456347719</v>
      </c>
    </row>
    <row r="22" spans="1:5" ht="15.75" x14ac:dyDescent="0.25">
      <c r="A22" s="17"/>
      <c r="B22" s="17"/>
      <c r="C22" s="17" t="s">
        <v>45</v>
      </c>
      <c r="D22" s="17"/>
      <c r="E22" s="8">
        <v>0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57">
        <v>103208.56</v>
      </c>
    </row>
    <row r="25" spans="1:5" ht="15.75" x14ac:dyDescent="0.25">
      <c r="A25" s="17"/>
      <c r="B25" s="17"/>
      <c r="C25" s="17"/>
      <c r="D25" s="17" t="s">
        <v>42</v>
      </c>
      <c r="E25" s="58">
        <v>16186951.949999999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57">
        <v>75763842.909999996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594901720.60000002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7">
        <v>113847878.23</v>
      </c>
    </row>
    <row r="43" spans="1:5" ht="15.75" x14ac:dyDescent="0.25">
      <c r="A43" s="17"/>
      <c r="B43" s="17"/>
      <c r="C43" s="17"/>
      <c r="D43" s="17" t="s">
        <v>25</v>
      </c>
      <c r="E43" s="57">
        <v>107375044.89</v>
      </c>
    </row>
    <row r="44" spans="1:5" ht="15.75" x14ac:dyDescent="0.25">
      <c r="A44" s="17"/>
      <c r="B44" s="17"/>
      <c r="C44" s="17"/>
      <c r="D44" s="17" t="s">
        <v>2</v>
      </c>
      <c r="E44" s="57">
        <v>4299647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0</v>
      </c>
    </row>
    <row r="47" spans="1:5" ht="15.75" x14ac:dyDescent="0.25">
      <c r="A47" s="17"/>
      <c r="B47" s="17"/>
      <c r="C47" s="17"/>
      <c r="D47" s="17" t="s">
        <v>25</v>
      </c>
      <c r="E47" s="57">
        <v>9860044.9199999999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57">
        <v>17590219.949999999</v>
      </c>
    </row>
    <row r="51" spans="1:5" ht="15.75" x14ac:dyDescent="0.25">
      <c r="A51" s="17"/>
      <c r="B51" s="17"/>
      <c r="C51" s="17"/>
      <c r="D51" s="17" t="s">
        <v>25</v>
      </c>
      <c r="E51" s="57">
        <v>2608749.66</v>
      </c>
    </row>
    <row r="52" spans="1:5" ht="16.5" thickBot="1" x14ac:dyDescent="0.3">
      <c r="A52" s="17"/>
      <c r="B52" s="17"/>
      <c r="C52" s="17"/>
      <c r="D52" s="17" t="s">
        <v>2</v>
      </c>
      <c r="E52" s="59">
        <v>20850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23">
        <v>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60">
        <v>6397097.8499999996</v>
      </c>
    </row>
    <row r="59" spans="1:5" ht="15.75" x14ac:dyDescent="0.25">
      <c r="A59" s="17"/>
      <c r="B59" s="17"/>
      <c r="C59" s="17"/>
      <c r="D59" s="17" t="s">
        <v>25</v>
      </c>
      <c r="E59" s="60">
        <v>11966948.449999999</v>
      </c>
    </row>
    <row r="60" spans="1:5" ht="15.75" x14ac:dyDescent="0.25">
      <c r="A60" s="17"/>
      <c r="B60" s="17"/>
      <c r="C60" s="17"/>
      <c r="D60" s="17" t="s">
        <v>2</v>
      </c>
      <c r="E60" s="61">
        <v>16038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60">
        <v>5799807.8899999997</v>
      </c>
    </row>
    <row r="63" spans="1:5" ht="15.75" x14ac:dyDescent="0.25">
      <c r="A63" s="17"/>
      <c r="B63" s="19"/>
      <c r="C63" s="17"/>
      <c r="D63" s="17" t="s">
        <v>25</v>
      </c>
      <c r="E63" s="60">
        <v>310267.09999999998</v>
      </c>
    </row>
    <row r="64" spans="1:5" ht="15.75" x14ac:dyDescent="0.25">
      <c r="A64" s="17"/>
      <c r="B64" s="17"/>
      <c r="C64" s="17"/>
      <c r="D64" s="17" t="s">
        <v>2</v>
      </c>
      <c r="E64" s="61">
        <v>28250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60">
        <v>24828421.280000001</v>
      </c>
    </row>
    <row r="67" spans="1:5" ht="15.75" x14ac:dyDescent="0.25">
      <c r="A67" s="17"/>
      <c r="B67" s="17"/>
      <c r="C67" s="17"/>
      <c r="D67" s="17" t="s">
        <v>25</v>
      </c>
      <c r="E67" s="60">
        <v>1508655.84</v>
      </c>
    </row>
    <row r="68" spans="1:5" ht="15.75" x14ac:dyDescent="0.25">
      <c r="A68" s="17"/>
      <c r="B68" s="17"/>
      <c r="C68" s="17"/>
      <c r="D68" s="17" t="s">
        <v>2</v>
      </c>
      <c r="E68" s="60">
        <v>120385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40">
        <v>0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60">
        <v>9435102.75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60">
        <v>76529366.739999995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0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60">
        <v>10918611.810000001</v>
      </c>
    </row>
    <row r="91" spans="1:9" ht="15.75" x14ac:dyDescent="0.25">
      <c r="A91" s="17"/>
      <c r="B91" s="17"/>
      <c r="C91" s="17"/>
      <c r="D91" s="17" t="s">
        <v>14</v>
      </c>
      <c r="E91" s="60">
        <v>5578944.1900000004</v>
      </c>
    </row>
    <row r="92" spans="1:9" ht="15.75" x14ac:dyDescent="0.25">
      <c r="A92" s="17"/>
      <c r="B92" s="17"/>
      <c r="C92" s="17"/>
      <c r="D92" s="17" t="s">
        <v>13</v>
      </c>
      <c r="E92" s="60">
        <v>65213587.450000003</v>
      </c>
    </row>
    <row r="93" spans="1:9" ht="15.75" x14ac:dyDescent="0.25">
      <c r="A93" s="19" t="s">
        <v>12</v>
      </c>
      <c r="D93" s="17"/>
      <c r="E93" s="7">
        <f>SUM(E41:E92)</f>
        <v>474253919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6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61">
        <v>75763842.909999996</v>
      </c>
      <c r="F110" s="35"/>
    </row>
    <row r="111" spans="1:9" ht="15.75" x14ac:dyDescent="0.25">
      <c r="A111" s="19" t="s">
        <v>1</v>
      </c>
      <c r="E111" s="2">
        <f>SUM(E96,E98,E100,E102,E104,E106,E108,E110)</f>
        <v>75763842.909999996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550017761.90999997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6E70-31CC-4364-A0C8-DBB5F5EDFF30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8" customWidth="1"/>
    <col min="4" max="4" width="50.7109375" style="8" customWidth="1"/>
    <col min="5" max="5" width="30.7109375" style="8" customWidth="1"/>
    <col min="6" max="9" width="20.7109375" style="8" customWidth="1"/>
    <col min="10" max="16384" width="9.140625" style="8"/>
  </cols>
  <sheetData>
    <row r="1" spans="1:9" ht="15.75" x14ac:dyDescent="0.25">
      <c r="A1" s="67" t="s">
        <v>72</v>
      </c>
      <c r="B1" s="67"/>
      <c r="C1" s="67"/>
      <c r="D1" s="67"/>
      <c r="E1" s="67"/>
      <c r="F1" s="67"/>
      <c r="G1" s="67"/>
      <c r="H1" s="67"/>
      <c r="I1" s="67"/>
    </row>
    <row r="2" spans="1:9" ht="15.75" x14ac:dyDescent="0.25">
      <c r="A2" s="68" t="s">
        <v>63</v>
      </c>
      <c r="B2" s="68"/>
      <c r="C2" s="68"/>
      <c r="D2" s="68"/>
      <c r="E2" s="68"/>
      <c r="F2" s="68"/>
      <c r="G2" s="68"/>
      <c r="H2" s="68"/>
      <c r="I2" s="68"/>
    </row>
    <row r="3" spans="1:9" ht="15.75" x14ac:dyDescent="0.25">
      <c r="A3" s="67" t="s">
        <v>62</v>
      </c>
      <c r="B3" s="67"/>
      <c r="C3" s="67"/>
      <c r="D3" s="67"/>
      <c r="E3" s="67"/>
      <c r="F3" s="67"/>
      <c r="G3" s="67"/>
      <c r="H3" s="67"/>
      <c r="I3" s="67"/>
    </row>
    <row r="4" spans="1:9" ht="15.75" x14ac:dyDescent="0.25">
      <c r="A4" s="67"/>
      <c r="B4" s="67"/>
      <c r="C4" s="67"/>
      <c r="D4" s="67"/>
      <c r="E4" s="67"/>
      <c r="F4" s="67"/>
      <c r="G4" s="67"/>
      <c r="H4" s="67"/>
      <c r="I4" s="6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67" t="s">
        <v>61</v>
      </c>
      <c r="B6" s="67"/>
      <c r="C6" s="67"/>
      <c r="D6" s="67"/>
      <c r="E6" s="69" t="s">
        <v>60</v>
      </c>
    </row>
    <row r="7" spans="1:9" ht="15" customHeight="1" x14ac:dyDescent="0.25">
      <c r="A7" s="67"/>
      <c r="B7" s="67"/>
      <c r="C7" s="67"/>
      <c r="D7" s="67"/>
      <c r="E7" s="7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8">
        <v>4079598.42</v>
      </c>
    </row>
    <row r="12" spans="1:9" ht="15.75" x14ac:dyDescent="0.25">
      <c r="A12" s="17"/>
      <c r="B12" s="17"/>
      <c r="C12" s="17"/>
      <c r="D12" s="17" t="s">
        <v>55</v>
      </c>
      <c r="E12" s="8">
        <v>4587803.8600000003</v>
      </c>
    </row>
    <row r="13" spans="1:9" ht="15.75" x14ac:dyDescent="0.25">
      <c r="A13" s="17"/>
      <c r="B13" s="17"/>
      <c r="C13" s="17"/>
      <c r="D13" s="17" t="s">
        <v>54</v>
      </c>
      <c r="E13" s="8">
        <v>125710.5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8793112.7800000012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8">
        <v>3293723.73</v>
      </c>
    </row>
    <row r="17" spans="1:5" ht="15.75" x14ac:dyDescent="0.25">
      <c r="A17" s="17"/>
      <c r="B17" s="17"/>
      <c r="C17" s="17"/>
      <c r="D17" s="17" t="s">
        <v>50</v>
      </c>
      <c r="E17" s="8">
        <v>20052421.800000001</v>
      </c>
    </row>
    <row r="18" spans="1:5" ht="15.75" x14ac:dyDescent="0.25">
      <c r="A18" s="17"/>
      <c r="B18" s="17"/>
      <c r="C18" s="22"/>
      <c r="D18" s="17" t="s">
        <v>49</v>
      </c>
      <c r="E18" s="8">
        <v>121385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23467530.530000001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8">
        <v>598171879</v>
      </c>
    </row>
    <row r="22" spans="1:5" ht="15.75" x14ac:dyDescent="0.25">
      <c r="A22" s="17"/>
      <c r="B22" s="17"/>
      <c r="C22" s="17" t="s">
        <v>45</v>
      </c>
      <c r="D22" s="17"/>
      <c r="E22" s="8">
        <v>133537.74</v>
      </c>
    </row>
    <row r="23" spans="1:5" ht="15.75" x14ac:dyDescent="0.25">
      <c r="A23" s="17"/>
      <c r="B23" s="17"/>
      <c r="C23" s="17" t="s">
        <v>44</v>
      </c>
      <c r="D23" s="17"/>
      <c r="E23" s="6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5">
        <v>0</v>
      </c>
    </row>
    <row r="26" spans="1:5" ht="15.75" x14ac:dyDescent="0.25">
      <c r="A26" s="17"/>
      <c r="B26" s="17"/>
      <c r="C26" s="17"/>
      <c r="D26" s="17" t="s">
        <v>41</v>
      </c>
      <c r="E26" s="23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8">
        <v>100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5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6">
        <v>0</v>
      </c>
    </row>
    <row r="34" spans="1:5" ht="15.75" x14ac:dyDescent="0.25">
      <c r="A34" s="17"/>
      <c r="B34" s="17"/>
      <c r="C34" s="17"/>
      <c r="D34" s="17" t="s">
        <v>33</v>
      </c>
      <c r="E34" s="8">
        <v>0</v>
      </c>
    </row>
    <row r="35" spans="1:5" ht="15.75" x14ac:dyDescent="0.25">
      <c r="A35" s="17"/>
      <c r="B35" s="17"/>
      <c r="C35" s="17"/>
      <c r="D35" s="17" t="s">
        <v>32</v>
      </c>
      <c r="E35" s="4">
        <v>0</v>
      </c>
    </row>
    <row r="36" spans="1:5" ht="15.75" x14ac:dyDescent="0.25">
      <c r="A36" s="17"/>
      <c r="B36" s="17" t="s">
        <v>31</v>
      </c>
      <c r="C36" s="17"/>
      <c r="D36" s="17"/>
      <c r="E36" s="2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630566160.04999995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5"/>
    </row>
    <row r="40" spans="1:5" ht="15.75" x14ac:dyDescent="0.25">
      <c r="A40" s="19" t="s">
        <v>28</v>
      </c>
      <c r="B40" s="17"/>
      <c r="C40" s="17"/>
      <c r="D40" s="17"/>
      <c r="E40" s="5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8">
        <v>59641443.469999999</v>
      </c>
    </row>
    <row r="43" spans="1:5" ht="15.75" x14ac:dyDescent="0.25">
      <c r="A43" s="17"/>
      <c r="B43" s="17"/>
      <c r="C43" s="17"/>
      <c r="D43" s="17" t="s">
        <v>25</v>
      </c>
      <c r="E43" s="8">
        <v>87499733.290000007</v>
      </c>
    </row>
    <row r="44" spans="1:5" ht="15.75" x14ac:dyDescent="0.25">
      <c r="A44" s="17"/>
      <c r="B44" s="17"/>
      <c r="C44" s="17"/>
      <c r="D44" s="17" t="s">
        <v>2</v>
      </c>
      <c r="E44" s="8">
        <v>2027555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7"/>
      <c r="D46" s="17" t="s">
        <v>26</v>
      </c>
      <c r="E46" s="8">
        <v>191646.23</v>
      </c>
    </row>
    <row r="47" spans="1:5" ht="15.75" x14ac:dyDescent="0.25">
      <c r="A47" s="17"/>
      <c r="B47" s="17"/>
      <c r="C47" s="17"/>
      <c r="D47" s="17" t="s">
        <v>25</v>
      </c>
      <c r="E47" s="8">
        <v>11404144.1</v>
      </c>
    </row>
    <row r="48" spans="1:5" ht="15.75" x14ac:dyDescent="0.25">
      <c r="A48" s="17"/>
      <c r="B48" s="17"/>
      <c r="C48" s="17"/>
      <c r="D48" s="17" t="s">
        <v>2</v>
      </c>
      <c r="E48" s="8">
        <v>0</v>
      </c>
    </row>
    <row r="49" spans="1:5" ht="15.75" x14ac:dyDescent="0.25">
      <c r="A49" s="17"/>
      <c r="B49" s="19" t="s">
        <v>8</v>
      </c>
      <c r="C49" s="17"/>
      <c r="D49" s="17"/>
      <c r="E49" s="4"/>
    </row>
    <row r="50" spans="1:5" ht="15.75" x14ac:dyDescent="0.25">
      <c r="A50" s="28"/>
      <c r="B50" s="28"/>
      <c r="C50" s="28"/>
      <c r="D50" s="17" t="s">
        <v>26</v>
      </c>
      <c r="E50" s="8">
        <v>19092291.390000001</v>
      </c>
    </row>
    <row r="51" spans="1:5" ht="15.75" x14ac:dyDescent="0.25">
      <c r="A51" s="17"/>
      <c r="B51" s="17"/>
      <c r="C51" s="17"/>
      <c r="D51" s="17" t="s">
        <v>25</v>
      </c>
      <c r="E51" s="8">
        <v>50140105.109999999</v>
      </c>
    </row>
    <row r="52" spans="1:5" ht="15.75" x14ac:dyDescent="0.25">
      <c r="A52" s="17"/>
      <c r="B52" s="17"/>
      <c r="C52" s="17"/>
      <c r="D52" s="17" t="s">
        <v>2</v>
      </c>
      <c r="E52" s="8">
        <v>641809</v>
      </c>
    </row>
    <row r="53" spans="1:5" ht="15.75" x14ac:dyDescent="0.25">
      <c r="A53" s="17"/>
      <c r="B53" s="19" t="s">
        <v>7</v>
      </c>
      <c r="C53" s="17"/>
      <c r="D53" s="17"/>
      <c r="E53" s="4"/>
    </row>
    <row r="54" spans="1:5" ht="15.75" x14ac:dyDescent="0.25">
      <c r="A54" s="17"/>
      <c r="B54" s="17"/>
      <c r="C54" s="17"/>
      <c r="D54" s="17" t="s">
        <v>26</v>
      </c>
      <c r="E54" s="8">
        <v>0</v>
      </c>
    </row>
    <row r="55" spans="1:5" ht="15.75" x14ac:dyDescent="0.25">
      <c r="A55" s="17"/>
      <c r="B55" s="17"/>
      <c r="C55" s="17"/>
      <c r="D55" s="17" t="s">
        <v>25</v>
      </c>
      <c r="E55" s="8">
        <v>750000</v>
      </c>
    </row>
    <row r="56" spans="1:5" ht="15.75" x14ac:dyDescent="0.25">
      <c r="A56" s="17"/>
      <c r="B56" s="17"/>
      <c r="C56" s="27"/>
      <c r="D56" s="17" t="s">
        <v>2</v>
      </c>
      <c r="E56" s="29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6">
        <v>0</v>
      </c>
    </row>
    <row r="59" spans="1:5" ht="15.75" x14ac:dyDescent="0.25">
      <c r="A59" s="17"/>
      <c r="B59" s="17"/>
      <c r="C59" s="17"/>
      <c r="D59" s="17" t="s">
        <v>25</v>
      </c>
      <c r="E59" s="41">
        <v>0</v>
      </c>
    </row>
    <row r="60" spans="1:5" ht="15.75" x14ac:dyDescent="0.25">
      <c r="A60" s="17"/>
      <c r="B60" s="17"/>
      <c r="C60" s="17"/>
      <c r="D60" s="17" t="s">
        <v>2</v>
      </c>
      <c r="E60" s="26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8">
        <v>3166608.88</v>
      </c>
    </row>
    <row r="63" spans="1:5" ht="15.75" x14ac:dyDescent="0.25">
      <c r="A63" s="17"/>
      <c r="B63" s="19"/>
      <c r="C63" s="17"/>
      <c r="D63" s="17" t="s">
        <v>25</v>
      </c>
      <c r="E63" s="8">
        <v>15530837.48</v>
      </c>
    </row>
    <row r="64" spans="1:5" ht="15.75" x14ac:dyDescent="0.25">
      <c r="A64" s="17"/>
      <c r="B64" s="17"/>
      <c r="C64" s="17"/>
      <c r="D64" s="17" t="s">
        <v>2</v>
      </c>
      <c r="E64" s="8">
        <v>1654616</v>
      </c>
    </row>
    <row r="65" spans="1:5" ht="15.75" x14ac:dyDescent="0.25">
      <c r="A65" s="17"/>
      <c r="B65" s="19" t="s">
        <v>4</v>
      </c>
      <c r="C65" s="17"/>
      <c r="D65" s="17"/>
      <c r="E65" s="4"/>
    </row>
    <row r="66" spans="1:5" ht="15.75" x14ac:dyDescent="0.25">
      <c r="A66" s="17"/>
      <c r="B66" s="17"/>
      <c r="C66" s="17"/>
      <c r="D66" s="17" t="s">
        <v>26</v>
      </c>
      <c r="E66" s="8">
        <v>21014944.899999999</v>
      </c>
    </row>
    <row r="67" spans="1:5" ht="15.75" x14ac:dyDescent="0.25">
      <c r="A67" s="17"/>
      <c r="B67" s="17"/>
      <c r="C67" s="17"/>
      <c r="D67" s="17" t="s">
        <v>25</v>
      </c>
      <c r="E67" s="8">
        <v>80759372.780000001</v>
      </c>
    </row>
    <row r="68" spans="1:5" ht="15.75" x14ac:dyDescent="0.25">
      <c r="A68" s="17"/>
      <c r="B68" s="17"/>
      <c r="C68" s="17"/>
      <c r="D68" s="17" t="s">
        <v>2</v>
      </c>
      <c r="E68" s="8">
        <v>794048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5">
        <v>0</v>
      </c>
    </row>
    <row r="71" spans="1:5" ht="15.75" x14ac:dyDescent="0.25">
      <c r="A71" s="17"/>
      <c r="B71" s="17"/>
      <c r="C71" s="17"/>
      <c r="D71" s="17" t="s">
        <v>25</v>
      </c>
      <c r="E71" s="5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5"/>
    </row>
    <row r="75" spans="1:5" ht="15.75" x14ac:dyDescent="0.25">
      <c r="A75" s="17"/>
      <c r="B75" s="17"/>
      <c r="C75" s="17"/>
      <c r="D75" s="17" t="s">
        <v>22</v>
      </c>
      <c r="E75" s="23">
        <v>0</v>
      </c>
    </row>
    <row r="76" spans="1:5" ht="15.75" x14ac:dyDescent="0.25">
      <c r="A76" s="17"/>
      <c r="B76" s="17"/>
      <c r="C76" s="17"/>
      <c r="D76" s="17" t="s">
        <v>21</v>
      </c>
      <c r="E76" s="8">
        <v>41799126.920000002</v>
      </c>
    </row>
    <row r="77" spans="1:5" ht="15.75" x14ac:dyDescent="0.25">
      <c r="A77" s="17"/>
      <c r="B77" s="17"/>
      <c r="C77" s="30" t="s">
        <v>20</v>
      </c>
      <c r="D77" s="17"/>
      <c r="E77" s="5"/>
    </row>
    <row r="78" spans="1:5" ht="15.75" x14ac:dyDescent="0.25">
      <c r="A78" s="17"/>
      <c r="B78" s="17"/>
      <c r="C78" s="17"/>
      <c r="D78" s="17" t="s">
        <v>14</v>
      </c>
      <c r="E78" s="8">
        <v>15455818.210000001</v>
      </c>
    </row>
    <row r="79" spans="1:5" ht="15.75" x14ac:dyDescent="0.25">
      <c r="A79" s="17"/>
      <c r="B79" s="17"/>
      <c r="C79" s="17"/>
      <c r="D79" s="17" t="s">
        <v>13</v>
      </c>
      <c r="E79" s="23">
        <v>0</v>
      </c>
    </row>
    <row r="80" spans="1:5" ht="15.75" x14ac:dyDescent="0.25">
      <c r="A80" s="17"/>
      <c r="B80" s="17"/>
      <c r="C80" s="17" t="s">
        <v>19</v>
      </c>
      <c r="D80" s="17"/>
      <c r="E80" s="6"/>
    </row>
    <row r="81" spans="1:9" ht="15.75" x14ac:dyDescent="0.25">
      <c r="A81" s="17"/>
      <c r="B81" s="17"/>
      <c r="C81" s="17"/>
      <c r="D81" s="30" t="s">
        <v>14</v>
      </c>
      <c r="E81" s="8">
        <v>0</v>
      </c>
      <c r="F81" s="32"/>
    </row>
    <row r="82" spans="1:9" ht="15.75" x14ac:dyDescent="0.25">
      <c r="A82" s="17"/>
      <c r="B82" s="17"/>
      <c r="C82" s="17"/>
      <c r="D82" s="30" t="s">
        <v>13</v>
      </c>
      <c r="E82" s="8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5"/>
    </row>
    <row r="87" spans="1:9" ht="15.75" x14ac:dyDescent="0.25">
      <c r="A87" s="17"/>
      <c r="B87" s="17"/>
      <c r="C87" s="17"/>
      <c r="D87" s="17" t="s">
        <v>14</v>
      </c>
      <c r="E87" s="8">
        <v>7319284</v>
      </c>
    </row>
    <row r="88" spans="1:9" ht="15.75" x14ac:dyDescent="0.25">
      <c r="A88" s="17"/>
      <c r="B88" s="17"/>
      <c r="C88" s="17"/>
      <c r="D88" s="17" t="s">
        <v>13</v>
      </c>
      <c r="E88" s="8">
        <v>0</v>
      </c>
    </row>
    <row r="89" spans="1:9" ht="15.75" x14ac:dyDescent="0.25">
      <c r="A89" s="17"/>
      <c r="B89" s="17"/>
      <c r="C89" s="17" t="s">
        <v>16</v>
      </c>
      <c r="D89" s="17"/>
      <c r="E89" s="5"/>
    </row>
    <row r="90" spans="1:9" ht="15.75" x14ac:dyDescent="0.25">
      <c r="A90" s="17"/>
      <c r="B90" s="17"/>
      <c r="C90" s="17"/>
      <c r="D90" s="17" t="s">
        <v>15</v>
      </c>
      <c r="E90" s="8">
        <v>0</v>
      </c>
    </row>
    <row r="91" spans="1:9" ht="15.75" x14ac:dyDescent="0.25">
      <c r="A91" s="17"/>
      <c r="B91" s="17"/>
      <c r="C91" s="17"/>
      <c r="D91" s="17" t="s">
        <v>14</v>
      </c>
      <c r="E91" s="8">
        <v>0</v>
      </c>
    </row>
    <row r="92" spans="1:9" ht="15.75" x14ac:dyDescent="0.25">
      <c r="A92" s="17"/>
      <c r="B92" s="17"/>
      <c r="C92" s="17"/>
      <c r="D92" s="17" t="s">
        <v>13</v>
      </c>
      <c r="E92" s="29">
        <v>0</v>
      </c>
    </row>
    <row r="93" spans="1:9" ht="15.75" x14ac:dyDescent="0.25">
      <c r="A93" s="19" t="s">
        <v>12</v>
      </c>
      <c r="D93" s="17"/>
      <c r="E93" s="7">
        <f>SUM(E41:E92)</f>
        <v>418883384.75999999</v>
      </c>
    </row>
    <row r="94" spans="1:9" ht="15.75" x14ac:dyDescent="0.25">
      <c r="A94" s="19" t="s">
        <v>11</v>
      </c>
      <c r="B94" s="17"/>
      <c r="C94" s="19"/>
      <c r="D94" s="30"/>
      <c r="E94" s="5"/>
    </row>
    <row r="95" spans="1:9" ht="15.75" x14ac:dyDescent="0.25">
      <c r="A95" s="17"/>
      <c r="B95" s="19" t="s">
        <v>10</v>
      </c>
      <c r="C95" s="17"/>
      <c r="D95" s="17"/>
      <c r="E95" s="6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8">
        <v>31693473.399999999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5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3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8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7"/>
      <c r="D102" s="17" t="s">
        <v>2</v>
      </c>
      <c r="E102" s="4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8">
        <v>15922475.25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8">
        <v>1595439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8">
        <v>295422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8">
        <v>25311451.68</v>
      </c>
      <c r="F110" s="35"/>
    </row>
    <row r="111" spans="1:9" ht="15.75" x14ac:dyDescent="0.25">
      <c r="A111" s="19" t="s">
        <v>1</v>
      </c>
      <c r="E111" s="2">
        <f>SUM(E96,E98,E100,E102,E104,E106,E108,E110)</f>
        <v>74818261.329999998</v>
      </c>
    </row>
    <row r="112" spans="1:9" ht="30" customHeight="1" x14ac:dyDescent="0.35">
      <c r="A112" s="36" t="s">
        <v>0</v>
      </c>
      <c r="B112" s="37"/>
      <c r="C112" s="37"/>
      <c r="D112" s="37"/>
      <c r="E112" s="1">
        <f>SUM(E93,E111)</f>
        <v>493701646.08999997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Bacolod</vt:lpstr>
      <vt:lpstr>Bago</vt:lpstr>
      <vt:lpstr>Bais</vt:lpstr>
      <vt:lpstr>Bayawan</vt:lpstr>
      <vt:lpstr>Cadiz</vt:lpstr>
      <vt:lpstr>Canlaon</vt:lpstr>
      <vt:lpstr>Dumaguete</vt:lpstr>
      <vt:lpstr>Escalante</vt:lpstr>
      <vt:lpstr>Guihulngan</vt:lpstr>
      <vt:lpstr>Himamaylan</vt:lpstr>
      <vt:lpstr>Kabankalan</vt:lpstr>
      <vt:lpstr>Sagay</vt:lpstr>
      <vt:lpstr>San Carlos</vt:lpstr>
      <vt:lpstr>Silay</vt:lpstr>
      <vt:lpstr>Sipalay</vt:lpstr>
      <vt:lpstr>Talisay</vt:lpstr>
      <vt:lpstr>Tanjay</vt:lpstr>
      <vt:lpstr>Victorias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2021-09-27T08:10:23Z</dcterms:created>
  <dcterms:modified xsi:type="dcterms:W3CDTF">2021-10-03T10:23:46Z</dcterms:modified>
</cp:coreProperties>
</file>