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wnloads\RESEARCH\2019\"/>
    </mc:Choice>
  </mc:AlternateContent>
  <xr:revisionPtr revIDLastSave="0" documentId="13_ncr:1_{37C4C6E9-6059-4686-BC0A-81AE0CC64EF7}" xr6:coauthVersionLast="47" xr6:coauthVersionMax="47" xr10:uidLastSave="{00000000-0000-0000-0000-000000000000}"/>
  <bookViews>
    <workbookView xWindow="15225" yWindow="1110" windowWidth="13425" windowHeight="12495" firstSheet="13" activeTab="17" xr2:uid="{360BF9DE-B15B-43CE-9291-7E05B391F461}"/>
  </bookViews>
  <sheets>
    <sheet name="Bacolod" sheetId="10" r:id="rId1"/>
    <sheet name="Bago" sheetId="19" r:id="rId2"/>
    <sheet name="Bais" sheetId="20" r:id="rId3"/>
    <sheet name="Bayawan" sheetId="21" r:id="rId4"/>
    <sheet name="Cadiz" sheetId="22" r:id="rId5"/>
    <sheet name="Canlaon" sheetId="24" r:id="rId6"/>
    <sheet name="Dumaguete" sheetId="23" r:id="rId7"/>
    <sheet name="Escalante" sheetId="25" r:id="rId8"/>
    <sheet name="Guihulngan" sheetId="26" r:id="rId9"/>
    <sheet name="Himamaylan" sheetId="27" r:id="rId10"/>
    <sheet name="Kabankalan" sheetId="28" r:id="rId11"/>
    <sheet name="Sagay" sheetId="29" r:id="rId12"/>
    <sheet name="San Carlos" sheetId="30" r:id="rId13"/>
    <sheet name="Silay" sheetId="31" r:id="rId14"/>
    <sheet name="Talisay" sheetId="33" r:id="rId15"/>
    <sheet name="Sipalay" sheetId="32" r:id="rId16"/>
    <sheet name="Tanjay" sheetId="34" r:id="rId17"/>
    <sheet name="Victorias" sheetId="35" r:id="rId18"/>
  </sheets>
  <externalReferences>
    <externalReference r:id="rId19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0" i="35" l="1"/>
  <c r="E91" i="35"/>
  <c r="E90" i="35"/>
  <c r="E18" i="35"/>
  <c r="E44" i="34"/>
  <c r="E96" i="33"/>
  <c r="E92" i="33"/>
  <c r="E91" i="33"/>
  <c r="E68" i="33"/>
  <c r="E64" i="33"/>
  <c r="E63" i="33"/>
  <c r="E44" i="33"/>
  <c r="E43" i="33"/>
  <c r="E18" i="33"/>
  <c r="E17" i="33"/>
  <c r="E16" i="33"/>
  <c r="E13" i="33"/>
  <c r="E11" i="33"/>
  <c r="E110" i="30" l="1"/>
  <c r="E18" i="30"/>
  <c r="E11" i="30"/>
  <c r="E88" i="28" l="1"/>
  <c r="E87" i="28"/>
  <c r="E82" i="28"/>
  <c r="E79" i="28"/>
  <c r="E78" i="28"/>
  <c r="E68" i="28"/>
  <c r="E67" i="28"/>
  <c r="E66" i="28"/>
  <c r="E64" i="28"/>
  <c r="E63" i="28"/>
  <c r="E62" i="28"/>
  <c r="E52" i="28"/>
  <c r="E51" i="28"/>
  <c r="E50" i="28"/>
  <c r="E48" i="28"/>
  <c r="E47" i="28"/>
  <c r="E44" i="28"/>
  <c r="E43" i="28"/>
  <c r="E42" i="28"/>
  <c r="E33" i="28"/>
  <c r="E30" i="28"/>
  <c r="E22" i="28"/>
  <c r="E21" i="28"/>
  <c r="E18" i="28"/>
  <c r="E17" i="28"/>
  <c r="E16" i="28"/>
  <c r="E13" i="28"/>
  <c r="E12" i="28"/>
  <c r="E11" i="28"/>
  <c r="E110" i="27" l="1"/>
  <c r="E110" i="26" l="1"/>
  <c r="E36" i="25"/>
  <c r="E110" i="24"/>
  <c r="E13" i="21" l="1"/>
  <c r="E30" i="10"/>
  <c r="E111" i="35" l="1"/>
  <c r="E93" i="35"/>
  <c r="E19" i="35"/>
  <c r="E14" i="35"/>
  <c r="E37" i="35" s="1"/>
  <c r="E111" i="34"/>
  <c r="E93" i="34"/>
  <c r="E19" i="34"/>
  <c r="E14" i="34"/>
  <c r="E111" i="33"/>
  <c r="E93" i="33"/>
  <c r="E19" i="33"/>
  <c r="E37" i="33" s="1"/>
  <c r="E14" i="33"/>
  <c r="E37" i="34" l="1"/>
  <c r="E112" i="35"/>
  <c r="E112" i="34"/>
  <c r="E112" i="33"/>
  <c r="E111" i="32" l="1"/>
  <c r="E93" i="32"/>
  <c r="E112" i="32" s="1"/>
  <c r="E37" i="32"/>
  <c r="E19" i="32"/>
  <c r="E14" i="32"/>
  <c r="E111" i="31"/>
  <c r="E93" i="31"/>
  <c r="E112" i="31" s="1"/>
  <c r="E19" i="31"/>
  <c r="E14" i="31"/>
  <c r="E37" i="31" s="1"/>
  <c r="E111" i="30" l="1"/>
  <c r="E93" i="30"/>
  <c r="E112" i="30" s="1"/>
  <c r="E19" i="30"/>
  <c r="E14" i="30"/>
  <c r="E37" i="30" s="1"/>
  <c r="E111" i="29" l="1"/>
  <c r="E93" i="29"/>
  <c r="E112" i="29" s="1"/>
  <c r="E19" i="29"/>
  <c r="E14" i="29"/>
  <c r="E37" i="29" s="1"/>
  <c r="E111" i="28"/>
  <c r="E93" i="28"/>
  <c r="E112" i="28" s="1"/>
  <c r="E19" i="28"/>
  <c r="E14" i="28"/>
  <c r="E37" i="28" l="1"/>
  <c r="E111" i="27"/>
  <c r="E93" i="27"/>
  <c r="E112" i="27" s="1"/>
  <c r="E19" i="27"/>
  <c r="E37" i="27" s="1"/>
  <c r="E14" i="27"/>
  <c r="E14" i="26"/>
  <c r="E37" i="26" s="1"/>
  <c r="E111" i="26"/>
  <c r="E93" i="26"/>
  <c r="E19" i="26"/>
  <c r="E111" i="25"/>
  <c r="E93" i="25"/>
  <c r="E19" i="25"/>
  <c r="E14" i="25"/>
  <c r="E37" i="25" s="1"/>
  <c r="E111" i="23"/>
  <c r="E93" i="23"/>
  <c r="E111" i="24"/>
  <c r="E93" i="24"/>
  <c r="E19" i="24"/>
  <c r="E14" i="24"/>
  <c r="E37" i="24" s="1"/>
  <c r="E19" i="23"/>
  <c r="E14" i="23"/>
  <c r="E111" i="22"/>
  <c r="E93" i="22"/>
  <c r="E19" i="22"/>
  <c r="E14" i="22"/>
  <c r="E37" i="22" s="1"/>
  <c r="E14" i="21"/>
  <c r="E111" i="21"/>
  <c r="E93" i="21"/>
  <c r="E19" i="21"/>
  <c r="E112" i="26" l="1"/>
  <c r="E112" i="24"/>
  <c r="E112" i="25"/>
  <c r="E112" i="23"/>
  <c r="E37" i="23"/>
  <c r="E112" i="22"/>
  <c r="E112" i="21"/>
  <c r="E37" i="21"/>
  <c r="E111" i="20"/>
  <c r="E93" i="20"/>
  <c r="E19" i="20"/>
  <c r="E14" i="20"/>
  <c r="E111" i="19"/>
  <c r="E93" i="19"/>
  <c r="E19" i="19"/>
  <c r="E14" i="19"/>
  <c r="E37" i="19" s="1"/>
  <c r="E112" i="20" l="1"/>
  <c r="E37" i="20"/>
  <c r="E112" i="19"/>
  <c r="E14" i="10"/>
  <c r="E111" i="10" l="1"/>
  <c r="E93" i="10"/>
  <c r="E19" i="10"/>
  <c r="E37" i="10"/>
  <c r="E112" i="10" l="1"/>
</calcChain>
</file>

<file path=xl/sharedStrings.xml><?xml version="1.0" encoding="utf-8"?>
<sst xmlns="http://schemas.openxmlformats.org/spreadsheetml/2006/main" count="1962" uniqueCount="82">
  <si>
    <t>STATEMENT OF COMPARISON OF BUDGET AND ACTUAL AMOUNTS</t>
  </si>
  <si>
    <t>PARTICULARS</t>
  </si>
  <si>
    <t>Actual Amounts</t>
  </si>
  <si>
    <t>Revenue</t>
  </si>
  <si>
    <t xml:space="preserve">           Total Tax Revenue</t>
  </si>
  <si>
    <t>2.      Non-Tax Revenue</t>
  </si>
  <si>
    <t xml:space="preserve">           Total Non-Tax Revenue</t>
  </si>
  <si>
    <t>Total Revenues and Receipts</t>
  </si>
  <si>
    <t>EXPENDITURES</t>
  </si>
  <si>
    <t>General Public Services</t>
  </si>
  <si>
    <t>Personnel Services</t>
  </si>
  <si>
    <t>Maintenance and Other Operating Expenses</t>
  </si>
  <si>
    <t>Capital Outlay</t>
  </si>
  <si>
    <t>Education</t>
  </si>
  <si>
    <t>Health, Nutrition and Population Control</t>
  </si>
  <si>
    <t>Labor and Employment</t>
  </si>
  <si>
    <t>Housing and Community Development</t>
  </si>
  <si>
    <t>Social Services and Social Welfare</t>
  </si>
  <si>
    <t>Economic Services</t>
  </si>
  <si>
    <t>Other Services Sector</t>
  </si>
  <si>
    <t>Other Purposes:</t>
  </si>
  <si>
    <t>A.  Local Sources</t>
  </si>
  <si>
    <t>1.  Tax Revenue</t>
  </si>
  <si>
    <t>a.  Tax Revenue - Property</t>
  </si>
  <si>
    <t>b.  Tax Reveue - Goods and Services</t>
  </si>
  <si>
    <t>c.  Other Local Taxes</t>
  </si>
  <si>
    <t>a.  Service Income</t>
  </si>
  <si>
    <t>b.  Business Income</t>
  </si>
  <si>
    <t>c.  Other Income and Receipts</t>
  </si>
  <si>
    <t>B.  External Sources</t>
  </si>
  <si>
    <t>1.  Share from the National Internal Revenue Taxes (IRA)</t>
  </si>
  <si>
    <t>2.  Share from GOCCs</t>
  </si>
  <si>
    <t>3.  Other Shares from National Tax Collections</t>
  </si>
  <si>
    <t>a.  Share from Ecozone</t>
  </si>
  <si>
    <t>b.  Share from EVAT</t>
  </si>
  <si>
    <t>c.  Share from National Wealth</t>
  </si>
  <si>
    <t>d.  Share from Tobacco Excise Tax</t>
  </si>
  <si>
    <t>4.  Other Receipts</t>
  </si>
  <si>
    <t>a.  Grants and Donations</t>
  </si>
  <si>
    <t>b.  Other Subsidy Income</t>
  </si>
  <si>
    <t>5.  Inter-local Transfer</t>
  </si>
  <si>
    <t>6.  Capital/Investment Receipts</t>
  </si>
  <si>
    <t>a.  Sale of Capital Assets</t>
  </si>
  <si>
    <t>b.  Sale of Investments</t>
  </si>
  <si>
    <t>c.  Proceeds from Collections of Loans Receivable</t>
  </si>
  <si>
    <t>C.  Receipts from Borrowings</t>
  </si>
  <si>
    <t>CURRENT APPROPRIATIONS</t>
  </si>
  <si>
    <t xml:space="preserve">  Financial Expense</t>
  </si>
  <si>
    <t xml:space="preserve">  Amortization</t>
  </si>
  <si>
    <t xml:space="preserve">  Maintenance and Other Operating Expenses</t>
  </si>
  <si>
    <t xml:space="preserve">  Capital Outlay</t>
  </si>
  <si>
    <t>Others</t>
  </si>
  <si>
    <t>Debt Service</t>
  </si>
  <si>
    <t>LDRRMF</t>
  </si>
  <si>
    <t xml:space="preserve"> 20% Development Fund</t>
  </si>
  <si>
    <t>Share from National Wealth</t>
  </si>
  <si>
    <t>Allocation for Senior Citizens and PWD</t>
  </si>
  <si>
    <t xml:space="preserve">  Personal Services</t>
  </si>
  <si>
    <t>TOTAL CONTINUING APPROPRIATIONS</t>
  </si>
  <si>
    <t>TOTAL CURRENT APPROPRIATIONS</t>
  </si>
  <si>
    <t>CONTINUING APPROPRIATIONS</t>
  </si>
  <si>
    <t>Other Purposes</t>
  </si>
  <si>
    <t>TOTAL APPROPRIATIONS</t>
  </si>
  <si>
    <t>CITY OF BACOLOD</t>
  </si>
  <si>
    <t>CITY OF BAGO</t>
  </si>
  <si>
    <t>CITY OF BAIS</t>
  </si>
  <si>
    <t>CITY OF BAYAWAN</t>
  </si>
  <si>
    <t>CITY OF CADIZ</t>
  </si>
  <si>
    <t>CITY OF CANLAON</t>
  </si>
  <si>
    <t>CITY OF DUMAGUETE</t>
  </si>
  <si>
    <t>CITY OF ESCALANTE</t>
  </si>
  <si>
    <t>CITY OF GUIHULNGAN</t>
  </si>
  <si>
    <t>CITY OF KABANKALAN</t>
  </si>
  <si>
    <t>CITY OF HIMAMAYLAN</t>
  </si>
  <si>
    <t>CITY OF SAGAY</t>
  </si>
  <si>
    <t>CITY OF SAN CARLOS</t>
  </si>
  <si>
    <t>CITY OF SILAY</t>
  </si>
  <si>
    <t>CITY OF SIPALAY</t>
  </si>
  <si>
    <t>CITY OF TALISAY</t>
  </si>
  <si>
    <t>CITY OF TANJAY</t>
  </si>
  <si>
    <t>CITY OF VICTORIAS</t>
  </si>
  <si>
    <t>For the Year Ended December 31,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</si>
</sst>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#,##0.00_ ;\-#,##0.00\ "/>
    <numFmt numFmtId="165" formatCode="_(* #,##0_);_(* \(#,##0\);_(* &quot;-&quot;??_);_(@_)"/>
    <numFmt numFmtId="166" formatCode="_(* #,##0.00_);_(* \(#,##0.00\);_(* &quot;-&quot;??_);_(@_)"/>
    <numFmt numFmtId="167" formatCode="_(&quot;$&quot;* #,##0_);_(&quot;$&quot;* \(#,##0\);_(&quot;$&quot;* &quot;-&quot;_);_(@_)"/>
    <numFmt numFmtId="168" formatCode="_ * #,##0_ ;_ * \-#,##0_ ;_ * &quot;-&quot;_ ;_ @_ "/>
  </numFmts>
  <fonts count="36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2"/>
    </font>
    <font>
      <b/>
      <sz val="12"/>
      <color rgb="FF000000"/>
      <name val="Times New Roman"/>
      <family val="1"/>
    </font>
    <font>
      <sz val="10"/>
      <name val="Arial"/>
      <family val="2"/>
    </font>
    <font>
      <b/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u/>
      <sz val="12"/>
      <color rgb="FF000000"/>
      <name val="Times New Roman"/>
      <family val="1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b/>
      <sz val="16"/>
      <color rgb="FF000000"/>
      <name val="Times New Roman"/>
      <family val="1"/>
    </font>
    <font>
      <sz val="16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11.05"/>
      <color indexed="8"/>
      <name val="Arial"/>
      <family val="2"/>
    </font>
    <font>
      <sz val="11"/>
      <color indexed="8"/>
      <name val="Calibri"/>
      <family val="2"/>
    </font>
    <font>
      <sz val="11"/>
      <color indexed="17"/>
      <name val="Calibri"/>
      <family val="2"/>
    </font>
    <font>
      <sz val="11"/>
      <color indexed="62"/>
      <name val="Calibri"/>
      <family val="2"/>
    </font>
    <font>
      <b/>
      <sz val="11"/>
      <color indexed="62"/>
      <name val="Calibri"/>
      <family val="2"/>
    </font>
    <font>
      <i/>
      <sz val="11"/>
      <color indexed="23"/>
      <name val="Calibri"/>
      <family val="2"/>
    </font>
    <font>
      <b/>
      <sz val="11"/>
      <color indexed="9"/>
      <name val="Calibri"/>
      <family val="2"/>
    </font>
    <font>
      <b/>
      <sz val="13"/>
      <color indexed="62"/>
      <name val="Calibri"/>
      <family val="2"/>
    </font>
    <font>
      <sz val="11"/>
      <color indexed="9"/>
      <name val="Calibri"/>
      <family val="2"/>
    </font>
    <font>
      <b/>
      <sz val="15"/>
      <color indexed="62"/>
      <name val="Calibri"/>
      <family val="2"/>
    </font>
    <font>
      <sz val="11"/>
      <color indexed="10"/>
      <name val="Calibri"/>
      <family val="2"/>
    </font>
    <font>
      <sz val="11"/>
      <color indexed="52"/>
      <name val="Calibri"/>
      <family val="2"/>
    </font>
    <font>
      <b/>
      <sz val="11"/>
      <color indexed="52"/>
      <name val="Calibri"/>
      <family val="2"/>
    </font>
    <font>
      <sz val="11"/>
      <color indexed="60"/>
      <name val="Calibri"/>
      <family val="2"/>
    </font>
    <font>
      <b/>
      <sz val="18"/>
      <color indexed="62"/>
      <name val="Calibri"/>
      <family val="2"/>
    </font>
    <font>
      <b/>
      <sz val="11"/>
      <color indexed="8"/>
      <name val="Calibri"/>
      <family val="2"/>
    </font>
    <font>
      <b/>
      <sz val="11"/>
      <color indexed="63"/>
      <name val="Calibri"/>
      <family val="2"/>
    </font>
    <font>
      <sz val="10"/>
      <color indexed="8"/>
      <name val="Arial"/>
      <family val="2"/>
    </font>
    <font>
      <sz val="10"/>
      <color theme="1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FFFF"/>
        <bgColor rgb="FFFFFFCC"/>
      </patternFill>
    </fill>
  </fills>
  <borders count="35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4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</borders>
  <cellStyleXfs count="85">
    <xf numFmtId="0" fontId="0" fillId="0" borderId="0"/>
    <xf numFmtId="0" fontId="1" fillId="0" borderId="0"/>
    <xf numFmtId="0" fontId="3" fillId="0" borderId="0"/>
    <xf numFmtId="43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7" fillId="0" borderId="0" applyFont="0" applyFill="0" applyBorder="0" applyAlignment="0" applyProtection="0"/>
    <xf numFmtId="0" fontId="9" fillId="0" borderId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0" fontId="3" fillId="0" borderId="0">
      <alignment vertical="center"/>
    </xf>
    <xf numFmtId="43" fontId="3" fillId="0" borderId="0" applyFont="0" applyFill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168" fontId="6" fillId="0" borderId="0" applyFont="0" applyFill="0" applyBorder="0" applyAlignment="0" applyProtection="0">
      <alignment vertical="center"/>
    </xf>
    <xf numFmtId="167" fontId="6" fillId="0" borderId="0" applyFont="0" applyFill="0" applyBorder="0" applyAlignment="0" applyProtection="0">
      <alignment vertical="center"/>
    </xf>
    <xf numFmtId="0" fontId="3" fillId="3" borderId="7" applyNumberFormat="0" applyFont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3" fillId="8" borderId="8" applyNumberFormat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1" fillId="0" borderId="13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2" borderId="6" applyNumberFormat="0" applyAlignment="0" applyProtection="0">
      <alignment vertical="center"/>
    </xf>
    <xf numFmtId="0" fontId="33" fillId="11" borderId="12" applyNumberFormat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29" fillId="11" borderId="6" applyNumberForma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25" fillId="2" borderId="0" applyNumberFormat="0" applyBorder="0" applyAlignment="0" applyProtection="0">
      <alignment vertical="center"/>
    </xf>
    <xf numFmtId="0" fontId="9" fillId="0" borderId="0"/>
    <xf numFmtId="43" fontId="9" fillId="0" borderId="0" applyFont="0" applyFill="0" applyBorder="0" applyAlignment="0" applyProtection="0"/>
    <xf numFmtId="0" fontId="9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3" fillId="0" borderId="0"/>
    <xf numFmtId="0" fontId="3" fillId="0" borderId="0"/>
    <xf numFmtId="166" fontId="3" fillId="0" borderId="0" applyFont="0" applyFill="0" applyBorder="0" applyAlignment="0" applyProtection="0"/>
    <xf numFmtId="166" fontId="17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</cellStyleXfs>
  <cellXfs count="115">
    <xf numFmtId="0" fontId="0" fillId="0" borderId="0" xfId="0"/>
    <xf numFmtId="0" fontId="5" fillId="0" borderId="0" xfId="1" applyFont="1" applyAlignment="1">
      <alignment vertical="center"/>
    </xf>
    <xf numFmtId="40" fontId="5" fillId="0" borderId="0" xfId="1" applyNumberFormat="1" applyFont="1" applyAlignment="1">
      <alignment horizontal="right" vertical="center"/>
    </xf>
    <xf numFmtId="164" fontId="5" fillId="0" borderId="0" xfId="1" applyNumberFormat="1" applyFont="1" applyAlignment="1">
      <alignment horizontal="right" vertical="center"/>
    </xf>
    <xf numFmtId="40" fontId="6" fillId="0" borderId="0" xfId="1" applyNumberFormat="1" applyFont="1" applyAlignment="1">
      <alignment horizontal="center" vertical="center"/>
    </xf>
    <xf numFmtId="4" fontId="6" fillId="0" borderId="0" xfId="1" applyNumberFormat="1" applyFont="1" applyAlignment="1">
      <alignment horizontal="center" vertical="center"/>
    </xf>
    <xf numFmtId="0" fontId="2" fillId="0" borderId="0" xfId="1" applyFont="1" applyAlignment="1">
      <alignment vertical="center"/>
    </xf>
    <xf numFmtId="40" fontId="6" fillId="0" borderId="0" xfId="1" applyNumberFormat="1" applyFont="1" applyAlignment="1">
      <alignment vertical="center"/>
    </xf>
    <xf numFmtId="165" fontId="5" fillId="0" borderId="0" xfId="1" applyNumberFormat="1" applyFont="1" applyAlignment="1">
      <alignment vertical="center"/>
    </xf>
    <xf numFmtId="165" fontId="6" fillId="0" borderId="0" xfId="1" applyNumberFormat="1" applyFont="1" applyAlignment="1">
      <alignment vertical="center"/>
    </xf>
    <xf numFmtId="165" fontId="6" fillId="0" borderId="0" xfId="1" applyNumberFormat="1" applyFont="1" applyAlignment="1">
      <alignment horizontal="right" vertical="center"/>
    </xf>
    <xf numFmtId="165" fontId="2" fillId="0" borderId="0" xfId="1" applyNumberFormat="1" applyFont="1" applyAlignment="1">
      <alignment horizontal="center" vertical="center"/>
    </xf>
    <xf numFmtId="165" fontId="2" fillId="0" borderId="0" xfId="1" applyNumberFormat="1" applyFont="1" applyAlignment="1">
      <alignment vertical="center"/>
    </xf>
    <xf numFmtId="165" fontId="8" fillId="0" borderId="0" xfId="1" applyNumberFormat="1" applyFont="1" applyAlignment="1">
      <alignment vertical="center"/>
    </xf>
    <xf numFmtId="165" fontId="5" fillId="0" borderId="0" xfId="1" applyNumberFormat="1" applyFont="1" applyAlignment="1">
      <alignment vertical="center" wrapText="1"/>
    </xf>
    <xf numFmtId="165" fontId="5" fillId="0" borderId="0" xfId="1" applyNumberFormat="1" applyFont="1" applyAlignment="1">
      <alignment horizontal="left" vertical="center"/>
    </xf>
    <xf numFmtId="165" fontId="14" fillId="0" borderId="0" xfId="1" applyNumberFormat="1" applyFont="1" applyAlignment="1">
      <alignment vertical="center"/>
    </xf>
    <xf numFmtId="0" fontId="15" fillId="0" borderId="0" xfId="0" applyFont="1"/>
    <xf numFmtId="4" fontId="10" fillId="0" borderId="0" xfId="3" applyNumberFormat="1" applyFont="1" applyFill="1" applyAlignment="1">
      <alignment horizontal="right" vertical="center" wrapText="1"/>
    </xf>
    <xf numFmtId="4" fontId="3" fillId="0" borderId="0" xfId="1" applyNumberFormat="1" applyFont="1" applyFill="1" applyAlignment="1">
      <alignment horizontal="right" vertical="center"/>
    </xf>
    <xf numFmtId="4" fontId="10" fillId="0" borderId="0" xfId="3" applyNumberFormat="1" applyFont="1" applyFill="1" applyBorder="1" applyAlignment="1">
      <alignment horizontal="right" vertical="center" wrapText="1"/>
    </xf>
    <xf numFmtId="4" fontId="16" fillId="0" borderId="0" xfId="0" applyNumberFormat="1" applyFont="1"/>
    <xf numFmtId="4" fontId="13" fillId="0" borderId="0" xfId="0" applyNumberFormat="1" applyFont="1"/>
    <xf numFmtId="4" fontId="11" fillId="0" borderId="14" xfId="0" applyNumberFormat="1" applyFont="1" applyBorder="1"/>
    <xf numFmtId="4" fontId="10" fillId="0" borderId="4" xfId="8" applyNumberFormat="1" applyFont="1" applyFill="1" applyBorder="1" applyAlignment="1">
      <alignment horizontal="right"/>
    </xf>
    <xf numFmtId="4" fontId="10" fillId="0" borderId="0" xfId="4" applyNumberFormat="1" applyFont="1" applyFill="1" applyBorder="1" applyAlignment="1" applyProtection="1">
      <alignment horizontal="right"/>
      <protection locked="0"/>
    </xf>
    <xf numFmtId="4" fontId="3" fillId="0" borderId="0" xfId="8" applyNumberFormat="1" applyFont="1" applyFill="1" applyBorder="1" applyAlignment="1">
      <alignment horizontal="right"/>
    </xf>
    <xf numFmtId="4" fontId="10" fillId="0" borderId="0" xfId="8" applyNumberFormat="1" applyFont="1" applyFill="1" applyBorder="1" applyAlignment="1">
      <alignment horizontal="right"/>
    </xf>
    <xf numFmtId="4" fontId="3" fillId="0" borderId="0" xfId="3" applyNumberFormat="1" applyFont="1" applyFill="1" applyBorder="1" applyAlignment="1">
      <alignment horizontal="right"/>
    </xf>
    <xf numFmtId="4" fontId="12" fillId="0" borderId="3" xfId="1" applyNumberFormat="1" applyFont="1" applyFill="1" applyBorder="1" applyAlignment="1">
      <alignment horizontal="right" vertical="center"/>
    </xf>
    <xf numFmtId="4" fontId="3" fillId="0" borderId="3" xfId="1" applyNumberFormat="1" applyFont="1" applyFill="1" applyBorder="1" applyAlignment="1">
      <alignment horizontal="right" vertical="center"/>
    </xf>
    <xf numFmtId="4" fontId="10" fillId="0" borderId="0" xfId="0" applyNumberFormat="1" applyFont="1" applyFill="1" applyAlignment="1">
      <alignment horizontal="right"/>
    </xf>
    <xf numFmtId="4" fontId="11" fillId="0" borderId="0" xfId="1" applyNumberFormat="1" applyFont="1" applyFill="1" applyBorder="1" applyAlignment="1">
      <alignment horizontal="right" vertical="center"/>
    </xf>
    <xf numFmtId="4" fontId="11" fillId="0" borderId="0" xfId="1" applyNumberFormat="1" applyFont="1" applyFill="1" applyAlignment="1">
      <alignment horizontal="right" vertical="center"/>
    </xf>
    <xf numFmtId="4" fontId="12" fillId="0" borderId="1" xfId="1" applyNumberFormat="1" applyFont="1" applyFill="1" applyBorder="1" applyAlignment="1">
      <alignment horizontal="right" vertical="center"/>
    </xf>
    <xf numFmtId="4" fontId="11" fillId="0" borderId="15" xfId="0" applyNumberFormat="1" applyFont="1" applyFill="1" applyBorder="1" applyAlignment="1">
      <alignment horizontal="right"/>
    </xf>
    <xf numFmtId="4" fontId="10" fillId="0" borderId="5" xfId="66" applyNumberFormat="1" applyFont="1" applyFill="1" applyBorder="1" applyAlignment="1">
      <alignment horizontal="right" vertical="center"/>
    </xf>
    <xf numFmtId="4" fontId="10" fillId="0" borderId="16" xfId="8" applyNumberFormat="1" applyFont="1" applyBorder="1"/>
    <xf numFmtId="4" fontId="10" fillId="0" borderId="5" xfId="66" applyNumberFormat="1" applyFont="1" applyBorder="1" applyAlignment="1"/>
    <xf numFmtId="4" fontId="3" fillId="0" borderId="0" xfId="81" applyNumberFormat="1" applyFont="1" applyFill="1" applyBorder="1" applyAlignment="1" applyProtection="1">
      <alignment horizontal="right" vertical="center" wrapText="1"/>
    </xf>
    <xf numFmtId="4" fontId="34" fillId="0" borderId="0" xfId="81" applyNumberFormat="1" applyFont="1" applyFill="1" applyBorder="1" applyAlignment="1" applyProtection="1">
      <alignment horizontal="right" vertical="center" wrapText="1"/>
    </xf>
    <xf numFmtId="4" fontId="34" fillId="0" borderId="17" xfId="81" applyNumberFormat="1" applyFont="1" applyFill="1" applyBorder="1" applyAlignment="1" applyProtection="1">
      <alignment horizontal="right" vertical="center"/>
    </xf>
    <xf numFmtId="4" fontId="34" fillId="0" borderId="0" xfId="10" applyNumberFormat="1" applyFont="1" applyAlignment="1">
      <alignment horizontal="right" vertical="center"/>
    </xf>
    <xf numFmtId="4" fontId="34" fillId="0" borderId="17" xfId="81" applyNumberFormat="1" applyFont="1" applyFill="1" applyBorder="1" applyAlignment="1" applyProtection="1">
      <alignment horizontal="right" vertical="center" wrapText="1"/>
    </xf>
    <xf numFmtId="4" fontId="3" fillId="0" borderId="0" xfId="81" applyNumberFormat="1" applyFont="1" applyFill="1" applyBorder="1" applyAlignment="1" applyProtection="1">
      <alignment horizontal="right" vertical="center"/>
    </xf>
    <xf numFmtId="4" fontId="3" fillId="0" borderId="18" xfId="8" applyNumberFormat="1" applyFont="1" applyFill="1" applyBorder="1"/>
    <xf numFmtId="4" fontId="3" fillId="0" borderId="19" xfId="8" applyNumberFormat="1" applyFont="1" applyFill="1" applyBorder="1"/>
    <xf numFmtId="4" fontId="3" fillId="0" borderId="18" xfId="0" applyNumberFormat="1" applyFont="1" applyBorder="1"/>
    <xf numFmtId="4" fontId="3" fillId="0" borderId="20" xfId="8" applyNumberFormat="1" applyFont="1" applyFill="1" applyBorder="1"/>
    <xf numFmtId="4" fontId="3" fillId="0" borderId="0" xfId="0" applyNumberFormat="1" applyFont="1" applyFill="1" applyBorder="1"/>
    <xf numFmtId="4" fontId="3" fillId="0" borderId="0" xfId="6" applyNumberFormat="1" applyFont="1" applyBorder="1"/>
    <xf numFmtId="4" fontId="3" fillId="0" borderId="0" xfId="6" applyNumberFormat="1" applyFont="1" applyBorder="1" applyAlignment="1"/>
    <xf numFmtId="4" fontId="3" fillId="0" borderId="3" xfId="6" applyNumberFormat="1" applyFont="1" applyBorder="1"/>
    <xf numFmtId="4" fontId="3" fillId="0" borderId="17" xfId="6" applyNumberFormat="1" applyFont="1" applyBorder="1"/>
    <xf numFmtId="4" fontId="10" fillId="0" borderId="5" xfId="11" applyNumberFormat="1" applyFont="1" applyFill="1" applyBorder="1" applyAlignment="1"/>
    <xf numFmtId="4" fontId="10" fillId="0" borderId="21" xfId="11" applyNumberFormat="1" applyFont="1" applyFill="1" applyBorder="1" applyAlignment="1"/>
    <xf numFmtId="4" fontId="11" fillId="0" borderId="22" xfId="0" applyNumberFormat="1" applyFont="1" applyBorder="1" applyAlignment="1">
      <alignment horizontal="right"/>
    </xf>
    <xf numFmtId="4" fontId="10" fillId="0" borderId="5" xfId="11" applyNumberFormat="1" applyFont="1" applyFill="1" applyBorder="1" applyAlignment="1">
      <alignment horizontal="right"/>
    </xf>
    <xf numFmtId="4" fontId="10" fillId="0" borderId="5" xfId="66" applyNumberFormat="1" applyFont="1" applyBorder="1" applyAlignment="1">
      <alignment horizontal="right"/>
    </xf>
    <xf numFmtId="4" fontId="11" fillId="0" borderId="14" xfId="0" applyNumberFormat="1" applyFont="1" applyBorder="1" applyAlignment="1">
      <alignment horizontal="right"/>
    </xf>
    <xf numFmtId="4" fontId="11" fillId="0" borderId="22" xfId="0" applyNumberFormat="1" applyFont="1" applyBorder="1" applyAlignment="1">
      <alignment horizontal="right" vertical="center"/>
    </xf>
    <xf numFmtId="4" fontId="3" fillId="0" borderId="0" xfId="0" applyNumberFormat="1" applyFont="1" applyFill="1" applyBorder="1" applyAlignment="1">
      <alignment horizontal="right"/>
    </xf>
    <xf numFmtId="4" fontId="11" fillId="0" borderId="23" xfId="0" applyNumberFormat="1" applyFont="1" applyBorder="1" applyAlignment="1">
      <alignment horizontal="right"/>
    </xf>
    <xf numFmtId="4" fontId="10" fillId="0" borderId="0" xfId="0" applyNumberFormat="1" applyFont="1" applyAlignment="1">
      <alignment horizontal="right"/>
    </xf>
    <xf numFmtId="4" fontId="13" fillId="0" borderId="0" xfId="0" applyNumberFormat="1" applyFont="1" applyAlignment="1">
      <alignment horizontal="right"/>
    </xf>
    <xf numFmtId="4" fontId="16" fillId="0" borderId="0" xfId="0" applyNumberFormat="1" applyFont="1" applyAlignment="1">
      <alignment horizontal="right"/>
    </xf>
    <xf numFmtId="4" fontId="10" fillId="0" borderId="24" xfId="84" applyNumberFormat="1" applyFont="1" applyFill="1" applyBorder="1"/>
    <xf numFmtId="4" fontId="10" fillId="0" borderId="19" xfId="84" applyNumberFormat="1" applyFont="1" applyFill="1" applyBorder="1"/>
    <xf numFmtId="4" fontId="11" fillId="0" borderId="0" xfId="0" applyNumberFormat="1" applyFont="1"/>
    <xf numFmtId="4" fontId="10" fillId="0" borderId="25" xfId="84" applyNumberFormat="1" applyFont="1" applyFill="1" applyBorder="1"/>
    <xf numFmtId="4" fontId="10" fillId="0" borderId="26" xfId="84" applyNumberFormat="1" applyFont="1" applyFill="1" applyBorder="1"/>
    <xf numFmtId="4" fontId="3" fillId="0" borderId="25" xfId="84" applyNumberFormat="1" applyFont="1" applyFill="1" applyBorder="1"/>
    <xf numFmtId="4" fontId="10" fillId="0" borderId="0" xfId="62" applyNumberFormat="1" applyFont="1" applyAlignment="1"/>
    <xf numFmtId="4" fontId="10" fillId="0" borderId="0" xfId="73" applyNumberFormat="1" applyFont="1" applyAlignment="1"/>
    <xf numFmtId="4" fontId="3" fillId="0" borderId="4" xfId="80" applyNumberFormat="1" applyFont="1" applyFill="1" applyBorder="1" applyAlignment="1">
      <alignment horizontal="right"/>
    </xf>
    <xf numFmtId="4" fontId="10" fillId="0" borderId="3" xfId="62" applyNumberFormat="1" applyFont="1" applyBorder="1" applyAlignment="1">
      <alignment horizontal="right"/>
    </xf>
    <xf numFmtId="4" fontId="10" fillId="0" borderId="0" xfId="73" applyNumberFormat="1" applyFont="1" applyAlignment="1">
      <alignment horizontal="right"/>
    </xf>
    <xf numFmtId="4" fontId="3" fillId="0" borderId="4" xfId="6" applyNumberFormat="1" applyFont="1" applyFill="1" applyBorder="1" applyAlignment="1">
      <alignment horizontal="right"/>
    </xf>
    <xf numFmtId="4" fontId="3" fillId="0" borderId="25" xfId="84" applyNumberFormat="1" applyFont="1" applyFill="1" applyBorder="1" applyAlignment="1">
      <alignment horizontal="right"/>
    </xf>
    <xf numFmtId="4" fontId="11" fillId="0" borderId="0" xfId="0" applyNumberFormat="1" applyFont="1" applyAlignment="1">
      <alignment horizontal="right"/>
    </xf>
    <xf numFmtId="4" fontId="10" fillId="0" borderId="0" xfId="62" applyNumberFormat="1" applyFont="1" applyAlignment="1">
      <alignment horizontal="right"/>
    </xf>
    <xf numFmtId="4" fontId="3" fillId="0" borderId="19" xfId="6" applyNumberFormat="1" applyFont="1" applyFill="1" applyBorder="1" applyAlignment="1">
      <alignment horizontal="right"/>
    </xf>
    <xf numFmtId="4" fontId="10" fillId="0" borderId="19" xfId="84" applyNumberFormat="1" applyFont="1" applyFill="1" applyBorder="1" applyAlignment="1">
      <alignment horizontal="right"/>
    </xf>
    <xf numFmtId="4" fontId="11" fillId="19" borderId="27" xfId="0" applyNumberFormat="1" applyFont="1" applyFill="1" applyBorder="1"/>
    <xf numFmtId="4" fontId="11" fillId="19" borderId="14" xfId="0" applyNumberFormat="1" applyFont="1" applyFill="1" applyBorder="1"/>
    <xf numFmtId="4" fontId="3" fillId="0" borderId="0" xfId="9" applyNumberFormat="1" applyFont="1" applyFill="1" applyBorder="1"/>
    <xf numFmtId="4" fontId="3" fillId="0" borderId="0" xfId="0" applyNumberFormat="1" applyFont="1"/>
    <xf numFmtId="4" fontId="3" fillId="0" borderId="17" xfId="9" applyNumberFormat="1" applyFont="1" applyFill="1" applyBorder="1"/>
    <xf numFmtId="4" fontId="11" fillId="0" borderId="28" xfId="0" applyNumberFormat="1" applyFont="1" applyBorder="1" applyAlignment="1">
      <alignment vertical="center"/>
    </xf>
    <xf numFmtId="4" fontId="11" fillId="0" borderId="28" xfId="0" applyNumberFormat="1" applyFont="1" applyBorder="1"/>
    <xf numFmtId="4" fontId="3" fillId="0" borderId="5" xfId="69" applyNumberFormat="1" applyFont="1" applyFill="1" applyBorder="1" applyAlignment="1"/>
    <xf numFmtId="4" fontId="3" fillId="0" borderId="21" xfId="69" applyNumberFormat="1" applyFont="1" applyFill="1" applyBorder="1" applyAlignment="1"/>
    <xf numFmtId="4" fontId="10" fillId="0" borderId="21" xfId="66" applyNumberFormat="1" applyFont="1" applyFill="1" applyBorder="1" applyAlignment="1"/>
    <xf numFmtId="4" fontId="3" fillId="0" borderId="29" xfId="69" applyNumberFormat="1" applyFont="1" applyFill="1" applyBorder="1" applyAlignment="1"/>
    <xf numFmtId="4" fontId="10" fillId="0" borderId="5" xfId="66" applyNumberFormat="1" applyFont="1" applyFill="1" applyBorder="1" applyAlignment="1"/>
    <xf numFmtId="4" fontId="10" fillId="0" borderId="0" xfId="11" applyNumberFormat="1" applyFont="1" applyFill="1" applyBorder="1" applyAlignment="1"/>
    <xf numFmtId="4" fontId="10" fillId="0" borderId="30" xfId="11" applyNumberFormat="1" applyFont="1" applyFill="1" applyBorder="1" applyAlignment="1"/>
    <xf numFmtId="4" fontId="10" fillId="0" borderId="0" xfId="0" applyNumberFormat="1" applyFont="1"/>
    <xf numFmtId="4" fontId="10" fillId="18" borderId="24" xfId="66" applyNumberFormat="1" applyFont="1" applyFill="1" applyBorder="1" applyAlignment="1"/>
    <xf numFmtId="4" fontId="10" fillId="18" borderId="19" xfId="66" applyNumberFormat="1" applyFont="1" applyFill="1" applyBorder="1" applyAlignment="1"/>
    <xf numFmtId="4" fontId="10" fillId="0" borderId="3" xfId="73" applyNumberFormat="1" applyFont="1" applyBorder="1" applyAlignment="1"/>
    <xf numFmtId="4" fontId="11" fillId="20" borderId="5" xfId="3" applyNumberFormat="1" applyFont="1" applyFill="1" applyBorder="1" applyAlignment="1" applyProtection="1"/>
    <xf numFmtId="4" fontId="11" fillId="20" borderId="21" xfId="3" applyNumberFormat="1" applyFont="1" applyFill="1" applyBorder="1" applyAlignment="1" applyProtection="1"/>
    <xf numFmtId="4" fontId="10" fillId="0" borderId="0" xfId="9" applyNumberFormat="1" applyFont="1" applyFill="1" applyBorder="1"/>
    <xf numFmtId="4" fontId="10" fillId="0" borderId="3" xfId="9" applyNumberFormat="1" applyFont="1" applyFill="1" applyBorder="1"/>
    <xf numFmtId="4" fontId="3" fillId="0" borderId="33" xfId="80" applyNumberFormat="1" applyFont="1" applyBorder="1" applyAlignment="1" applyProtection="1">
      <alignment vertical="center"/>
    </xf>
    <xf numFmtId="4" fontId="3" fillId="0" borderId="34" xfId="80" applyNumberFormat="1" applyFont="1" applyBorder="1" applyAlignment="1" applyProtection="1">
      <alignment vertical="center"/>
    </xf>
    <xf numFmtId="4" fontId="11" fillId="0" borderId="31" xfId="3" applyNumberFormat="1" applyFont="1" applyBorder="1" applyAlignment="1" applyProtection="1">
      <alignment horizontal="right"/>
    </xf>
    <xf numFmtId="4" fontId="11" fillId="0" borderId="31" xfId="3" applyNumberFormat="1" applyFont="1" applyBorder="1" applyAlignment="1" applyProtection="1">
      <alignment horizontal="right" vertical="center"/>
    </xf>
    <xf numFmtId="4" fontId="11" fillId="0" borderId="32" xfId="3" applyNumberFormat="1" applyFont="1" applyBorder="1" applyAlignment="1" applyProtection="1">
      <alignment horizontal="right"/>
    </xf>
    <xf numFmtId="4" fontId="35" fillId="0" borderId="0" xfId="0" applyNumberFormat="1" applyFont="1" applyAlignment="1">
      <alignment horizontal="right"/>
    </xf>
    <xf numFmtId="0" fontId="2" fillId="0" borderId="0" xfId="1" applyFont="1" applyAlignment="1">
      <alignment horizontal="center" vertical="center"/>
    </xf>
    <xf numFmtId="0" fontId="4" fillId="0" borderId="0" xfId="2" applyFont="1" applyAlignment="1">
      <alignment horizontal="center"/>
    </xf>
    <xf numFmtId="40" fontId="7" fillId="0" borderId="2" xfId="1" applyNumberFormat="1" applyFont="1" applyBorder="1" applyAlignment="1">
      <alignment horizontal="center" vertical="center" wrapText="1"/>
    </xf>
    <xf numFmtId="40" fontId="7" fillId="0" borderId="3" xfId="1" applyNumberFormat="1" applyFont="1" applyBorder="1" applyAlignment="1">
      <alignment horizontal="center" vertical="center" wrapText="1"/>
    </xf>
  </cellXfs>
  <cellStyles count="85">
    <cellStyle name="20% - Accent1 2" xfId="32" xr:uid="{FB9CB918-83C1-4350-B8EF-A8207695D45A}"/>
    <cellStyle name="20% - Accent2 2" xfId="41" xr:uid="{0AD3BFCB-E312-443B-8888-9C86BAA7727B}"/>
    <cellStyle name="20% - Accent3 2" xfId="45" xr:uid="{6F82F2D3-CE69-402E-8FD0-71015D4E6EDC}"/>
    <cellStyle name="20% - Accent4 2" xfId="47" xr:uid="{47C5E2B6-8297-4CC5-9881-1F77263B4A3A}"/>
    <cellStyle name="20% - Accent5 2" xfId="39" xr:uid="{9DC20D29-A310-4C5F-95F3-63E33B964210}"/>
    <cellStyle name="20% - Accent6 2" xfId="43" xr:uid="{36B4659B-E6D7-4F80-8295-0B943966A46B}"/>
    <cellStyle name="40% - Accent1 2" xfId="12" xr:uid="{2B3645E7-E036-47AF-9191-906C7BF2A186}"/>
    <cellStyle name="40% - Accent2 2" xfId="22" xr:uid="{2AD0804D-11FB-4CCA-9F6A-E50352501EB5}"/>
    <cellStyle name="40% - Accent3 2" xfId="20" xr:uid="{DF7CDE95-A53E-43AE-ACF0-F06CD00BCDC5}"/>
    <cellStyle name="40% - Accent4 2" xfId="48" xr:uid="{C8ABB439-52FA-4177-9C54-D70EF56E2A30}"/>
    <cellStyle name="40% - Accent5 2" xfId="50" xr:uid="{BA22251D-730D-473F-A6A3-C4FE5B94C612}"/>
    <cellStyle name="40% - Accent6 2" xfId="53" xr:uid="{4E4DF412-9788-4870-B8E8-8D02ECAE579E}"/>
    <cellStyle name="60% - Accent1 2" xfId="38" xr:uid="{07C5E237-833C-4FB7-A51E-4FA763B1B8C0}"/>
    <cellStyle name="60% - Accent2 2" xfId="42" xr:uid="{B3766B35-387B-4E8E-B8C5-2524A09F5117}"/>
    <cellStyle name="60% - Accent3 2" xfId="30" xr:uid="{B5D7BB38-A57D-4E97-B2E1-D54E4E2C5EE2}"/>
    <cellStyle name="60% - Accent4 2" xfId="18" xr:uid="{72F722DF-F87B-4158-A878-BAAF5ABE0A4A}"/>
    <cellStyle name="60% - Accent5 2" xfId="51" xr:uid="{B153227A-298E-4D4C-92E8-5918CFCFE02F}"/>
    <cellStyle name="60% - Accent6 2" xfId="54" xr:uid="{722CFFC2-8BD4-42FB-BF9B-6158B610307B}"/>
    <cellStyle name="Accent1 2" xfId="37" xr:uid="{2D944EF2-36B0-44C1-9043-C58FDBDD497D}"/>
    <cellStyle name="Accent2 2" xfId="40" xr:uid="{91DDFF4A-881B-4B58-8D58-8A0F66FF282E}"/>
    <cellStyle name="Accent3 2" xfId="44" xr:uid="{AB768F98-9ACF-4FD7-A429-FA1D81EEC7EF}"/>
    <cellStyle name="Accent4 2" xfId="46" xr:uid="{DA068A9A-B4C4-45E2-B3C7-385D95B6B7A7}"/>
    <cellStyle name="Accent5 2" xfId="49" xr:uid="{0B4393C0-C279-44F1-8E59-6C601CDF8399}"/>
    <cellStyle name="Accent6 2" xfId="52" xr:uid="{59496017-5ED8-4D66-971C-2D883D4A3C7C}"/>
    <cellStyle name="Bad 2" xfId="35" xr:uid="{79A19A4A-BCCD-4F68-B389-62173340B747}"/>
    <cellStyle name="Calculation 2" xfId="31" xr:uid="{30CB13D3-0184-4589-852B-8642465CDABE}"/>
    <cellStyle name="CExplanatory Text" xfId="23" xr:uid="{4B63D817-6973-4EC0-8338-6CFC7AC016CD}"/>
    <cellStyle name="Check Cell 2" xfId="17" xr:uid="{CD13C023-E4E8-40BA-92E8-061C43F0A708}"/>
    <cellStyle name="Comma" xfId="3" builtinId="3"/>
    <cellStyle name="Comma [0] 2" xfId="13" xr:uid="{E8339B14-432D-4E08-AD7E-5803A3279883}"/>
    <cellStyle name="Comma 10" xfId="75" xr:uid="{7542D65D-8A50-4634-9793-5A1383008113}"/>
    <cellStyle name="Comma 10 2 2" xfId="82" xr:uid="{8388DC9B-231E-4293-BDF0-1C9BB1B266AC}"/>
    <cellStyle name="Comma 11" xfId="70" xr:uid="{1CC68AD3-204D-49C4-BDAA-87C674671CB1}"/>
    <cellStyle name="Comma 12" xfId="67" xr:uid="{08DE2CF6-8057-40BD-BA90-2EB65D8BA25A}"/>
    <cellStyle name="Comma 12 2" xfId="5" xr:uid="{7E6F690F-3284-46A2-9081-5BE7CD0DB873}"/>
    <cellStyle name="Comma 12 2 2" xfId="56" xr:uid="{DC5481D5-AE79-4493-9006-463061A06791}"/>
    <cellStyle name="Comma 13" xfId="68" xr:uid="{210D6279-363E-4307-96B6-493EC002E4A4}"/>
    <cellStyle name="Comma 14" xfId="74" xr:uid="{08DAED85-41CE-411A-9587-12FE075AE7BC}"/>
    <cellStyle name="Comma 15" xfId="71" xr:uid="{DAAFDA6B-4764-4EC0-8527-B631B4ED1F5A}"/>
    <cellStyle name="Comma 16" xfId="72" xr:uid="{DEBBD86B-259F-4D3F-AB59-FE4A5EF54FA3}"/>
    <cellStyle name="Comma 17" xfId="62" xr:uid="{7DD3E47B-8AD8-49B5-A5C1-2F552B7DC4CC}"/>
    <cellStyle name="Comma 18" xfId="63" xr:uid="{BB05BB2D-3B3B-4939-A38B-6DE55552B573}"/>
    <cellStyle name="Comma 18 2" xfId="84" xr:uid="{52E4D397-364C-4B1F-9FB0-4F8A85DFC567}"/>
    <cellStyle name="Comma 19" xfId="64" xr:uid="{DBFF03F5-41B6-4580-B7F2-06CB3BE0054B}"/>
    <cellStyle name="Comma 2" xfId="6" xr:uid="{76CB1A1D-1F48-427A-A189-24F1323324E0}"/>
    <cellStyle name="Comma 2 2" xfId="81" xr:uid="{99F1C90B-5F26-44F4-B75D-B68694AA12A3}"/>
    <cellStyle name="Comma 2 3" xfId="83" xr:uid="{C56F07F8-2726-40D7-8FF0-71E887600DF7}"/>
    <cellStyle name="Comma 20" xfId="60" xr:uid="{3F5D50EF-2E11-405B-8E9C-7EF3D9B96BDC}"/>
    <cellStyle name="Comma 21" xfId="76" xr:uid="{F0AE7E33-A1AD-47CD-924C-AA6B2209543B}"/>
    <cellStyle name="Comma 22" xfId="8" xr:uid="{94AC6141-43C7-4D13-9ADA-54953DA33A10}"/>
    <cellStyle name="Comma 23" xfId="77" xr:uid="{EFE123BB-8612-41A4-9A2D-78A29FC4D88E}"/>
    <cellStyle name="Comma 3" xfId="11" xr:uid="{E4453690-1F85-4C30-9CCF-93DCD1D143CD}"/>
    <cellStyle name="Comma 3 2" xfId="80" xr:uid="{7DCB005F-F3A9-48D3-8D9B-3B0D7C75807A}"/>
    <cellStyle name="Comma 4" xfId="59" xr:uid="{FFA42A4E-FF31-4043-9FEB-51B73C13CCB2}"/>
    <cellStyle name="Comma 4 2" xfId="9" xr:uid="{49F14F48-D3BF-4CD3-A98F-4083F474DCFB}"/>
    <cellStyle name="Comma 5" xfId="66" xr:uid="{F1B9B06E-85E3-4B89-849A-0AA2594FEA3F}"/>
    <cellStyle name="Comma 6" xfId="73" xr:uid="{C68393CB-1780-4028-A225-FDF619B3459C}"/>
    <cellStyle name="Comma 7" xfId="69" xr:uid="{9A8F6EF1-251A-4BF6-86E4-D5FBC29A9ACD}"/>
    <cellStyle name="Comma 8" xfId="65" xr:uid="{B1F1520B-21EB-4524-A882-2381C051CC00}"/>
    <cellStyle name="Comma 8 2 3 2" xfId="4" xr:uid="{8BCDD873-8068-4497-8B11-FDEFC3880459}"/>
    <cellStyle name="Comma 9" xfId="61" xr:uid="{6D35C9EB-135A-4062-B5E8-1343310F39EB}"/>
    <cellStyle name="Currency [0] 2" xfId="14" xr:uid="{87538775-A9E6-4B84-87A4-B5ECC64F916F}"/>
    <cellStyle name="Good 2" xfId="29" xr:uid="{46C32856-49BE-4EE2-A839-EB43BDD4B5BF}"/>
    <cellStyle name="Heading 1 2" xfId="24" xr:uid="{DE78264C-4092-4816-AD3D-75C5B25FD3D5}"/>
    <cellStyle name="Heading 2 2" xfId="16" xr:uid="{9E0015E2-3318-4109-AAAF-3020DEBD90A6}"/>
    <cellStyle name="Heading 3 2" xfId="25" xr:uid="{8AE363ED-6CEF-472B-8D16-A54C0654A3B7}"/>
    <cellStyle name="Heading 4 2" xfId="26" xr:uid="{B4767E94-0CDD-4B66-A4DA-2F254BA44068}"/>
    <cellStyle name="Input 2" xfId="27" xr:uid="{A03B8AA6-AAE6-4CE9-8674-231F2E62707B}"/>
    <cellStyle name="Linked Cell 2" xfId="33" xr:uid="{A6F36664-4C57-472A-8542-B6C9210265A2}"/>
    <cellStyle name="Neutral 2" xfId="36" xr:uid="{3DDF9C5A-EA4B-4D45-B452-8AD9E8A27BBD}"/>
    <cellStyle name="Normal" xfId="0" builtinId="0"/>
    <cellStyle name="Normal 12" xfId="55" xr:uid="{A9A39D20-8ADE-4B6D-8020-FBD8F23C6443}"/>
    <cellStyle name="Normal 12 2" xfId="57" xr:uid="{18672BBD-E05E-4660-824B-48E963EBA0DA}"/>
    <cellStyle name="Normal 2" xfId="10" xr:uid="{0806AA47-8010-4675-9A3C-E0357CB63FDB}"/>
    <cellStyle name="Normal 2 3 2" xfId="7" xr:uid="{DEB5843F-05DE-4955-B67B-D3F93DBEF1A8}"/>
    <cellStyle name="Normal 3" xfId="78" xr:uid="{D26138A3-4A6D-41D1-8877-7BCA3E88B89D}"/>
    <cellStyle name="Normal 3 2" xfId="79" xr:uid="{2511A8C6-2ED8-4A5C-87AD-FE7108434F7D}"/>
    <cellStyle name="Normal 6" xfId="2" xr:uid="{FB3F732C-F767-482A-9275-686EA5B85D1C}"/>
    <cellStyle name="Normal 7" xfId="1" xr:uid="{17F997C6-E43F-4E33-91C4-32F3707BF6B9}"/>
    <cellStyle name="Note 2" xfId="15" xr:uid="{EE90150C-D0A9-4BA9-AEE6-64000B8575A3}"/>
    <cellStyle name="Output 2" xfId="28" xr:uid="{15FA2582-4D1E-4AC6-A4B3-2D650405F54F}"/>
    <cellStyle name="Percent 2" xfId="58" xr:uid="{5D2D31D8-8961-4C43-A1AD-F3DC1965994A}"/>
    <cellStyle name="Title 2" xfId="21" xr:uid="{759AD1FC-FC65-45A0-9A2B-D100F9F79306}"/>
    <cellStyle name="Total 2" xfId="34" xr:uid="{638F0935-D83D-416A-A561-57E31868CCDF}"/>
    <cellStyle name="Warning Text 2" xfId="19" xr:uid="{E39FAE67-70AE-4867-AC9E-44C424C071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esktop\AAR%20CY%202019\Comparison%20Consolidated%2020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arison Conso Per Fund"/>
      <sheetName val="Comparison Conso 2019"/>
      <sheetName val="Sheet3"/>
    </sheetNames>
    <sheetDataSet>
      <sheetData sheetId="0" refreshError="1"/>
      <sheetData sheetId="1" refreshError="1">
        <row r="14">
          <cell r="N14">
            <v>13467491.51</v>
          </cell>
        </row>
        <row r="15">
          <cell r="N15">
            <v>21618541.449999999</v>
          </cell>
        </row>
        <row r="16">
          <cell r="N16">
            <v>64314907.770000003</v>
          </cell>
        </row>
        <row r="17">
          <cell r="N17">
            <v>6265670.7699999996</v>
          </cell>
        </row>
        <row r="22">
          <cell r="N22">
            <v>10859313.439999999</v>
          </cell>
        </row>
        <row r="23">
          <cell r="N23">
            <v>25095958.68</v>
          </cell>
        </row>
        <row r="24">
          <cell r="N24">
            <v>4631727.22</v>
          </cell>
        </row>
        <row r="30">
          <cell r="N30">
            <v>1112228954</v>
          </cell>
        </row>
        <row r="32">
          <cell r="N32">
            <v>404035.11</v>
          </cell>
        </row>
        <row r="34">
          <cell r="N34">
            <v>13417447.380000001</v>
          </cell>
        </row>
        <row r="35">
          <cell r="N35">
            <v>1477613.44</v>
          </cell>
        </row>
        <row r="37">
          <cell r="N37">
            <v>2806893.6</v>
          </cell>
        </row>
        <row r="48">
          <cell r="N48">
            <v>200544157.47</v>
          </cell>
        </row>
        <row r="49">
          <cell r="N49">
            <v>222079657.34999999</v>
          </cell>
        </row>
        <row r="50">
          <cell r="N50">
            <v>10951648</v>
          </cell>
        </row>
        <row r="54">
          <cell r="N54">
            <v>11024062.74</v>
          </cell>
        </row>
        <row r="55">
          <cell r="N55">
            <v>2600000</v>
          </cell>
        </row>
        <row r="59">
          <cell r="N59">
            <v>60850192.329999998</v>
          </cell>
        </row>
        <row r="60">
          <cell r="N60">
            <v>35660091.579999998</v>
          </cell>
        </row>
        <row r="61">
          <cell r="N61">
            <v>7923600</v>
          </cell>
        </row>
        <row r="74">
          <cell r="N74">
            <v>21930701.579999998</v>
          </cell>
        </row>
        <row r="75">
          <cell r="N75">
            <v>74720786.370000005</v>
          </cell>
        </row>
        <row r="76">
          <cell r="N76">
            <v>385540</v>
          </cell>
        </row>
        <row r="79">
          <cell r="N79">
            <v>41464510.460000001</v>
          </cell>
        </row>
        <row r="80">
          <cell r="N80">
            <v>76874685.150000006</v>
          </cell>
        </row>
        <row r="81">
          <cell r="N81">
            <v>64370456.950000003</v>
          </cell>
        </row>
        <row r="93">
          <cell r="N93">
            <v>7374008.04</v>
          </cell>
        </row>
        <row r="94">
          <cell r="N94">
            <v>2236370</v>
          </cell>
        </row>
        <row r="98">
          <cell r="N98">
            <v>205561269.88</v>
          </cell>
        </row>
        <row r="105">
          <cell r="N105">
            <v>4382743.55</v>
          </cell>
        </row>
        <row r="106">
          <cell r="N106">
            <v>341500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EECD59-C1E3-4A87-85F0-D27E48B54FFB}">
  <dimension ref="A1:I112"/>
  <sheetViews>
    <sheetView zoomScale="115" zoomScaleNormal="115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111" t="s">
        <v>63</v>
      </c>
      <c r="B1" s="111"/>
      <c r="C1" s="111"/>
      <c r="D1" s="111"/>
      <c r="E1" s="111"/>
      <c r="F1" s="111"/>
      <c r="G1" s="111"/>
      <c r="H1" s="111"/>
      <c r="I1" s="111"/>
    </row>
    <row r="2" spans="1:9" ht="15.75" x14ac:dyDescent="0.25">
      <c r="A2" s="112" t="s">
        <v>0</v>
      </c>
      <c r="B2" s="112"/>
      <c r="C2" s="112"/>
      <c r="D2" s="112"/>
      <c r="E2" s="112"/>
      <c r="F2" s="112"/>
      <c r="G2" s="112"/>
      <c r="H2" s="112"/>
      <c r="I2" s="112"/>
    </row>
    <row r="3" spans="1:9" ht="15.75" x14ac:dyDescent="0.25">
      <c r="A3" s="111" t="s">
        <v>81</v>
      </c>
      <c r="B3" s="111"/>
      <c r="C3" s="111"/>
      <c r="D3" s="111"/>
      <c r="E3" s="111"/>
      <c r="F3" s="111"/>
      <c r="G3" s="111"/>
      <c r="H3" s="111"/>
      <c r="I3" s="111"/>
    </row>
    <row r="4" spans="1:9" ht="15.75" x14ac:dyDescent="0.25">
      <c r="A4" s="111"/>
      <c r="B4" s="111"/>
      <c r="C4" s="111"/>
      <c r="D4" s="111"/>
      <c r="E4" s="111"/>
      <c r="F4" s="111"/>
      <c r="G4" s="111"/>
      <c r="H4" s="111"/>
      <c r="I4" s="111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111" t="s">
        <v>1</v>
      </c>
      <c r="B6" s="111"/>
      <c r="C6" s="111"/>
      <c r="D6" s="111"/>
      <c r="E6" s="113" t="s">
        <v>2</v>
      </c>
    </row>
    <row r="7" spans="1:9" ht="15" customHeight="1" x14ac:dyDescent="0.25">
      <c r="A7" s="111"/>
      <c r="B7" s="111"/>
      <c r="C7" s="111"/>
      <c r="D7" s="111"/>
      <c r="E7" s="114"/>
    </row>
    <row r="8" spans="1:9" ht="15.75" x14ac:dyDescent="0.25">
      <c r="A8" s="6" t="s">
        <v>3</v>
      </c>
      <c r="B8" s="1"/>
      <c r="C8" s="1"/>
      <c r="D8" s="1"/>
      <c r="E8" s="7"/>
    </row>
    <row r="9" spans="1:9" ht="15.75" x14ac:dyDescent="0.25">
      <c r="A9" s="1"/>
      <c r="B9" s="1" t="s">
        <v>21</v>
      </c>
      <c r="C9" s="1"/>
      <c r="D9" s="1"/>
      <c r="E9" s="7"/>
    </row>
    <row r="10" spans="1:9" ht="15.75" x14ac:dyDescent="0.25">
      <c r="A10" s="1"/>
      <c r="B10" s="1"/>
      <c r="C10" s="1" t="s">
        <v>22</v>
      </c>
      <c r="D10" s="1"/>
      <c r="E10" s="31"/>
    </row>
    <row r="11" spans="1:9" ht="15.75" customHeight="1" x14ac:dyDescent="0.25">
      <c r="A11" s="8"/>
      <c r="B11" s="8"/>
      <c r="C11" s="8"/>
      <c r="D11" s="8" t="s">
        <v>23</v>
      </c>
      <c r="E11" s="50">
        <v>293384633.55000001</v>
      </c>
    </row>
    <row r="12" spans="1:9" ht="15.75" x14ac:dyDescent="0.25">
      <c r="A12" s="8"/>
      <c r="B12" s="8"/>
      <c r="C12" s="8"/>
      <c r="D12" s="8" t="s">
        <v>24</v>
      </c>
      <c r="E12" s="45">
        <v>0</v>
      </c>
    </row>
    <row r="13" spans="1:9" ht="15.75" x14ac:dyDescent="0.25">
      <c r="A13" s="8"/>
      <c r="B13" s="8"/>
      <c r="C13" s="8"/>
      <c r="D13" s="8" t="s">
        <v>25</v>
      </c>
      <c r="E13" s="50">
        <v>497508781.27999997</v>
      </c>
    </row>
    <row r="14" spans="1:9" ht="15.75" x14ac:dyDescent="0.25">
      <c r="A14" s="8"/>
      <c r="B14" s="8"/>
      <c r="C14" s="8" t="s">
        <v>4</v>
      </c>
      <c r="D14" s="8"/>
      <c r="E14" s="29">
        <f>SUM(E11:E13)</f>
        <v>790893414.82999992</v>
      </c>
    </row>
    <row r="15" spans="1:9" ht="15.75" x14ac:dyDescent="0.25">
      <c r="A15" s="8"/>
      <c r="B15" s="8"/>
      <c r="C15" s="8" t="s">
        <v>5</v>
      </c>
      <c r="D15" s="8"/>
      <c r="E15" s="30"/>
    </row>
    <row r="16" spans="1:9" ht="15.75" x14ac:dyDescent="0.25">
      <c r="A16" s="8"/>
      <c r="B16" s="8"/>
      <c r="C16" s="8"/>
      <c r="D16" s="8" t="s">
        <v>26</v>
      </c>
      <c r="E16" s="50">
        <v>80666015.780000001</v>
      </c>
    </row>
    <row r="17" spans="1:5" ht="15.75" x14ac:dyDescent="0.25">
      <c r="A17" s="8"/>
      <c r="B17" s="8"/>
      <c r="C17" s="8"/>
      <c r="D17" s="8" t="s">
        <v>27</v>
      </c>
      <c r="E17" s="51">
        <v>50739050.399999999</v>
      </c>
    </row>
    <row r="18" spans="1:5" ht="15.75" x14ac:dyDescent="0.25">
      <c r="A18" s="8"/>
      <c r="B18" s="8"/>
      <c r="C18" s="11"/>
      <c r="D18" s="8" t="s">
        <v>28</v>
      </c>
      <c r="E18" s="50">
        <v>665194.44999999995</v>
      </c>
    </row>
    <row r="19" spans="1:5" ht="15.75" x14ac:dyDescent="0.25">
      <c r="A19" s="8"/>
      <c r="B19" s="8"/>
      <c r="C19" s="8" t="s">
        <v>6</v>
      </c>
      <c r="D19" s="8"/>
      <c r="E19" s="29">
        <f t="shared" ref="E19" si="0">SUM(E16:E18)</f>
        <v>132070260.63000001</v>
      </c>
    </row>
    <row r="20" spans="1:5" ht="15.75" x14ac:dyDescent="0.25">
      <c r="A20" s="8"/>
      <c r="B20" s="8" t="s">
        <v>29</v>
      </c>
      <c r="C20" s="8"/>
      <c r="D20" s="8"/>
      <c r="E20" s="31"/>
    </row>
    <row r="21" spans="1:5" ht="15.75" x14ac:dyDescent="0.25">
      <c r="A21" s="8"/>
      <c r="B21" s="8"/>
      <c r="C21" s="8" t="s">
        <v>30</v>
      </c>
      <c r="D21" s="8"/>
      <c r="E21" s="50">
        <v>1274465236</v>
      </c>
    </row>
    <row r="22" spans="1:5" ht="15.75" x14ac:dyDescent="0.25">
      <c r="A22" s="8"/>
      <c r="B22" s="8"/>
      <c r="C22" s="8" t="s">
        <v>31</v>
      </c>
      <c r="D22" s="8"/>
      <c r="E22" s="42">
        <v>0</v>
      </c>
    </row>
    <row r="23" spans="1:5" ht="15.75" x14ac:dyDescent="0.25">
      <c r="A23" s="8"/>
      <c r="B23" s="8"/>
      <c r="C23" s="8" t="s">
        <v>32</v>
      </c>
      <c r="D23" s="8"/>
      <c r="E23" s="18"/>
    </row>
    <row r="24" spans="1:5" ht="15.75" x14ac:dyDescent="0.25">
      <c r="A24" s="8"/>
      <c r="B24" s="8"/>
      <c r="C24" s="8"/>
      <c r="D24" s="8" t="s">
        <v>33</v>
      </c>
      <c r="E24" s="50">
        <v>35978481.659999996</v>
      </c>
    </row>
    <row r="25" spans="1:5" ht="15.75" x14ac:dyDescent="0.25">
      <c r="A25" s="8"/>
      <c r="B25" s="8"/>
      <c r="C25" s="8"/>
      <c r="D25" s="8" t="s">
        <v>34</v>
      </c>
      <c r="E25" s="38">
        <v>0</v>
      </c>
    </row>
    <row r="26" spans="1:5" ht="15.75" x14ac:dyDescent="0.25">
      <c r="A26" s="8"/>
      <c r="B26" s="8"/>
      <c r="C26" s="8"/>
      <c r="D26" s="8" t="s">
        <v>35</v>
      </c>
      <c r="E26" s="23">
        <v>0</v>
      </c>
    </row>
    <row r="27" spans="1:5" ht="15.75" x14ac:dyDescent="0.25">
      <c r="A27" s="8"/>
      <c r="B27" s="8"/>
      <c r="C27" s="8"/>
      <c r="D27" s="8" t="s">
        <v>36</v>
      </c>
      <c r="E27" s="26">
        <v>0</v>
      </c>
    </row>
    <row r="28" spans="1:5" ht="15.75" x14ac:dyDescent="0.25">
      <c r="A28" s="8"/>
      <c r="B28" s="8"/>
      <c r="C28" s="8" t="s">
        <v>37</v>
      </c>
      <c r="D28" s="8"/>
      <c r="E28" s="20"/>
    </row>
    <row r="29" spans="1:5" ht="15.75" x14ac:dyDescent="0.25">
      <c r="A29" s="8"/>
      <c r="B29" s="8"/>
      <c r="C29" s="8"/>
      <c r="D29" s="8" t="s">
        <v>38</v>
      </c>
      <c r="E29" s="36">
        <v>0</v>
      </c>
    </row>
    <row r="30" spans="1:5" ht="15.75" x14ac:dyDescent="0.25">
      <c r="A30" s="8"/>
      <c r="B30" s="8"/>
      <c r="C30" s="8"/>
      <c r="D30" s="8" t="s">
        <v>39</v>
      </c>
      <c r="E30" s="50">
        <f>33405793.01+160866.4</f>
        <v>33566659.410000004</v>
      </c>
    </row>
    <row r="31" spans="1:5" ht="15.75" x14ac:dyDescent="0.25">
      <c r="A31" s="8"/>
      <c r="B31" s="8"/>
      <c r="C31" s="8" t="s">
        <v>40</v>
      </c>
      <c r="D31" s="8"/>
      <c r="E31" s="40">
        <v>0</v>
      </c>
    </row>
    <row r="32" spans="1:5" ht="15.75" x14ac:dyDescent="0.25">
      <c r="A32" s="8"/>
      <c r="B32" s="8"/>
      <c r="C32" s="8" t="s">
        <v>41</v>
      </c>
      <c r="D32" s="8"/>
      <c r="E32" s="31"/>
    </row>
    <row r="33" spans="1:5" ht="15.75" x14ac:dyDescent="0.25">
      <c r="A33" s="8"/>
      <c r="B33" s="8"/>
      <c r="C33" s="8"/>
      <c r="D33" s="8" t="s">
        <v>42</v>
      </c>
      <c r="E33" s="19">
        <v>0</v>
      </c>
    </row>
    <row r="34" spans="1:5" ht="15.75" x14ac:dyDescent="0.25">
      <c r="A34" s="8"/>
      <c r="B34" s="8"/>
      <c r="C34" s="8"/>
      <c r="D34" s="8" t="s">
        <v>43</v>
      </c>
      <c r="E34" s="19">
        <v>0</v>
      </c>
    </row>
    <row r="35" spans="1:5" ht="16.5" thickBot="1" x14ac:dyDescent="0.3">
      <c r="A35" s="8"/>
      <c r="B35" s="8"/>
      <c r="C35" s="8"/>
      <c r="D35" s="8" t="s">
        <v>44</v>
      </c>
      <c r="E35" s="43">
        <v>0</v>
      </c>
    </row>
    <row r="36" spans="1:5" ht="15.75" x14ac:dyDescent="0.25">
      <c r="A36" s="8"/>
      <c r="B36" s="8" t="s">
        <v>45</v>
      </c>
      <c r="C36" s="8"/>
      <c r="D36" s="8"/>
      <c r="E36" s="27">
        <v>0</v>
      </c>
    </row>
    <row r="37" spans="1:5" ht="15.75" x14ac:dyDescent="0.25">
      <c r="A37" s="8"/>
      <c r="B37" s="12" t="s">
        <v>7</v>
      </c>
      <c r="C37" s="8"/>
      <c r="D37" s="8"/>
      <c r="E37" s="29">
        <f>SUM(E14,E19,E21:E36)</f>
        <v>2266974052.5299997</v>
      </c>
    </row>
    <row r="38" spans="1:5" ht="15.75" x14ac:dyDescent="0.25">
      <c r="A38" s="8"/>
      <c r="B38" s="12"/>
      <c r="C38" s="8"/>
      <c r="D38" s="8"/>
      <c r="E38" s="32"/>
    </row>
    <row r="39" spans="1:5" ht="15.75" x14ac:dyDescent="0.25">
      <c r="A39" s="12" t="s">
        <v>8</v>
      </c>
      <c r="B39" s="12"/>
      <c r="C39" s="8"/>
      <c r="D39" s="8"/>
      <c r="E39" s="19"/>
    </row>
    <row r="40" spans="1:5" ht="15.75" x14ac:dyDescent="0.25">
      <c r="A40" s="12" t="s">
        <v>46</v>
      </c>
      <c r="B40" s="8"/>
      <c r="C40" s="8"/>
      <c r="D40" s="8"/>
      <c r="E40" s="19"/>
    </row>
    <row r="41" spans="1:5" ht="15.75" x14ac:dyDescent="0.25">
      <c r="A41" s="8"/>
      <c r="B41" s="12" t="s">
        <v>9</v>
      </c>
      <c r="C41" s="8"/>
      <c r="D41" s="8"/>
      <c r="E41" s="31"/>
    </row>
    <row r="42" spans="1:5" ht="15.75" x14ac:dyDescent="0.25">
      <c r="A42" s="8"/>
      <c r="B42" s="8"/>
      <c r="C42" s="8"/>
      <c r="D42" s="8" t="s">
        <v>10</v>
      </c>
      <c r="E42" s="50">
        <v>275049404.43000001</v>
      </c>
    </row>
    <row r="43" spans="1:5" ht="15.75" x14ac:dyDescent="0.25">
      <c r="A43" s="8"/>
      <c r="B43" s="8"/>
      <c r="C43" s="8"/>
      <c r="D43" s="8" t="s">
        <v>11</v>
      </c>
      <c r="E43" s="50">
        <v>996792373.69000006</v>
      </c>
    </row>
    <row r="44" spans="1:5" ht="15.75" x14ac:dyDescent="0.25">
      <c r="A44" s="8"/>
      <c r="B44" s="8"/>
      <c r="C44" s="8"/>
      <c r="D44" s="8" t="s">
        <v>12</v>
      </c>
      <c r="E44" s="50">
        <v>13029826.550000001</v>
      </c>
    </row>
    <row r="45" spans="1:5" ht="15.75" x14ac:dyDescent="0.25">
      <c r="A45" s="8"/>
      <c r="B45" s="12" t="s">
        <v>13</v>
      </c>
      <c r="C45" s="8"/>
      <c r="D45" s="8"/>
      <c r="E45" s="31"/>
    </row>
    <row r="46" spans="1:5" ht="15.75" x14ac:dyDescent="0.25">
      <c r="A46" s="8"/>
      <c r="B46" s="8"/>
      <c r="C46" s="13"/>
      <c r="D46" s="8" t="s">
        <v>10</v>
      </c>
      <c r="E46" s="50">
        <v>17560563.460000001</v>
      </c>
    </row>
    <row r="47" spans="1:5" ht="15.75" x14ac:dyDescent="0.25">
      <c r="A47" s="8"/>
      <c r="B47" s="8"/>
      <c r="C47" s="8"/>
      <c r="D47" s="8" t="s">
        <v>11</v>
      </c>
      <c r="E47" s="50">
        <v>17174808.550000001</v>
      </c>
    </row>
    <row r="48" spans="1:5" ht="15.75" x14ac:dyDescent="0.25">
      <c r="A48" s="8"/>
      <c r="B48" s="8"/>
      <c r="C48" s="8"/>
      <c r="D48" s="8" t="s">
        <v>12</v>
      </c>
      <c r="E48" s="50">
        <v>1043237</v>
      </c>
    </row>
    <row r="49" spans="1:5" ht="15.75" x14ac:dyDescent="0.25">
      <c r="A49" s="8"/>
      <c r="B49" s="12" t="s">
        <v>14</v>
      </c>
      <c r="C49" s="8"/>
      <c r="D49" s="8"/>
      <c r="E49" s="25"/>
    </row>
    <row r="50" spans="1:5" ht="15.75" x14ac:dyDescent="0.25">
      <c r="A50" s="14"/>
      <c r="B50" s="14"/>
      <c r="C50" s="14"/>
      <c r="D50" s="8" t="s">
        <v>10</v>
      </c>
      <c r="E50" s="50">
        <v>109910431.34</v>
      </c>
    </row>
    <row r="51" spans="1:5" ht="15.75" x14ac:dyDescent="0.25">
      <c r="A51" s="8"/>
      <c r="B51" s="8"/>
      <c r="C51" s="8"/>
      <c r="D51" s="8" t="s">
        <v>11</v>
      </c>
      <c r="E51" s="50">
        <v>52259858.030000001</v>
      </c>
    </row>
    <row r="52" spans="1:5" ht="15.75" x14ac:dyDescent="0.25">
      <c r="A52" s="8"/>
      <c r="B52" s="8"/>
      <c r="C52" s="8"/>
      <c r="D52" s="8" t="s">
        <v>12</v>
      </c>
      <c r="E52" s="50">
        <v>1106000.3</v>
      </c>
    </row>
    <row r="53" spans="1:5" ht="15.75" x14ac:dyDescent="0.25">
      <c r="A53" s="8"/>
      <c r="B53" s="12" t="s">
        <v>15</v>
      </c>
      <c r="C53" s="8"/>
      <c r="D53" s="8"/>
      <c r="E53" s="25"/>
    </row>
    <row r="54" spans="1:5" ht="15.75" x14ac:dyDescent="0.25">
      <c r="A54" s="8"/>
      <c r="B54" s="8"/>
      <c r="C54" s="8"/>
      <c r="D54" s="8" t="s">
        <v>10</v>
      </c>
      <c r="E54" s="23">
        <v>0</v>
      </c>
    </row>
    <row r="55" spans="1:5" ht="15.75" x14ac:dyDescent="0.25">
      <c r="A55" s="8"/>
      <c r="B55" s="8"/>
      <c r="C55" s="8"/>
      <c r="D55" s="8" t="s">
        <v>11</v>
      </c>
      <c r="E55" s="38">
        <v>0</v>
      </c>
    </row>
    <row r="56" spans="1:5" ht="15.75" x14ac:dyDescent="0.25">
      <c r="A56" s="8"/>
      <c r="B56" s="8"/>
      <c r="C56" s="13"/>
      <c r="D56" s="8" t="s">
        <v>12</v>
      </c>
      <c r="E56" s="18">
        <v>0</v>
      </c>
    </row>
    <row r="57" spans="1:5" ht="15.75" x14ac:dyDescent="0.25">
      <c r="A57" s="8"/>
      <c r="B57" s="12" t="s">
        <v>16</v>
      </c>
      <c r="C57" s="8"/>
      <c r="D57" s="8"/>
      <c r="E57" s="28"/>
    </row>
    <row r="58" spans="1:5" ht="15.75" x14ac:dyDescent="0.25">
      <c r="A58" s="8"/>
      <c r="B58" s="8"/>
      <c r="C58" s="8"/>
      <c r="D58" s="8" t="s">
        <v>10</v>
      </c>
      <c r="E58" s="50">
        <v>30317313.719999999</v>
      </c>
    </row>
    <row r="59" spans="1:5" ht="15.75" x14ac:dyDescent="0.25">
      <c r="A59" s="8"/>
      <c r="B59" s="8"/>
      <c r="C59" s="8"/>
      <c r="D59" s="8" t="s">
        <v>11</v>
      </c>
      <c r="E59" s="50">
        <v>42496801.829999998</v>
      </c>
    </row>
    <row r="60" spans="1:5" ht="15.75" x14ac:dyDescent="0.25">
      <c r="A60" s="8"/>
      <c r="B60" s="8"/>
      <c r="C60" s="8"/>
      <c r="D60" s="8" t="s">
        <v>12</v>
      </c>
      <c r="E60" s="50">
        <v>135500</v>
      </c>
    </row>
    <row r="61" spans="1:5" ht="15.75" x14ac:dyDescent="0.25">
      <c r="A61" s="8"/>
      <c r="B61" s="12" t="s">
        <v>17</v>
      </c>
      <c r="C61" s="8"/>
      <c r="D61" s="8"/>
      <c r="E61" s="28"/>
    </row>
    <row r="62" spans="1:5" ht="15.75" x14ac:dyDescent="0.25">
      <c r="A62" s="8"/>
      <c r="B62" s="8"/>
      <c r="C62" s="8"/>
      <c r="D62" s="8" t="s">
        <v>10</v>
      </c>
      <c r="E62" s="50">
        <v>30816765</v>
      </c>
    </row>
    <row r="63" spans="1:5" ht="15.75" x14ac:dyDescent="0.25">
      <c r="A63" s="8"/>
      <c r="B63" s="12"/>
      <c r="C63" s="8"/>
      <c r="D63" s="8" t="s">
        <v>11</v>
      </c>
      <c r="E63" s="50">
        <v>42907839.520000003</v>
      </c>
    </row>
    <row r="64" spans="1:5" ht="15.75" x14ac:dyDescent="0.25">
      <c r="A64" s="8"/>
      <c r="B64" s="8"/>
      <c r="C64" s="8"/>
      <c r="D64" s="8" t="s">
        <v>12</v>
      </c>
      <c r="E64" s="50">
        <v>1345310.75</v>
      </c>
    </row>
    <row r="65" spans="1:5" ht="15.75" x14ac:dyDescent="0.25">
      <c r="A65" s="8"/>
      <c r="B65" s="12" t="s">
        <v>18</v>
      </c>
      <c r="C65" s="8"/>
      <c r="D65" s="8"/>
      <c r="E65" s="31"/>
    </row>
    <row r="66" spans="1:5" ht="15.75" x14ac:dyDescent="0.25">
      <c r="A66" s="8"/>
      <c r="B66" s="8"/>
      <c r="C66" s="8"/>
      <c r="D66" s="8" t="s">
        <v>10</v>
      </c>
      <c r="E66" s="50">
        <v>82622855.819999993</v>
      </c>
    </row>
    <row r="67" spans="1:5" ht="15.75" x14ac:dyDescent="0.25">
      <c r="A67" s="8"/>
      <c r="B67" s="8"/>
      <c r="C67" s="8"/>
      <c r="D67" s="8" t="s">
        <v>11</v>
      </c>
      <c r="E67" s="50">
        <v>91660294.349999994</v>
      </c>
    </row>
    <row r="68" spans="1:5" ht="15.75" x14ac:dyDescent="0.25">
      <c r="A68" s="8"/>
      <c r="B68" s="8"/>
      <c r="C68" s="8"/>
      <c r="D68" s="8" t="s">
        <v>12</v>
      </c>
      <c r="E68" s="50">
        <v>12094438.65</v>
      </c>
    </row>
    <row r="69" spans="1:5" ht="15.75" x14ac:dyDescent="0.25">
      <c r="A69" s="8"/>
      <c r="B69" s="12" t="s">
        <v>19</v>
      </c>
      <c r="C69" s="8"/>
      <c r="D69" s="8"/>
      <c r="E69" s="35"/>
    </row>
    <row r="70" spans="1:5" ht="15.75" x14ac:dyDescent="0.25">
      <c r="A70" s="8"/>
      <c r="B70" s="8"/>
      <c r="C70" s="8"/>
      <c r="D70" s="8" t="s">
        <v>10</v>
      </c>
      <c r="E70" s="19">
        <v>0</v>
      </c>
    </row>
    <row r="71" spans="1:5" ht="15.75" x14ac:dyDescent="0.25">
      <c r="A71" s="8"/>
      <c r="B71" s="8"/>
      <c r="C71" s="8"/>
      <c r="D71" s="8" t="s">
        <v>11</v>
      </c>
      <c r="E71" s="19">
        <v>0</v>
      </c>
    </row>
    <row r="72" spans="1:5" ht="15.75" x14ac:dyDescent="0.25">
      <c r="A72" s="8"/>
      <c r="B72" s="8"/>
      <c r="C72" s="8"/>
      <c r="D72" s="8" t="s">
        <v>12</v>
      </c>
      <c r="E72" s="33">
        <v>0</v>
      </c>
    </row>
    <row r="73" spans="1:5" ht="15.75" x14ac:dyDescent="0.25">
      <c r="A73" s="8"/>
      <c r="B73" s="12" t="s">
        <v>20</v>
      </c>
      <c r="C73" s="8"/>
      <c r="D73" s="8"/>
      <c r="E73" s="31"/>
    </row>
    <row r="74" spans="1:5" ht="15.75" x14ac:dyDescent="0.25">
      <c r="A74" s="8"/>
      <c r="B74" s="8"/>
      <c r="C74" s="8" t="s">
        <v>52</v>
      </c>
      <c r="D74" s="8"/>
      <c r="E74" s="19"/>
    </row>
    <row r="75" spans="1:5" ht="15.75" x14ac:dyDescent="0.25">
      <c r="A75" s="8"/>
      <c r="B75" s="8"/>
      <c r="C75" s="8"/>
      <c r="D75" s="8" t="s">
        <v>47</v>
      </c>
      <c r="E75" s="50">
        <v>11914181.9</v>
      </c>
    </row>
    <row r="76" spans="1:5" ht="15.75" x14ac:dyDescent="0.25">
      <c r="A76" s="8"/>
      <c r="B76" s="8"/>
      <c r="C76" s="8"/>
      <c r="D76" s="8" t="s">
        <v>48</v>
      </c>
      <c r="E76" s="50">
        <v>28987512.199999999</v>
      </c>
    </row>
    <row r="77" spans="1:5" ht="15.75" x14ac:dyDescent="0.25">
      <c r="A77" s="8"/>
      <c r="B77" s="8"/>
      <c r="C77" s="15" t="s">
        <v>53</v>
      </c>
      <c r="D77" s="8"/>
      <c r="E77" s="19"/>
    </row>
    <row r="78" spans="1:5" ht="15.75" x14ac:dyDescent="0.25">
      <c r="A78" s="8"/>
      <c r="B78" s="8"/>
      <c r="C78" s="8"/>
      <c r="D78" s="8" t="s">
        <v>49</v>
      </c>
      <c r="E78" s="50">
        <v>45205299.649999999</v>
      </c>
    </row>
    <row r="79" spans="1:5" ht="16.5" thickBot="1" x14ac:dyDescent="0.3">
      <c r="A79" s="8"/>
      <c r="B79" s="8"/>
      <c r="C79" s="8"/>
      <c r="D79" s="8" t="s">
        <v>50</v>
      </c>
      <c r="E79" s="53">
        <v>25578195</v>
      </c>
    </row>
    <row r="80" spans="1:5" ht="15.75" x14ac:dyDescent="0.25">
      <c r="A80" s="8"/>
      <c r="B80" s="8"/>
      <c r="C80" s="8" t="s">
        <v>54</v>
      </c>
      <c r="D80" s="8"/>
      <c r="E80" s="18"/>
    </row>
    <row r="81" spans="1:9" ht="15.75" x14ac:dyDescent="0.25">
      <c r="A81" s="8"/>
      <c r="B81" s="8"/>
      <c r="C81" s="8"/>
      <c r="D81" s="15" t="s">
        <v>49</v>
      </c>
      <c r="E81" s="45">
        <v>0</v>
      </c>
    </row>
    <row r="82" spans="1:9" ht="15.75" x14ac:dyDescent="0.25">
      <c r="A82" s="8"/>
      <c r="B82" s="8"/>
      <c r="C82" s="8"/>
      <c r="D82" s="15" t="s">
        <v>50</v>
      </c>
      <c r="E82" s="50">
        <v>198262547.88</v>
      </c>
    </row>
    <row r="83" spans="1:9" ht="15.75" x14ac:dyDescent="0.25">
      <c r="A83" s="8"/>
      <c r="B83" s="8"/>
      <c r="C83" s="8" t="s">
        <v>55</v>
      </c>
      <c r="D83" s="8"/>
      <c r="E83" s="19"/>
    </row>
    <row r="84" spans="1:9" ht="15.75" x14ac:dyDescent="0.25">
      <c r="A84" s="8"/>
      <c r="B84" s="8"/>
      <c r="C84" s="8"/>
      <c r="D84" s="8" t="s">
        <v>49</v>
      </c>
      <c r="E84" s="33">
        <v>0</v>
      </c>
    </row>
    <row r="85" spans="1:9" ht="15.75" x14ac:dyDescent="0.25">
      <c r="A85" s="8"/>
      <c r="B85" s="8"/>
      <c r="C85" s="8"/>
      <c r="D85" s="8" t="s">
        <v>50</v>
      </c>
      <c r="E85" s="33">
        <v>0</v>
      </c>
    </row>
    <row r="86" spans="1:9" ht="15.75" x14ac:dyDescent="0.25">
      <c r="A86" s="8"/>
      <c r="B86" s="8"/>
      <c r="C86" s="8" t="s">
        <v>56</v>
      </c>
      <c r="D86" s="8"/>
      <c r="E86" s="19"/>
    </row>
    <row r="87" spans="1:9" ht="15.75" x14ac:dyDescent="0.25">
      <c r="A87" s="8"/>
      <c r="B87" s="8"/>
      <c r="C87" s="8"/>
      <c r="D87" s="8" t="s">
        <v>49</v>
      </c>
      <c r="E87" s="50">
        <v>3438250.29</v>
      </c>
    </row>
    <row r="88" spans="1:9" ht="15.75" x14ac:dyDescent="0.25">
      <c r="A88" s="8"/>
      <c r="B88" s="8"/>
      <c r="C88" s="8"/>
      <c r="D88" s="8" t="s">
        <v>50</v>
      </c>
      <c r="E88" s="50">
        <v>280000</v>
      </c>
    </row>
    <row r="89" spans="1:9" ht="15.75" x14ac:dyDescent="0.25">
      <c r="A89" s="8"/>
      <c r="B89" s="8"/>
      <c r="C89" s="8" t="s">
        <v>51</v>
      </c>
      <c r="D89" s="8"/>
      <c r="E89" s="19"/>
    </row>
    <row r="90" spans="1:9" ht="15.75" x14ac:dyDescent="0.25">
      <c r="A90" s="8"/>
      <c r="B90" s="8"/>
      <c r="C90" s="8"/>
      <c r="D90" s="8" t="s">
        <v>57</v>
      </c>
      <c r="E90" s="50">
        <v>69239299.290000007</v>
      </c>
    </row>
    <row r="91" spans="1:9" ht="15.75" x14ac:dyDescent="0.25">
      <c r="A91" s="8"/>
      <c r="B91" s="8"/>
      <c r="C91" s="8"/>
      <c r="D91" s="8" t="s">
        <v>49</v>
      </c>
      <c r="E91" s="50">
        <v>0</v>
      </c>
    </row>
    <row r="92" spans="1:9" ht="15.75" x14ac:dyDescent="0.25">
      <c r="A92" s="8"/>
      <c r="B92" s="8"/>
      <c r="C92" s="8"/>
      <c r="D92" s="8" t="s">
        <v>50</v>
      </c>
      <c r="E92" s="50">
        <v>0</v>
      </c>
    </row>
    <row r="93" spans="1:9" ht="15.75" x14ac:dyDescent="0.25">
      <c r="A93" s="12" t="s">
        <v>59</v>
      </c>
      <c r="D93" s="8"/>
      <c r="E93" s="34">
        <f>SUM(E41:E92)</f>
        <v>2201228909.1999998</v>
      </c>
    </row>
    <row r="94" spans="1:9" ht="15.75" x14ac:dyDescent="0.25">
      <c r="A94" s="12" t="s">
        <v>60</v>
      </c>
      <c r="B94" s="8"/>
      <c r="C94" s="12"/>
      <c r="D94" s="15"/>
      <c r="E94" s="19"/>
    </row>
    <row r="95" spans="1:9" ht="15.75" x14ac:dyDescent="0.25">
      <c r="A95" s="8"/>
      <c r="B95" s="12" t="s">
        <v>9</v>
      </c>
      <c r="C95" s="8"/>
      <c r="D95" s="8"/>
      <c r="E95" s="18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50">
        <v>40153255.479999997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19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39">
        <v>0</v>
      </c>
    </row>
    <row r="99" spans="1:9" ht="15.75" customHeight="1" x14ac:dyDescent="0.25">
      <c r="B99" s="12" t="s">
        <v>14</v>
      </c>
      <c r="C99" s="8"/>
      <c r="D99" s="8"/>
      <c r="E99" s="31"/>
    </row>
    <row r="100" spans="1:9" ht="15.75" customHeight="1" x14ac:dyDescent="0.25">
      <c r="B100" s="8"/>
      <c r="C100" s="8"/>
      <c r="D100" s="8" t="s">
        <v>12</v>
      </c>
      <c r="E100" s="39">
        <v>0</v>
      </c>
    </row>
    <row r="101" spans="1:9" ht="15.75" customHeight="1" x14ac:dyDescent="0.25">
      <c r="B101" s="12" t="s">
        <v>15</v>
      </c>
      <c r="C101" s="8"/>
      <c r="D101" s="8"/>
      <c r="E101" s="31"/>
    </row>
    <row r="102" spans="1:9" ht="15.75" x14ac:dyDescent="0.25">
      <c r="B102" s="8"/>
      <c r="C102" s="13"/>
      <c r="D102" s="8" t="s">
        <v>12</v>
      </c>
      <c r="E102" s="25">
        <v>0</v>
      </c>
    </row>
    <row r="103" spans="1:9" ht="15.75" x14ac:dyDescent="0.25">
      <c r="B103" s="12" t="s">
        <v>16</v>
      </c>
      <c r="C103" s="8"/>
      <c r="D103" s="8"/>
      <c r="E103" s="31"/>
    </row>
    <row r="104" spans="1:9" ht="15.75" x14ac:dyDescent="0.25">
      <c r="B104" s="8"/>
      <c r="C104" s="8"/>
      <c r="D104" s="8" t="s">
        <v>12</v>
      </c>
      <c r="E104" s="24">
        <v>0</v>
      </c>
    </row>
    <row r="105" spans="1:9" ht="15.75" x14ac:dyDescent="0.25">
      <c r="B105" s="12" t="s">
        <v>17</v>
      </c>
      <c r="C105" s="8"/>
      <c r="D105" s="8"/>
      <c r="E105" s="31"/>
    </row>
    <row r="106" spans="1:9" ht="15.75" x14ac:dyDescent="0.25">
      <c r="B106" s="8"/>
      <c r="C106" s="8"/>
      <c r="D106" s="8" t="s">
        <v>12</v>
      </c>
      <c r="E106" s="50">
        <v>81000</v>
      </c>
    </row>
    <row r="107" spans="1:9" ht="15.75" x14ac:dyDescent="0.25">
      <c r="B107" s="12" t="s">
        <v>18</v>
      </c>
      <c r="C107" s="8"/>
      <c r="D107" s="8"/>
      <c r="E107" s="31"/>
    </row>
    <row r="108" spans="1:9" ht="15.75" x14ac:dyDescent="0.25">
      <c r="B108" s="8"/>
      <c r="C108" s="8"/>
      <c r="D108" s="8" t="s">
        <v>12</v>
      </c>
      <c r="E108" s="50">
        <v>45720801.850000001</v>
      </c>
    </row>
    <row r="109" spans="1:9" ht="15.75" x14ac:dyDescent="0.25">
      <c r="A109" s="12"/>
      <c r="B109" s="12" t="s">
        <v>61</v>
      </c>
      <c r="C109" s="8"/>
      <c r="D109" s="8"/>
      <c r="E109" s="31"/>
    </row>
    <row r="110" spans="1:9" ht="15.75" x14ac:dyDescent="0.25">
      <c r="B110" s="8"/>
      <c r="C110" s="8"/>
      <c r="D110" s="8" t="s">
        <v>12</v>
      </c>
      <c r="E110" s="52">
        <v>2450250</v>
      </c>
    </row>
    <row r="111" spans="1:9" ht="15.75" x14ac:dyDescent="0.25">
      <c r="A111" s="12" t="s">
        <v>58</v>
      </c>
      <c r="E111" s="22">
        <f>SUM(E95:E110)</f>
        <v>88405307.329999998</v>
      </c>
    </row>
    <row r="112" spans="1:9" ht="30" customHeight="1" x14ac:dyDescent="0.35">
      <c r="A112" s="16" t="s">
        <v>62</v>
      </c>
      <c r="B112" s="17"/>
      <c r="C112" s="17"/>
      <c r="D112" s="17"/>
      <c r="E112" s="21">
        <f>SUM(E93,E111)</f>
        <v>2289634216.5299997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63FAB-F416-4509-96DA-4E54AB1A9B4D}">
  <dimension ref="A1:I112"/>
  <sheetViews>
    <sheetView zoomScale="115" zoomScaleNormal="115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111" t="s">
        <v>73</v>
      </c>
      <c r="B1" s="111"/>
      <c r="C1" s="111"/>
      <c r="D1" s="111"/>
      <c r="E1" s="111"/>
      <c r="F1" s="111"/>
      <c r="G1" s="111"/>
      <c r="H1" s="111"/>
      <c r="I1" s="111"/>
    </row>
    <row r="2" spans="1:9" ht="15.75" x14ac:dyDescent="0.25">
      <c r="A2" s="112" t="s">
        <v>0</v>
      </c>
      <c r="B2" s="112"/>
      <c r="C2" s="112"/>
      <c r="D2" s="112"/>
      <c r="E2" s="112"/>
      <c r="F2" s="112"/>
      <c r="G2" s="112"/>
      <c r="H2" s="112"/>
      <c r="I2" s="112"/>
    </row>
    <row r="3" spans="1:9" ht="15.75" x14ac:dyDescent="0.25">
      <c r="A3" s="111" t="s">
        <v>81</v>
      </c>
      <c r="B3" s="111"/>
      <c r="C3" s="111"/>
      <c r="D3" s="111"/>
      <c r="E3" s="111"/>
      <c r="F3" s="111"/>
      <c r="G3" s="111"/>
      <c r="H3" s="111"/>
      <c r="I3" s="111"/>
    </row>
    <row r="4" spans="1:9" ht="15.75" x14ac:dyDescent="0.25">
      <c r="A4" s="111"/>
      <c r="B4" s="111"/>
      <c r="C4" s="111"/>
      <c r="D4" s="111"/>
      <c r="E4" s="111"/>
      <c r="F4" s="111"/>
      <c r="G4" s="111"/>
      <c r="H4" s="111"/>
      <c r="I4" s="111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111" t="s">
        <v>1</v>
      </c>
      <c r="B6" s="111"/>
      <c r="C6" s="111"/>
      <c r="D6" s="111"/>
      <c r="E6" s="113" t="s">
        <v>2</v>
      </c>
    </row>
    <row r="7" spans="1:9" ht="15" customHeight="1" x14ac:dyDescent="0.25">
      <c r="A7" s="111"/>
      <c r="B7" s="111"/>
      <c r="C7" s="111"/>
      <c r="D7" s="111"/>
      <c r="E7" s="114"/>
    </row>
    <row r="8" spans="1:9" ht="15.75" x14ac:dyDescent="0.25">
      <c r="A8" s="6" t="s">
        <v>3</v>
      </c>
      <c r="B8" s="1"/>
      <c r="C8" s="1"/>
      <c r="D8" s="1"/>
      <c r="E8" s="7"/>
    </row>
    <row r="9" spans="1:9" ht="15.75" x14ac:dyDescent="0.25">
      <c r="A9" s="1"/>
      <c r="B9" s="1" t="s">
        <v>21</v>
      </c>
      <c r="C9" s="1"/>
      <c r="D9" s="1"/>
      <c r="E9" s="7"/>
    </row>
    <row r="10" spans="1:9" ht="15.75" x14ac:dyDescent="0.25">
      <c r="A10" s="1"/>
      <c r="B10" s="1"/>
      <c r="C10" s="1" t="s">
        <v>22</v>
      </c>
      <c r="D10" s="1"/>
      <c r="E10" s="31"/>
    </row>
    <row r="11" spans="1:9" ht="15.75" customHeight="1" x14ac:dyDescent="0.25">
      <c r="A11" s="8"/>
      <c r="B11" s="8"/>
      <c r="C11" s="8"/>
      <c r="D11" s="8" t="s">
        <v>23</v>
      </c>
      <c r="E11" s="66">
        <v>7043891.9700000007</v>
      </c>
    </row>
    <row r="12" spans="1:9" ht="15.75" x14ac:dyDescent="0.25">
      <c r="A12" s="8"/>
      <c r="B12" s="8"/>
      <c r="C12" s="8"/>
      <c r="D12" s="8" t="s">
        <v>24</v>
      </c>
      <c r="E12" s="66">
        <v>8832553.9800000004</v>
      </c>
    </row>
    <row r="13" spans="1:9" ht="15.75" x14ac:dyDescent="0.25">
      <c r="A13" s="8"/>
      <c r="B13" s="8"/>
      <c r="C13" s="8"/>
      <c r="D13" s="8" t="s">
        <v>25</v>
      </c>
      <c r="E13" s="67">
        <v>2183494.1</v>
      </c>
    </row>
    <row r="14" spans="1:9" ht="15.75" x14ac:dyDescent="0.25">
      <c r="A14" s="8"/>
      <c r="B14" s="8"/>
      <c r="C14" s="8" t="s">
        <v>4</v>
      </c>
      <c r="D14" s="8"/>
      <c r="E14" s="29">
        <f>SUM(E11:E13)</f>
        <v>18059940.050000001</v>
      </c>
    </row>
    <row r="15" spans="1:9" ht="15.75" x14ac:dyDescent="0.25">
      <c r="A15" s="8"/>
      <c r="B15" s="8"/>
      <c r="C15" s="8" t="s">
        <v>5</v>
      </c>
      <c r="D15" s="8"/>
      <c r="E15" s="30"/>
    </row>
    <row r="16" spans="1:9" ht="15.75" x14ac:dyDescent="0.25">
      <c r="A16" s="8"/>
      <c r="B16" s="8"/>
      <c r="C16" s="8"/>
      <c r="D16" s="8" t="s">
        <v>26</v>
      </c>
      <c r="E16" s="66">
        <v>4284475.34</v>
      </c>
    </row>
    <row r="17" spans="1:5" ht="15.75" x14ac:dyDescent="0.25">
      <c r="A17" s="8"/>
      <c r="B17" s="8"/>
      <c r="C17" s="8"/>
      <c r="D17" s="8" t="s">
        <v>27</v>
      </c>
      <c r="E17" s="66">
        <v>5711496.6500000004</v>
      </c>
    </row>
    <row r="18" spans="1:5" ht="15.75" x14ac:dyDescent="0.25">
      <c r="A18" s="8"/>
      <c r="B18" s="8"/>
      <c r="C18" s="11"/>
      <c r="D18" s="8" t="s">
        <v>28</v>
      </c>
      <c r="E18" s="67">
        <v>398163.88</v>
      </c>
    </row>
    <row r="19" spans="1:5" ht="15.75" x14ac:dyDescent="0.25">
      <c r="A19" s="8"/>
      <c r="B19" s="8"/>
      <c r="C19" s="8" t="s">
        <v>6</v>
      </c>
      <c r="D19" s="8"/>
      <c r="E19" s="29">
        <f t="shared" ref="E19" si="0">SUM(E16:E18)</f>
        <v>10394135.870000001</v>
      </c>
    </row>
    <row r="20" spans="1:5" ht="15.75" x14ac:dyDescent="0.25">
      <c r="A20" s="8"/>
      <c r="B20" s="8" t="s">
        <v>29</v>
      </c>
      <c r="C20" s="8"/>
      <c r="D20" s="8"/>
      <c r="E20" s="31"/>
    </row>
    <row r="21" spans="1:5" ht="15.75" x14ac:dyDescent="0.25">
      <c r="A21" s="8"/>
      <c r="B21" s="8"/>
      <c r="C21" s="8" t="s">
        <v>30</v>
      </c>
      <c r="D21" s="8"/>
      <c r="E21" s="66">
        <v>711456700</v>
      </c>
    </row>
    <row r="22" spans="1:5" ht="15.75" x14ac:dyDescent="0.25">
      <c r="A22" s="8"/>
      <c r="B22" s="8"/>
      <c r="C22" s="8" t="s">
        <v>31</v>
      </c>
      <c r="D22" s="8"/>
      <c r="E22" s="66">
        <v>389022.08</v>
      </c>
    </row>
    <row r="23" spans="1:5" ht="15.75" x14ac:dyDescent="0.25">
      <c r="A23" s="8"/>
      <c r="B23" s="8"/>
      <c r="C23" s="8" t="s">
        <v>32</v>
      </c>
      <c r="D23" s="8"/>
      <c r="E23" s="56"/>
    </row>
    <row r="24" spans="1:5" ht="15.75" x14ac:dyDescent="0.25">
      <c r="A24" s="8"/>
      <c r="B24" s="8"/>
      <c r="C24" s="8"/>
      <c r="D24" s="8" t="s">
        <v>33</v>
      </c>
      <c r="E24" s="42">
        <v>0</v>
      </c>
    </row>
    <row r="25" spans="1:5" ht="15.75" x14ac:dyDescent="0.25">
      <c r="A25" s="8"/>
      <c r="B25" s="8"/>
      <c r="C25" s="8"/>
      <c r="D25" s="8" t="s">
        <v>34</v>
      </c>
      <c r="E25" s="58">
        <v>0</v>
      </c>
    </row>
    <row r="26" spans="1:5" ht="15.75" x14ac:dyDescent="0.25">
      <c r="A26" s="8"/>
      <c r="B26" s="8"/>
      <c r="C26" s="8"/>
      <c r="D26" s="8" t="s">
        <v>35</v>
      </c>
      <c r="E26" s="59">
        <v>0</v>
      </c>
    </row>
    <row r="27" spans="1:5" ht="15.75" x14ac:dyDescent="0.25">
      <c r="A27" s="8"/>
      <c r="B27" s="8"/>
      <c r="C27" s="8"/>
      <c r="D27" s="8" t="s">
        <v>36</v>
      </c>
      <c r="E27" s="26">
        <v>0</v>
      </c>
    </row>
    <row r="28" spans="1:5" ht="15.75" x14ac:dyDescent="0.25">
      <c r="A28" s="8"/>
      <c r="B28" s="8"/>
      <c r="C28" s="8" t="s">
        <v>37</v>
      </c>
      <c r="D28" s="8"/>
      <c r="E28" s="60"/>
    </row>
    <row r="29" spans="1:5" ht="15.75" x14ac:dyDescent="0.25">
      <c r="A29" s="8"/>
      <c r="B29" s="8"/>
      <c r="C29" s="8"/>
      <c r="D29" s="8" t="s">
        <v>38</v>
      </c>
      <c r="E29" s="66">
        <v>7550000</v>
      </c>
    </row>
    <row r="30" spans="1:5" ht="15.75" x14ac:dyDescent="0.25">
      <c r="A30" s="8"/>
      <c r="B30" s="8"/>
      <c r="C30" s="8"/>
      <c r="D30" s="8" t="s">
        <v>39</v>
      </c>
      <c r="E30" s="66">
        <v>1795000</v>
      </c>
    </row>
    <row r="31" spans="1:5" ht="15.75" x14ac:dyDescent="0.25">
      <c r="A31" s="8"/>
      <c r="B31" s="8"/>
      <c r="C31" s="8" t="s">
        <v>40</v>
      </c>
      <c r="D31" s="8"/>
      <c r="E31" s="40">
        <v>0</v>
      </c>
    </row>
    <row r="32" spans="1:5" ht="15.75" x14ac:dyDescent="0.25">
      <c r="A32" s="8"/>
      <c r="B32" s="8"/>
      <c r="C32" s="8" t="s">
        <v>41</v>
      </c>
      <c r="D32" s="8"/>
      <c r="E32" s="31"/>
    </row>
    <row r="33" spans="1:5" ht="15.75" x14ac:dyDescent="0.25">
      <c r="A33" s="8"/>
      <c r="B33" s="8"/>
      <c r="C33" s="8"/>
      <c r="D33" s="8" t="s">
        <v>42</v>
      </c>
      <c r="E33" s="19">
        <v>0</v>
      </c>
    </row>
    <row r="34" spans="1:5" ht="15.75" x14ac:dyDescent="0.25">
      <c r="A34" s="8"/>
      <c r="B34" s="8"/>
      <c r="C34" s="8"/>
      <c r="D34" s="8" t="s">
        <v>43</v>
      </c>
      <c r="E34" s="19">
        <v>0</v>
      </c>
    </row>
    <row r="35" spans="1:5" ht="16.5" thickBot="1" x14ac:dyDescent="0.3">
      <c r="A35" s="8"/>
      <c r="B35" s="8"/>
      <c r="C35" s="8"/>
      <c r="D35" s="8" t="s">
        <v>44</v>
      </c>
      <c r="E35" s="43">
        <v>0</v>
      </c>
    </row>
    <row r="36" spans="1:5" ht="15.75" x14ac:dyDescent="0.25">
      <c r="A36" s="8"/>
      <c r="B36" s="8" t="s">
        <v>45</v>
      </c>
      <c r="C36" s="8"/>
      <c r="D36" s="8"/>
      <c r="E36" s="27">
        <v>0</v>
      </c>
    </row>
    <row r="37" spans="1:5" ht="15.75" x14ac:dyDescent="0.25">
      <c r="A37" s="8"/>
      <c r="B37" s="12" t="s">
        <v>7</v>
      </c>
      <c r="C37" s="8"/>
      <c r="D37" s="8"/>
      <c r="E37" s="29">
        <f>SUM(E14,E19,E21:E36)</f>
        <v>749644798</v>
      </c>
    </row>
    <row r="38" spans="1:5" ht="15.75" x14ac:dyDescent="0.25">
      <c r="A38" s="8"/>
      <c r="B38" s="12"/>
      <c r="C38" s="8"/>
      <c r="D38" s="8"/>
      <c r="E38" s="32"/>
    </row>
    <row r="39" spans="1:5" ht="15.75" x14ac:dyDescent="0.25">
      <c r="A39" s="12" t="s">
        <v>8</v>
      </c>
      <c r="B39" s="12"/>
      <c r="C39" s="8"/>
      <c r="D39" s="8"/>
      <c r="E39" s="19"/>
    </row>
    <row r="40" spans="1:5" ht="15.75" x14ac:dyDescent="0.25">
      <c r="A40" s="12" t="s">
        <v>46</v>
      </c>
      <c r="B40" s="8"/>
      <c r="C40" s="8"/>
      <c r="D40" s="8"/>
      <c r="E40" s="19"/>
    </row>
    <row r="41" spans="1:5" ht="15.75" x14ac:dyDescent="0.25">
      <c r="A41" s="8"/>
      <c r="B41" s="12" t="s">
        <v>9</v>
      </c>
      <c r="C41" s="8"/>
      <c r="D41" s="8"/>
      <c r="E41" s="31"/>
    </row>
    <row r="42" spans="1:5" ht="15.75" x14ac:dyDescent="0.25">
      <c r="A42" s="8"/>
      <c r="B42" s="8"/>
      <c r="C42" s="8"/>
      <c r="D42" s="8" t="s">
        <v>10</v>
      </c>
      <c r="E42" s="66">
        <v>105913003.92000002</v>
      </c>
    </row>
    <row r="43" spans="1:5" ht="15.75" x14ac:dyDescent="0.25">
      <c r="A43" s="8"/>
      <c r="B43" s="8"/>
      <c r="C43" s="8"/>
      <c r="D43" s="8" t="s">
        <v>11</v>
      </c>
      <c r="E43" s="66">
        <v>195642249.30000001</v>
      </c>
    </row>
    <row r="44" spans="1:5" ht="15.75" x14ac:dyDescent="0.25">
      <c r="A44" s="8"/>
      <c r="B44" s="8"/>
      <c r="C44" s="8"/>
      <c r="D44" s="8" t="s">
        <v>12</v>
      </c>
      <c r="E44" s="67">
        <v>8248454</v>
      </c>
    </row>
    <row r="45" spans="1:5" ht="15.75" x14ac:dyDescent="0.25">
      <c r="A45" s="8"/>
      <c r="B45" s="12" t="s">
        <v>13</v>
      </c>
      <c r="C45" s="8"/>
      <c r="D45" s="8"/>
      <c r="E45" s="31"/>
    </row>
    <row r="46" spans="1:5" ht="15.75" x14ac:dyDescent="0.25">
      <c r="A46" s="8"/>
      <c r="B46" s="8"/>
      <c r="C46" s="13"/>
      <c r="D46" s="8" t="s">
        <v>10</v>
      </c>
      <c r="E46" s="61">
        <v>0</v>
      </c>
    </row>
    <row r="47" spans="1:5" ht="15.75" x14ac:dyDescent="0.25">
      <c r="A47" s="8"/>
      <c r="B47" s="8"/>
      <c r="C47" s="8"/>
      <c r="D47" s="8" t="s">
        <v>11</v>
      </c>
      <c r="E47" s="56">
        <v>0</v>
      </c>
    </row>
    <row r="48" spans="1:5" ht="15.75" x14ac:dyDescent="0.25">
      <c r="A48" s="8"/>
      <c r="B48" s="8"/>
      <c r="C48" s="8"/>
      <c r="D48" s="8" t="s">
        <v>12</v>
      </c>
      <c r="E48" s="39">
        <v>0</v>
      </c>
    </row>
    <row r="49" spans="1:5" ht="15.75" x14ac:dyDescent="0.25">
      <c r="A49" s="8"/>
      <c r="B49" s="12" t="s">
        <v>14</v>
      </c>
      <c r="C49" s="8"/>
      <c r="D49" s="8"/>
      <c r="E49" s="25"/>
    </row>
    <row r="50" spans="1:5" ht="15.75" x14ac:dyDescent="0.25">
      <c r="A50" s="14"/>
      <c r="B50" s="14"/>
      <c r="C50" s="14"/>
      <c r="D50" s="8" t="s">
        <v>10</v>
      </c>
      <c r="E50" s="66">
        <v>24238898.93</v>
      </c>
    </row>
    <row r="51" spans="1:5" ht="15.75" x14ac:dyDescent="0.25">
      <c r="A51" s="8"/>
      <c r="B51" s="8"/>
      <c r="C51" s="8"/>
      <c r="D51" s="8" t="s">
        <v>11</v>
      </c>
      <c r="E51" s="66">
        <v>12973076.189999999</v>
      </c>
    </row>
    <row r="52" spans="1:5" ht="15.75" x14ac:dyDescent="0.25">
      <c r="A52" s="8"/>
      <c r="B52" s="8"/>
      <c r="C52" s="8"/>
      <c r="D52" s="8" t="s">
        <v>12</v>
      </c>
      <c r="E52" s="56">
        <v>0</v>
      </c>
    </row>
    <row r="53" spans="1:5" ht="15.75" x14ac:dyDescent="0.25">
      <c r="A53" s="8"/>
      <c r="B53" s="12" t="s">
        <v>15</v>
      </c>
      <c r="C53" s="8"/>
      <c r="D53" s="8"/>
      <c r="E53" s="25"/>
    </row>
    <row r="54" spans="1:5" ht="15.75" x14ac:dyDescent="0.25">
      <c r="A54" s="8"/>
      <c r="B54" s="8"/>
      <c r="C54" s="8"/>
      <c r="D54" s="8" t="s">
        <v>10</v>
      </c>
      <c r="E54" s="59">
        <v>0</v>
      </c>
    </row>
    <row r="55" spans="1:5" ht="15.75" x14ac:dyDescent="0.25">
      <c r="A55" s="8"/>
      <c r="B55" s="8"/>
      <c r="C55" s="8"/>
      <c r="D55" s="8" t="s">
        <v>11</v>
      </c>
      <c r="E55" s="57">
        <v>0</v>
      </c>
    </row>
    <row r="56" spans="1:5" ht="15.75" x14ac:dyDescent="0.25">
      <c r="A56" s="8"/>
      <c r="B56" s="8"/>
      <c r="C56" s="13"/>
      <c r="D56" s="8" t="s">
        <v>12</v>
      </c>
      <c r="E56" s="57">
        <v>0</v>
      </c>
    </row>
    <row r="57" spans="1:5" ht="15.75" x14ac:dyDescent="0.25">
      <c r="A57" s="8"/>
      <c r="B57" s="12" t="s">
        <v>16</v>
      </c>
      <c r="C57" s="8"/>
      <c r="D57" s="8"/>
      <c r="E57" s="28"/>
    </row>
    <row r="58" spans="1:5" ht="15.75" x14ac:dyDescent="0.25">
      <c r="A58" s="8"/>
      <c r="B58" s="8"/>
      <c r="C58" s="8"/>
      <c r="D58" s="8" t="s">
        <v>10</v>
      </c>
      <c r="E58" s="66">
        <v>2748110.2</v>
      </c>
    </row>
    <row r="59" spans="1:5" ht="15.75" x14ac:dyDescent="0.25">
      <c r="A59" s="8"/>
      <c r="B59" s="8"/>
      <c r="C59" s="8"/>
      <c r="D59" s="8" t="s">
        <v>11</v>
      </c>
      <c r="E59" s="56">
        <v>0</v>
      </c>
    </row>
    <row r="60" spans="1:5" ht="15.75" x14ac:dyDescent="0.25">
      <c r="A60" s="8"/>
      <c r="B60" s="8"/>
      <c r="C60" s="8"/>
      <c r="D60" s="8" t="s">
        <v>12</v>
      </c>
      <c r="E60" s="56">
        <v>0</v>
      </c>
    </row>
    <row r="61" spans="1:5" ht="15.75" x14ac:dyDescent="0.25">
      <c r="A61" s="8"/>
      <c r="B61" s="12" t="s">
        <v>17</v>
      </c>
      <c r="C61" s="8"/>
      <c r="D61" s="8"/>
      <c r="E61" s="28"/>
    </row>
    <row r="62" spans="1:5" ht="15.75" x14ac:dyDescent="0.25">
      <c r="A62" s="8"/>
      <c r="B62" s="8"/>
      <c r="C62" s="8"/>
      <c r="D62" s="8" t="s">
        <v>10</v>
      </c>
      <c r="E62" s="66">
        <v>6653320.8300000001</v>
      </c>
    </row>
    <row r="63" spans="1:5" ht="15.75" x14ac:dyDescent="0.25">
      <c r="A63" s="8"/>
      <c r="B63" s="12"/>
      <c r="C63" s="8"/>
      <c r="D63" s="8" t="s">
        <v>11</v>
      </c>
      <c r="E63" s="66">
        <v>17052222.940000001</v>
      </c>
    </row>
    <row r="64" spans="1:5" ht="15.75" x14ac:dyDescent="0.25">
      <c r="A64" s="8"/>
      <c r="B64" s="8"/>
      <c r="C64" s="8"/>
      <c r="D64" s="8" t="s">
        <v>12</v>
      </c>
      <c r="E64" s="66">
        <v>0</v>
      </c>
    </row>
    <row r="65" spans="1:5" ht="15.75" x14ac:dyDescent="0.25">
      <c r="A65" s="8"/>
      <c r="B65" s="12" t="s">
        <v>18</v>
      </c>
      <c r="C65" s="8"/>
      <c r="D65" s="8"/>
      <c r="E65" s="31"/>
    </row>
    <row r="66" spans="1:5" ht="15.75" x14ac:dyDescent="0.25">
      <c r="A66" s="8"/>
      <c r="B66" s="8"/>
      <c r="C66" s="8"/>
      <c r="D66" s="8" t="s">
        <v>10</v>
      </c>
      <c r="E66" s="66">
        <v>21218121.039999999</v>
      </c>
    </row>
    <row r="67" spans="1:5" ht="15.75" x14ac:dyDescent="0.25">
      <c r="A67" s="8"/>
      <c r="B67" s="8"/>
      <c r="C67" s="8"/>
      <c r="D67" s="8" t="s">
        <v>11</v>
      </c>
      <c r="E67" s="66">
        <v>33881578.609999999</v>
      </c>
    </row>
    <row r="68" spans="1:5" ht="15.75" x14ac:dyDescent="0.25">
      <c r="A68" s="8"/>
      <c r="B68" s="8"/>
      <c r="C68" s="8"/>
      <c r="D68" s="8" t="s">
        <v>12</v>
      </c>
      <c r="E68" s="66">
        <v>60101</v>
      </c>
    </row>
    <row r="69" spans="1:5" ht="15.75" x14ac:dyDescent="0.25">
      <c r="A69" s="8"/>
      <c r="B69" s="12" t="s">
        <v>19</v>
      </c>
      <c r="C69" s="8"/>
      <c r="D69" s="8"/>
      <c r="E69" s="35"/>
    </row>
    <row r="70" spans="1:5" ht="15.75" x14ac:dyDescent="0.25">
      <c r="A70" s="8"/>
      <c r="B70" s="8"/>
      <c r="C70" s="8"/>
      <c r="D70" s="8" t="s">
        <v>10</v>
      </c>
      <c r="E70" s="19">
        <v>0</v>
      </c>
    </row>
    <row r="71" spans="1:5" ht="15.75" x14ac:dyDescent="0.25">
      <c r="A71" s="8"/>
      <c r="B71" s="8"/>
      <c r="C71" s="8"/>
      <c r="D71" s="8" t="s">
        <v>11</v>
      </c>
      <c r="E71" s="61">
        <v>0</v>
      </c>
    </row>
    <row r="72" spans="1:5" ht="15.75" x14ac:dyDescent="0.25">
      <c r="A72" s="8"/>
      <c r="B72" s="8"/>
      <c r="C72" s="8"/>
      <c r="D72" s="8" t="s">
        <v>12</v>
      </c>
      <c r="E72" s="61">
        <v>0</v>
      </c>
    </row>
    <row r="73" spans="1:5" ht="15.75" x14ac:dyDescent="0.25">
      <c r="A73" s="8"/>
      <c r="B73" s="12" t="s">
        <v>20</v>
      </c>
      <c r="C73" s="8"/>
      <c r="D73" s="8"/>
      <c r="E73" s="31"/>
    </row>
    <row r="74" spans="1:5" ht="15.75" x14ac:dyDescent="0.25">
      <c r="A74" s="8"/>
      <c r="B74" s="8"/>
      <c r="C74" s="8" t="s">
        <v>52</v>
      </c>
      <c r="D74" s="8"/>
      <c r="E74" s="19"/>
    </row>
    <row r="75" spans="1:5" ht="15.75" x14ac:dyDescent="0.25">
      <c r="A75" s="8"/>
      <c r="B75" s="8"/>
      <c r="C75" s="8"/>
      <c r="D75" s="8" t="s">
        <v>47</v>
      </c>
      <c r="E75" s="66">
        <v>13933452.949999999</v>
      </c>
    </row>
    <row r="76" spans="1:5" ht="15.75" x14ac:dyDescent="0.25">
      <c r="A76" s="8"/>
      <c r="B76" s="8"/>
      <c r="C76" s="8"/>
      <c r="D76" s="8" t="s">
        <v>48</v>
      </c>
      <c r="E76" s="66">
        <v>0</v>
      </c>
    </row>
    <row r="77" spans="1:5" ht="15.75" x14ac:dyDescent="0.25">
      <c r="A77" s="8"/>
      <c r="B77" s="8"/>
      <c r="C77" s="15" t="s">
        <v>53</v>
      </c>
      <c r="D77" s="8"/>
      <c r="E77" s="19"/>
    </row>
    <row r="78" spans="1:5" ht="15.75" x14ac:dyDescent="0.25">
      <c r="A78" s="8"/>
      <c r="B78" s="8"/>
      <c r="C78" s="8"/>
      <c r="D78" s="8" t="s">
        <v>49</v>
      </c>
      <c r="E78" s="66">
        <v>14627711.109999999</v>
      </c>
    </row>
    <row r="79" spans="1:5" ht="15.75" x14ac:dyDescent="0.25">
      <c r="A79" s="8"/>
      <c r="B79" s="8"/>
      <c r="C79" s="8"/>
      <c r="D79" s="8" t="s">
        <v>50</v>
      </c>
      <c r="E79" s="66">
        <v>6456904</v>
      </c>
    </row>
    <row r="80" spans="1:5" ht="15.75" x14ac:dyDescent="0.25">
      <c r="A80" s="8"/>
      <c r="B80" s="8"/>
      <c r="C80" s="8" t="s">
        <v>54</v>
      </c>
      <c r="D80" s="8"/>
      <c r="E80" s="63"/>
    </row>
    <row r="81" spans="1:9" ht="15.75" x14ac:dyDescent="0.25">
      <c r="A81" s="8"/>
      <c r="B81" s="8"/>
      <c r="C81" s="8"/>
      <c r="D81" s="15" t="s">
        <v>49</v>
      </c>
      <c r="E81" s="66">
        <v>2998898.34</v>
      </c>
    </row>
    <row r="82" spans="1:9" ht="15.75" x14ac:dyDescent="0.25">
      <c r="A82" s="8"/>
      <c r="B82" s="8"/>
      <c r="C82" s="8"/>
      <c r="D82" s="15" t="s">
        <v>50</v>
      </c>
      <c r="E82" s="66">
        <v>72945711.640000001</v>
      </c>
    </row>
    <row r="83" spans="1:9" ht="15.75" x14ac:dyDescent="0.25">
      <c r="A83" s="8"/>
      <c r="B83" s="8"/>
      <c r="C83" s="8" t="s">
        <v>55</v>
      </c>
      <c r="D83" s="8"/>
      <c r="E83" s="19"/>
    </row>
    <row r="84" spans="1:9" ht="15.75" x14ac:dyDescent="0.25">
      <c r="A84" s="8"/>
      <c r="B84" s="8"/>
      <c r="C84" s="8"/>
      <c r="D84" s="8" t="s">
        <v>49</v>
      </c>
      <c r="E84" s="33">
        <v>0</v>
      </c>
    </row>
    <row r="85" spans="1:9" ht="15.75" x14ac:dyDescent="0.25">
      <c r="A85" s="8"/>
      <c r="B85" s="8"/>
      <c r="C85" s="8"/>
      <c r="D85" s="8" t="s">
        <v>50</v>
      </c>
      <c r="E85" s="33">
        <v>0</v>
      </c>
    </row>
    <row r="86" spans="1:9" ht="15.75" x14ac:dyDescent="0.25">
      <c r="A86" s="8"/>
      <c r="B86" s="8"/>
      <c r="C86" s="8" t="s">
        <v>56</v>
      </c>
      <c r="D86" s="8"/>
      <c r="E86" s="19"/>
    </row>
    <row r="87" spans="1:9" ht="15.75" x14ac:dyDescent="0.25">
      <c r="A87" s="8"/>
      <c r="B87" s="8"/>
      <c r="C87" s="8"/>
      <c r="D87" s="8" t="s">
        <v>49</v>
      </c>
      <c r="E87" s="57">
        <v>0</v>
      </c>
    </row>
    <row r="88" spans="1:9" ht="15.75" x14ac:dyDescent="0.25">
      <c r="A88" s="8"/>
      <c r="B88" s="8"/>
      <c r="C88" s="8"/>
      <c r="D88" s="8" t="s">
        <v>50</v>
      </c>
      <c r="E88" s="57">
        <v>0</v>
      </c>
    </row>
    <row r="89" spans="1:9" ht="15.75" x14ac:dyDescent="0.25">
      <c r="A89" s="8"/>
      <c r="B89" s="8"/>
      <c r="C89" s="8" t="s">
        <v>51</v>
      </c>
      <c r="D89" s="8"/>
      <c r="E89" s="19"/>
    </row>
    <row r="90" spans="1:9" ht="15.75" x14ac:dyDescent="0.25">
      <c r="A90" s="8"/>
      <c r="B90" s="8"/>
      <c r="C90" s="8"/>
      <c r="D90" s="8" t="s">
        <v>57</v>
      </c>
      <c r="E90" s="66">
        <v>2799999.9999999991</v>
      </c>
    </row>
    <row r="91" spans="1:9" ht="15.75" x14ac:dyDescent="0.25">
      <c r="A91" s="8"/>
      <c r="B91" s="8"/>
      <c r="C91" s="8"/>
      <c r="D91" s="8" t="s">
        <v>49</v>
      </c>
      <c r="E91" s="66">
        <v>55744997.220000006</v>
      </c>
    </row>
    <row r="92" spans="1:9" ht="15.75" x14ac:dyDescent="0.25">
      <c r="A92" s="8"/>
      <c r="B92" s="8"/>
      <c r="C92" s="8"/>
      <c r="D92" s="8" t="s">
        <v>50</v>
      </c>
      <c r="E92" s="67">
        <v>0</v>
      </c>
    </row>
    <row r="93" spans="1:9" ht="15.75" x14ac:dyDescent="0.25">
      <c r="A93" s="12" t="s">
        <v>59</v>
      </c>
      <c r="D93" s="8"/>
      <c r="E93" s="34">
        <f>SUM(E41:E92)</f>
        <v>598136812.22000003</v>
      </c>
    </row>
    <row r="94" spans="1:9" ht="15.75" x14ac:dyDescent="0.25">
      <c r="A94" s="12" t="s">
        <v>60</v>
      </c>
      <c r="B94" s="8"/>
      <c r="C94" s="12"/>
      <c r="D94" s="15"/>
      <c r="E94" s="19"/>
    </row>
    <row r="95" spans="1:9" ht="15.75" x14ac:dyDescent="0.25">
      <c r="A95" s="8"/>
      <c r="B95" s="12" t="s">
        <v>9</v>
      </c>
      <c r="C95" s="8"/>
      <c r="D95" s="8"/>
      <c r="E95" s="18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66">
        <v>6858010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19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39">
        <v>0</v>
      </c>
    </row>
    <row r="99" spans="1:9" ht="15.75" customHeight="1" x14ac:dyDescent="0.25">
      <c r="B99" s="12" t="s">
        <v>14</v>
      </c>
      <c r="C99" s="8"/>
      <c r="D99" s="8"/>
      <c r="E99" s="31"/>
    </row>
    <row r="100" spans="1:9" ht="15.75" customHeight="1" x14ac:dyDescent="0.25">
      <c r="B100" s="8"/>
      <c r="C100" s="8"/>
      <c r="D100" s="8" t="s">
        <v>12</v>
      </c>
      <c r="E100" s="57">
        <v>0</v>
      </c>
    </row>
    <row r="101" spans="1:9" ht="15.75" customHeight="1" x14ac:dyDescent="0.25">
      <c r="B101" s="12" t="s">
        <v>15</v>
      </c>
      <c r="C101" s="8"/>
      <c r="D101" s="8"/>
      <c r="E101" s="31"/>
    </row>
    <row r="102" spans="1:9" ht="15.75" x14ac:dyDescent="0.25">
      <c r="B102" s="8"/>
      <c r="C102" s="13"/>
      <c r="D102" s="8" t="s">
        <v>12</v>
      </c>
      <c r="E102" s="25">
        <v>0</v>
      </c>
    </row>
    <row r="103" spans="1:9" ht="15.75" x14ac:dyDescent="0.25">
      <c r="B103" s="12" t="s">
        <v>16</v>
      </c>
      <c r="C103" s="8"/>
      <c r="D103" s="8"/>
      <c r="E103" s="31"/>
    </row>
    <row r="104" spans="1:9" ht="15.75" x14ac:dyDescent="0.25">
      <c r="B104" s="8"/>
      <c r="C104" s="8"/>
      <c r="D104" s="8" t="s">
        <v>12</v>
      </c>
      <c r="E104" s="24">
        <v>0</v>
      </c>
    </row>
    <row r="105" spans="1:9" ht="15.75" x14ac:dyDescent="0.25">
      <c r="B105" s="12" t="s">
        <v>17</v>
      </c>
      <c r="C105" s="8"/>
      <c r="D105" s="8"/>
      <c r="E105" s="31"/>
    </row>
    <row r="106" spans="1:9" ht="15.75" x14ac:dyDescent="0.25">
      <c r="B106" s="8"/>
      <c r="C106" s="8"/>
      <c r="D106" s="8" t="s">
        <v>12</v>
      </c>
      <c r="E106" s="58">
        <v>0</v>
      </c>
    </row>
    <row r="107" spans="1:9" ht="15.75" x14ac:dyDescent="0.25">
      <c r="B107" s="12" t="s">
        <v>18</v>
      </c>
      <c r="C107" s="8"/>
      <c r="D107" s="8"/>
      <c r="E107" s="31"/>
    </row>
    <row r="108" spans="1:9" ht="15.75" x14ac:dyDescent="0.25">
      <c r="B108" s="8"/>
      <c r="C108" s="8"/>
      <c r="D108" s="8" t="s">
        <v>12</v>
      </c>
      <c r="E108" s="66">
        <v>54900</v>
      </c>
    </row>
    <row r="109" spans="1:9" ht="15.75" x14ac:dyDescent="0.25">
      <c r="A109" s="12"/>
      <c r="B109" s="12" t="s">
        <v>61</v>
      </c>
      <c r="C109" s="8"/>
      <c r="D109" s="8"/>
      <c r="E109" s="31"/>
    </row>
    <row r="110" spans="1:9" ht="15.75" x14ac:dyDescent="0.25">
      <c r="B110" s="8"/>
      <c r="C110" s="8"/>
      <c r="D110" s="8" t="s">
        <v>12</v>
      </c>
      <c r="E110" s="66">
        <f>2019500+29876751.6+1515563.64</f>
        <v>33411815.240000002</v>
      </c>
    </row>
    <row r="111" spans="1:9" ht="15.75" x14ac:dyDescent="0.25">
      <c r="A111" s="12" t="s">
        <v>58</v>
      </c>
      <c r="E111" s="64">
        <f>SUM(E95:E110)</f>
        <v>40324725.240000002</v>
      </c>
    </row>
    <row r="112" spans="1:9" ht="30" customHeight="1" x14ac:dyDescent="0.35">
      <c r="A112" s="16" t="s">
        <v>62</v>
      </c>
      <c r="B112" s="17"/>
      <c r="C112" s="17"/>
      <c r="D112" s="17"/>
      <c r="E112" s="21">
        <f>SUM(E93,E111)</f>
        <v>638461537.46000004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17876-9BFF-4C47-90C8-35CEB7CE5387}">
  <dimension ref="A1:I112"/>
  <sheetViews>
    <sheetView zoomScale="115" zoomScaleNormal="115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111" t="s">
        <v>72</v>
      </c>
      <c r="B1" s="111"/>
      <c r="C1" s="111"/>
      <c r="D1" s="111"/>
      <c r="E1" s="111"/>
      <c r="F1" s="111"/>
      <c r="G1" s="111"/>
      <c r="H1" s="111"/>
      <c r="I1" s="111"/>
    </row>
    <row r="2" spans="1:9" ht="15.75" x14ac:dyDescent="0.25">
      <c r="A2" s="112" t="s">
        <v>0</v>
      </c>
      <c r="B2" s="112"/>
      <c r="C2" s="112"/>
      <c r="D2" s="112"/>
      <c r="E2" s="112"/>
      <c r="F2" s="112"/>
      <c r="G2" s="112"/>
      <c r="H2" s="112"/>
      <c r="I2" s="112"/>
    </row>
    <row r="3" spans="1:9" ht="15.75" x14ac:dyDescent="0.25">
      <c r="A3" s="111" t="s">
        <v>81</v>
      </c>
      <c r="B3" s="111"/>
      <c r="C3" s="111"/>
      <c r="D3" s="111"/>
      <c r="E3" s="111"/>
      <c r="F3" s="111"/>
      <c r="G3" s="111"/>
      <c r="H3" s="111"/>
      <c r="I3" s="111"/>
    </row>
    <row r="4" spans="1:9" ht="15.75" x14ac:dyDescent="0.25">
      <c r="A4" s="111"/>
      <c r="B4" s="111"/>
      <c r="C4" s="111"/>
      <c r="D4" s="111"/>
      <c r="E4" s="111"/>
      <c r="F4" s="111"/>
      <c r="G4" s="111"/>
      <c r="H4" s="111"/>
      <c r="I4" s="111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111" t="s">
        <v>1</v>
      </c>
      <c r="B6" s="111"/>
      <c r="C6" s="111"/>
      <c r="D6" s="111"/>
      <c r="E6" s="113" t="s">
        <v>2</v>
      </c>
    </row>
    <row r="7" spans="1:9" ht="15" customHeight="1" x14ac:dyDescent="0.25">
      <c r="A7" s="111"/>
      <c r="B7" s="111"/>
      <c r="C7" s="111"/>
      <c r="D7" s="111"/>
      <c r="E7" s="114"/>
    </row>
    <row r="8" spans="1:9" ht="15.75" x14ac:dyDescent="0.25">
      <c r="A8" s="6" t="s">
        <v>3</v>
      </c>
      <c r="B8" s="1"/>
      <c r="C8" s="1"/>
      <c r="D8" s="1"/>
      <c r="E8" s="7"/>
    </row>
    <row r="9" spans="1:9" ht="15.75" x14ac:dyDescent="0.25">
      <c r="A9" s="1"/>
      <c r="B9" s="1" t="s">
        <v>21</v>
      </c>
      <c r="C9" s="1"/>
      <c r="D9" s="1"/>
      <c r="E9" s="7"/>
    </row>
    <row r="10" spans="1:9" ht="15.75" x14ac:dyDescent="0.25">
      <c r="A10" s="1"/>
      <c r="B10" s="1"/>
      <c r="C10" s="1" t="s">
        <v>22</v>
      </c>
      <c r="D10" s="1"/>
      <c r="E10" s="31"/>
    </row>
    <row r="11" spans="1:9" ht="15.75" customHeight="1" x14ac:dyDescent="0.25">
      <c r="A11" s="8"/>
      <c r="B11" s="8"/>
      <c r="C11" s="8"/>
      <c r="D11" s="8" t="s">
        <v>23</v>
      </c>
      <c r="E11" s="98">
        <f>'[1]Comparison Conso 2019'!$N$14+'[1]Comparison Conso 2019'!$N$15</f>
        <v>35086032.960000001</v>
      </c>
    </row>
    <row r="12" spans="1:9" ht="15.75" x14ac:dyDescent="0.25">
      <c r="A12" s="8"/>
      <c r="B12" s="8"/>
      <c r="C12" s="8"/>
      <c r="D12" s="8" t="s">
        <v>24</v>
      </c>
      <c r="E12" s="98">
        <f>'[1]Comparison Conso 2019'!$N$16</f>
        <v>64314907.770000003</v>
      </c>
    </row>
    <row r="13" spans="1:9" ht="15.75" x14ac:dyDescent="0.25">
      <c r="A13" s="8"/>
      <c r="B13" s="8"/>
      <c r="C13" s="8"/>
      <c r="D13" s="8" t="s">
        <v>25</v>
      </c>
      <c r="E13" s="99">
        <f>'[1]Comparison Conso 2019'!$N$17</f>
        <v>6265670.7699999996</v>
      </c>
    </row>
    <row r="14" spans="1:9" ht="15.75" x14ac:dyDescent="0.25">
      <c r="A14" s="8"/>
      <c r="B14" s="8"/>
      <c r="C14" s="8" t="s">
        <v>4</v>
      </c>
      <c r="D14" s="8"/>
      <c r="E14" s="29">
        <f>SUM(E11:E13)</f>
        <v>105666611.5</v>
      </c>
    </row>
    <row r="15" spans="1:9" ht="15.75" x14ac:dyDescent="0.25">
      <c r="A15" s="8"/>
      <c r="B15" s="8"/>
      <c r="C15" s="8" t="s">
        <v>5</v>
      </c>
      <c r="D15" s="8"/>
      <c r="E15" s="30"/>
    </row>
    <row r="16" spans="1:9" ht="15.75" x14ac:dyDescent="0.25">
      <c r="A16" s="8"/>
      <c r="B16" s="8"/>
      <c r="C16" s="8"/>
      <c r="D16" s="8" t="s">
        <v>26</v>
      </c>
      <c r="E16" s="98">
        <f>'[1]Comparison Conso 2019'!$N$22</f>
        <v>10859313.439999999</v>
      </c>
    </row>
    <row r="17" spans="1:5" ht="15.75" x14ac:dyDescent="0.25">
      <c r="A17" s="8"/>
      <c r="B17" s="8"/>
      <c r="C17" s="8"/>
      <c r="D17" s="8" t="s">
        <v>27</v>
      </c>
      <c r="E17" s="98">
        <f>'[1]Comparison Conso 2019'!$N$23</f>
        <v>25095958.68</v>
      </c>
    </row>
    <row r="18" spans="1:5" ht="15.75" x14ac:dyDescent="0.25">
      <c r="A18" s="8"/>
      <c r="B18" s="8"/>
      <c r="C18" s="11"/>
      <c r="D18" s="8" t="s">
        <v>28</v>
      </c>
      <c r="E18" s="99">
        <f>'[1]Comparison Conso 2019'!$N$24</f>
        <v>4631727.22</v>
      </c>
    </row>
    <row r="19" spans="1:5" ht="15.75" x14ac:dyDescent="0.25">
      <c r="A19" s="8"/>
      <c r="B19" s="8"/>
      <c r="C19" s="8" t="s">
        <v>6</v>
      </c>
      <c r="D19" s="8"/>
      <c r="E19" s="29">
        <f t="shared" ref="E19" si="0">SUM(E16:E18)</f>
        <v>40586999.339999996</v>
      </c>
    </row>
    <row r="20" spans="1:5" ht="15.75" x14ac:dyDescent="0.25">
      <c r="A20" s="8"/>
      <c r="B20" s="8" t="s">
        <v>29</v>
      </c>
      <c r="C20" s="8"/>
      <c r="D20" s="8"/>
      <c r="E20" s="31"/>
    </row>
    <row r="21" spans="1:5" ht="15.75" x14ac:dyDescent="0.25">
      <c r="A21" s="8"/>
      <c r="B21" s="8"/>
      <c r="C21" s="8" t="s">
        <v>30</v>
      </c>
      <c r="D21" s="8"/>
      <c r="E21" s="98">
        <f>'[1]Comparison Conso 2019'!$N$30</f>
        <v>1112228954</v>
      </c>
    </row>
    <row r="22" spans="1:5" ht="15.75" x14ac:dyDescent="0.25">
      <c r="A22" s="8"/>
      <c r="B22" s="8"/>
      <c r="C22" s="8" t="s">
        <v>31</v>
      </c>
      <c r="D22" s="8"/>
      <c r="E22" s="98">
        <f>'[1]Comparison Conso 2019'!$N$32</f>
        <v>404035.11</v>
      </c>
    </row>
    <row r="23" spans="1:5" ht="15.75" x14ac:dyDescent="0.25">
      <c r="A23" s="8"/>
      <c r="B23" s="8"/>
      <c r="C23" s="8" t="s">
        <v>32</v>
      </c>
      <c r="D23" s="8"/>
      <c r="E23" s="56"/>
    </row>
    <row r="24" spans="1:5" ht="15.75" x14ac:dyDescent="0.25">
      <c r="A24" s="8"/>
      <c r="B24" s="8"/>
      <c r="C24" s="8"/>
      <c r="D24" s="8" t="s">
        <v>33</v>
      </c>
      <c r="E24" s="42">
        <v>0</v>
      </c>
    </row>
    <row r="25" spans="1:5" ht="15.75" x14ac:dyDescent="0.25">
      <c r="A25" s="8"/>
      <c r="B25" s="8"/>
      <c r="C25" s="8"/>
      <c r="D25" s="8" t="s">
        <v>34</v>
      </c>
      <c r="E25" s="58">
        <v>0</v>
      </c>
    </row>
    <row r="26" spans="1:5" ht="15.75" x14ac:dyDescent="0.25">
      <c r="A26" s="8"/>
      <c r="B26" s="8"/>
      <c r="C26" s="8"/>
      <c r="D26" s="8" t="s">
        <v>35</v>
      </c>
      <c r="E26" s="59">
        <v>0</v>
      </c>
    </row>
    <row r="27" spans="1:5" ht="15.75" x14ac:dyDescent="0.25">
      <c r="A27" s="8"/>
      <c r="B27" s="8"/>
      <c r="C27" s="8"/>
      <c r="D27" s="8" t="s">
        <v>36</v>
      </c>
      <c r="E27" s="26">
        <v>0</v>
      </c>
    </row>
    <row r="28" spans="1:5" ht="15.75" x14ac:dyDescent="0.25">
      <c r="A28" s="8"/>
      <c r="B28" s="8"/>
      <c r="C28" s="8" t="s">
        <v>37</v>
      </c>
      <c r="D28" s="8"/>
      <c r="E28" s="60"/>
    </row>
    <row r="29" spans="1:5" ht="15.75" x14ac:dyDescent="0.25">
      <c r="A29" s="8"/>
      <c r="B29" s="8"/>
      <c r="C29" s="8"/>
      <c r="D29" s="8" t="s">
        <v>38</v>
      </c>
      <c r="E29" s="36">
        <v>0</v>
      </c>
    </row>
    <row r="30" spans="1:5" ht="15.75" x14ac:dyDescent="0.25">
      <c r="A30" s="8"/>
      <c r="B30" s="8"/>
      <c r="C30" s="8"/>
      <c r="D30" s="8" t="s">
        <v>39</v>
      </c>
      <c r="E30" s="99">
        <f>'[1]Comparison Conso 2019'!$N$34+'[1]Comparison Conso 2019'!$N$35</f>
        <v>14895060.82</v>
      </c>
    </row>
    <row r="31" spans="1:5" ht="15.75" x14ac:dyDescent="0.25">
      <c r="A31" s="8"/>
      <c r="B31" s="8"/>
      <c r="C31" s="8" t="s">
        <v>40</v>
      </c>
      <c r="D31" s="8"/>
      <c r="E31" s="40">
        <v>0</v>
      </c>
    </row>
    <row r="32" spans="1:5" ht="15.75" x14ac:dyDescent="0.25">
      <c r="A32" s="8"/>
      <c r="B32" s="8"/>
      <c r="C32" s="8" t="s">
        <v>41</v>
      </c>
      <c r="D32" s="8"/>
      <c r="E32" s="31"/>
    </row>
    <row r="33" spans="1:5" ht="15.75" x14ac:dyDescent="0.25">
      <c r="A33" s="8"/>
      <c r="B33" s="8"/>
      <c r="C33" s="8"/>
      <c r="D33" s="8" t="s">
        <v>42</v>
      </c>
      <c r="E33" s="98">
        <f>'[1]Comparison Conso 2019'!$N$37</f>
        <v>2806893.6</v>
      </c>
    </row>
    <row r="34" spans="1:5" ht="15.75" x14ac:dyDescent="0.25">
      <c r="A34" s="8"/>
      <c r="B34" s="8"/>
      <c r="C34" s="8"/>
      <c r="D34" s="8" t="s">
        <v>43</v>
      </c>
      <c r="E34" s="19">
        <v>0</v>
      </c>
    </row>
    <row r="35" spans="1:5" ht="16.5" thickBot="1" x14ac:dyDescent="0.3">
      <c r="A35" s="8"/>
      <c r="B35" s="8"/>
      <c r="C35" s="8"/>
      <c r="D35" s="8" t="s">
        <v>44</v>
      </c>
      <c r="E35" s="43">
        <v>0</v>
      </c>
    </row>
    <row r="36" spans="1:5" ht="15.75" x14ac:dyDescent="0.25">
      <c r="A36" s="8"/>
      <c r="B36" s="8" t="s">
        <v>45</v>
      </c>
      <c r="C36" s="8"/>
      <c r="D36" s="8"/>
      <c r="E36" s="27">
        <v>0</v>
      </c>
    </row>
    <row r="37" spans="1:5" ht="15.75" x14ac:dyDescent="0.25">
      <c r="A37" s="8"/>
      <c r="B37" s="12" t="s">
        <v>7</v>
      </c>
      <c r="C37" s="8"/>
      <c r="D37" s="8"/>
      <c r="E37" s="29">
        <f>SUM(E14,E19,E21:E36)</f>
        <v>1276588554.3699996</v>
      </c>
    </row>
    <row r="38" spans="1:5" ht="15.75" x14ac:dyDescent="0.25">
      <c r="A38" s="8"/>
      <c r="B38" s="12"/>
      <c r="C38" s="8"/>
      <c r="D38" s="8"/>
      <c r="E38" s="32"/>
    </row>
    <row r="39" spans="1:5" ht="15.75" x14ac:dyDescent="0.25">
      <c r="A39" s="12" t="s">
        <v>8</v>
      </c>
      <c r="B39" s="12"/>
      <c r="C39" s="8"/>
      <c r="D39" s="8"/>
      <c r="E39" s="19"/>
    </row>
    <row r="40" spans="1:5" ht="15.75" x14ac:dyDescent="0.25">
      <c r="A40" s="12" t="s">
        <v>46</v>
      </c>
      <c r="B40" s="8"/>
      <c r="C40" s="8"/>
      <c r="D40" s="8"/>
      <c r="E40" s="19"/>
    </row>
    <row r="41" spans="1:5" ht="15.75" x14ac:dyDescent="0.25">
      <c r="A41" s="8"/>
      <c r="B41" s="12" t="s">
        <v>9</v>
      </c>
      <c r="C41" s="8"/>
      <c r="D41" s="8"/>
      <c r="E41" s="31"/>
    </row>
    <row r="42" spans="1:5" ht="15.75" x14ac:dyDescent="0.25">
      <c r="A42" s="8"/>
      <c r="B42" s="8"/>
      <c r="C42" s="8"/>
      <c r="D42" s="8" t="s">
        <v>10</v>
      </c>
      <c r="E42" s="98">
        <f>'[1]Comparison Conso 2019'!$N$48</f>
        <v>200544157.47</v>
      </c>
    </row>
    <row r="43" spans="1:5" ht="15.75" x14ac:dyDescent="0.25">
      <c r="A43" s="8"/>
      <c r="B43" s="8"/>
      <c r="C43" s="8"/>
      <c r="D43" s="8" t="s">
        <v>11</v>
      </c>
      <c r="E43" s="98">
        <f>'[1]Comparison Conso 2019'!$N$49</f>
        <v>222079657.34999999</v>
      </c>
    </row>
    <row r="44" spans="1:5" ht="15.75" x14ac:dyDescent="0.25">
      <c r="A44" s="8"/>
      <c r="B44" s="8"/>
      <c r="C44" s="8"/>
      <c r="D44" s="8" t="s">
        <v>12</v>
      </c>
      <c r="E44" s="99">
        <f>'[1]Comparison Conso 2019'!$N$50</f>
        <v>10951648</v>
      </c>
    </row>
    <row r="45" spans="1:5" ht="15.75" x14ac:dyDescent="0.25">
      <c r="A45" s="8"/>
      <c r="B45" s="12" t="s">
        <v>13</v>
      </c>
      <c r="C45" s="8"/>
      <c r="D45" s="8"/>
      <c r="E45" s="31"/>
    </row>
    <row r="46" spans="1:5" ht="15.75" x14ac:dyDescent="0.25">
      <c r="A46" s="8"/>
      <c r="B46" s="8"/>
      <c r="C46" s="13"/>
      <c r="D46" s="8" t="s">
        <v>10</v>
      </c>
      <c r="E46" s="68">
        <v>0</v>
      </c>
    </row>
    <row r="47" spans="1:5" ht="15.75" x14ac:dyDescent="0.25">
      <c r="A47" s="8"/>
      <c r="B47" s="8"/>
      <c r="C47" s="8"/>
      <c r="D47" s="8" t="s">
        <v>11</v>
      </c>
      <c r="E47" s="98">
        <f>'[1]Comparison Conso 2019'!$N$54</f>
        <v>11024062.74</v>
      </c>
    </row>
    <row r="48" spans="1:5" ht="15.75" x14ac:dyDescent="0.25">
      <c r="A48" s="8"/>
      <c r="B48" s="8"/>
      <c r="C48" s="8"/>
      <c r="D48" s="8" t="s">
        <v>12</v>
      </c>
      <c r="E48" s="98">
        <f>'[1]Comparison Conso 2019'!$N$55</f>
        <v>2600000</v>
      </c>
    </row>
    <row r="49" spans="1:5" ht="15.75" x14ac:dyDescent="0.25">
      <c r="A49" s="8"/>
      <c r="B49" s="12" t="s">
        <v>14</v>
      </c>
      <c r="C49" s="8"/>
      <c r="D49" s="8"/>
      <c r="E49" s="25"/>
    </row>
    <row r="50" spans="1:5" ht="15.75" x14ac:dyDescent="0.25">
      <c r="A50" s="14"/>
      <c r="B50" s="14"/>
      <c r="C50" s="14"/>
      <c r="D50" s="8" t="s">
        <v>10</v>
      </c>
      <c r="E50" s="98">
        <f>'[1]Comparison Conso 2019'!$N$59</f>
        <v>60850192.329999998</v>
      </c>
    </row>
    <row r="51" spans="1:5" ht="15.75" x14ac:dyDescent="0.25">
      <c r="A51" s="8"/>
      <c r="B51" s="8"/>
      <c r="C51" s="8"/>
      <c r="D51" s="8" t="s">
        <v>11</v>
      </c>
      <c r="E51" s="98">
        <f>'[1]Comparison Conso 2019'!$N$60</f>
        <v>35660091.579999998</v>
      </c>
    </row>
    <row r="52" spans="1:5" ht="15.75" x14ac:dyDescent="0.25">
      <c r="A52" s="8"/>
      <c r="B52" s="8"/>
      <c r="C52" s="8"/>
      <c r="D52" s="8" t="s">
        <v>12</v>
      </c>
      <c r="E52" s="98">
        <f>'[1]Comparison Conso 2019'!$N$61</f>
        <v>7923600</v>
      </c>
    </row>
    <row r="53" spans="1:5" ht="15.75" x14ac:dyDescent="0.25">
      <c r="A53" s="8"/>
      <c r="B53" s="12" t="s">
        <v>15</v>
      </c>
      <c r="C53" s="8"/>
      <c r="D53" s="8"/>
      <c r="E53" s="25"/>
    </row>
    <row r="54" spans="1:5" ht="15.75" x14ac:dyDescent="0.25">
      <c r="A54" s="8"/>
      <c r="B54" s="8"/>
      <c r="C54" s="8"/>
      <c r="D54" s="8" t="s">
        <v>10</v>
      </c>
      <c r="E54" s="59">
        <v>0</v>
      </c>
    </row>
    <row r="55" spans="1:5" ht="15.75" x14ac:dyDescent="0.25">
      <c r="A55" s="8"/>
      <c r="B55" s="8"/>
      <c r="C55" s="8"/>
      <c r="D55" s="8" t="s">
        <v>11</v>
      </c>
      <c r="E55" s="57">
        <v>0</v>
      </c>
    </row>
    <row r="56" spans="1:5" ht="15.75" x14ac:dyDescent="0.25">
      <c r="A56" s="8"/>
      <c r="B56" s="8"/>
      <c r="C56" s="13"/>
      <c r="D56" s="8" t="s">
        <v>12</v>
      </c>
      <c r="E56" s="57">
        <v>0</v>
      </c>
    </row>
    <row r="57" spans="1:5" ht="15.75" x14ac:dyDescent="0.25">
      <c r="A57" s="8"/>
      <c r="B57" s="12" t="s">
        <v>16</v>
      </c>
      <c r="C57" s="8"/>
      <c r="D57" s="8"/>
      <c r="E57" s="28"/>
    </row>
    <row r="58" spans="1:5" ht="15.75" x14ac:dyDescent="0.25">
      <c r="A58" s="8"/>
      <c r="B58" s="8"/>
      <c r="C58" s="8"/>
      <c r="D58" s="8" t="s">
        <v>10</v>
      </c>
      <c r="E58" s="66">
        <v>0</v>
      </c>
    </row>
    <row r="59" spans="1:5" ht="15.75" x14ac:dyDescent="0.25">
      <c r="A59" s="8"/>
      <c r="B59" s="8"/>
      <c r="C59" s="8"/>
      <c r="D59" s="8" t="s">
        <v>11</v>
      </c>
      <c r="E59" s="56">
        <v>0</v>
      </c>
    </row>
    <row r="60" spans="1:5" ht="15.75" x14ac:dyDescent="0.25">
      <c r="A60" s="8"/>
      <c r="B60" s="8"/>
      <c r="C60" s="8"/>
      <c r="D60" s="8" t="s">
        <v>12</v>
      </c>
      <c r="E60" s="56">
        <v>0</v>
      </c>
    </row>
    <row r="61" spans="1:5" ht="15.75" x14ac:dyDescent="0.25">
      <c r="A61" s="8"/>
      <c r="B61" s="12" t="s">
        <v>17</v>
      </c>
      <c r="C61" s="8"/>
      <c r="D61" s="8"/>
      <c r="E61" s="28"/>
    </row>
    <row r="62" spans="1:5" ht="15.75" x14ac:dyDescent="0.25">
      <c r="A62" s="8"/>
      <c r="B62" s="8"/>
      <c r="C62" s="8"/>
      <c r="D62" s="8" t="s">
        <v>10</v>
      </c>
      <c r="E62" s="98">
        <f>'[1]Comparison Conso 2019'!$N$74</f>
        <v>21930701.579999998</v>
      </c>
    </row>
    <row r="63" spans="1:5" ht="15.75" x14ac:dyDescent="0.25">
      <c r="A63" s="8"/>
      <c r="B63" s="12"/>
      <c r="C63" s="8"/>
      <c r="D63" s="8" t="s">
        <v>11</v>
      </c>
      <c r="E63" s="98">
        <f>'[1]Comparison Conso 2019'!$N$75</f>
        <v>74720786.370000005</v>
      </c>
    </row>
    <row r="64" spans="1:5" ht="15.75" x14ac:dyDescent="0.25">
      <c r="A64" s="8"/>
      <c r="B64" s="8"/>
      <c r="C64" s="8"/>
      <c r="D64" s="8" t="s">
        <v>12</v>
      </c>
      <c r="E64" s="98">
        <f>'[1]Comparison Conso 2019'!$N$76</f>
        <v>385540</v>
      </c>
    </row>
    <row r="65" spans="1:5" ht="15.75" x14ac:dyDescent="0.25">
      <c r="A65" s="8"/>
      <c r="B65" s="12" t="s">
        <v>18</v>
      </c>
      <c r="C65" s="8"/>
      <c r="D65" s="8"/>
      <c r="E65" s="31"/>
    </row>
    <row r="66" spans="1:5" ht="15.75" x14ac:dyDescent="0.25">
      <c r="A66" s="8"/>
      <c r="B66" s="8"/>
      <c r="C66" s="8"/>
      <c r="D66" s="8" t="s">
        <v>10</v>
      </c>
      <c r="E66" s="98">
        <f>'[1]Comparison Conso 2019'!$N$79</f>
        <v>41464510.460000001</v>
      </c>
    </row>
    <row r="67" spans="1:5" ht="15.75" x14ac:dyDescent="0.25">
      <c r="A67" s="8"/>
      <c r="B67" s="8"/>
      <c r="C67" s="8"/>
      <c r="D67" s="8" t="s">
        <v>11</v>
      </c>
      <c r="E67" s="98">
        <f>'[1]Comparison Conso 2019'!$N$80</f>
        <v>76874685.150000006</v>
      </c>
    </row>
    <row r="68" spans="1:5" ht="15.75" x14ac:dyDescent="0.25">
      <c r="A68" s="8"/>
      <c r="B68" s="8"/>
      <c r="C68" s="8"/>
      <c r="D68" s="8" t="s">
        <v>12</v>
      </c>
      <c r="E68" s="98">
        <f>'[1]Comparison Conso 2019'!$N$81</f>
        <v>64370456.950000003</v>
      </c>
    </row>
    <row r="69" spans="1:5" ht="15.75" x14ac:dyDescent="0.25">
      <c r="A69" s="8"/>
      <c r="B69" s="12" t="s">
        <v>19</v>
      </c>
      <c r="C69" s="8"/>
      <c r="D69" s="8"/>
      <c r="E69" s="35"/>
    </row>
    <row r="70" spans="1:5" ht="15.75" x14ac:dyDescent="0.25">
      <c r="A70" s="8"/>
      <c r="B70" s="8"/>
      <c r="C70" s="8"/>
      <c r="D70" s="8" t="s">
        <v>10</v>
      </c>
      <c r="E70" s="19">
        <v>0</v>
      </c>
    </row>
    <row r="71" spans="1:5" ht="15.75" x14ac:dyDescent="0.25">
      <c r="A71" s="8"/>
      <c r="B71" s="8"/>
      <c r="C71" s="8"/>
      <c r="D71" s="8" t="s">
        <v>11</v>
      </c>
      <c r="E71" s="61">
        <v>0</v>
      </c>
    </row>
    <row r="72" spans="1:5" ht="15.75" x14ac:dyDescent="0.25">
      <c r="A72" s="8"/>
      <c r="B72" s="8"/>
      <c r="C72" s="8"/>
      <c r="D72" s="8" t="s">
        <v>12</v>
      </c>
      <c r="E72" s="61">
        <v>0</v>
      </c>
    </row>
    <row r="73" spans="1:5" ht="15.75" x14ac:dyDescent="0.25">
      <c r="A73" s="8"/>
      <c r="B73" s="12" t="s">
        <v>20</v>
      </c>
      <c r="C73" s="8"/>
      <c r="D73" s="8"/>
      <c r="E73" s="31"/>
    </row>
    <row r="74" spans="1:5" ht="15.75" x14ac:dyDescent="0.25">
      <c r="A74" s="8"/>
      <c r="B74" s="8"/>
      <c r="C74" s="8" t="s">
        <v>52</v>
      </c>
      <c r="D74" s="8"/>
      <c r="E74" s="19"/>
    </row>
    <row r="75" spans="1:5" ht="15.75" x14ac:dyDescent="0.25">
      <c r="A75" s="8"/>
      <c r="B75" s="8"/>
      <c r="C75" s="8"/>
      <c r="D75" s="8" t="s">
        <v>47</v>
      </c>
      <c r="E75" s="57">
        <v>0</v>
      </c>
    </row>
    <row r="76" spans="1:5" ht="15.75" x14ac:dyDescent="0.25">
      <c r="A76" s="8"/>
      <c r="B76" s="8"/>
      <c r="C76" s="8"/>
      <c r="D76" s="8" t="s">
        <v>48</v>
      </c>
      <c r="E76" s="66">
        <v>0</v>
      </c>
    </row>
    <row r="77" spans="1:5" ht="15.75" x14ac:dyDescent="0.25">
      <c r="A77" s="8"/>
      <c r="B77" s="8"/>
      <c r="C77" s="15" t="s">
        <v>53</v>
      </c>
      <c r="D77" s="8"/>
      <c r="E77" s="19"/>
    </row>
    <row r="78" spans="1:5" ht="15.75" x14ac:dyDescent="0.25">
      <c r="A78" s="8"/>
      <c r="B78" s="8"/>
      <c r="C78" s="8"/>
      <c r="D78" s="8" t="s">
        <v>49</v>
      </c>
      <c r="E78" s="98">
        <f>'[1]Comparison Conso 2019'!$N$93</f>
        <v>7374008.04</v>
      </c>
    </row>
    <row r="79" spans="1:5" ht="15.75" x14ac:dyDescent="0.25">
      <c r="A79" s="8"/>
      <c r="B79" s="8"/>
      <c r="C79" s="8"/>
      <c r="D79" s="8" t="s">
        <v>50</v>
      </c>
      <c r="E79" s="98">
        <f>'[1]Comparison Conso 2019'!$N$94</f>
        <v>2236370</v>
      </c>
    </row>
    <row r="80" spans="1:5" ht="15.75" x14ac:dyDescent="0.25">
      <c r="A80" s="8"/>
      <c r="B80" s="8"/>
      <c r="C80" s="8" t="s">
        <v>54</v>
      </c>
      <c r="D80" s="8"/>
      <c r="E80" s="63"/>
    </row>
    <row r="81" spans="1:9" ht="15.75" x14ac:dyDescent="0.25">
      <c r="A81" s="8"/>
      <c r="B81" s="8"/>
      <c r="C81" s="8"/>
      <c r="D81" s="15" t="s">
        <v>49</v>
      </c>
      <c r="E81" s="66">
        <v>0</v>
      </c>
    </row>
    <row r="82" spans="1:9" ht="15.75" x14ac:dyDescent="0.25">
      <c r="A82" s="8"/>
      <c r="B82" s="8"/>
      <c r="C82" s="8"/>
      <c r="D82" s="15" t="s">
        <v>50</v>
      </c>
      <c r="E82" s="98">
        <f>'[1]Comparison Conso 2019'!$N$98</f>
        <v>205561269.88</v>
      </c>
    </row>
    <row r="83" spans="1:9" ht="15.75" x14ac:dyDescent="0.25">
      <c r="A83" s="8"/>
      <c r="B83" s="8"/>
      <c r="C83" s="8" t="s">
        <v>55</v>
      </c>
      <c r="D83" s="8"/>
      <c r="E83" s="19"/>
    </row>
    <row r="84" spans="1:9" ht="15.75" x14ac:dyDescent="0.25">
      <c r="A84" s="8"/>
      <c r="B84" s="8"/>
      <c r="C84" s="8"/>
      <c r="D84" s="8" t="s">
        <v>49</v>
      </c>
      <c r="E84" s="33">
        <v>0</v>
      </c>
    </row>
    <row r="85" spans="1:9" ht="15.75" x14ac:dyDescent="0.25">
      <c r="A85" s="8"/>
      <c r="B85" s="8"/>
      <c r="C85" s="8"/>
      <c r="D85" s="8" t="s">
        <v>50</v>
      </c>
      <c r="E85" s="33">
        <v>0</v>
      </c>
    </row>
    <row r="86" spans="1:9" ht="15.75" x14ac:dyDescent="0.25">
      <c r="A86" s="8"/>
      <c r="B86" s="8"/>
      <c r="C86" s="8" t="s">
        <v>56</v>
      </c>
      <c r="D86" s="8"/>
      <c r="E86" s="19"/>
    </row>
    <row r="87" spans="1:9" ht="15.75" x14ac:dyDescent="0.25">
      <c r="A87" s="8"/>
      <c r="B87" s="8"/>
      <c r="C87" s="8"/>
      <c r="D87" s="8" t="s">
        <v>49</v>
      </c>
      <c r="E87" s="98">
        <f>'[1]Comparison Conso 2019'!$N$105</f>
        <v>4382743.55</v>
      </c>
    </row>
    <row r="88" spans="1:9" ht="15.75" x14ac:dyDescent="0.25">
      <c r="A88" s="8"/>
      <c r="B88" s="8"/>
      <c r="C88" s="8"/>
      <c r="D88" s="8" t="s">
        <v>50</v>
      </c>
      <c r="E88" s="99">
        <f>'[1]Comparison Conso 2019'!$N$106</f>
        <v>341500</v>
      </c>
    </row>
    <row r="89" spans="1:9" ht="15.75" x14ac:dyDescent="0.25">
      <c r="A89" s="8"/>
      <c r="B89" s="8"/>
      <c r="C89" s="8" t="s">
        <v>51</v>
      </c>
      <c r="D89" s="8"/>
      <c r="E89" s="19"/>
    </row>
    <row r="90" spans="1:9" ht="15.75" x14ac:dyDescent="0.25">
      <c r="A90" s="8"/>
      <c r="B90" s="8"/>
      <c r="C90" s="8"/>
      <c r="D90" s="8" t="s">
        <v>57</v>
      </c>
      <c r="E90" s="66">
        <v>0</v>
      </c>
    </row>
    <row r="91" spans="1:9" ht="15.75" x14ac:dyDescent="0.25">
      <c r="A91" s="8"/>
      <c r="B91" s="8"/>
      <c r="C91" s="8"/>
      <c r="D91" s="8" t="s">
        <v>49</v>
      </c>
      <c r="E91" s="66">
        <v>0</v>
      </c>
    </row>
    <row r="92" spans="1:9" ht="15.75" x14ac:dyDescent="0.25">
      <c r="A92" s="8"/>
      <c r="B92" s="8"/>
      <c r="C92" s="8"/>
      <c r="D92" s="8" t="s">
        <v>50</v>
      </c>
      <c r="E92" s="67">
        <v>0</v>
      </c>
    </row>
    <row r="93" spans="1:9" ht="15.75" x14ac:dyDescent="0.25">
      <c r="A93" s="12" t="s">
        <v>59</v>
      </c>
      <c r="D93" s="8"/>
      <c r="E93" s="34">
        <f>SUM(E41:E92)</f>
        <v>1051275981.45</v>
      </c>
    </row>
    <row r="94" spans="1:9" ht="15.75" x14ac:dyDescent="0.25">
      <c r="A94" s="12" t="s">
        <v>60</v>
      </c>
      <c r="B94" s="8"/>
      <c r="C94" s="12"/>
      <c r="D94" s="15"/>
      <c r="E94" s="19"/>
    </row>
    <row r="95" spans="1:9" ht="15.75" x14ac:dyDescent="0.25">
      <c r="A95" s="8"/>
      <c r="B95" s="12" t="s">
        <v>9</v>
      </c>
      <c r="C95" s="8"/>
      <c r="D95" s="8"/>
      <c r="E95" s="18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66">
        <v>0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19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39">
        <v>0</v>
      </c>
    </row>
    <row r="99" spans="1:9" ht="15.75" customHeight="1" x14ac:dyDescent="0.25">
      <c r="B99" s="12" t="s">
        <v>14</v>
      </c>
      <c r="C99" s="8"/>
      <c r="D99" s="8"/>
      <c r="E99" s="31"/>
    </row>
    <row r="100" spans="1:9" ht="15.75" customHeight="1" x14ac:dyDescent="0.25">
      <c r="B100" s="8"/>
      <c r="C100" s="8"/>
      <c r="D100" s="8" t="s">
        <v>12</v>
      </c>
      <c r="E100" s="57">
        <v>0</v>
      </c>
    </row>
    <row r="101" spans="1:9" ht="15.75" customHeight="1" x14ac:dyDescent="0.25">
      <c r="B101" s="12" t="s">
        <v>15</v>
      </c>
      <c r="C101" s="8"/>
      <c r="D101" s="8"/>
      <c r="E101" s="31"/>
    </row>
    <row r="102" spans="1:9" ht="15.75" x14ac:dyDescent="0.25">
      <c r="B102" s="8"/>
      <c r="C102" s="13"/>
      <c r="D102" s="8" t="s">
        <v>12</v>
      </c>
      <c r="E102" s="25">
        <v>0</v>
      </c>
    </row>
    <row r="103" spans="1:9" ht="15.75" x14ac:dyDescent="0.25">
      <c r="B103" s="12" t="s">
        <v>16</v>
      </c>
      <c r="C103" s="8"/>
      <c r="D103" s="8"/>
      <c r="E103" s="31"/>
    </row>
    <row r="104" spans="1:9" ht="15.75" x14ac:dyDescent="0.25">
      <c r="B104" s="8"/>
      <c r="C104" s="8"/>
      <c r="D104" s="8" t="s">
        <v>12</v>
      </c>
      <c r="E104" s="24">
        <v>0</v>
      </c>
    </row>
    <row r="105" spans="1:9" ht="15.75" x14ac:dyDescent="0.25">
      <c r="B105" s="12" t="s">
        <v>17</v>
      </c>
      <c r="C105" s="8"/>
      <c r="D105" s="8"/>
      <c r="E105" s="31"/>
    </row>
    <row r="106" spans="1:9" ht="15.75" x14ac:dyDescent="0.25">
      <c r="B106" s="8"/>
      <c r="C106" s="8"/>
      <c r="D106" s="8" t="s">
        <v>12</v>
      </c>
      <c r="E106" s="58">
        <v>0</v>
      </c>
    </row>
    <row r="107" spans="1:9" ht="15.75" x14ac:dyDescent="0.25">
      <c r="B107" s="12" t="s">
        <v>18</v>
      </c>
      <c r="C107" s="8"/>
      <c r="D107" s="8"/>
      <c r="E107" s="31"/>
    </row>
    <row r="108" spans="1:9" ht="15.75" x14ac:dyDescent="0.25">
      <c r="B108" s="8"/>
      <c r="C108" s="8"/>
      <c r="D108" s="8" t="s">
        <v>12</v>
      </c>
      <c r="E108" s="66">
        <v>0</v>
      </c>
    </row>
    <row r="109" spans="1:9" ht="15.75" x14ac:dyDescent="0.25">
      <c r="A109" s="12"/>
      <c r="B109" s="12" t="s">
        <v>61</v>
      </c>
      <c r="C109" s="8"/>
      <c r="D109" s="8"/>
      <c r="E109" s="31"/>
    </row>
    <row r="110" spans="1:9" ht="15.75" x14ac:dyDescent="0.25">
      <c r="B110" s="8"/>
      <c r="C110" s="8"/>
      <c r="D110" s="8" t="s">
        <v>12</v>
      </c>
      <c r="E110" s="67">
        <v>0</v>
      </c>
    </row>
    <row r="111" spans="1:9" ht="15.75" x14ac:dyDescent="0.25">
      <c r="A111" s="12" t="s">
        <v>58</v>
      </c>
      <c r="E111" s="64">
        <f>SUM(E95:E110)</f>
        <v>0</v>
      </c>
    </row>
    <row r="112" spans="1:9" ht="30" customHeight="1" x14ac:dyDescent="0.35">
      <c r="A112" s="16" t="s">
        <v>62</v>
      </c>
      <c r="B112" s="17"/>
      <c r="C112" s="17"/>
      <c r="D112" s="17"/>
      <c r="E112" s="21">
        <f>SUM(E93,E111)</f>
        <v>1051275981.45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A52D4-0664-4FC0-8BB8-AAAE83EC5EF3}">
  <dimension ref="A1:I112"/>
  <sheetViews>
    <sheetView zoomScale="115" zoomScaleNormal="115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111" t="s">
        <v>74</v>
      </c>
      <c r="B1" s="111"/>
      <c r="C1" s="111"/>
      <c r="D1" s="111"/>
      <c r="E1" s="111"/>
      <c r="F1" s="111"/>
      <c r="G1" s="111"/>
      <c r="H1" s="111"/>
      <c r="I1" s="111"/>
    </row>
    <row r="2" spans="1:9" ht="15.75" x14ac:dyDescent="0.25">
      <c r="A2" s="112" t="s">
        <v>0</v>
      </c>
      <c r="B2" s="112"/>
      <c r="C2" s="112"/>
      <c r="D2" s="112"/>
      <c r="E2" s="112"/>
      <c r="F2" s="112"/>
      <c r="G2" s="112"/>
      <c r="H2" s="112"/>
      <c r="I2" s="112"/>
    </row>
    <row r="3" spans="1:9" ht="15.75" x14ac:dyDescent="0.25">
      <c r="A3" s="111" t="s">
        <v>81</v>
      </c>
      <c r="B3" s="111"/>
      <c r="C3" s="111"/>
      <c r="D3" s="111"/>
      <c r="E3" s="111"/>
      <c r="F3" s="111"/>
      <c r="G3" s="111"/>
      <c r="H3" s="111"/>
      <c r="I3" s="111"/>
    </row>
    <row r="4" spans="1:9" ht="15.75" x14ac:dyDescent="0.25">
      <c r="A4" s="111"/>
      <c r="B4" s="111"/>
      <c r="C4" s="111"/>
      <c r="D4" s="111"/>
      <c r="E4" s="111"/>
      <c r="F4" s="111"/>
      <c r="G4" s="111"/>
      <c r="H4" s="111"/>
      <c r="I4" s="111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111" t="s">
        <v>1</v>
      </c>
      <c r="B6" s="111"/>
      <c r="C6" s="111"/>
      <c r="D6" s="111"/>
      <c r="E6" s="113" t="s">
        <v>2</v>
      </c>
    </row>
    <row r="7" spans="1:9" ht="15" customHeight="1" x14ac:dyDescent="0.25">
      <c r="A7" s="111"/>
      <c r="B7" s="111"/>
      <c r="C7" s="111"/>
      <c r="D7" s="111"/>
      <c r="E7" s="114"/>
    </row>
    <row r="8" spans="1:9" ht="15.75" x14ac:dyDescent="0.25">
      <c r="A8" s="6" t="s">
        <v>3</v>
      </c>
      <c r="B8" s="1"/>
      <c r="C8" s="1"/>
      <c r="D8" s="1"/>
      <c r="E8" s="7"/>
    </row>
    <row r="9" spans="1:9" ht="15.75" x14ac:dyDescent="0.25">
      <c r="A9" s="1"/>
      <c r="B9" s="1" t="s">
        <v>21</v>
      </c>
      <c r="C9" s="1"/>
      <c r="D9" s="1"/>
      <c r="E9" s="7"/>
    </row>
    <row r="10" spans="1:9" ht="15.75" x14ac:dyDescent="0.25">
      <c r="A10" s="1"/>
      <c r="B10" s="1"/>
      <c r="C10" s="1" t="s">
        <v>22</v>
      </c>
      <c r="D10" s="1"/>
      <c r="E10" s="31"/>
    </row>
    <row r="11" spans="1:9" ht="15.75" customHeight="1" x14ac:dyDescent="0.25">
      <c r="A11" s="8"/>
      <c r="B11" s="8"/>
      <c r="C11" s="8"/>
      <c r="D11" s="8" t="s">
        <v>23</v>
      </c>
      <c r="E11" s="69">
        <v>20028611.309999999</v>
      </c>
    </row>
    <row r="12" spans="1:9" ht="15.75" x14ac:dyDescent="0.25">
      <c r="A12" s="8"/>
      <c r="B12" s="8"/>
      <c r="C12" s="8"/>
      <c r="D12" s="8" t="s">
        <v>24</v>
      </c>
      <c r="E12" s="69">
        <v>13375602.82</v>
      </c>
    </row>
    <row r="13" spans="1:9" ht="15.75" x14ac:dyDescent="0.25">
      <c r="A13" s="8"/>
      <c r="B13" s="8"/>
      <c r="C13" s="8"/>
      <c r="D13" s="8" t="s">
        <v>25</v>
      </c>
      <c r="E13" s="70">
        <v>2094986.99</v>
      </c>
    </row>
    <row r="14" spans="1:9" ht="15.75" x14ac:dyDescent="0.25">
      <c r="A14" s="8"/>
      <c r="B14" s="8"/>
      <c r="C14" s="8" t="s">
        <v>4</v>
      </c>
      <c r="D14" s="8"/>
      <c r="E14" s="29">
        <f>SUM(E11:E13)</f>
        <v>35499201.119999997</v>
      </c>
    </row>
    <row r="15" spans="1:9" ht="15.75" x14ac:dyDescent="0.25">
      <c r="A15" s="8"/>
      <c r="B15" s="8"/>
      <c r="C15" s="8" t="s">
        <v>5</v>
      </c>
      <c r="D15" s="8"/>
      <c r="E15" s="30"/>
    </row>
    <row r="16" spans="1:9" ht="15.75" x14ac:dyDescent="0.25">
      <c r="A16" s="8"/>
      <c r="B16" s="8"/>
      <c r="C16" s="8"/>
      <c r="D16" s="8" t="s">
        <v>26</v>
      </c>
      <c r="E16" s="71">
        <v>14968650.42</v>
      </c>
    </row>
    <row r="17" spans="1:5" ht="15.75" x14ac:dyDescent="0.25">
      <c r="A17" s="8"/>
      <c r="B17" s="8"/>
      <c r="C17" s="8"/>
      <c r="D17" s="8" t="s">
        <v>27</v>
      </c>
      <c r="E17" s="71">
        <v>16889526.18</v>
      </c>
    </row>
    <row r="18" spans="1:5" ht="15.75" x14ac:dyDescent="0.25">
      <c r="A18" s="8"/>
      <c r="B18" s="8"/>
      <c r="C18" s="11"/>
      <c r="D18" s="8" t="s">
        <v>28</v>
      </c>
      <c r="E18" s="71">
        <v>639148.28</v>
      </c>
    </row>
    <row r="19" spans="1:5" ht="15.75" x14ac:dyDescent="0.25">
      <c r="A19" s="8"/>
      <c r="B19" s="8"/>
      <c r="C19" s="8" t="s">
        <v>6</v>
      </c>
      <c r="D19" s="8"/>
      <c r="E19" s="29">
        <f t="shared" ref="E19" si="0">SUM(E16:E18)</f>
        <v>32497324.880000003</v>
      </c>
    </row>
    <row r="20" spans="1:5" ht="15.75" x14ac:dyDescent="0.25">
      <c r="A20" s="8"/>
      <c r="B20" s="8" t="s">
        <v>29</v>
      </c>
      <c r="C20" s="8"/>
      <c r="D20" s="8"/>
      <c r="E20" s="31"/>
    </row>
    <row r="21" spans="1:5" ht="15.75" x14ac:dyDescent="0.25">
      <c r="A21" s="8"/>
      <c r="B21" s="8"/>
      <c r="C21" s="8" t="s">
        <v>30</v>
      </c>
      <c r="D21" s="8"/>
      <c r="E21" s="71">
        <v>744114744</v>
      </c>
    </row>
    <row r="22" spans="1:5" ht="15.75" x14ac:dyDescent="0.25">
      <c r="A22" s="8"/>
      <c r="B22" s="8"/>
      <c r="C22" s="8" t="s">
        <v>31</v>
      </c>
      <c r="D22" s="8"/>
      <c r="E22" s="68">
        <v>0</v>
      </c>
    </row>
    <row r="23" spans="1:5" ht="15.75" x14ac:dyDescent="0.25">
      <c r="A23" s="8"/>
      <c r="B23" s="8"/>
      <c r="C23" s="8" t="s">
        <v>32</v>
      </c>
      <c r="D23" s="8"/>
      <c r="E23" s="56"/>
    </row>
    <row r="24" spans="1:5" ht="15.75" x14ac:dyDescent="0.25">
      <c r="A24" s="8"/>
      <c r="B24" s="8"/>
      <c r="C24" s="8"/>
      <c r="D24" s="8" t="s">
        <v>33</v>
      </c>
      <c r="E24" s="42">
        <v>0</v>
      </c>
    </row>
    <row r="25" spans="1:5" ht="15.75" x14ac:dyDescent="0.25">
      <c r="A25" s="8"/>
      <c r="B25" s="8"/>
      <c r="C25" s="8"/>
      <c r="D25" s="8" t="s">
        <v>34</v>
      </c>
      <c r="E25" s="58">
        <v>0</v>
      </c>
    </row>
    <row r="26" spans="1:5" ht="15.75" x14ac:dyDescent="0.25">
      <c r="A26" s="8"/>
      <c r="B26" s="8"/>
      <c r="C26" s="8"/>
      <c r="D26" s="8" t="s">
        <v>35</v>
      </c>
      <c r="E26" s="59">
        <v>0</v>
      </c>
    </row>
    <row r="27" spans="1:5" ht="15.75" x14ac:dyDescent="0.25">
      <c r="A27" s="8"/>
      <c r="B27" s="8"/>
      <c r="C27" s="8"/>
      <c r="D27" s="8" t="s">
        <v>36</v>
      </c>
      <c r="E27" s="26">
        <v>0</v>
      </c>
    </row>
    <row r="28" spans="1:5" ht="15.75" x14ac:dyDescent="0.25">
      <c r="A28" s="8"/>
      <c r="B28" s="8"/>
      <c r="C28" s="8" t="s">
        <v>37</v>
      </c>
      <c r="D28" s="8"/>
      <c r="E28" s="60"/>
    </row>
    <row r="29" spans="1:5" ht="15.75" x14ac:dyDescent="0.25">
      <c r="A29" s="8"/>
      <c r="B29" s="8"/>
      <c r="C29" s="8"/>
      <c r="D29" s="8" t="s">
        <v>38</v>
      </c>
      <c r="E29" s="71">
        <v>0</v>
      </c>
    </row>
    <row r="30" spans="1:5" ht="15.75" x14ac:dyDescent="0.25">
      <c r="A30" s="8"/>
      <c r="B30" s="8"/>
      <c r="C30" s="8"/>
      <c r="D30" s="8" t="s">
        <v>39</v>
      </c>
      <c r="E30" s="66">
        <v>0</v>
      </c>
    </row>
    <row r="31" spans="1:5" ht="15.75" x14ac:dyDescent="0.25">
      <c r="A31" s="8"/>
      <c r="B31" s="8"/>
      <c r="C31" s="8" t="s">
        <v>40</v>
      </c>
      <c r="D31" s="8"/>
      <c r="E31" s="40">
        <v>0</v>
      </c>
    </row>
    <row r="32" spans="1:5" ht="15.75" x14ac:dyDescent="0.25">
      <c r="A32" s="8"/>
      <c r="B32" s="8"/>
      <c r="C32" s="8" t="s">
        <v>41</v>
      </c>
      <c r="D32" s="8"/>
      <c r="E32" s="31"/>
    </row>
    <row r="33" spans="1:5" ht="15.75" x14ac:dyDescent="0.25">
      <c r="A33" s="8"/>
      <c r="B33" s="8"/>
      <c r="C33" s="8"/>
      <c r="D33" s="8" t="s">
        <v>42</v>
      </c>
      <c r="E33" s="68">
        <v>0</v>
      </c>
    </row>
    <row r="34" spans="1:5" ht="15.75" x14ac:dyDescent="0.25">
      <c r="A34" s="8"/>
      <c r="B34" s="8"/>
      <c r="C34" s="8"/>
      <c r="D34" s="8" t="s">
        <v>43</v>
      </c>
      <c r="E34" s="19">
        <v>0</v>
      </c>
    </row>
    <row r="35" spans="1:5" ht="16.5" thickBot="1" x14ac:dyDescent="0.3">
      <c r="A35" s="8"/>
      <c r="B35" s="8"/>
      <c r="C35" s="8"/>
      <c r="D35" s="8" t="s">
        <v>44</v>
      </c>
      <c r="E35" s="43">
        <v>0</v>
      </c>
    </row>
    <row r="36" spans="1:5" ht="15.75" x14ac:dyDescent="0.25">
      <c r="A36" s="8"/>
      <c r="B36" s="8" t="s">
        <v>45</v>
      </c>
      <c r="C36" s="8"/>
      <c r="D36" s="8"/>
      <c r="E36" s="27">
        <v>0</v>
      </c>
    </row>
    <row r="37" spans="1:5" ht="15.75" x14ac:dyDescent="0.25">
      <c r="A37" s="8"/>
      <c r="B37" s="12" t="s">
        <v>7</v>
      </c>
      <c r="C37" s="8"/>
      <c r="D37" s="8"/>
      <c r="E37" s="29">
        <f>SUM(E14,E19,E21:E36)</f>
        <v>812111270</v>
      </c>
    </row>
    <row r="38" spans="1:5" ht="15.75" x14ac:dyDescent="0.25">
      <c r="A38" s="8"/>
      <c r="B38" s="12"/>
      <c r="C38" s="8"/>
      <c r="D38" s="8"/>
      <c r="E38" s="32"/>
    </row>
    <row r="39" spans="1:5" ht="15.75" x14ac:dyDescent="0.25">
      <c r="A39" s="12" t="s">
        <v>8</v>
      </c>
      <c r="B39" s="12"/>
      <c r="C39" s="8"/>
      <c r="D39" s="8"/>
      <c r="E39" s="19"/>
    </row>
    <row r="40" spans="1:5" ht="15.75" x14ac:dyDescent="0.25">
      <c r="A40" s="12" t="s">
        <v>46</v>
      </c>
      <c r="B40" s="8"/>
      <c r="C40" s="8"/>
      <c r="D40" s="8"/>
      <c r="E40" s="19"/>
    </row>
    <row r="41" spans="1:5" ht="15.75" x14ac:dyDescent="0.25">
      <c r="A41" s="8"/>
      <c r="B41" s="12" t="s">
        <v>9</v>
      </c>
      <c r="C41" s="8"/>
      <c r="D41" s="8"/>
      <c r="E41" s="31"/>
    </row>
    <row r="42" spans="1:5" ht="15.75" x14ac:dyDescent="0.25">
      <c r="A42" s="8"/>
      <c r="B42" s="8"/>
      <c r="C42" s="8"/>
      <c r="D42" s="8" t="s">
        <v>10</v>
      </c>
      <c r="E42" s="71">
        <v>144269705.22999999</v>
      </c>
    </row>
    <row r="43" spans="1:5" ht="15.75" x14ac:dyDescent="0.25">
      <c r="A43" s="8"/>
      <c r="B43" s="8"/>
      <c r="C43" s="8"/>
      <c r="D43" s="8" t="s">
        <v>11</v>
      </c>
      <c r="E43" s="71">
        <v>103654152.77</v>
      </c>
    </row>
    <row r="44" spans="1:5" ht="15.75" x14ac:dyDescent="0.25">
      <c r="A44" s="8"/>
      <c r="B44" s="8"/>
      <c r="C44" s="8"/>
      <c r="D44" s="8" t="s">
        <v>12</v>
      </c>
      <c r="E44" s="71">
        <v>1662477</v>
      </c>
    </row>
    <row r="45" spans="1:5" ht="15.75" x14ac:dyDescent="0.25">
      <c r="A45" s="8"/>
      <c r="B45" s="12" t="s">
        <v>13</v>
      </c>
      <c r="C45" s="8"/>
      <c r="D45" s="8"/>
      <c r="E45" s="31"/>
    </row>
    <row r="46" spans="1:5" ht="15.75" x14ac:dyDescent="0.25">
      <c r="A46" s="8"/>
      <c r="B46" s="8"/>
      <c r="C46" s="13"/>
      <c r="D46" s="8" t="s">
        <v>10</v>
      </c>
      <c r="E46" s="68">
        <v>0</v>
      </c>
    </row>
    <row r="47" spans="1:5" ht="15.75" x14ac:dyDescent="0.25">
      <c r="A47" s="8"/>
      <c r="B47" s="8"/>
      <c r="C47" s="8"/>
      <c r="D47" s="8" t="s">
        <v>11</v>
      </c>
      <c r="E47" s="68">
        <v>0</v>
      </c>
    </row>
    <row r="48" spans="1:5" ht="15.75" x14ac:dyDescent="0.25">
      <c r="A48" s="8"/>
      <c r="B48" s="8"/>
      <c r="C48" s="8"/>
      <c r="D48" s="8" t="s">
        <v>12</v>
      </c>
      <c r="E48" s="68">
        <v>0</v>
      </c>
    </row>
    <row r="49" spans="1:5" ht="15.75" x14ac:dyDescent="0.25">
      <c r="A49" s="8"/>
      <c r="B49" s="12" t="s">
        <v>14</v>
      </c>
      <c r="C49" s="8"/>
      <c r="D49" s="8"/>
      <c r="E49" s="25"/>
    </row>
    <row r="50" spans="1:5" ht="15.75" x14ac:dyDescent="0.25">
      <c r="A50" s="14"/>
      <c r="B50" s="14"/>
      <c r="C50" s="14"/>
      <c r="D50" s="8" t="s">
        <v>10</v>
      </c>
      <c r="E50" s="71">
        <v>90747748.640000001</v>
      </c>
    </row>
    <row r="51" spans="1:5" ht="15.75" x14ac:dyDescent="0.25">
      <c r="A51" s="8"/>
      <c r="B51" s="8"/>
      <c r="C51" s="8"/>
      <c r="D51" s="8" t="s">
        <v>11</v>
      </c>
      <c r="E51" s="71">
        <v>32411556.780000001</v>
      </c>
    </row>
    <row r="52" spans="1:5" ht="15.75" x14ac:dyDescent="0.25">
      <c r="A52" s="8"/>
      <c r="B52" s="8"/>
      <c r="C52" s="8"/>
      <c r="D52" s="8" t="s">
        <v>12</v>
      </c>
      <c r="E52" s="71">
        <v>606184.9</v>
      </c>
    </row>
    <row r="53" spans="1:5" ht="15.75" x14ac:dyDescent="0.25">
      <c r="A53" s="8"/>
      <c r="B53" s="12" t="s">
        <v>15</v>
      </c>
      <c r="C53" s="8"/>
      <c r="D53" s="8"/>
      <c r="E53" s="25"/>
    </row>
    <row r="54" spans="1:5" ht="15.75" x14ac:dyDescent="0.25">
      <c r="A54" s="8"/>
      <c r="B54" s="8"/>
      <c r="C54" s="8"/>
      <c r="D54" s="8" t="s">
        <v>10</v>
      </c>
      <c r="E54" s="59">
        <v>0</v>
      </c>
    </row>
    <row r="55" spans="1:5" ht="15.75" x14ac:dyDescent="0.25">
      <c r="A55" s="8"/>
      <c r="B55" s="8"/>
      <c r="C55" s="8"/>
      <c r="D55" s="8" t="s">
        <v>11</v>
      </c>
      <c r="E55" s="57">
        <v>0</v>
      </c>
    </row>
    <row r="56" spans="1:5" ht="15.75" x14ac:dyDescent="0.25">
      <c r="A56" s="8"/>
      <c r="B56" s="8"/>
      <c r="C56" s="13"/>
      <c r="D56" s="8" t="s">
        <v>12</v>
      </c>
      <c r="E56" s="57">
        <v>0</v>
      </c>
    </row>
    <row r="57" spans="1:5" ht="15.75" x14ac:dyDescent="0.25">
      <c r="A57" s="8"/>
      <c r="B57" s="12" t="s">
        <v>16</v>
      </c>
      <c r="C57" s="8"/>
      <c r="D57" s="8"/>
      <c r="E57" s="28"/>
    </row>
    <row r="58" spans="1:5" ht="15.75" x14ac:dyDescent="0.25">
      <c r="A58" s="8"/>
      <c r="B58" s="8"/>
      <c r="C58" s="8"/>
      <c r="D58" s="8" t="s">
        <v>10</v>
      </c>
      <c r="E58" s="66">
        <v>0</v>
      </c>
    </row>
    <row r="59" spans="1:5" ht="15.75" x14ac:dyDescent="0.25">
      <c r="A59" s="8"/>
      <c r="B59" s="8"/>
      <c r="C59" s="8"/>
      <c r="D59" s="8" t="s">
        <v>11</v>
      </c>
      <c r="E59" s="56">
        <v>0</v>
      </c>
    </row>
    <row r="60" spans="1:5" ht="15.75" x14ac:dyDescent="0.25">
      <c r="A60" s="8"/>
      <c r="B60" s="8"/>
      <c r="C60" s="8"/>
      <c r="D60" s="8" t="s">
        <v>12</v>
      </c>
      <c r="E60" s="56">
        <v>0</v>
      </c>
    </row>
    <row r="61" spans="1:5" ht="15.75" x14ac:dyDescent="0.25">
      <c r="A61" s="8"/>
      <c r="B61" s="12" t="s">
        <v>17</v>
      </c>
      <c r="C61" s="8"/>
      <c r="D61" s="8"/>
      <c r="E61" s="28"/>
    </row>
    <row r="62" spans="1:5" ht="15.75" x14ac:dyDescent="0.25">
      <c r="A62" s="8"/>
      <c r="B62" s="8"/>
      <c r="C62" s="8"/>
      <c r="D62" s="8" t="s">
        <v>10</v>
      </c>
      <c r="E62" s="71">
        <v>5963379.5</v>
      </c>
    </row>
    <row r="63" spans="1:5" ht="15.75" x14ac:dyDescent="0.25">
      <c r="A63" s="8"/>
      <c r="B63" s="12"/>
      <c r="C63" s="8"/>
      <c r="D63" s="8" t="s">
        <v>11</v>
      </c>
      <c r="E63" s="71">
        <v>2344681</v>
      </c>
    </row>
    <row r="64" spans="1:5" ht="15.75" x14ac:dyDescent="0.25">
      <c r="A64" s="8"/>
      <c r="B64" s="8"/>
      <c r="C64" s="8"/>
      <c r="D64" s="8" t="s">
        <v>12</v>
      </c>
      <c r="E64" s="71">
        <v>0</v>
      </c>
    </row>
    <row r="65" spans="1:5" ht="15.75" x14ac:dyDescent="0.25">
      <c r="A65" s="8"/>
      <c r="B65" s="12" t="s">
        <v>18</v>
      </c>
      <c r="C65" s="8"/>
      <c r="D65" s="8"/>
      <c r="E65" s="31"/>
    </row>
    <row r="66" spans="1:5" ht="15.75" x14ac:dyDescent="0.25">
      <c r="A66" s="8"/>
      <c r="B66" s="8"/>
      <c r="C66" s="8"/>
      <c r="D66" s="8" t="s">
        <v>10</v>
      </c>
      <c r="E66" s="71">
        <v>44509140.200000003</v>
      </c>
    </row>
    <row r="67" spans="1:5" ht="15.75" x14ac:dyDescent="0.25">
      <c r="A67" s="8"/>
      <c r="B67" s="8"/>
      <c r="C67" s="8"/>
      <c r="D67" s="8" t="s">
        <v>11</v>
      </c>
      <c r="E67" s="71">
        <v>49684580.729999997</v>
      </c>
    </row>
    <row r="68" spans="1:5" ht="15.75" x14ac:dyDescent="0.25">
      <c r="A68" s="8"/>
      <c r="B68" s="8"/>
      <c r="C68" s="8"/>
      <c r="D68" s="8" t="s">
        <v>12</v>
      </c>
      <c r="E68" s="71">
        <v>236610</v>
      </c>
    </row>
    <row r="69" spans="1:5" ht="15.75" x14ac:dyDescent="0.25">
      <c r="A69" s="8"/>
      <c r="B69" s="12" t="s">
        <v>19</v>
      </c>
      <c r="C69" s="8"/>
      <c r="D69" s="8"/>
      <c r="E69" s="35"/>
    </row>
    <row r="70" spans="1:5" ht="15.75" x14ac:dyDescent="0.25">
      <c r="A70" s="8"/>
      <c r="B70" s="8"/>
      <c r="C70" s="8"/>
      <c r="D70" s="8" t="s">
        <v>10</v>
      </c>
      <c r="E70" s="19">
        <v>0</v>
      </c>
    </row>
    <row r="71" spans="1:5" ht="15.75" x14ac:dyDescent="0.25">
      <c r="A71" s="8"/>
      <c r="B71" s="8"/>
      <c r="C71" s="8"/>
      <c r="D71" s="8" t="s">
        <v>11</v>
      </c>
      <c r="E71" s="61">
        <v>0</v>
      </c>
    </row>
    <row r="72" spans="1:5" ht="15.75" x14ac:dyDescent="0.25">
      <c r="A72" s="8"/>
      <c r="B72" s="8"/>
      <c r="C72" s="8"/>
      <c r="D72" s="8" t="s">
        <v>12</v>
      </c>
      <c r="E72" s="61">
        <v>0</v>
      </c>
    </row>
    <row r="73" spans="1:5" ht="15.75" x14ac:dyDescent="0.25">
      <c r="A73" s="8"/>
      <c r="B73" s="12" t="s">
        <v>20</v>
      </c>
      <c r="C73" s="8"/>
      <c r="D73" s="8"/>
      <c r="E73" s="31"/>
    </row>
    <row r="74" spans="1:5" ht="15.75" x14ac:dyDescent="0.25">
      <c r="A74" s="8"/>
      <c r="B74" s="8"/>
      <c r="C74" s="8" t="s">
        <v>52</v>
      </c>
      <c r="D74" s="8"/>
      <c r="E74" s="19"/>
    </row>
    <row r="75" spans="1:5" ht="15.75" x14ac:dyDescent="0.25">
      <c r="A75" s="8"/>
      <c r="B75" s="8"/>
      <c r="C75" s="8"/>
      <c r="D75" s="8" t="s">
        <v>47</v>
      </c>
      <c r="E75" s="57">
        <v>0</v>
      </c>
    </row>
    <row r="76" spans="1:5" ht="15.75" x14ac:dyDescent="0.25">
      <c r="A76" s="8"/>
      <c r="B76" s="8"/>
      <c r="C76" s="8"/>
      <c r="D76" s="8" t="s">
        <v>48</v>
      </c>
      <c r="E76" s="66">
        <v>0</v>
      </c>
    </row>
    <row r="77" spans="1:5" ht="15.75" x14ac:dyDescent="0.25">
      <c r="A77" s="8"/>
      <c r="B77" s="8"/>
      <c r="C77" s="15" t="s">
        <v>53</v>
      </c>
      <c r="D77" s="8"/>
      <c r="E77" s="19"/>
    </row>
    <row r="78" spans="1:5" ht="15.75" x14ac:dyDescent="0.25">
      <c r="A78" s="8"/>
      <c r="B78" s="8"/>
      <c r="C78" s="8"/>
      <c r="D78" s="8" t="s">
        <v>49</v>
      </c>
      <c r="E78" s="71">
        <v>27769050.550000001</v>
      </c>
    </row>
    <row r="79" spans="1:5" ht="15.75" x14ac:dyDescent="0.25">
      <c r="A79" s="8"/>
      <c r="B79" s="8"/>
      <c r="C79" s="8"/>
      <c r="D79" s="8" t="s">
        <v>50</v>
      </c>
      <c r="E79" s="68">
        <v>0</v>
      </c>
    </row>
    <row r="80" spans="1:5" ht="15.75" x14ac:dyDescent="0.25">
      <c r="A80" s="8"/>
      <c r="B80" s="8"/>
      <c r="C80" s="8" t="s">
        <v>54</v>
      </c>
      <c r="D80" s="8"/>
      <c r="E80" s="63"/>
    </row>
    <row r="81" spans="1:9" ht="15.75" x14ac:dyDescent="0.25">
      <c r="A81" s="8"/>
      <c r="B81" s="8"/>
      <c r="C81" s="8"/>
      <c r="D81" s="15" t="s">
        <v>49</v>
      </c>
      <c r="E81" s="71">
        <v>139944361.53</v>
      </c>
    </row>
    <row r="82" spans="1:9" ht="15.75" x14ac:dyDescent="0.25">
      <c r="A82" s="8"/>
      <c r="B82" s="8"/>
      <c r="C82" s="8"/>
      <c r="D82" s="15" t="s">
        <v>50</v>
      </c>
      <c r="E82" s="68">
        <v>0</v>
      </c>
    </row>
    <row r="83" spans="1:9" ht="15.75" x14ac:dyDescent="0.25">
      <c r="A83" s="8"/>
      <c r="B83" s="8"/>
      <c r="C83" s="8" t="s">
        <v>55</v>
      </c>
      <c r="D83" s="8"/>
      <c r="E83" s="19"/>
    </row>
    <row r="84" spans="1:9" ht="15.75" x14ac:dyDescent="0.25">
      <c r="A84" s="8"/>
      <c r="B84" s="8"/>
      <c r="C84" s="8"/>
      <c r="D84" s="8" t="s">
        <v>49</v>
      </c>
      <c r="E84" s="33">
        <v>0</v>
      </c>
    </row>
    <row r="85" spans="1:9" ht="15.75" x14ac:dyDescent="0.25">
      <c r="A85" s="8"/>
      <c r="B85" s="8"/>
      <c r="C85" s="8"/>
      <c r="D85" s="8" t="s">
        <v>50</v>
      </c>
      <c r="E85" s="33">
        <v>0</v>
      </c>
    </row>
    <row r="86" spans="1:9" ht="15.75" x14ac:dyDescent="0.25">
      <c r="A86" s="8"/>
      <c r="B86" s="8"/>
      <c r="C86" s="8" t="s">
        <v>56</v>
      </c>
      <c r="D86" s="8"/>
      <c r="E86" s="19"/>
    </row>
    <row r="87" spans="1:9" ht="15.75" x14ac:dyDescent="0.25">
      <c r="A87" s="8"/>
      <c r="B87" s="8"/>
      <c r="C87" s="8"/>
      <c r="D87" s="8" t="s">
        <v>49</v>
      </c>
      <c r="E87" s="68">
        <v>0</v>
      </c>
    </row>
    <row r="88" spans="1:9" ht="15.75" x14ac:dyDescent="0.25">
      <c r="A88" s="8"/>
      <c r="B88" s="8"/>
      <c r="C88" s="8"/>
      <c r="D88" s="8" t="s">
        <v>50</v>
      </c>
      <c r="E88" s="57">
        <v>0</v>
      </c>
    </row>
    <row r="89" spans="1:9" ht="15.75" x14ac:dyDescent="0.25">
      <c r="A89" s="8"/>
      <c r="B89" s="8"/>
      <c r="C89" s="8" t="s">
        <v>51</v>
      </c>
      <c r="D89" s="8"/>
      <c r="E89" s="19"/>
    </row>
    <row r="90" spans="1:9" ht="15.75" x14ac:dyDescent="0.25">
      <c r="A90" s="8"/>
      <c r="B90" s="8"/>
      <c r="C90" s="8"/>
      <c r="D90" s="8" t="s">
        <v>57</v>
      </c>
      <c r="E90" s="71">
        <v>1997772.76</v>
      </c>
    </row>
    <row r="91" spans="1:9" ht="15.75" x14ac:dyDescent="0.25">
      <c r="A91" s="8"/>
      <c r="B91" s="8"/>
      <c r="C91" s="8"/>
      <c r="D91" s="8" t="s">
        <v>49</v>
      </c>
      <c r="E91" s="71">
        <v>136770284.66</v>
      </c>
    </row>
    <row r="92" spans="1:9" ht="15.75" x14ac:dyDescent="0.25">
      <c r="A92" s="8"/>
      <c r="B92" s="8"/>
      <c r="C92" s="8"/>
      <c r="D92" s="8" t="s">
        <v>50</v>
      </c>
      <c r="E92" s="67">
        <v>0</v>
      </c>
    </row>
    <row r="93" spans="1:9" ht="15.75" x14ac:dyDescent="0.25">
      <c r="A93" s="12" t="s">
        <v>59</v>
      </c>
      <c r="D93" s="8"/>
      <c r="E93" s="34">
        <f>SUM(E41:E92)</f>
        <v>782571686.24999988</v>
      </c>
    </row>
    <row r="94" spans="1:9" ht="15.75" x14ac:dyDescent="0.25">
      <c r="A94" s="12" t="s">
        <v>60</v>
      </c>
      <c r="B94" s="8"/>
      <c r="C94" s="12"/>
      <c r="D94" s="15"/>
      <c r="E94" s="19"/>
    </row>
    <row r="95" spans="1:9" ht="15.75" x14ac:dyDescent="0.25">
      <c r="A95" s="8"/>
      <c r="B95" s="12" t="s">
        <v>9</v>
      </c>
      <c r="C95" s="8"/>
      <c r="D95" s="8"/>
      <c r="E95" s="18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71">
        <v>11278158.390000001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19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39">
        <v>0</v>
      </c>
    </row>
    <row r="99" spans="1:9" ht="15.75" customHeight="1" x14ac:dyDescent="0.25">
      <c r="B99" s="12" t="s">
        <v>14</v>
      </c>
      <c r="C99" s="8"/>
      <c r="D99" s="8"/>
      <c r="E99" s="31"/>
    </row>
    <row r="100" spans="1:9" ht="15.75" customHeight="1" x14ac:dyDescent="0.25">
      <c r="B100" s="8"/>
      <c r="C100" s="8"/>
      <c r="D100" s="8" t="s">
        <v>12</v>
      </c>
      <c r="E100" s="57">
        <v>0</v>
      </c>
    </row>
    <row r="101" spans="1:9" ht="15.75" customHeight="1" x14ac:dyDescent="0.25">
      <c r="B101" s="12" t="s">
        <v>15</v>
      </c>
      <c r="C101" s="8"/>
      <c r="D101" s="8"/>
      <c r="E101" s="31"/>
    </row>
    <row r="102" spans="1:9" ht="15.75" x14ac:dyDescent="0.25">
      <c r="B102" s="8"/>
      <c r="C102" s="13"/>
      <c r="D102" s="8" t="s">
        <v>12</v>
      </c>
      <c r="E102" s="25">
        <v>0</v>
      </c>
    </row>
    <row r="103" spans="1:9" ht="15.75" x14ac:dyDescent="0.25">
      <c r="B103" s="12" t="s">
        <v>16</v>
      </c>
      <c r="C103" s="8"/>
      <c r="D103" s="8"/>
      <c r="E103" s="31"/>
    </row>
    <row r="104" spans="1:9" ht="15.75" x14ac:dyDescent="0.25">
      <c r="B104" s="8"/>
      <c r="C104" s="8"/>
      <c r="D104" s="8" t="s">
        <v>12</v>
      </c>
      <c r="E104" s="24">
        <v>0</v>
      </c>
    </row>
    <row r="105" spans="1:9" ht="15.75" x14ac:dyDescent="0.25">
      <c r="B105" s="12" t="s">
        <v>17</v>
      </c>
      <c r="C105" s="8"/>
      <c r="D105" s="8"/>
      <c r="E105" s="31"/>
    </row>
    <row r="106" spans="1:9" ht="15.75" x14ac:dyDescent="0.25">
      <c r="B106" s="8"/>
      <c r="C106" s="8"/>
      <c r="D106" s="8" t="s">
        <v>12</v>
      </c>
      <c r="E106" s="58">
        <v>0</v>
      </c>
    </row>
    <row r="107" spans="1:9" ht="15.75" x14ac:dyDescent="0.25">
      <c r="B107" s="12" t="s">
        <v>18</v>
      </c>
      <c r="C107" s="8"/>
      <c r="D107" s="8"/>
      <c r="E107" s="31"/>
    </row>
    <row r="108" spans="1:9" ht="15.75" x14ac:dyDescent="0.25">
      <c r="B108" s="8"/>
      <c r="C108" s="8"/>
      <c r="D108" s="8" t="s">
        <v>12</v>
      </c>
      <c r="E108" s="66">
        <v>0</v>
      </c>
    </row>
    <row r="109" spans="1:9" ht="15.75" x14ac:dyDescent="0.25">
      <c r="A109" s="12"/>
      <c r="B109" s="12" t="s">
        <v>61</v>
      </c>
      <c r="C109" s="8"/>
      <c r="D109" s="8"/>
      <c r="E109" s="31"/>
    </row>
    <row r="110" spans="1:9" ht="15.75" x14ac:dyDescent="0.25">
      <c r="B110" s="8"/>
      <c r="C110" s="8"/>
      <c r="D110" s="8" t="s">
        <v>12</v>
      </c>
      <c r="E110" s="67">
        <v>0</v>
      </c>
    </row>
    <row r="111" spans="1:9" ht="15.75" x14ac:dyDescent="0.25">
      <c r="A111" s="12" t="s">
        <v>58</v>
      </c>
      <c r="E111" s="64">
        <f>SUM(E95:E110)</f>
        <v>11278158.390000001</v>
      </c>
    </row>
    <row r="112" spans="1:9" ht="30" customHeight="1" x14ac:dyDescent="0.35">
      <c r="A112" s="16" t="s">
        <v>62</v>
      </c>
      <c r="B112" s="17"/>
      <c r="C112" s="17"/>
      <c r="D112" s="17"/>
      <c r="E112" s="21">
        <f>SUM(E93,E111)</f>
        <v>793849844.63999987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1A38-8AA7-4E7E-886D-535137BEFA42}">
  <dimension ref="A1:I112"/>
  <sheetViews>
    <sheetView zoomScale="115" zoomScaleNormal="115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111" t="s">
        <v>75</v>
      </c>
      <c r="B1" s="111"/>
      <c r="C1" s="111"/>
      <c r="D1" s="111"/>
      <c r="E1" s="111"/>
      <c r="F1" s="111"/>
      <c r="G1" s="111"/>
      <c r="H1" s="111"/>
      <c r="I1" s="111"/>
    </row>
    <row r="2" spans="1:9" ht="15.75" x14ac:dyDescent="0.25">
      <c r="A2" s="112" t="s">
        <v>0</v>
      </c>
      <c r="B2" s="112"/>
      <c r="C2" s="112"/>
      <c r="D2" s="112"/>
      <c r="E2" s="112"/>
      <c r="F2" s="112"/>
      <c r="G2" s="112"/>
      <c r="H2" s="112"/>
      <c r="I2" s="112"/>
    </row>
    <row r="3" spans="1:9" ht="15.75" x14ac:dyDescent="0.25">
      <c r="A3" s="111" t="s">
        <v>81</v>
      </c>
      <c r="B3" s="111"/>
      <c r="C3" s="111"/>
      <c r="D3" s="111"/>
      <c r="E3" s="111"/>
      <c r="F3" s="111"/>
      <c r="G3" s="111"/>
      <c r="H3" s="111"/>
      <c r="I3" s="111"/>
    </row>
    <row r="4" spans="1:9" ht="15.75" x14ac:dyDescent="0.25">
      <c r="A4" s="111"/>
      <c r="B4" s="111"/>
      <c r="C4" s="111"/>
      <c r="D4" s="111"/>
      <c r="E4" s="111"/>
      <c r="F4" s="111"/>
      <c r="G4" s="111"/>
      <c r="H4" s="111"/>
      <c r="I4" s="111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111" t="s">
        <v>1</v>
      </c>
      <c r="B6" s="111"/>
      <c r="C6" s="111"/>
      <c r="D6" s="111"/>
      <c r="E6" s="113" t="s">
        <v>2</v>
      </c>
    </row>
    <row r="7" spans="1:9" ht="15" customHeight="1" x14ac:dyDescent="0.25">
      <c r="A7" s="111"/>
      <c r="B7" s="111"/>
      <c r="C7" s="111"/>
      <c r="D7" s="111"/>
      <c r="E7" s="114"/>
    </row>
    <row r="8" spans="1:9" ht="15.75" x14ac:dyDescent="0.25">
      <c r="A8" s="6" t="s">
        <v>3</v>
      </c>
      <c r="B8" s="1"/>
      <c r="C8" s="1"/>
      <c r="D8" s="1"/>
      <c r="E8" s="7"/>
    </row>
    <row r="9" spans="1:9" ht="15.75" x14ac:dyDescent="0.25">
      <c r="A9" s="1"/>
      <c r="B9" s="1" t="s">
        <v>21</v>
      </c>
      <c r="C9" s="1"/>
      <c r="D9" s="1"/>
      <c r="E9" s="7"/>
    </row>
    <row r="10" spans="1:9" ht="15.75" x14ac:dyDescent="0.25">
      <c r="A10" s="1"/>
      <c r="B10" s="1"/>
      <c r="C10" s="1" t="s">
        <v>22</v>
      </c>
      <c r="D10" s="1"/>
      <c r="E10" s="31"/>
    </row>
    <row r="11" spans="1:9" ht="15.75" customHeight="1" x14ac:dyDescent="0.25">
      <c r="A11" s="8"/>
      <c r="B11" s="8"/>
      <c r="C11" s="8"/>
      <c r="D11" s="8" t="s">
        <v>23</v>
      </c>
      <c r="E11" s="73">
        <f>18139182.36+67235221.45</f>
        <v>85374403.810000002</v>
      </c>
    </row>
    <row r="12" spans="1:9" ht="15.75" x14ac:dyDescent="0.25">
      <c r="A12" s="8"/>
      <c r="B12" s="8"/>
      <c r="C12" s="8"/>
      <c r="D12" s="8" t="s">
        <v>24</v>
      </c>
      <c r="E12" s="73">
        <v>62885355.689999998</v>
      </c>
    </row>
    <row r="13" spans="1:9" ht="15.75" x14ac:dyDescent="0.25">
      <c r="A13" s="8"/>
      <c r="B13" s="8"/>
      <c r="C13" s="8"/>
      <c r="D13" s="8" t="s">
        <v>25</v>
      </c>
      <c r="E13" s="100">
        <v>9252002.1300000008</v>
      </c>
    </row>
    <row r="14" spans="1:9" ht="15.75" x14ac:dyDescent="0.25">
      <c r="A14" s="8"/>
      <c r="B14" s="8"/>
      <c r="C14" s="8" t="s">
        <v>4</v>
      </c>
      <c r="D14" s="8"/>
      <c r="E14" s="29">
        <f>SUM(E11:E13)</f>
        <v>157511761.63</v>
      </c>
    </row>
    <row r="15" spans="1:9" ht="15.75" x14ac:dyDescent="0.25">
      <c r="A15" s="8"/>
      <c r="B15" s="8"/>
      <c r="C15" s="8" t="s">
        <v>5</v>
      </c>
      <c r="D15" s="8"/>
      <c r="E15" s="30"/>
    </row>
    <row r="16" spans="1:9" ht="15.75" x14ac:dyDescent="0.25">
      <c r="A16" s="8"/>
      <c r="B16" s="8"/>
      <c r="C16" s="8"/>
      <c r="D16" s="8" t="s">
        <v>26</v>
      </c>
      <c r="E16" s="73">
        <v>40983329.07</v>
      </c>
    </row>
    <row r="17" spans="1:5" ht="15.75" x14ac:dyDescent="0.25">
      <c r="A17" s="8"/>
      <c r="B17" s="8"/>
      <c r="C17" s="8"/>
      <c r="D17" s="8" t="s">
        <v>27</v>
      </c>
      <c r="E17" s="73">
        <v>159714218.81999999</v>
      </c>
    </row>
    <row r="18" spans="1:5" ht="15.75" x14ac:dyDescent="0.25">
      <c r="A18" s="8"/>
      <c r="B18" s="8"/>
      <c r="C18" s="11"/>
      <c r="D18" s="8" t="s">
        <v>28</v>
      </c>
      <c r="E18" s="100">
        <f>24384242.39+270674.19</f>
        <v>24654916.580000002</v>
      </c>
    </row>
    <row r="19" spans="1:5" ht="15.75" x14ac:dyDescent="0.25">
      <c r="A19" s="8"/>
      <c r="B19" s="8"/>
      <c r="C19" s="8" t="s">
        <v>6</v>
      </c>
      <c r="D19" s="8"/>
      <c r="E19" s="29">
        <f t="shared" ref="E19" si="0">SUM(E16:E18)</f>
        <v>225352464.47</v>
      </c>
    </row>
    <row r="20" spans="1:5" ht="15.75" x14ac:dyDescent="0.25">
      <c r="A20" s="8"/>
      <c r="B20" s="8" t="s">
        <v>29</v>
      </c>
      <c r="C20" s="8"/>
      <c r="D20" s="8"/>
      <c r="E20" s="31"/>
    </row>
    <row r="21" spans="1:5" ht="15.75" x14ac:dyDescent="0.25">
      <c r="A21" s="8"/>
      <c r="B21" s="8"/>
      <c r="C21" s="8" t="s">
        <v>30</v>
      </c>
      <c r="D21" s="8"/>
      <c r="E21" s="73">
        <v>824371056</v>
      </c>
    </row>
    <row r="22" spans="1:5" ht="15.75" x14ac:dyDescent="0.25">
      <c r="A22" s="8"/>
      <c r="B22" s="8"/>
      <c r="C22" s="8" t="s">
        <v>31</v>
      </c>
      <c r="D22" s="8"/>
      <c r="E22" s="68">
        <v>0</v>
      </c>
    </row>
    <row r="23" spans="1:5" ht="15.75" x14ac:dyDescent="0.25">
      <c r="A23" s="8"/>
      <c r="B23" s="8"/>
      <c r="C23" s="8" t="s">
        <v>32</v>
      </c>
      <c r="D23" s="8"/>
      <c r="E23" s="56"/>
    </row>
    <row r="24" spans="1:5" ht="15.75" x14ac:dyDescent="0.25">
      <c r="A24" s="8"/>
      <c r="B24" s="8"/>
      <c r="C24" s="8"/>
      <c r="D24" s="8" t="s">
        <v>33</v>
      </c>
      <c r="E24" s="73">
        <v>2598571.42</v>
      </c>
    </row>
    <row r="25" spans="1:5" ht="15.75" x14ac:dyDescent="0.25">
      <c r="A25" s="8"/>
      <c r="B25" s="8"/>
      <c r="C25" s="8"/>
      <c r="D25" s="8" t="s">
        <v>34</v>
      </c>
      <c r="E25" s="58">
        <v>0</v>
      </c>
    </row>
    <row r="26" spans="1:5" ht="15.75" x14ac:dyDescent="0.25">
      <c r="A26" s="8"/>
      <c r="B26" s="8"/>
      <c r="C26" s="8"/>
      <c r="D26" s="8" t="s">
        <v>35</v>
      </c>
      <c r="E26" s="73">
        <v>57317.13</v>
      </c>
    </row>
    <row r="27" spans="1:5" ht="15.75" x14ac:dyDescent="0.25">
      <c r="A27" s="8"/>
      <c r="B27" s="8"/>
      <c r="C27" s="8"/>
      <c r="D27" s="8" t="s">
        <v>36</v>
      </c>
      <c r="E27" s="26">
        <v>0</v>
      </c>
    </row>
    <row r="28" spans="1:5" ht="15.75" x14ac:dyDescent="0.25">
      <c r="A28" s="8"/>
      <c r="B28" s="8"/>
      <c r="C28" s="8" t="s">
        <v>37</v>
      </c>
      <c r="D28" s="8"/>
      <c r="E28" s="60"/>
    </row>
    <row r="29" spans="1:5" ht="15.75" x14ac:dyDescent="0.25">
      <c r="A29" s="8"/>
      <c r="B29" s="8"/>
      <c r="C29" s="8"/>
      <c r="D29" s="8" t="s">
        <v>38</v>
      </c>
      <c r="E29" s="71">
        <v>0</v>
      </c>
    </row>
    <row r="30" spans="1:5" ht="15.75" x14ac:dyDescent="0.25">
      <c r="A30" s="8"/>
      <c r="B30" s="8"/>
      <c r="C30" s="8"/>
      <c r="D30" s="8" t="s">
        <v>39</v>
      </c>
      <c r="E30" s="73">
        <v>0</v>
      </c>
    </row>
    <row r="31" spans="1:5" ht="15.75" x14ac:dyDescent="0.25">
      <c r="A31" s="8"/>
      <c r="B31" s="8"/>
      <c r="C31" s="8" t="s">
        <v>40</v>
      </c>
      <c r="D31" s="8"/>
      <c r="E31" s="73">
        <v>0</v>
      </c>
    </row>
    <row r="32" spans="1:5" ht="15.75" x14ac:dyDescent="0.25">
      <c r="A32" s="8"/>
      <c r="B32" s="8"/>
      <c r="C32" s="8" t="s">
        <v>41</v>
      </c>
      <c r="D32" s="8"/>
      <c r="E32" s="31"/>
    </row>
    <row r="33" spans="1:5" ht="15.75" x14ac:dyDescent="0.25">
      <c r="A33" s="8"/>
      <c r="B33" s="8"/>
      <c r="C33" s="8"/>
      <c r="D33" s="8" t="s">
        <v>42</v>
      </c>
      <c r="E33" s="68">
        <v>0</v>
      </c>
    </row>
    <row r="34" spans="1:5" ht="15.75" x14ac:dyDescent="0.25">
      <c r="A34" s="8"/>
      <c r="B34" s="8"/>
      <c r="C34" s="8"/>
      <c r="D34" s="8" t="s">
        <v>43</v>
      </c>
      <c r="E34" s="19">
        <v>0</v>
      </c>
    </row>
    <row r="35" spans="1:5" ht="16.5" thickBot="1" x14ac:dyDescent="0.3">
      <c r="A35" s="8"/>
      <c r="B35" s="8"/>
      <c r="C35" s="8"/>
      <c r="D35" s="8" t="s">
        <v>44</v>
      </c>
      <c r="E35" s="43">
        <v>0</v>
      </c>
    </row>
    <row r="36" spans="1:5" ht="15.75" x14ac:dyDescent="0.25">
      <c r="A36" s="8"/>
      <c r="B36" s="8" t="s">
        <v>45</v>
      </c>
      <c r="C36" s="8"/>
      <c r="D36" s="8"/>
      <c r="E36" s="27">
        <v>0</v>
      </c>
    </row>
    <row r="37" spans="1:5" ht="15.75" x14ac:dyDescent="0.25">
      <c r="A37" s="8"/>
      <c r="B37" s="12" t="s">
        <v>7</v>
      </c>
      <c r="C37" s="8"/>
      <c r="D37" s="8"/>
      <c r="E37" s="29">
        <f>SUM(E14,E19,E21:E36)</f>
        <v>1209891170.6500001</v>
      </c>
    </row>
    <row r="38" spans="1:5" ht="15.75" x14ac:dyDescent="0.25">
      <c r="A38" s="8"/>
      <c r="B38" s="12"/>
      <c r="C38" s="8"/>
      <c r="D38" s="8"/>
      <c r="E38" s="32"/>
    </row>
    <row r="39" spans="1:5" ht="15.75" x14ac:dyDescent="0.25">
      <c r="A39" s="12" t="s">
        <v>8</v>
      </c>
      <c r="B39" s="12"/>
      <c r="C39" s="8"/>
      <c r="D39" s="8"/>
      <c r="E39" s="19"/>
    </row>
    <row r="40" spans="1:5" ht="15.75" x14ac:dyDescent="0.25">
      <c r="A40" s="12" t="s">
        <v>46</v>
      </c>
      <c r="B40" s="8"/>
      <c r="C40" s="8"/>
      <c r="D40" s="8"/>
      <c r="E40" s="19"/>
    </row>
    <row r="41" spans="1:5" ht="15.75" x14ac:dyDescent="0.25">
      <c r="A41" s="8"/>
      <c r="B41" s="12" t="s">
        <v>9</v>
      </c>
      <c r="C41" s="8"/>
      <c r="D41" s="8"/>
      <c r="E41" s="31"/>
    </row>
    <row r="42" spans="1:5" ht="15.75" x14ac:dyDescent="0.25">
      <c r="A42" s="8"/>
      <c r="B42" s="8"/>
      <c r="C42" s="8"/>
      <c r="D42" s="8" t="s">
        <v>10</v>
      </c>
      <c r="E42" s="73">
        <v>191570971.91999999</v>
      </c>
    </row>
    <row r="43" spans="1:5" ht="15.75" x14ac:dyDescent="0.25">
      <c r="A43" s="8"/>
      <c r="B43" s="8"/>
      <c r="C43" s="8"/>
      <c r="D43" s="8" t="s">
        <v>11</v>
      </c>
      <c r="E43" s="73">
        <v>119980698.97</v>
      </c>
    </row>
    <row r="44" spans="1:5" ht="15.75" x14ac:dyDescent="0.25">
      <c r="A44" s="8"/>
      <c r="B44" s="8"/>
      <c r="C44" s="8"/>
      <c r="D44" s="8" t="s">
        <v>12</v>
      </c>
      <c r="E44" s="73">
        <v>8938874.5500000007</v>
      </c>
    </row>
    <row r="45" spans="1:5" ht="15.75" x14ac:dyDescent="0.25">
      <c r="A45" s="8"/>
      <c r="B45" s="12" t="s">
        <v>13</v>
      </c>
      <c r="C45" s="8"/>
      <c r="D45" s="8"/>
      <c r="E45" s="31"/>
    </row>
    <row r="46" spans="1:5" ht="15.75" x14ac:dyDescent="0.25">
      <c r="A46" s="8"/>
      <c r="B46" s="8"/>
      <c r="C46" s="13"/>
      <c r="D46" s="8" t="s">
        <v>10</v>
      </c>
      <c r="E46" s="68">
        <v>0</v>
      </c>
    </row>
    <row r="47" spans="1:5" ht="15.75" x14ac:dyDescent="0.25">
      <c r="A47" s="8"/>
      <c r="B47" s="8"/>
      <c r="C47" s="8"/>
      <c r="D47" s="8" t="s">
        <v>11</v>
      </c>
      <c r="E47" s="73">
        <v>22303662.370000001</v>
      </c>
    </row>
    <row r="48" spans="1:5" ht="15.75" x14ac:dyDescent="0.25">
      <c r="A48" s="8"/>
      <c r="B48" s="8"/>
      <c r="C48" s="8"/>
      <c r="D48" s="8" t="s">
        <v>12</v>
      </c>
      <c r="E48" s="73">
        <v>5536253.3499999996</v>
      </c>
    </row>
    <row r="49" spans="1:5" ht="15.75" x14ac:dyDescent="0.25">
      <c r="A49" s="8"/>
      <c r="B49" s="12" t="s">
        <v>14</v>
      </c>
      <c r="C49" s="8"/>
      <c r="D49" s="8"/>
      <c r="E49" s="25"/>
    </row>
    <row r="50" spans="1:5" ht="15.75" x14ac:dyDescent="0.25">
      <c r="A50" s="14"/>
      <c r="B50" s="14"/>
      <c r="C50" s="14"/>
      <c r="D50" s="8" t="s">
        <v>10</v>
      </c>
      <c r="E50" s="73">
        <v>41085253.640000001</v>
      </c>
    </row>
    <row r="51" spans="1:5" ht="15.75" x14ac:dyDescent="0.25">
      <c r="A51" s="8"/>
      <c r="B51" s="8"/>
      <c r="C51" s="8"/>
      <c r="D51" s="8" t="s">
        <v>11</v>
      </c>
      <c r="E51" s="73">
        <v>15763687.039999999</v>
      </c>
    </row>
    <row r="52" spans="1:5" ht="15.75" x14ac:dyDescent="0.25">
      <c r="A52" s="8"/>
      <c r="B52" s="8"/>
      <c r="C52" s="8"/>
      <c r="D52" s="8" t="s">
        <v>12</v>
      </c>
      <c r="E52" s="73">
        <v>23870</v>
      </c>
    </row>
    <row r="53" spans="1:5" ht="15.75" x14ac:dyDescent="0.25">
      <c r="A53" s="8"/>
      <c r="B53" s="12" t="s">
        <v>15</v>
      </c>
      <c r="C53" s="8"/>
      <c r="D53" s="8"/>
      <c r="E53" s="25"/>
    </row>
    <row r="54" spans="1:5" ht="15.75" x14ac:dyDescent="0.25">
      <c r="A54" s="8"/>
      <c r="B54" s="8"/>
      <c r="C54" s="8"/>
      <c r="D54" s="8" t="s">
        <v>10</v>
      </c>
      <c r="E54" s="59">
        <v>0</v>
      </c>
    </row>
    <row r="55" spans="1:5" ht="15.75" x14ac:dyDescent="0.25">
      <c r="A55" s="8"/>
      <c r="B55" s="8"/>
      <c r="C55" s="8"/>
      <c r="D55" s="8" t="s">
        <v>11</v>
      </c>
      <c r="E55" s="57">
        <v>0</v>
      </c>
    </row>
    <row r="56" spans="1:5" ht="15.75" x14ac:dyDescent="0.25">
      <c r="A56" s="8"/>
      <c r="B56" s="8"/>
      <c r="C56" s="13"/>
      <c r="D56" s="8" t="s">
        <v>12</v>
      </c>
      <c r="E56" s="57">
        <v>0</v>
      </c>
    </row>
    <row r="57" spans="1:5" ht="15.75" x14ac:dyDescent="0.25">
      <c r="A57" s="8"/>
      <c r="B57" s="12" t="s">
        <v>16</v>
      </c>
      <c r="C57" s="8"/>
      <c r="D57" s="8"/>
      <c r="E57" s="28"/>
    </row>
    <row r="58" spans="1:5" ht="15.75" x14ac:dyDescent="0.25">
      <c r="A58" s="8"/>
      <c r="B58" s="8"/>
      <c r="C58" s="8"/>
      <c r="D58" s="8" t="s">
        <v>10</v>
      </c>
      <c r="E58" s="73">
        <v>1521081.78</v>
      </c>
    </row>
    <row r="59" spans="1:5" ht="15.75" x14ac:dyDescent="0.25">
      <c r="A59" s="8"/>
      <c r="B59" s="8"/>
      <c r="C59" s="8"/>
      <c r="D59" s="8" t="s">
        <v>11</v>
      </c>
      <c r="E59" s="73">
        <v>25807044.960000001</v>
      </c>
    </row>
    <row r="60" spans="1:5" ht="15.75" x14ac:dyDescent="0.25">
      <c r="A60" s="8"/>
      <c r="B60" s="8"/>
      <c r="C60" s="8"/>
      <c r="D60" s="8" t="s">
        <v>12</v>
      </c>
      <c r="E60" s="73">
        <v>1222718.1399999999</v>
      </c>
    </row>
    <row r="61" spans="1:5" ht="15.75" x14ac:dyDescent="0.25">
      <c r="A61" s="8"/>
      <c r="B61" s="12" t="s">
        <v>17</v>
      </c>
      <c r="C61" s="8"/>
      <c r="D61" s="8"/>
      <c r="E61" s="28"/>
    </row>
    <row r="62" spans="1:5" ht="15.75" x14ac:dyDescent="0.25">
      <c r="A62" s="8"/>
      <c r="B62" s="8"/>
      <c r="C62" s="8"/>
      <c r="D62" s="8" t="s">
        <v>10</v>
      </c>
      <c r="E62" s="73">
        <v>15835553.380000001</v>
      </c>
    </row>
    <row r="63" spans="1:5" ht="15.75" x14ac:dyDescent="0.25">
      <c r="A63" s="8"/>
      <c r="B63" s="12"/>
      <c r="C63" s="8"/>
      <c r="D63" s="8" t="s">
        <v>11</v>
      </c>
      <c r="E63" s="73">
        <v>46268587.07</v>
      </c>
    </row>
    <row r="64" spans="1:5" ht="15.75" x14ac:dyDescent="0.25">
      <c r="A64" s="8"/>
      <c r="B64" s="8"/>
      <c r="C64" s="8"/>
      <c r="D64" s="8" t="s">
        <v>12</v>
      </c>
      <c r="E64" s="73">
        <v>1113778</v>
      </c>
    </row>
    <row r="65" spans="1:5" ht="15.75" x14ac:dyDescent="0.25">
      <c r="A65" s="8"/>
      <c r="B65" s="12" t="s">
        <v>18</v>
      </c>
      <c r="C65" s="8"/>
      <c r="D65" s="8"/>
      <c r="E65" s="31"/>
    </row>
    <row r="66" spans="1:5" ht="15.75" x14ac:dyDescent="0.25">
      <c r="A66" s="8"/>
      <c r="B66" s="8"/>
      <c r="C66" s="8"/>
      <c r="D66" s="8" t="s">
        <v>10</v>
      </c>
      <c r="E66" s="73">
        <v>191910378.28</v>
      </c>
    </row>
    <row r="67" spans="1:5" ht="15.75" x14ac:dyDescent="0.25">
      <c r="A67" s="8"/>
      <c r="B67" s="8"/>
      <c r="C67" s="8"/>
      <c r="D67" s="8" t="s">
        <v>11</v>
      </c>
      <c r="E67" s="73">
        <v>153980517.13999999</v>
      </c>
    </row>
    <row r="68" spans="1:5" ht="15.75" x14ac:dyDescent="0.25">
      <c r="A68" s="8"/>
      <c r="B68" s="8"/>
      <c r="C68" s="8"/>
      <c r="D68" s="8" t="s">
        <v>12</v>
      </c>
      <c r="E68" s="73">
        <v>43549063.439999998</v>
      </c>
    </row>
    <row r="69" spans="1:5" ht="15.75" x14ac:dyDescent="0.25">
      <c r="A69" s="8"/>
      <c r="B69" s="12" t="s">
        <v>19</v>
      </c>
      <c r="C69" s="8"/>
      <c r="D69" s="8"/>
      <c r="E69" s="35"/>
    </row>
    <row r="70" spans="1:5" ht="15.75" x14ac:dyDescent="0.25">
      <c r="A70" s="8"/>
      <c r="B70" s="8"/>
      <c r="C70" s="8"/>
      <c r="D70" s="8" t="s">
        <v>10</v>
      </c>
      <c r="E70" s="19">
        <v>0</v>
      </c>
    </row>
    <row r="71" spans="1:5" ht="15.75" x14ac:dyDescent="0.25">
      <c r="A71" s="8"/>
      <c r="B71" s="8"/>
      <c r="C71" s="8"/>
      <c r="D71" s="8" t="s">
        <v>11</v>
      </c>
      <c r="E71" s="61">
        <v>0</v>
      </c>
    </row>
    <row r="72" spans="1:5" ht="15.75" x14ac:dyDescent="0.25">
      <c r="A72" s="8"/>
      <c r="B72" s="8"/>
      <c r="C72" s="8"/>
      <c r="D72" s="8" t="s">
        <v>12</v>
      </c>
      <c r="E72" s="61">
        <v>0</v>
      </c>
    </row>
    <row r="73" spans="1:5" ht="15.75" x14ac:dyDescent="0.25">
      <c r="A73" s="8"/>
      <c r="B73" s="12" t="s">
        <v>20</v>
      </c>
      <c r="C73" s="8"/>
      <c r="D73" s="8"/>
      <c r="E73" s="31"/>
    </row>
    <row r="74" spans="1:5" ht="15.75" x14ac:dyDescent="0.25">
      <c r="A74" s="8"/>
      <c r="B74" s="8"/>
      <c r="C74" s="8" t="s">
        <v>52</v>
      </c>
      <c r="D74" s="8"/>
      <c r="E74" s="19"/>
    </row>
    <row r="75" spans="1:5" ht="15.75" x14ac:dyDescent="0.25">
      <c r="A75" s="8"/>
      <c r="B75" s="8"/>
      <c r="C75" s="8"/>
      <c r="D75" s="8" t="s">
        <v>47</v>
      </c>
      <c r="E75" s="57">
        <v>0</v>
      </c>
    </row>
    <row r="76" spans="1:5" ht="15.75" x14ac:dyDescent="0.25">
      <c r="A76" s="8"/>
      <c r="B76" s="8"/>
      <c r="C76" s="8"/>
      <c r="D76" s="8" t="s">
        <v>48</v>
      </c>
      <c r="E76" s="66">
        <v>0</v>
      </c>
    </row>
    <row r="77" spans="1:5" ht="15.75" x14ac:dyDescent="0.25">
      <c r="A77" s="8"/>
      <c r="B77" s="8"/>
      <c r="C77" s="15" t="s">
        <v>53</v>
      </c>
      <c r="D77" s="8"/>
      <c r="E77" s="19"/>
    </row>
    <row r="78" spans="1:5" ht="15.75" x14ac:dyDescent="0.25">
      <c r="A78" s="8"/>
      <c r="B78" s="8"/>
      <c r="C78" s="8"/>
      <c r="D78" s="8" t="s">
        <v>49</v>
      </c>
      <c r="E78" s="73">
        <v>7214533.6600000001</v>
      </c>
    </row>
    <row r="79" spans="1:5" ht="15.75" x14ac:dyDescent="0.25">
      <c r="A79" s="8"/>
      <c r="B79" s="8"/>
      <c r="C79" s="8"/>
      <c r="D79" s="8" t="s">
        <v>50</v>
      </c>
      <c r="E79" s="73">
        <v>16944494.859999999</v>
      </c>
    </row>
    <row r="80" spans="1:5" ht="15.75" x14ac:dyDescent="0.25">
      <c r="A80" s="8"/>
      <c r="B80" s="8"/>
      <c r="C80" s="8" t="s">
        <v>54</v>
      </c>
      <c r="D80" s="8"/>
      <c r="E80" s="63"/>
    </row>
    <row r="81" spans="1:9" ht="15.75" x14ac:dyDescent="0.25">
      <c r="A81" s="8"/>
      <c r="B81" s="8"/>
      <c r="C81" s="8"/>
      <c r="D81" s="15" t="s">
        <v>49</v>
      </c>
      <c r="E81" s="72">
        <v>0</v>
      </c>
    </row>
    <row r="82" spans="1:9" ht="15.75" x14ac:dyDescent="0.25">
      <c r="A82" s="8"/>
      <c r="B82" s="8"/>
      <c r="C82" s="8"/>
      <c r="D82" s="15" t="s">
        <v>50</v>
      </c>
      <c r="E82" s="73">
        <v>149068868.19999999</v>
      </c>
    </row>
    <row r="83" spans="1:9" ht="15.75" x14ac:dyDescent="0.25">
      <c r="A83" s="8"/>
      <c r="B83" s="8"/>
      <c r="C83" s="8" t="s">
        <v>55</v>
      </c>
      <c r="D83" s="8"/>
      <c r="E83" s="19"/>
    </row>
    <row r="84" spans="1:9" ht="15.75" x14ac:dyDescent="0.25">
      <c r="A84" s="8"/>
      <c r="B84" s="8"/>
      <c r="C84" s="8"/>
      <c r="D84" s="8" t="s">
        <v>49</v>
      </c>
      <c r="E84" s="33">
        <v>0</v>
      </c>
    </row>
    <row r="85" spans="1:9" ht="15.75" x14ac:dyDescent="0.25">
      <c r="A85" s="8"/>
      <c r="B85" s="8"/>
      <c r="C85" s="8"/>
      <c r="D85" s="8" t="s">
        <v>50</v>
      </c>
      <c r="E85" s="33">
        <v>0</v>
      </c>
    </row>
    <row r="86" spans="1:9" ht="15.75" x14ac:dyDescent="0.25">
      <c r="A86" s="8"/>
      <c r="B86" s="8"/>
      <c r="C86" s="8" t="s">
        <v>56</v>
      </c>
      <c r="D86" s="8"/>
      <c r="E86" s="19"/>
    </row>
    <row r="87" spans="1:9" ht="15.75" x14ac:dyDescent="0.25">
      <c r="A87" s="8"/>
      <c r="B87" s="8"/>
      <c r="C87" s="8"/>
      <c r="D87" s="8" t="s">
        <v>49</v>
      </c>
      <c r="E87" s="73">
        <v>3675673.33</v>
      </c>
    </row>
    <row r="88" spans="1:9" ht="15.75" x14ac:dyDescent="0.25">
      <c r="A88" s="8"/>
      <c r="B88" s="8"/>
      <c r="C88" s="8"/>
      <c r="D88" s="8" t="s">
        <v>50</v>
      </c>
      <c r="E88" s="73">
        <v>107804.56</v>
      </c>
    </row>
    <row r="89" spans="1:9" ht="15.75" x14ac:dyDescent="0.25">
      <c r="A89" s="8"/>
      <c r="B89" s="8"/>
      <c r="C89" s="8" t="s">
        <v>51</v>
      </c>
      <c r="D89" s="8"/>
      <c r="E89" s="19"/>
    </row>
    <row r="90" spans="1:9" ht="15.75" x14ac:dyDescent="0.25">
      <c r="A90" s="8"/>
      <c r="B90" s="8"/>
      <c r="C90" s="8"/>
      <c r="D90" s="8" t="s">
        <v>57</v>
      </c>
      <c r="E90" s="71">
        <v>0</v>
      </c>
    </row>
    <row r="91" spans="1:9" ht="15.75" x14ac:dyDescent="0.25">
      <c r="A91" s="8"/>
      <c r="B91" s="8"/>
      <c r="C91" s="8"/>
      <c r="D91" s="8" t="s">
        <v>49</v>
      </c>
      <c r="E91" s="73">
        <v>16154400</v>
      </c>
    </row>
    <row r="92" spans="1:9" ht="15.75" x14ac:dyDescent="0.25">
      <c r="A92" s="8"/>
      <c r="B92" s="8"/>
      <c r="C92" s="8"/>
      <c r="D92" s="8" t="s">
        <v>50</v>
      </c>
      <c r="E92" s="67">
        <v>0</v>
      </c>
    </row>
    <row r="93" spans="1:9" ht="15.75" x14ac:dyDescent="0.25">
      <c r="A93" s="12" t="s">
        <v>59</v>
      </c>
      <c r="D93" s="8"/>
      <c r="E93" s="34">
        <f>SUM(E41:E92)</f>
        <v>1079577768.6399999</v>
      </c>
    </row>
    <row r="94" spans="1:9" ht="15.75" x14ac:dyDescent="0.25">
      <c r="A94" s="12" t="s">
        <v>60</v>
      </c>
      <c r="B94" s="8"/>
      <c r="C94" s="12"/>
      <c r="D94" s="15"/>
      <c r="E94" s="19"/>
    </row>
    <row r="95" spans="1:9" ht="15.75" x14ac:dyDescent="0.25">
      <c r="A95" s="8"/>
      <c r="B95" s="12" t="s">
        <v>9</v>
      </c>
      <c r="C95" s="8"/>
      <c r="D95" s="8"/>
      <c r="E95" s="18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71">
        <v>0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19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73">
        <v>20557728.789999999</v>
      </c>
    </row>
    <row r="99" spans="1:9" ht="15.75" customHeight="1" x14ac:dyDescent="0.25">
      <c r="B99" s="12" t="s">
        <v>14</v>
      </c>
      <c r="C99" s="8"/>
      <c r="D99" s="8"/>
      <c r="E99" s="31"/>
    </row>
    <row r="100" spans="1:9" ht="15.75" customHeight="1" x14ac:dyDescent="0.25">
      <c r="B100" s="8"/>
      <c r="C100" s="8"/>
      <c r="D100" s="8" t="s">
        <v>12</v>
      </c>
      <c r="E100" s="57">
        <v>0</v>
      </c>
    </row>
    <row r="101" spans="1:9" ht="15.75" customHeight="1" x14ac:dyDescent="0.25">
      <c r="B101" s="12" t="s">
        <v>15</v>
      </c>
      <c r="C101" s="8"/>
      <c r="D101" s="8"/>
      <c r="E101" s="31"/>
    </row>
    <row r="102" spans="1:9" ht="15.75" x14ac:dyDescent="0.25">
      <c r="B102" s="8"/>
      <c r="C102" s="13"/>
      <c r="D102" s="8" t="s">
        <v>12</v>
      </c>
      <c r="E102" s="25">
        <v>0</v>
      </c>
    </row>
    <row r="103" spans="1:9" ht="15.75" x14ac:dyDescent="0.25">
      <c r="B103" s="12" t="s">
        <v>16</v>
      </c>
      <c r="C103" s="8"/>
      <c r="D103" s="8"/>
      <c r="E103" s="31"/>
    </row>
    <row r="104" spans="1:9" ht="15.75" x14ac:dyDescent="0.25">
      <c r="B104" s="8"/>
      <c r="C104" s="8"/>
      <c r="D104" s="8" t="s">
        <v>12</v>
      </c>
      <c r="E104" s="24">
        <v>0</v>
      </c>
    </row>
    <row r="105" spans="1:9" ht="15.75" x14ac:dyDescent="0.25">
      <c r="B105" s="12" t="s">
        <v>17</v>
      </c>
      <c r="C105" s="8"/>
      <c r="D105" s="8"/>
      <c r="E105" s="31"/>
    </row>
    <row r="106" spans="1:9" ht="15.75" x14ac:dyDescent="0.25">
      <c r="B106" s="8"/>
      <c r="C106" s="8"/>
      <c r="D106" s="8" t="s">
        <v>12</v>
      </c>
      <c r="E106" s="72">
        <v>0</v>
      </c>
    </row>
    <row r="107" spans="1:9" ht="15.75" x14ac:dyDescent="0.25">
      <c r="B107" s="12" t="s">
        <v>18</v>
      </c>
      <c r="C107" s="8"/>
      <c r="D107" s="8"/>
      <c r="E107" s="31"/>
    </row>
    <row r="108" spans="1:9" ht="15.75" x14ac:dyDescent="0.25">
      <c r="B108" s="8"/>
      <c r="C108" s="8"/>
      <c r="D108" s="8" t="s">
        <v>12</v>
      </c>
      <c r="E108" s="73">
        <v>22374875.800000001</v>
      </c>
    </row>
    <row r="109" spans="1:9" ht="15.75" x14ac:dyDescent="0.25">
      <c r="A109" s="12"/>
      <c r="B109" s="12" t="s">
        <v>61</v>
      </c>
      <c r="C109" s="8"/>
      <c r="D109" s="8"/>
      <c r="E109" s="31"/>
    </row>
    <row r="110" spans="1:9" ht="15.75" x14ac:dyDescent="0.25">
      <c r="B110" s="8"/>
      <c r="C110" s="8"/>
      <c r="D110" s="8" t="s">
        <v>12</v>
      </c>
      <c r="E110" s="100">
        <f>7626977.5+55860732.95</f>
        <v>63487710.450000003</v>
      </c>
    </row>
    <row r="111" spans="1:9" ht="15.75" x14ac:dyDescent="0.25">
      <c r="A111" s="12" t="s">
        <v>58</v>
      </c>
      <c r="E111" s="64">
        <f>SUM(E95:E110)</f>
        <v>106420315.04000001</v>
      </c>
    </row>
    <row r="112" spans="1:9" ht="30" customHeight="1" x14ac:dyDescent="0.35">
      <c r="A112" s="16" t="s">
        <v>62</v>
      </c>
      <c r="B112" s="17"/>
      <c r="C112" s="17"/>
      <c r="D112" s="17"/>
      <c r="E112" s="21">
        <f>SUM(E93,E111)</f>
        <v>1185998083.6799998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E6BFE-6182-4829-853F-878D90FA6D63}">
  <dimension ref="A1:I112"/>
  <sheetViews>
    <sheetView topLeftCell="A5" zoomScale="115" zoomScaleNormal="115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111" t="s">
        <v>76</v>
      </c>
      <c r="B1" s="111"/>
      <c r="C1" s="111"/>
      <c r="D1" s="111"/>
      <c r="E1" s="111"/>
      <c r="F1" s="111"/>
      <c r="G1" s="111"/>
      <c r="H1" s="111"/>
      <c r="I1" s="111"/>
    </row>
    <row r="2" spans="1:9" ht="15.75" x14ac:dyDescent="0.25">
      <c r="A2" s="112" t="s">
        <v>0</v>
      </c>
      <c r="B2" s="112"/>
      <c r="C2" s="112"/>
      <c r="D2" s="112"/>
      <c r="E2" s="112"/>
      <c r="F2" s="112"/>
      <c r="G2" s="112"/>
      <c r="H2" s="112"/>
      <c r="I2" s="112"/>
    </row>
    <row r="3" spans="1:9" ht="15.75" x14ac:dyDescent="0.25">
      <c r="A3" s="111" t="s">
        <v>81</v>
      </c>
      <c r="B3" s="111"/>
      <c r="C3" s="111"/>
      <c r="D3" s="111"/>
      <c r="E3" s="111"/>
      <c r="F3" s="111"/>
      <c r="G3" s="111"/>
      <c r="H3" s="111"/>
      <c r="I3" s="111"/>
    </row>
    <row r="4" spans="1:9" ht="15.75" x14ac:dyDescent="0.25">
      <c r="A4" s="111"/>
      <c r="B4" s="111"/>
      <c r="C4" s="111"/>
      <c r="D4" s="111"/>
      <c r="E4" s="111"/>
      <c r="F4" s="111"/>
      <c r="G4" s="111"/>
      <c r="H4" s="111"/>
      <c r="I4" s="111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111" t="s">
        <v>1</v>
      </c>
      <c r="B6" s="111"/>
      <c r="C6" s="111"/>
      <c r="D6" s="111"/>
      <c r="E6" s="113" t="s">
        <v>2</v>
      </c>
    </row>
    <row r="7" spans="1:9" ht="15" customHeight="1" x14ac:dyDescent="0.25">
      <c r="A7" s="111"/>
      <c r="B7" s="111"/>
      <c r="C7" s="111"/>
      <c r="D7" s="111"/>
      <c r="E7" s="114"/>
    </row>
    <row r="8" spans="1:9" ht="15.75" x14ac:dyDescent="0.25">
      <c r="A8" s="6" t="s">
        <v>3</v>
      </c>
      <c r="B8" s="1"/>
      <c r="C8" s="1"/>
      <c r="D8" s="1"/>
      <c r="E8" s="7"/>
    </row>
    <row r="9" spans="1:9" ht="15.75" x14ac:dyDescent="0.25">
      <c r="A9" s="1"/>
      <c r="B9" s="1" t="s">
        <v>21</v>
      </c>
      <c r="C9" s="1"/>
      <c r="D9" s="1"/>
      <c r="E9" s="7"/>
    </row>
    <row r="10" spans="1:9" ht="15.75" x14ac:dyDescent="0.25">
      <c r="A10" s="1"/>
      <c r="B10" s="1"/>
      <c r="C10" s="1" t="s">
        <v>22</v>
      </c>
      <c r="D10" s="1"/>
      <c r="E10" s="31"/>
    </row>
    <row r="11" spans="1:9" ht="15.75" customHeight="1" x14ac:dyDescent="0.25">
      <c r="A11" s="8"/>
      <c r="B11" s="8"/>
      <c r="C11" s="8"/>
      <c r="D11" s="8" t="s">
        <v>23</v>
      </c>
      <c r="E11" s="74">
        <v>26514972.43</v>
      </c>
    </row>
    <row r="12" spans="1:9" ht="15.75" x14ac:dyDescent="0.25">
      <c r="A12" s="8"/>
      <c r="B12" s="8"/>
      <c r="C12" s="8"/>
      <c r="D12" s="8" t="s">
        <v>24</v>
      </c>
      <c r="E12" s="74">
        <v>54180612.479999997</v>
      </c>
    </row>
    <row r="13" spans="1:9" ht="15.75" x14ac:dyDescent="0.25">
      <c r="A13" s="8"/>
      <c r="B13" s="8"/>
      <c r="C13" s="8"/>
      <c r="D13" s="8" t="s">
        <v>25</v>
      </c>
      <c r="E13" s="75">
        <v>0</v>
      </c>
    </row>
    <row r="14" spans="1:9" ht="15.75" x14ac:dyDescent="0.25">
      <c r="A14" s="8"/>
      <c r="B14" s="8"/>
      <c r="C14" s="8" t="s">
        <v>4</v>
      </c>
      <c r="D14" s="8"/>
      <c r="E14" s="29">
        <f>SUM(E11:E13)</f>
        <v>80695584.909999996</v>
      </c>
    </row>
    <row r="15" spans="1:9" ht="15.75" x14ac:dyDescent="0.25">
      <c r="A15" s="8"/>
      <c r="B15" s="8"/>
      <c r="C15" s="8" t="s">
        <v>5</v>
      </c>
      <c r="D15" s="8"/>
      <c r="E15" s="30"/>
    </row>
    <row r="16" spans="1:9" ht="15.75" x14ac:dyDescent="0.25">
      <c r="A16" s="8"/>
      <c r="B16" s="8"/>
      <c r="C16" s="8"/>
      <c r="D16" s="8" t="s">
        <v>26</v>
      </c>
      <c r="E16" s="74">
        <v>17466235.640000001</v>
      </c>
    </row>
    <row r="17" spans="1:5" ht="15.75" x14ac:dyDescent="0.25">
      <c r="A17" s="8"/>
      <c r="B17" s="8"/>
      <c r="C17" s="8"/>
      <c r="D17" s="8" t="s">
        <v>27</v>
      </c>
      <c r="E17" s="74">
        <v>12922845.76</v>
      </c>
    </row>
    <row r="18" spans="1:5" ht="15.75" x14ac:dyDescent="0.25">
      <c r="A18" s="8"/>
      <c r="B18" s="8"/>
      <c r="C18" s="11"/>
      <c r="D18" s="8" t="s">
        <v>28</v>
      </c>
      <c r="E18" s="74">
        <v>836853.57</v>
      </c>
    </row>
    <row r="19" spans="1:5" ht="15.75" x14ac:dyDescent="0.25">
      <c r="A19" s="8"/>
      <c r="B19" s="8"/>
      <c r="C19" s="8" t="s">
        <v>6</v>
      </c>
      <c r="D19" s="8"/>
      <c r="E19" s="29">
        <f t="shared" ref="E19" si="0">SUM(E16:E18)</f>
        <v>31225934.969999999</v>
      </c>
    </row>
    <row r="20" spans="1:5" ht="15.75" x14ac:dyDescent="0.25">
      <c r="A20" s="8"/>
      <c r="B20" s="8" t="s">
        <v>29</v>
      </c>
      <c r="C20" s="8"/>
      <c r="D20" s="8"/>
      <c r="E20" s="31"/>
    </row>
    <row r="21" spans="1:5" ht="15.75" x14ac:dyDescent="0.25">
      <c r="A21" s="8"/>
      <c r="B21" s="8"/>
      <c r="C21" s="8" t="s">
        <v>30</v>
      </c>
      <c r="D21" s="8"/>
      <c r="E21" s="74">
        <v>615142058</v>
      </c>
    </row>
    <row r="22" spans="1:5" ht="15.75" x14ac:dyDescent="0.25">
      <c r="A22" s="8"/>
      <c r="B22" s="8"/>
      <c r="C22" s="8" t="s">
        <v>31</v>
      </c>
      <c r="D22" s="8"/>
      <c r="E22" s="74">
        <v>129184</v>
      </c>
    </row>
    <row r="23" spans="1:5" ht="15.75" x14ac:dyDescent="0.25">
      <c r="A23" s="8"/>
      <c r="B23" s="8"/>
      <c r="C23" s="8" t="s">
        <v>32</v>
      </c>
      <c r="D23" s="8"/>
      <c r="E23" s="56"/>
    </row>
    <row r="24" spans="1:5" ht="15.75" x14ac:dyDescent="0.25">
      <c r="A24" s="8"/>
      <c r="B24" s="8"/>
      <c r="C24" s="8"/>
      <c r="D24" s="8" t="s">
        <v>33</v>
      </c>
      <c r="E24" s="76">
        <v>0</v>
      </c>
    </row>
    <row r="25" spans="1:5" ht="15.75" x14ac:dyDescent="0.25">
      <c r="A25" s="8"/>
      <c r="B25" s="8"/>
      <c r="C25" s="8"/>
      <c r="D25" s="8" t="s">
        <v>34</v>
      </c>
      <c r="E25" s="58">
        <v>0</v>
      </c>
    </row>
    <row r="26" spans="1:5" ht="15.75" x14ac:dyDescent="0.25">
      <c r="A26" s="8"/>
      <c r="B26" s="8"/>
      <c r="C26" s="8"/>
      <c r="D26" s="8" t="s">
        <v>35</v>
      </c>
      <c r="E26" s="77">
        <v>14157</v>
      </c>
    </row>
    <row r="27" spans="1:5" ht="15.75" x14ac:dyDescent="0.25">
      <c r="A27" s="8"/>
      <c r="B27" s="8"/>
      <c r="C27" s="8"/>
      <c r="D27" s="8" t="s">
        <v>36</v>
      </c>
      <c r="E27" s="26">
        <v>0</v>
      </c>
    </row>
    <row r="28" spans="1:5" ht="15.75" x14ac:dyDescent="0.25">
      <c r="A28" s="8"/>
      <c r="B28" s="8"/>
      <c r="C28" s="8" t="s">
        <v>37</v>
      </c>
      <c r="D28" s="8"/>
      <c r="E28" s="60"/>
    </row>
    <row r="29" spans="1:5" ht="15.75" x14ac:dyDescent="0.25">
      <c r="A29" s="8"/>
      <c r="B29" s="8"/>
      <c r="C29" s="8"/>
      <c r="D29" s="8" t="s">
        <v>38</v>
      </c>
      <c r="E29" s="78">
        <v>0</v>
      </c>
    </row>
    <row r="30" spans="1:5" ht="15.75" x14ac:dyDescent="0.25">
      <c r="A30" s="8"/>
      <c r="B30" s="8"/>
      <c r="C30" s="8"/>
      <c r="D30" s="8" t="s">
        <v>39</v>
      </c>
      <c r="E30" s="76">
        <v>0</v>
      </c>
    </row>
    <row r="31" spans="1:5" ht="15.75" x14ac:dyDescent="0.25">
      <c r="A31" s="8"/>
      <c r="B31" s="8"/>
      <c r="C31" s="8" t="s">
        <v>40</v>
      </c>
      <c r="D31" s="8"/>
      <c r="E31" s="76">
        <v>0</v>
      </c>
    </row>
    <row r="32" spans="1:5" ht="15.75" x14ac:dyDescent="0.25">
      <c r="A32" s="8"/>
      <c r="B32" s="8"/>
      <c r="C32" s="8" t="s">
        <v>41</v>
      </c>
      <c r="D32" s="8"/>
      <c r="E32" s="31"/>
    </row>
    <row r="33" spans="1:5" ht="15.75" x14ac:dyDescent="0.25">
      <c r="A33" s="8"/>
      <c r="B33" s="8"/>
      <c r="C33" s="8"/>
      <c r="D33" s="8" t="s">
        <v>42</v>
      </c>
      <c r="E33" s="79">
        <v>0</v>
      </c>
    </row>
    <row r="34" spans="1:5" ht="15.75" x14ac:dyDescent="0.25">
      <c r="A34" s="8"/>
      <c r="B34" s="8"/>
      <c r="C34" s="8"/>
      <c r="D34" s="8" t="s">
        <v>43</v>
      </c>
      <c r="E34" s="19">
        <v>0</v>
      </c>
    </row>
    <row r="35" spans="1:5" ht="15.75" x14ac:dyDescent="0.25">
      <c r="A35" s="8"/>
      <c r="B35" s="8"/>
      <c r="C35" s="8"/>
      <c r="D35" s="8" t="s">
        <v>44</v>
      </c>
      <c r="E35" s="77">
        <v>518749</v>
      </c>
    </row>
    <row r="36" spans="1:5" ht="15.75" x14ac:dyDescent="0.25">
      <c r="A36" s="8"/>
      <c r="B36" s="8" t="s">
        <v>45</v>
      </c>
      <c r="C36" s="8"/>
      <c r="D36" s="8"/>
      <c r="E36" s="77">
        <v>12133147.949999999</v>
      </c>
    </row>
    <row r="37" spans="1:5" ht="15.75" x14ac:dyDescent="0.25">
      <c r="A37" s="8"/>
      <c r="B37" s="12" t="s">
        <v>7</v>
      </c>
      <c r="C37" s="8"/>
      <c r="D37" s="8"/>
      <c r="E37" s="29">
        <f>SUM(E14,E19,E21:E36)</f>
        <v>739858815.83000004</v>
      </c>
    </row>
    <row r="38" spans="1:5" ht="15.75" x14ac:dyDescent="0.25">
      <c r="A38" s="8"/>
      <c r="B38" s="12"/>
      <c r="C38" s="8"/>
      <c r="D38" s="8"/>
      <c r="E38" s="32"/>
    </row>
    <row r="39" spans="1:5" ht="15.75" x14ac:dyDescent="0.25">
      <c r="A39" s="12" t="s">
        <v>8</v>
      </c>
      <c r="B39" s="12"/>
      <c r="C39" s="8"/>
      <c r="D39" s="8"/>
      <c r="E39" s="19"/>
    </row>
    <row r="40" spans="1:5" ht="15.75" x14ac:dyDescent="0.25">
      <c r="A40" s="12" t="s">
        <v>46</v>
      </c>
      <c r="B40" s="8"/>
      <c r="C40" s="8"/>
      <c r="D40" s="8"/>
      <c r="E40" s="19"/>
    </row>
    <row r="41" spans="1:5" ht="15.75" x14ac:dyDescent="0.25">
      <c r="A41" s="8"/>
      <c r="B41" s="12" t="s">
        <v>9</v>
      </c>
      <c r="C41" s="8"/>
      <c r="D41" s="8"/>
      <c r="E41" s="31"/>
    </row>
    <row r="42" spans="1:5" ht="15.75" x14ac:dyDescent="0.25">
      <c r="A42" s="8"/>
      <c r="B42" s="8"/>
      <c r="C42" s="8"/>
      <c r="D42" s="8" t="s">
        <v>10</v>
      </c>
      <c r="E42" s="77">
        <v>200094598.38999999</v>
      </c>
    </row>
    <row r="43" spans="1:5" ht="15.75" x14ac:dyDescent="0.25">
      <c r="A43" s="8"/>
      <c r="B43" s="8"/>
      <c r="C43" s="8"/>
      <c r="D43" s="8" t="s">
        <v>11</v>
      </c>
      <c r="E43" s="77">
        <v>106112512.06</v>
      </c>
    </row>
    <row r="44" spans="1:5" ht="15.75" x14ac:dyDescent="0.25">
      <c r="A44" s="8"/>
      <c r="B44" s="8"/>
      <c r="C44" s="8"/>
      <c r="D44" s="8" t="s">
        <v>12</v>
      </c>
      <c r="E44" s="77">
        <v>46939856.259999998</v>
      </c>
    </row>
    <row r="45" spans="1:5" ht="15.75" x14ac:dyDescent="0.25">
      <c r="A45" s="8"/>
      <c r="B45" s="12" t="s">
        <v>13</v>
      </c>
      <c r="C45" s="8"/>
      <c r="D45" s="8"/>
      <c r="E45" s="31"/>
    </row>
    <row r="46" spans="1:5" ht="15.75" x14ac:dyDescent="0.25">
      <c r="A46" s="8"/>
      <c r="B46" s="8"/>
      <c r="C46" s="13"/>
      <c r="D46" s="8" t="s">
        <v>10</v>
      </c>
      <c r="E46" s="79">
        <v>0</v>
      </c>
    </row>
    <row r="47" spans="1:5" ht="15.75" x14ac:dyDescent="0.25">
      <c r="A47" s="8"/>
      <c r="B47" s="8"/>
      <c r="C47" s="8"/>
      <c r="D47" s="8" t="s">
        <v>11</v>
      </c>
      <c r="E47" s="80">
        <v>0</v>
      </c>
    </row>
    <row r="48" spans="1:5" ht="15.75" x14ac:dyDescent="0.25">
      <c r="A48" s="8"/>
      <c r="B48" s="8"/>
      <c r="C48" s="8"/>
      <c r="D48" s="8" t="s">
        <v>12</v>
      </c>
      <c r="E48" s="76">
        <v>0</v>
      </c>
    </row>
    <row r="49" spans="1:5" ht="15.75" x14ac:dyDescent="0.25">
      <c r="A49" s="8"/>
      <c r="B49" s="12" t="s">
        <v>14</v>
      </c>
      <c r="C49" s="8"/>
      <c r="D49" s="8"/>
      <c r="E49" s="25"/>
    </row>
    <row r="50" spans="1:5" ht="15.75" x14ac:dyDescent="0.25">
      <c r="A50" s="14"/>
      <c r="B50" s="14"/>
      <c r="C50" s="14"/>
      <c r="D50" s="8" t="s">
        <v>10</v>
      </c>
      <c r="E50" s="81">
        <v>24386623.359999999</v>
      </c>
    </row>
    <row r="51" spans="1:5" ht="15.75" x14ac:dyDescent="0.25">
      <c r="A51" s="8"/>
      <c r="B51" s="8"/>
      <c r="C51" s="8"/>
      <c r="D51" s="8" t="s">
        <v>11</v>
      </c>
      <c r="E51" s="77">
        <v>7854090.3200000003</v>
      </c>
    </row>
    <row r="52" spans="1:5" ht="15.75" x14ac:dyDescent="0.25">
      <c r="A52" s="8"/>
      <c r="B52" s="8"/>
      <c r="C52" s="8"/>
      <c r="D52" s="8" t="s">
        <v>12</v>
      </c>
      <c r="E52" s="78">
        <v>0</v>
      </c>
    </row>
    <row r="53" spans="1:5" ht="15.75" x14ac:dyDescent="0.25">
      <c r="A53" s="8"/>
      <c r="B53" s="12" t="s">
        <v>15</v>
      </c>
      <c r="C53" s="8"/>
      <c r="D53" s="8"/>
      <c r="E53" s="25"/>
    </row>
    <row r="54" spans="1:5" ht="15.75" x14ac:dyDescent="0.25">
      <c r="A54" s="8"/>
      <c r="B54" s="8"/>
      <c r="C54" s="8"/>
      <c r="D54" s="8" t="s">
        <v>10</v>
      </c>
      <c r="E54" s="59">
        <v>0</v>
      </c>
    </row>
    <row r="55" spans="1:5" ht="15.75" x14ac:dyDescent="0.25">
      <c r="A55" s="8"/>
      <c r="B55" s="8"/>
      <c r="C55" s="8"/>
      <c r="D55" s="8" t="s">
        <v>11</v>
      </c>
      <c r="E55" s="57">
        <v>0</v>
      </c>
    </row>
    <row r="56" spans="1:5" ht="15.75" x14ac:dyDescent="0.25">
      <c r="A56" s="8"/>
      <c r="B56" s="8"/>
      <c r="C56" s="13"/>
      <c r="D56" s="8" t="s">
        <v>12</v>
      </c>
      <c r="E56" s="57">
        <v>0</v>
      </c>
    </row>
    <row r="57" spans="1:5" ht="15.75" x14ac:dyDescent="0.25">
      <c r="A57" s="8"/>
      <c r="B57" s="12" t="s">
        <v>16</v>
      </c>
      <c r="C57" s="8"/>
      <c r="D57" s="8"/>
      <c r="E57" s="28"/>
    </row>
    <row r="58" spans="1:5" ht="15.75" x14ac:dyDescent="0.25">
      <c r="A58" s="8"/>
      <c r="B58" s="8"/>
      <c r="C58" s="8"/>
      <c r="D58" s="8" t="s">
        <v>10</v>
      </c>
      <c r="E58" s="80">
        <v>0</v>
      </c>
    </row>
    <row r="59" spans="1:5" ht="15.75" x14ac:dyDescent="0.25">
      <c r="A59" s="8"/>
      <c r="B59" s="8"/>
      <c r="C59" s="8"/>
      <c r="D59" s="8" t="s">
        <v>11</v>
      </c>
      <c r="E59" s="80">
        <v>0</v>
      </c>
    </row>
    <row r="60" spans="1:5" ht="15.75" x14ac:dyDescent="0.25">
      <c r="A60" s="8"/>
      <c r="B60" s="8"/>
      <c r="C60" s="8"/>
      <c r="D60" s="8" t="s">
        <v>12</v>
      </c>
      <c r="E60" s="80">
        <v>0</v>
      </c>
    </row>
    <row r="61" spans="1:5" ht="15.75" x14ac:dyDescent="0.25">
      <c r="A61" s="8"/>
      <c r="B61" s="12" t="s">
        <v>17</v>
      </c>
      <c r="C61" s="8"/>
      <c r="D61" s="8"/>
      <c r="E61" s="28"/>
    </row>
    <row r="62" spans="1:5" ht="15.75" x14ac:dyDescent="0.25">
      <c r="A62" s="8"/>
      <c r="B62" s="8"/>
      <c r="C62" s="8"/>
      <c r="D62" s="8" t="s">
        <v>10</v>
      </c>
      <c r="E62" s="77">
        <v>4568733.49</v>
      </c>
    </row>
    <row r="63" spans="1:5" ht="15.75" x14ac:dyDescent="0.25">
      <c r="A63" s="8"/>
      <c r="B63" s="12"/>
      <c r="C63" s="8"/>
      <c r="D63" s="8" t="s">
        <v>11</v>
      </c>
      <c r="E63" s="77">
        <v>33205402.859999999</v>
      </c>
    </row>
    <row r="64" spans="1:5" ht="15.75" x14ac:dyDescent="0.25">
      <c r="A64" s="8"/>
      <c r="B64" s="8"/>
      <c r="C64" s="8"/>
      <c r="D64" s="8" t="s">
        <v>12</v>
      </c>
      <c r="E64" s="80">
        <v>0</v>
      </c>
    </row>
    <row r="65" spans="1:5" ht="15.75" x14ac:dyDescent="0.25">
      <c r="A65" s="8"/>
      <c r="B65" s="12" t="s">
        <v>18</v>
      </c>
      <c r="C65" s="8"/>
      <c r="D65" s="8"/>
      <c r="E65" s="31"/>
    </row>
    <row r="66" spans="1:5" ht="15.75" x14ac:dyDescent="0.25">
      <c r="A66" s="8"/>
      <c r="B66" s="8"/>
      <c r="C66" s="8"/>
      <c r="D66" s="8" t="s">
        <v>10</v>
      </c>
      <c r="E66" s="77">
        <v>65235383.140000001</v>
      </c>
    </row>
    <row r="67" spans="1:5" ht="15.75" x14ac:dyDescent="0.25">
      <c r="A67" s="8"/>
      <c r="B67" s="8"/>
      <c r="C67" s="8"/>
      <c r="D67" s="8" t="s">
        <v>11</v>
      </c>
      <c r="E67" s="77">
        <v>24475669</v>
      </c>
    </row>
    <row r="68" spans="1:5" ht="15.75" x14ac:dyDescent="0.25">
      <c r="A68" s="8"/>
      <c r="B68" s="8"/>
      <c r="C68" s="8"/>
      <c r="D68" s="8" t="s">
        <v>12</v>
      </c>
      <c r="E68" s="77">
        <v>57490</v>
      </c>
    </row>
    <row r="69" spans="1:5" ht="15.75" x14ac:dyDescent="0.25">
      <c r="A69" s="8"/>
      <c r="B69" s="12" t="s">
        <v>19</v>
      </c>
      <c r="C69" s="8"/>
      <c r="D69" s="8"/>
      <c r="E69" s="35"/>
    </row>
    <row r="70" spans="1:5" ht="15.75" x14ac:dyDescent="0.25">
      <c r="A70" s="8"/>
      <c r="B70" s="8"/>
      <c r="C70" s="8"/>
      <c r="D70" s="8" t="s">
        <v>10</v>
      </c>
      <c r="E70" s="19">
        <v>0</v>
      </c>
    </row>
    <row r="71" spans="1:5" ht="15.75" x14ac:dyDescent="0.25">
      <c r="A71" s="8"/>
      <c r="B71" s="8"/>
      <c r="C71" s="8"/>
      <c r="D71" s="8" t="s">
        <v>11</v>
      </c>
      <c r="E71" s="61">
        <v>0</v>
      </c>
    </row>
    <row r="72" spans="1:5" ht="15.75" x14ac:dyDescent="0.25">
      <c r="A72" s="8"/>
      <c r="B72" s="8"/>
      <c r="C72" s="8"/>
      <c r="D72" s="8" t="s">
        <v>12</v>
      </c>
      <c r="E72" s="61">
        <v>0</v>
      </c>
    </row>
    <row r="73" spans="1:5" ht="15.75" x14ac:dyDescent="0.25">
      <c r="A73" s="8"/>
      <c r="B73" s="12" t="s">
        <v>20</v>
      </c>
      <c r="C73" s="8"/>
      <c r="D73" s="8"/>
      <c r="E73" s="31"/>
    </row>
    <row r="74" spans="1:5" ht="15.75" x14ac:dyDescent="0.25">
      <c r="A74" s="8"/>
      <c r="B74" s="8"/>
      <c r="C74" s="8" t="s">
        <v>52</v>
      </c>
      <c r="D74" s="8"/>
      <c r="E74" s="19"/>
    </row>
    <row r="75" spans="1:5" ht="15.75" x14ac:dyDescent="0.25">
      <c r="A75" s="8"/>
      <c r="B75" s="8"/>
      <c r="C75" s="8"/>
      <c r="D75" s="8" t="s">
        <v>47</v>
      </c>
      <c r="E75" s="77">
        <v>12780327.5</v>
      </c>
    </row>
    <row r="76" spans="1:5" ht="15.75" x14ac:dyDescent="0.25">
      <c r="A76" s="8"/>
      <c r="B76" s="8"/>
      <c r="C76" s="8"/>
      <c r="D76" s="8" t="s">
        <v>48</v>
      </c>
      <c r="E76" s="77">
        <v>25250991.449999999</v>
      </c>
    </row>
    <row r="77" spans="1:5" ht="15.75" x14ac:dyDescent="0.25">
      <c r="A77" s="8"/>
      <c r="B77" s="8"/>
      <c r="C77" s="15" t="s">
        <v>53</v>
      </c>
      <c r="D77" s="8"/>
      <c r="E77" s="19"/>
    </row>
    <row r="78" spans="1:5" ht="15.75" x14ac:dyDescent="0.25">
      <c r="A78" s="8"/>
      <c r="B78" s="8"/>
      <c r="C78" s="8"/>
      <c r="D78" s="8" t="s">
        <v>49</v>
      </c>
      <c r="E78" s="77">
        <v>21446495.440000001</v>
      </c>
    </row>
    <row r="79" spans="1:5" ht="15.75" x14ac:dyDescent="0.25">
      <c r="A79" s="8"/>
      <c r="B79" s="8"/>
      <c r="C79" s="8"/>
      <c r="D79" s="8" t="s">
        <v>50</v>
      </c>
      <c r="E79" s="80">
        <v>0</v>
      </c>
    </row>
    <row r="80" spans="1:5" ht="15.75" x14ac:dyDescent="0.25">
      <c r="A80" s="8"/>
      <c r="B80" s="8"/>
      <c r="C80" s="8" t="s">
        <v>54</v>
      </c>
      <c r="D80" s="8"/>
      <c r="E80" s="63"/>
    </row>
    <row r="81" spans="1:9" ht="15.75" x14ac:dyDescent="0.25">
      <c r="A81" s="8"/>
      <c r="B81" s="8"/>
      <c r="C81" s="8"/>
      <c r="D81" s="15" t="s">
        <v>49</v>
      </c>
      <c r="E81" s="77">
        <v>85217523.340000004</v>
      </c>
    </row>
    <row r="82" spans="1:9" ht="15.75" x14ac:dyDescent="0.25">
      <c r="A82" s="8"/>
      <c r="B82" s="8"/>
      <c r="C82" s="8"/>
      <c r="D82" s="15" t="s">
        <v>50</v>
      </c>
      <c r="E82" s="79">
        <v>0</v>
      </c>
    </row>
    <row r="83" spans="1:9" ht="15.75" x14ac:dyDescent="0.25">
      <c r="A83" s="8"/>
      <c r="B83" s="8"/>
      <c r="C83" s="8" t="s">
        <v>55</v>
      </c>
      <c r="D83" s="8"/>
      <c r="E83" s="19"/>
    </row>
    <row r="84" spans="1:9" ht="15.75" x14ac:dyDescent="0.25">
      <c r="A84" s="8"/>
      <c r="B84" s="8"/>
      <c r="C84" s="8"/>
      <c r="D84" s="8" t="s">
        <v>49</v>
      </c>
      <c r="E84" s="33">
        <v>0</v>
      </c>
    </row>
    <row r="85" spans="1:9" ht="15.75" x14ac:dyDescent="0.25">
      <c r="A85" s="8"/>
      <c r="B85" s="8"/>
      <c r="C85" s="8"/>
      <c r="D85" s="8" t="s">
        <v>50</v>
      </c>
      <c r="E85" s="33">
        <v>0</v>
      </c>
    </row>
    <row r="86" spans="1:9" ht="15.75" x14ac:dyDescent="0.25">
      <c r="A86" s="8"/>
      <c r="B86" s="8"/>
      <c r="C86" s="8" t="s">
        <v>56</v>
      </c>
      <c r="D86" s="8"/>
      <c r="E86" s="19"/>
    </row>
    <row r="87" spans="1:9" ht="15.75" x14ac:dyDescent="0.25">
      <c r="A87" s="8"/>
      <c r="B87" s="8"/>
      <c r="C87" s="8"/>
      <c r="D87" s="8" t="s">
        <v>49</v>
      </c>
      <c r="E87" s="80">
        <v>0</v>
      </c>
    </row>
    <row r="88" spans="1:9" ht="15.75" x14ac:dyDescent="0.25">
      <c r="A88" s="8"/>
      <c r="B88" s="8"/>
      <c r="C88" s="8"/>
      <c r="D88" s="8" t="s">
        <v>50</v>
      </c>
      <c r="E88" s="57">
        <v>0</v>
      </c>
    </row>
    <row r="89" spans="1:9" ht="15.75" x14ac:dyDescent="0.25">
      <c r="A89" s="8"/>
      <c r="B89" s="8"/>
      <c r="C89" s="8" t="s">
        <v>51</v>
      </c>
      <c r="D89" s="8"/>
      <c r="E89" s="19"/>
    </row>
    <row r="90" spans="1:9" ht="15.75" x14ac:dyDescent="0.25">
      <c r="A90" s="8"/>
      <c r="B90" s="8"/>
      <c r="C90" s="8"/>
      <c r="D90" s="8" t="s">
        <v>57</v>
      </c>
      <c r="E90" s="77">
        <v>0</v>
      </c>
    </row>
    <row r="91" spans="1:9" ht="15.75" x14ac:dyDescent="0.25">
      <c r="A91" s="8"/>
      <c r="B91" s="8"/>
      <c r="C91" s="8"/>
      <c r="D91" s="8" t="s">
        <v>49</v>
      </c>
      <c r="E91" s="77">
        <v>24799065.379999999</v>
      </c>
    </row>
    <row r="92" spans="1:9" ht="15.75" x14ac:dyDescent="0.25">
      <c r="A92" s="8"/>
      <c r="B92" s="8"/>
      <c r="C92" s="8"/>
      <c r="D92" s="8" t="s">
        <v>50</v>
      </c>
      <c r="E92" s="82">
        <v>0</v>
      </c>
    </row>
    <row r="93" spans="1:9" ht="15.75" x14ac:dyDescent="0.25">
      <c r="A93" s="12" t="s">
        <v>59</v>
      </c>
      <c r="D93" s="8"/>
      <c r="E93" s="34">
        <f>SUM(E41:E92)</f>
        <v>682424761.99000013</v>
      </c>
    </row>
    <row r="94" spans="1:9" ht="15.75" x14ac:dyDescent="0.25">
      <c r="A94" s="12" t="s">
        <v>60</v>
      </c>
      <c r="B94" s="8"/>
      <c r="C94" s="12"/>
      <c r="D94" s="15"/>
      <c r="E94" s="19"/>
    </row>
    <row r="95" spans="1:9" ht="15.75" x14ac:dyDescent="0.25">
      <c r="A95" s="8"/>
      <c r="B95" s="12" t="s">
        <v>9</v>
      </c>
      <c r="C95" s="8"/>
      <c r="D95" s="8"/>
      <c r="E95" s="18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77">
        <v>4562383.38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19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80">
        <v>0</v>
      </c>
    </row>
    <row r="99" spans="1:9" ht="15.75" customHeight="1" x14ac:dyDescent="0.25">
      <c r="B99" s="12" t="s">
        <v>14</v>
      </c>
      <c r="C99" s="8"/>
      <c r="D99" s="8"/>
      <c r="E99" s="31"/>
    </row>
    <row r="100" spans="1:9" ht="15.75" customHeight="1" x14ac:dyDescent="0.25">
      <c r="B100" s="8"/>
      <c r="C100" s="8"/>
      <c r="D100" s="8" t="s">
        <v>12</v>
      </c>
      <c r="E100" s="77">
        <v>0</v>
      </c>
    </row>
    <row r="101" spans="1:9" ht="15.75" customHeight="1" x14ac:dyDescent="0.25">
      <c r="B101" s="12" t="s">
        <v>15</v>
      </c>
      <c r="C101" s="8"/>
      <c r="D101" s="8"/>
      <c r="E101" s="31"/>
    </row>
    <row r="102" spans="1:9" ht="15.75" x14ac:dyDescent="0.25">
      <c r="B102" s="8"/>
      <c r="C102" s="13"/>
      <c r="D102" s="8" t="s">
        <v>12</v>
      </c>
      <c r="E102" s="25">
        <v>0</v>
      </c>
    </row>
    <row r="103" spans="1:9" ht="15.75" x14ac:dyDescent="0.25">
      <c r="B103" s="12" t="s">
        <v>16</v>
      </c>
      <c r="C103" s="8"/>
      <c r="D103" s="8"/>
      <c r="E103" s="31"/>
    </row>
    <row r="104" spans="1:9" ht="15.75" x14ac:dyDescent="0.25">
      <c r="B104" s="8"/>
      <c r="C104" s="8"/>
      <c r="D104" s="8" t="s">
        <v>12</v>
      </c>
      <c r="E104" s="24">
        <v>0</v>
      </c>
    </row>
    <row r="105" spans="1:9" ht="15.75" x14ac:dyDescent="0.25">
      <c r="B105" s="12" t="s">
        <v>17</v>
      </c>
      <c r="C105" s="8"/>
      <c r="D105" s="8"/>
      <c r="E105" s="31"/>
    </row>
    <row r="106" spans="1:9" ht="15.75" x14ac:dyDescent="0.25">
      <c r="B106" s="8"/>
      <c r="C106" s="8"/>
      <c r="D106" s="8" t="s">
        <v>12</v>
      </c>
      <c r="E106" s="80">
        <v>0</v>
      </c>
    </row>
    <row r="107" spans="1:9" ht="15.75" x14ac:dyDescent="0.25">
      <c r="B107" s="12" t="s">
        <v>18</v>
      </c>
      <c r="C107" s="8"/>
      <c r="D107" s="8"/>
      <c r="E107" s="31"/>
    </row>
    <row r="108" spans="1:9" ht="15.75" x14ac:dyDescent="0.25">
      <c r="B108" s="8"/>
      <c r="C108" s="8"/>
      <c r="D108" s="8" t="s">
        <v>12</v>
      </c>
      <c r="E108" s="80">
        <v>0</v>
      </c>
    </row>
    <row r="109" spans="1:9" ht="15.75" x14ac:dyDescent="0.25">
      <c r="A109" s="12"/>
      <c r="B109" s="12" t="s">
        <v>61</v>
      </c>
      <c r="C109" s="8"/>
      <c r="D109" s="8"/>
      <c r="E109" s="31"/>
    </row>
    <row r="110" spans="1:9" ht="15.75" x14ac:dyDescent="0.25">
      <c r="B110" s="8"/>
      <c r="C110" s="8"/>
      <c r="D110" s="8" t="s">
        <v>12</v>
      </c>
      <c r="E110" s="77">
        <v>3672246.26</v>
      </c>
    </row>
    <row r="111" spans="1:9" ht="15.75" x14ac:dyDescent="0.25">
      <c r="A111" s="12" t="s">
        <v>58</v>
      </c>
      <c r="E111" s="64">
        <f>SUM(E95:E110)</f>
        <v>8234629.6399999997</v>
      </c>
    </row>
    <row r="112" spans="1:9" ht="30" customHeight="1" x14ac:dyDescent="0.35">
      <c r="A112" s="16" t="s">
        <v>62</v>
      </c>
      <c r="B112" s="17"/>
      <c r="C112" s="17"/>
      <c r="D112" s="17"/>
      <c r="E112" s="21">
        <f>SUM(E93,E111)</f>
        <v>690659391.63000011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578D2-F309-417B-9A2F-4F3D11FD86B0}">
  <dimension ref="A1:I112"/>
  <sheetViews>
    <sheetView zoomScale="115" zoomScaleNormal="115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111" t="s">
        <v>78</v>
      </c>
      <c r="B1" s="111"/>
      <c r="C1" s="111"/>
      <c r="D1" s="111"/>
      <c r="E1" s="111"/>
      <c r="F1" s="111"/>
      <c r="G1" s="111"/>
      <c r="H1" s="111"/>
      <c r="I1" s="111"/>
    </row>
    <row r="2" spans="1:9" ht="15.75" x14ac:dyDescent="0.25">
      <c r="A2" s="112" t="s">
        <v>0</v>
      </c>
      <c r="B2" s="112"/>
      <c r="C2" s="112"/>
      <c r="D2" s="112"/>
      <c r="E2" s="112"/>
      <c r="F2" s="112"/>
      <c r="G2" s="112"/>
      <c r="H2" s="112"/>
      <c r="I2" s="112"/>
    </row>
    <row r="3" spans="1:9" ht="15.75" x14ac:dyDescent="0.25">
      <c r="A3" s="111" t="s">
        <v>81</v>
      </c>
      <c r="B3" s="111"/>
      <c r="C3" s="111"/>
      <c r="D3" s="111"/>
      <c r="E3" s="111"/>
      <c r="F3" s="111"/>
      <c r="G3" s="111"/>
      <c r="H3" s="111"/>
      <c r="I3" s="111"/>
    </row>
    <row r="4" spans="1:9" ht="15.75" x14ac:dyDescent="0.25">
      <c r="A4" s="111"/>
      <c r="B4" s="111"/>
      <c r="C4" s="111"/>
      <c r="D4" s="111"/>
      <c r="E4" s="111"/>
      <c r="F4" s="111"/>
      <c r="G4" s="111"/>
      <c r="H4" s="111"/>
      <c r="I4" s="111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111" t="s">
        <v>1</v>
      </c>
      <c r="B6" s="111"/>
      <c r="C6" s="111"/>
      <c r="D6" s="111"/>
      <c r="E6" s="113" t="s">
        <v>2</v>
      </c>
    </row>
    <row r="7" spans="1:9" ht="15" customHeight="1" x14ac:dyDescent="0.25">
      <c r="A7" s="111"/>
      <c r="B7" s="111"/>
      <c r="C7" s="111"/>
      <c r="D7" s="111"/>
      <c r="E7" s="114"/>
    </row>
    <row r="8" spans="1:9" ht="15.75" x14ac:dyDescent="0.25">
      <c r="A8" s="6" t="s">
        <v>3</v>
      </c>
      <c r="B8" s="1"/>
      <c r="C8" s="1"/>
      <c r="D8" s="1"/>
      <c r="E8" s="7"/>
    </row>
    <row r="9" spans="1:9" ht="15.75" x14ac:dyDescent="0.25">
      <c r="A9" s="1"/>
      <c r="B9" s="1" t="s">
        <v>21</v>
      </c>
      <c r="C9" s="1"/>
      <c r="D9" s="1"/>
      <c r="E9" s="7"/>
    </row>
    <row r="10" spans="1:9" ht="15.75" x14ac:dyDescent="0.25">
      <c r="A10" s="1"/>
      <c r="B10" s="1"/>
      <c r="C10" s="1" t="s">
        <v>22</v>
      </c>
      <c r="D10" s="1"/>
      <c r="E10" s="31"/>
    </row>
    <row r="11" spans="1:9" ht="15.75" customHeight="1" x14ac:dyDescent="0.25">
      <c r="A11" s="8"/>
      <c r="B11" s="8"/>
      <c r="C11" s="8"/>
      <c r="D11" s="8" t="s">
        <v>23</v>
      </c>
      <c r="E11" s="103">
        <f>52175657.7+7349095.67</f>
        <v>59524753.370000005</v>
      </c>
    </row>
    <row r="12" spans="1:9" ht="15.75" x14ac:dyDescent="0.25">
      <c r="A12" s="8"/>
      <c r="B12" s="8"/>
      <c r="C12" s="8"/>
      <c r="D12" s="8" t="s">
        <v>24</v>
      </c>
      <c r="E12" s="103">
        <v>55921609.950000003</v>
      </c>
    </row>
    <row r="13" spans="1:9" ht="15.75" x14ac:dyDescent="0.25">
      <c r="A13" s="8"/>
      <c r="B13" s="8"/>
      <c r="C13" s="8"/>
      <c r="D13" s="8" t="s">
        <v>25</v>
      </c>
      <c r="E13" s="103">
        <f>105475+731225+2220901.92+700+307500+188252.69+93423.46+4597142.45+832586.77</f>
        <v>9077207.2899999991</v>
      </c>
    </row>
    <row r="14" spans="1:9" ht="15.75" x14ac:dyDescent="0.25">
      <c r="A14" s="8"/>
      <c r="B14" s="8"/>
      <c r="C14" s="8" t="s">
        <v>4</v>
      </c>
      <c r="D14" s="8"/>
      <c r="E14" s="29">
        <f>SUM(E11:E13)</f>
        <v>124523570.61000001</v>
      </c>
    </row>
    <row r="15" spans="1:9" ht="15.75" x14ac:dyDescent="0.25">
      <c r="A15" s="8"/>
      <c r="B15" s="8"/>
      <c r="C15" s="8" t="s">
        <v>5</v>
      </c>
      <c r="D15" s="8"/>
      <c r="E15" s="30"/>
    </row>
    <row r="16" spans="1:9" ht="15.75" x14ac:dyDescent="0.25">
      <c r="A16" s="8"/>
      <c r="B16" s="8"/>
      <c r="C16" s="8"/>
      <c r="D16" s="8" t="s">
        <v>26</v>
      </c>
      <c r="E16" s="103">
        <f>78540.02+6155219.49+578575+171281.25+1419502.8+272398.25+2728449.97+529960.02+435297.29+667750+253362.31+488531.63</f>
        <v>13778868.030000001</v>
      </c>
    </row>
    <row r="17" spans="1:5" ht="15.75" x14ac:dyDescent="0.25">
      <c r="A17" s="8"/>
      <c r="B17" s="8"/>
      <c r="C17" s="8"/>
      <c r="D17" s="8" t="s">
        <v>27</v>
      </c>
      <c r="E17" s="103">
        <f>5518763+304055+261483.5+5000+51200</f>
        <v>6140501.5</v>
      </c>
    </row>
    <row r="18" spans="1:5" ht="15.75" x14ac:dyDescent="0.25">
      <c r="A18" s="8"/>
      <c r="B18" s="8"/>
      <c r="C18" s="11"/>
      <c r="D18" s="8" t="s">
        <v>28</v>
      </c>
      <c r="E18" s="103">
        <f>542016.42+79707.72</f>
        <v>621724.14</v>
      </c>
    </row>
    <row r="19" spans="1:5" ht="15.75" x14ac:dyDescent="0.25">
      <c r="A19" s="8"/>
      <c r="B19" s="8"/>
      <c r="C19" s="8" t="s">
        <v>6</v>
      </c>
      <c r="D19" s="8"/>
      <c r="E19" s="29">
        <f t="shared" ref="E19" si="0">SUM(E16:E18)</f>
        <v>20541093.670000002</v>
      </c>
    </row>
    <row r="20" spans="1:5" ht="15.75" x14ac:dyDescent="0.25">
      <c r="A20" s="8"/>
      <c r="B20" s="8" t="s">
        <v>29</v>
      </c>
      <c r="C20" s="8"/>
      <c r="D20" s="8"/>
      <c r="E20" s="31"/>
    </row>
    <row r="21" spans="1:5" ht="15.75" x14ac:dyDescent="0.25">
      <c r="A21" s="8"/>
      <c r="B21" s="8"/>
      <c r="C21" s="8" t="s">
        <v>30</v>
      </c>
      <c r="D21" s="8"/>
      <c r="E21" s="103">
        <v>563652981</v>
      </c>
    </row>
    <row r="22" spans="1:5" ht="15.75" x14ac:dyDescent="0.25">
      <c r="A22" s="8"/>
      <c r="B22" s="8"/>
      <c r="C22" s="8" t="s">
        <v>31</v>
      </c>
      <c r="D22" s="8"/>
      <c r="E22" s="103">
        <v>367378.4</v>
      </c>
    </row>
    <row r="23" spans="1:5" ht="15.75" x14ac:dyDescent="0.25">
      <c r="A23" s="8"/>
      <c r="B23" s="8"/>
      <c r="C23" s="8" t="s">
        <v>32</v>
      </c>
      <c r="D23" s="8"/>
      <c r="E23" s="56"/>
    </row>
    <row r="24" spans="1:5" ht="15.75" x14ac:dyDescent="0.25">
      <c r="A24" s="8"/>
      <c r="B24" s="8"/>
      <c r="C24" s="8"/>
      <c r="D24" s="8" t="s">
        <v>33</v>
      </c>
      <c r="E24" s="76">
        <v>0</v>
      </c>
    </row>
    <row r="25" spans="1:5" ht="15.75" x14ac:dyDescent="0.25">
      <c r="A25" s="8"/>
      <c r="B25" s="8"/>
      <c r="C25" s="8"/>
      <c r="D25" s="8" t="s">
        <v>34</v>
      </c>
      <c r="E25" s="58">
        <v>0</v>
      </c>
    </row>
    <row r="26" spans="1:5" ht="15.75" x14ac:dyDescent="0.25">
      <c r="A26" s="8"/>
      <c r="B26" s="8"/>
      <c r="C26" s="8"/>
      <c r="D26" s="8" t="s">
        <v>35</v>
      </c>
      <c r="E26" s="103">
        <v>43063.09</v>
      </c>
    </row>
    <row r="27" spans="1:5" ht="15.75" x14ac:dyDescent="0.25">
      <c r="A27" s="8"/>
      <c r="B27" s="8"/>
      <c r="C27" s="8"/>
      <c r="D27" s="8" t="s">
        <v>36</v>
      </c>
      <c r="E27" s="26">
        <v>0</v>
      </c>
    </row>
    <row r="28" spans="1:5" ht="15.75" x14ac:dyDescent="0.25">
      <c r="A28" s="8"/>
      <c r="B28" s="8"/>
      <c r="C28" s="8" t="s">
        <v>37</v>
      </c>
      <c r="D28" s="8"/>
      <c r="E28" s="60"/>
    </row>
    <row r="29" spans="1:5" ht="15.75" x14ac:dyDescent="0.25">
      <c r="A29" s="8"/>
      <c r="B29" s="8"/>
      <c r="C29" s="8"/>
      <c r="D29" s="8" t="s">
        <v>38</v>
      </c>
      <c r="E29" s="83">
        <v>0</v>
      </c>
    </row>
    <row r="30" spans="1:5" ht="15.75" x14ac:dyDescent="0.25">
      <c r="A30" s="8"/>
      <c r="B30" s="8"/>
      <c r="C30" s="8"/>
      <c r="D30" s="8" t="s">
        <v>39</v>
      </c>
      <c r="E30" s="86">
        <v>0</v>
      </c>
    </row>
    <row r="31" spans="1:5" ht="15.75" x14ac:dyDescent="0.25">
      <c r="A31" s="8"/>
      <c r="B31" s="8"/>
      <c r="C31" s="8" t="s">
        <v>40</v>
      </c>
      <c r="D31" s="8"/>
      <c r="E31" s="103">
        <v>5054573.72</v>
      </c>
    </row>
    <row r="32" spans="1:5" ht="15.75" x14ac:dyDescent="0.25">
      <c r="A32" s="8"/>
      <c r="B32" s="8"/>
      <c r="C32" s="8" t="s">
        <v>41</v>
      </c>
      <c r="D32" s="8"/>
      <c r="E32" s="31"/>
    </row>
    <row r="33" spans="1:5" ht="15.75" x14ac:dyDescent="0.25">
      <c r="A33" s="8"/>
      <c r="B33" s="8"/>
      <c r="C33" s="8"/>
      <c r="D33" s="8" t="s">
        <v>42</v>
      </c>
      <c r="E33" s="79">
        <v>0</v>
      </c>
    </row>
    <row r="34" spans="1:5" ht="15.75" x14ac:dyDescent="0.25">
      <c r="A34" s="8"/>
      <c r="B34" s="8"/>
      <c r="C34" s="8"/>
      <c r="D34" s="8" t="s">
        <v>43</v>
      </c>
      <c r="E34" s="19">
        <v>0</v>
      </c>
    </row>
    <row r="35" spans="1:5" ht="15.75" x14ac:dyDescent="0.25">
      <c r="A35" s="8"/>
      <c r="B35" s="8"/>
      <c r="C35" s="8"/>
      <c r="D35" s="8" t="s">
        <v>44</v>
      </c>
      <c r="E35" s="77">
        <v>0</v>
      </c>
    </row>
    <row r="36" spans="1:5" ht="15.75" x14ac:dyDescent="0.25">
      <c r="A36" s="8"/>
      <c r="B36" s="8" t="s">
        <v>45</v>
      </c>
      <c r="C36" s="8"/>
      <c r="D36" s="8"/>
      <c r="E36" s="77">
        <v>0</v>
      </c>
    </row>
    <row r="37" spans="1:5" ht="15.75" x14ac:dyDescent="0.25">
      <c r="A37" s="8"/>
      <c r="B37" s="12" t="s">
        <v>7</v>
      </c>
      <c r="C37" s="8"/>
      <c r="D37" s="8"/>
      <c r="E37" s="29">
        <f>SUM(E14,E19,E21:E36)</f>
        <v>714182660.49000001</v>
      </c>
    </row>
    <row r="38" spans="1:5" ht="15.75" x14ac:dyDescent="0.25">
      <c r="A38" s="8"/>
      <c r="B38" s="12"/>
      <c r="C38" s="8"/>
      <c r="D38" s="8"/>
      <c r="E38" s="32"/>
    </row>
    <row r="39" spans="1:5" ht="15.75" x14ac:dyDescent="0.25">
      <c r="A39" s="12" t="s">
        <v>8</v>
      </c>
      <c r="B39" s="12"/>
      <c r="C39" s="8"/>
      <c r="D39" s="8"/>
      <c r="E39" s="19"/>
    </row>
    <row r="40" spans="1:5" ht="15.75" x14ac:dyDescent="0.25">
      <c r="A40" s="12" t="s">
        <v>46</v>
      </c>
      <c r="B40" s="8"/>
      <c r="C40" s="8"/>
      <c r="D40" s="8"/>
      <c r="E40" s="19"/>
    </row>
    <row r="41" spans="1:5" ht="15.75" x14ac:dyDescent="0.25">
      <c r="A41" s="8"/>
      <c r="B41" s="12" t="s">
        <v>9</v>
      </c>
      <c r="C41" s="8"/>
      <c r="D41" s="8"/>
      <c r="E41" s="31"/>
    </row>
    <row r="42" spans="1:5" ht="15.75" x14ac:dyDescent="0.25">
      <c r="A42" s="8"/>
      <c r="B42" s="8"/>
      <c r="C42" s="8"/>
      <c r="D42" s="8" t="s">
        <v>10</v>
      </c>
      <c r="E42" s="103">
        <v>221056641.03999999</v>
      </c>
    </row>
    <row r="43" spans="1:5" ht="15.75" x14ac:dyDescent="0.25">
      <c r="A43" s="8"/>
      <c r="B43" s="8"/>
      <c r="C43" s="8"/>
      <c r="D43" s="8" t="s">
        <v>11</v>
      </c>
      <c r="E43" s="103">
        <f>114027120</f>
        <v>114027120</v>
      </c>
    </row>
    <row r="44" spans="1:5" ht="15.75" x14ac:dyDescent="0.25">
      <c r="A44" s="8"/>
      <c r="B44" s="8"/>
      <c r="C44" s="8"/>
      <c r="D44" s="8" t="s">
        <v>12</v>
      </c>
      <c r="E44" s="103">
        <f>33633471.1</f>
        <v>33633471.100000001</v>
      </c>
    </row>
    <row r="45" spans="1:5" ht="15.75" x14ac:dyDescent="0.25">
      <c r="A45" s="8"/>
      <c r="B45" s="12" t="s">
        <v>13</v>
      </c>
      <c r="C45" s="8"/>
      <c r="D45" s="8"/>
      <c r="E45" s="31"/>
    </row>
    <row r="46" spans="1:5" ht="15.75" x14ac:dyDescent="0.25">
      <c r="A46" s="8"/>
      <c r="B46" s="8"/>
      <c r="C46" s="13"/>
      <c r="D46" s="8" t="s">
        <v>10</v>
      </c>
      <c r="E46" s="79">
        <v>0</v>
      </c>
    </row>
    <row r="47" spans="1:5" ht="15.75" x14ac:dyDescent="0.25">
      <c r="A47" s="8"/>
      <c r="B47" s="8"/>
      <c r="C47" s="8"/>
      <c r="D47" s="8" t="s">
        <v>11</v>
      </c>
      <c r="E47" s="80">
        <v>0</v>
      </c>
    </row>
    <row r="48" spans="1:5" ht="15.75" x14ac:dyDescent="0.25">
      <c r="A48" s="8"/>
      <c r="B48" s="8"/>
      <c r="C48" s="8"/>
      <c r="D48" s="8" t="s">
        <v>12</v>
      </c>
      <c r="E48" s="76">
        <v>0</v>
      </c>
    </row>
    <row r="49" spans="1:5" ht="15.75" x14ac:dyDescent="0.25">
      <c r="A49" s="8"/>
      <c r="B49" s="12" t="s">
        <v>14</v>
      </c>
      <c r="C49" s="8"/>
      <c r="D49" s="8"/>
      <c r="E49" s="25"/>
    </row>
    <row r="50" spans="1:5" ht="15.75" x14ac:dyDescent="0.25">
      <c r="A50" s="14"/>
      <c r="B50" s="14"/>
      <c r="C50" s="14"/>
      <c r="D50" s="8" t="s">
        <v>10</v>
      </c>
      <c r="E50" s="84">
        <v>0</v>
      </c>
    </row>
    <row r="51" spans="1:5" ht="15.75" x14ac:dyDescent="0.25">
      <c r="A51" s="8"/>
      <c r="B51" s="8"/>
      <c r="C51" s="8"/>
      <c r="D51" s="8" t="s">
        <v>11</v>
      </c>
      <c r="E51" s="84">
        <v>0</v>
      </c>
    </row>
    <row r="52" spans="1:5" ht="15.75" x14ac:dyDescent="0.25">
      <c r="A52" s="8"/>
      <c r="B52" s="8"/>
      <c r="C52" s="8"/>
      <c r="D52" s="8" t="s">
        <v>12</v>
      </c>
      <c r="E52" s="84">
        <v>0</v>
      </c>
    </row>
    <row r="53" spans="1:5" ht="15.75" x14ac:dyDescent="0.25">
      <c r="A53" s="8"/>
      <c r="B53" s="12" t="s">
        <v>15</v>
      </c>
      <c r="C53" s="8"/>
      <c r="D53" s="8"/>
      <c r="E53" s="25"/>
    </row>
    <row r="54" spans="1:5" ht="15.75" x14ac:dyDescent="0.25">
      <c r="A54" s="8"/>
      <c r="B54" s="8"/>
      <c r="C54" s="8"/>
      <c r="D54" s="8" t="s">
        <v>10</v>
      </c>
      <c r="E54" s="59">
        <v>0</v>
      </c>
    </row>
    <row r="55" spans="1:5" ht="15.75" x14ac:dyDescent="0.25">
      <c r="A55" s="8"/>
      <c r="B55" s="8"/>
      <c r="C55" s="8"/>
      <c r="D55" s="8" t="s">
        <v>11</v>
      </c>
      <c r="E55" s="57">
        <v>0</v>
      </c>
    </row>
    <row r="56" spans="1:5" ht="15.75" x14ac:dyDescent="0.25">
      <c r="A56" s="8"/>
      <c r="B56" s="8"/>
      <c r="C56" s="13"/>
      <c r="D56" s="8" t="s">
        <v>12</v>
      </c>
      <c r="E56" s="57">
        <v>0</v>
      </c>
    </row>
    <row r="57" spans="1:5" ht="15.75" x14ac:dyDescent="0.25">
      <c r="A57" s="8"/>
      <c r="B57" s="12" t="s">
        <v>16</v>
      </c>
      <c r="C57" s="8"/>
      <c r="D57" s="8"/>
      <c r="E57" s="28"/>
    </row>
    <row r="58" spans="1:5" ht="15.75" x14ac:dyDescent="0.25">
      <c r="A58" s="8"/>
      <c r="B58" s="8"/>
      <c r="C58" s="8"/>
      <c r="D58" s="8" t="s">
        <v>10</v>
      </c>
      <c r="E58" s="80">
        <v>0</v>
      </c>
    </row>
    <row r="59" spans="1:5" ht="15.75" x14ac:dyDescent="0.25">
      <c r="A59" s="8"/>
      <c r="B59" s="8"/>
      <c r="C59" s="8"/>
      <c r="D59" s="8" t="s">
        <v>11</v>
      </c>
      <c r="E59" s="80">
        <v>0</v>
      </c>
    </row>
    <row r="60" spans="1:5" ht="15.75" x14ac:dyDescent="0.25">
      <c r="A60" s="8"/>
      <c r="B60" s="8"/>
      <c r="C60" s="8"/>
      <c r="D60" s="8" t="s">
        <v>12</v>
      </c>
      <c r="E60" s="80">
        <v>0</v>
      </c>
    </row>
    <row r="61" spans="1:5" ht="15.75" x14ac:dyDescent="0.25">
      <c r="A61" s="8"/>
      <c r="B61" s="12" t="s">
        <v>17</v>
      </c>
      <c r="C61" s="8"/>
      <c r="D61" s="8"/>
      <c r="E61" s="28"/>
    </row>
    <row r="62" spans="1:5" ht="15.75" x14ac:dyDescent="0.25">
      <c r="A62" s="8"/>
      <c r="B62" s="8"/>
      <c r="C62" s="8"/>
      <c r="D62" s="8" t="s">
        <v>10</v>
      </c>
      <c r="E62" s="103">
        <v>50993417.780000001</v>
      </c>
    </row>
    <row r="63" spans="1:5" ht="15.75" x14ac:dyDescent="0.25">
      <c r="A63" s="8"/>
      <c r="B63" s="12"/>
      <c r="C63" s="8"/>
      <c r="D63" s="8" t="s">
        <v>11</v>
      </c>
      <c r="E63" s="103">
        <f>66744559.99+37265153.5</f>
        <v>104009713.49000001</v>
      </c>
    </row>
    <row r="64" spans="1:5" ht="15.75" x14ac:dyDescent="0.25">
      <c r="A64" s="8"/>
      <c r="B64" s="8"/>
      <c r="C64" s="8"/>
      <c r="D64" s="8" t="s">
        <v>12</v>
      </c>
      <c r="E64" s="103">
        <f>25206662.2-24526662.2+50000</f>
        <v>730000</v>
      </c>
    </row>
    <row r="65" spans="1:5" ht="15.75" x14ac:dyDescent="0.25">
      <c r="A65" s="8"/>
      <c r="B65" s="12" t="s">
        <v>18</v>
      </c>
      <c r="C65" s="8"/>
      <c r="D65" s="8"/>
      <c r="E65" s="31"/>
    </row>
    <row r="66" spans="1:5" ht="15.75" x14ac:dyDescent="0.25">
      <c r="A66" s="8"/>
      <c r="B66" s="8"/>
      <c r="C66" s="8"/>
      <c r="D66" s="8" t="s">
        <v>10</v>
      </c>
      <c r="E66" s="103">
        <v>38259422.82</v>
      </c>
    </row>
    <row r="67" spans="1:5" ht="15.75" x14ac:dyDescent="0.25">
      <c r="A67" s="8"/>
      <c r="B67" s="8"/>
      <c r="C67" s="8"/>
      <c r="D67" s="8" t="s">
        <v>11</v>
      </c>
      <c r="E67" s="103">
        <v>9737878.0500000007</v>
      </c>
    </row>
    <row r="68" spans="1:5" ht="15.75" x14ac:dyDescent="0.25">
      <c r="A68" s="8"/>
      <c r="B68" s="8"/>
      <c r="C68" s="8"/>
      <c r="D68" s="8" t="s">
        <v>12</v>
      </c>
      <c r="E68" s="103">
        <f>49756284-46703934</f>
        <v>3052350</v>
      </c>
    </row>
    <row r="69" spans="1:5" ht="15.75" x14ac:dyDescent="0.25">
      <c r="A69" s="8"/>
      <c r="B69" s="12" t="s">
        <v>19</v>
      </c>
      <c r="C69" s="8"/>
      <c r="D69" s="8"/>
      <c r="E69" s="35"/>
    </row>
    <row r="70" spans="1:5" ht="15.75" x14ac:dyDescent="0.25">
      <c r="A70" s="8"/>
      <c r="B70" s="8"/>
      <c r="C70" s="8"/>
      <c r="D70" s="8" t="s">
        <v>10</v>
      </c>
      <c r="E70" s="85">
        <v>0</v>
      </c>
    </row>
    <row r="71" spans="1:5" ht="15.75" x14ac:dyDescent="0.25">
      <c r="A71" s="8"/>
      <c r="B71" s="8"/>
      <c r="C71" s="8"/>
      <c r="D71" s="8" t="s">
        <v>11</v>
      </c>
      <c r="E71" s="85">
        <v>0</v>
      </c>
    </row>
    <row r="72" spans="1:5" ht="15.75" x14ac:dyDescent="0.25">
      <c r="A72" s="8"/>
      <c r="B72" s="8"/>
      <c r="C72" s="8"/>
      <c r="D72" s="8" t="s">
        <v>12</v>
      </c>
      <c r="E72" s="85">
        <v>0</v>
      </c>
    </row>
    <row r="73" spans="1:5" ht="15.75" x14ac:dyDescent="0.25">
      <c r="A73" s="8"/>
      <c r="B73" s="12" t="s">
        <v>20</v>
      </c>
      <c r="C73" s="8"/>
      <c r="D73" s="8"/>
      <c r="E73" s="31"/>
    </row>
    <row r="74" spans="1:5" ht="15.75" x14ac:dyDescent="0.25">
      <c r="A74" s="8"/>
      <c r="B74" s="8"/>
      <c r="C74" s="8" t="s">
        <v>52</v>
      </c>
      <c r="D74" s="8"/>
      <c r="E74" s="19"/>
    </row>
    <row r="75" spans="1:5" ht="15.75" x14ac:dyDescent="0.25">
      <c r="A75" s="8"/>
      <c r="B75" s="8"/>
      <c r="C75" s="8"/>
      <c r="D75" s="8" t="s">
        <v>47</v>
      </c>
      <c r="E75" s="84">
        <v>0</v>
      </c>
    </row>
    <row r="76" spans="1:5" ht="15.75" x14ac:dyDescent="0.25">
      <c r="A76" s="8"/>
      <c r="B76" s="8"/>
      <c r="C76" s="8"/>
      <c r="D76" s="8" t="s">
        <v>48</v>
      </c>
      <c r="E76" s="77">
        <v>0</v>
      </c>
    </row>
    <row r="77" spans="1:5" ht="15.75" x14ac:dyDescent="0.25">
      <c r="A77" s="8"/>
      <c r="B77" s="8"/>
      <c r="C77" s="15" t="s">
        <v>53</v>
      </c>
      <c r="D77" s="8"/>
      <c r="E77" s="19"/>
    </row>
    <row r="78" spans="1:5" ht="15.75" x14ac:dyDescent="0.25">
      <c r="A78" s="8"/>
      <c r="B78" s="8"/>
      <c r="C78" s="8"/>
      <c r="D78" s="8" t="s">
        <v>49</v>
      </c>
      <c r="E78" s="103">
        <v>25568188.449999999</v>
      </c>
    </row>
    <row r="79" spans="1:5" ht="15.75" x14ac:dyDescent="0.25">
      <c r="A79" s="8"/>
      <c r="B79" s="8"/>
      <c r="C79" s="8"/>
      <c r="D79" s="8" t="s">
        <v>50</v>
      </c>
      <c r="E79" s="103">
        <v>10957795.050000001</v>
      </c>
    </row>
    <row r="80" spans="1:5" ht="15.75" x14ac:dyDescent="0.25">
      <c r="A80" s="8"/>
      <c r="B80" s="8"/>
      <c r="C80" s="8" t="s">
        <v>54</v>
      </c>
      <c r="D80" s="8"/>
      <c r="E80" s="63"/>
    </row>
    <row r="81" spans="1:9" ht="15.75" x14ac:dyDescent="0.25">
      <c r="A81" s="8"/>
      <c r="B81" s="8"/>
      <c r="C81" s="8"/>
      <c r="D81" s="15" t="s">
        <v>49</v>
      </c>
      <c r="E81" s="103">
        <v>10000000</v>
      </c>
    </row>
    <row r="82" spans="1:9" ht="15.75" x14ac:dyDescent="0.25">
      <c r="A82" s="8"/>
      <c r="B82" s="8"/>
      <c r="C82" s="8"/>
      <c r="D82" s="15" t="s">
        <v>50</v>
      </c>
      <c r="E82" s="103">
        <v>102730596.2</v>
      </c>
    </row>
    <row r="83" spans="1:9" ht="15.75" x14ac:dyDescent="0.25">
      <c r="A83" s="8"/>
      <c r="B83" s="8"/>
      <c r="C83" s="8" t="s">
        <v>55</v>
      </c>
      <c r="D83" s="8"/>
      <c r="E83" s="19"/>
    </row>
    <row r="84" spans="1:9" ht="15.75" x14ac:dyDescent="0.25">
      <c r="A84" s="8"/>
      <c r="B84" s="8"/>
      <c r="C84" s="8"/>
      <c r="D84" s="8" t="s">
        <v>49</v>
      </c>
      <c r="E84" s="33">
        <v>0</v>
      </c>
    </row>
    <row r="85" spans="1:9" ht="15.75" x14ac:dyDescent="0.25">
      <c r="A85" s="8"/>
      <c r="B85" s="8"/>
      <c r="C85" s="8"/>
      <c r="D85" s="8" t="s">
        <v>50</v>
      </c>
      <c r="E85" s="33">
        <v>0</v>
      </c>
    </row>
    <row r="86" spans="1:9" ht="15.75" x14ac:dyDescent="0.25">
      <c r="A86" s="8"/>
      <c r="B86" s="8"/>
      <c r="C86" s="8" t="s">
        <v>56</v>
      </c>
      <c r="D86" s="8"/>
      <c r="E86" s="19"/>
    </row>
    <row r="87" spans="1:9" ht="15.75" x14ac:dyDescent="0.25">
      <c r="A87" s="8"/>
      <c r="B87" s="8"/>
      <c r="C87" s="8"/>
      <c r="D87" s="8" t="s">
        <v>49</v>
      </c>
      <c r="E87" s="83">
        <v>0</v>
      </c>
    </row>
    <row r="88" spans="1:9" ht="15.75" x14ac:dyDescent="0.25">
      <c r="A88" s="8"/>
      <c r="B88" s="8"/>
      <c r="C88" s="8"/>
      <c r="D88" s="8" t="s">
        <v>50</v>
      </c>
      <c r="E88" s="57">
        <v>0</v>
      </c>
    </row>
    <row r="89" spans="1:9" ht="15.75" x14ac:dyDescent="0.25">
      <c r="A89" s="8"/>
      <c r="B89" s="8"/>
      <c r="C89" s="8" t="s">
        <v>51</v>
      </c>
      <c r="D89" s="8"/>
      <c r="E89" s="19"/>
    </row>
    <row r="90" spans="1:9" ht="15.75" x14ac:dyDescent="0.25">
      <c r="A90" s="8"/>
      <c r="B90" s="8"/>
      <c r="C90" s="8"/>
      <c r="D90" s="8" t="s">
        <v>57</v>
      </c>
      <c r="E90" s="103">
        <v>9787268.6199999992</v>
      </c>
    </row>
    <row r="91" spans="1:9" ht="15.75" x14ac:dyDescent="0.25">
      <c r="A91" s="8"/>
      <c r="B91" s="8"/>
      <c r="C91" s="8"/>
      <c r="D91" s="8" t="s">
        <v>49</v>
      </c>
      <c r="E91" s="103">
        <f>8509640+6884700</f>
        <v>15394340</v>
      </c>
    </row>
    <row r="92" spans="1:9" ht="15.75" x14ac:dyDescent="0.25">
      <c r="A92" s="8"/>
      <c r="B92" s="8"/>
      <c r="C92" s="8"/>
      <c r="D92" s="8" t="s">
        <v>50</v>
      </c>
      <c r="E92" s="103">
        <f>915300+345000</f>
        <v>1260300</v>
      </c>
    </row>
    <row r="93" spans="1:9" ht="15.75" x14ac:dyDescent="0.25">
      <c r="A93" s="12" t="s">
        <v>59</v>
      </c>
      <c r="D93" s="8"/>
      <c r="E93" s="34">
        <f>SUM(E41:E92)</f>
        <v>751198502.60000002</v>
      </c>
    </row>
    <row r="94" spans="1:9" ht="15.75" x14ac:dyDescent="0.25">
      <c r="A94" s="12" t="s">
        <v>60</v>
      </c>
      <c r="B94" s="8"/>
      <c r="C94" s="12"/>
      <c r="D94" s="15"/>
      <c r="E94" s="19"/>
    </row>
    <row r="95" spans="1:9" ht="15.75" x14ac:dyDescent="0.25">
      <c r="A95" s="8"/>
      <c r="B95" s="12" t="s">
        <v>9</v>
      </c>
      <c r="C95" s="8"/>
      <c r="D95" s="8"/>
      <c r="E95" s="18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103">
        <f>102694014.26+146519.2</f>
        <v>102840533.46000001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19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80">
        <v>0</v>
      </c>
    </row>
    <row r="99" spans="1:9" ht="15.75" customHeight="1" x14ac:dyDescent="0.25">
      <c r="B99" s="12" t="s">
        <v>14</v>
      </c>
      <c r="C99" s="8"/>
      <c r="D99" s="8"/>
      <c r="E99" s="31"/>
    </row>
    <row r="100" spans="1:9" ht="15.75" customHeight="1" x14ac:dyDescent="0.25">
      <c r="B100" s="8"/>
      <c r="C100" s="8"/>
      <c r="D100" s="8" t="s">
        <v>12</v>
      </c>
      <c r="E100" s="77">
        <v>0</v>
      </c>
    </row>
    <row r="101" spans="1:9" ht="15.75" customHeight="1" x14ac:dyDescent="0.25">
      <c r="B101" s="12" t="s">
        <v>15</v>
      </c>
      <c r="C101" s="8"/>
      <c r="D101" s="8"/>
      <c r="E101" s="31"/>
    </row>
    <row r="102" spans="1:9" ht="15.75" x14ac:dyDescent="0.25">
      <c r="B102" s="8"/>
      <c r="C102" s="13"/>
      <c r="D102" s="8" t="s">
        <v>12</v>
      </c>
      <c r="E102" s="25">
        <v>0</v>
      </c>
    </row>
    <row r="103" spans="1:9" ht="15.75" x14ac:dyDescent="0.25">
      <c r="B103" s="12" t="s">
        <v>16</v>
      </c>
      <c r="C103" s="8"/>
      <c r="D103" s="8"/>
      <c r="E103" s="31"/>
    </row>
    <row r="104" spans="1:9" ht="15.75" x14ac:dyDescent="0.25">
      <c r="B104" s="8"/>
      <c r="C104" s="8"/>
      <c r="D104" s="8" t="s">
        <v>12</v>
      </c>
      <c r="E104" s="24">
        <v>0</v>
      </c>
    </row>
    <row r="105" spans="1:9" ht="15.75" x14ac:dyDescent="0.25">
      <c r="B105" s="12" t="s">
        <v>17</v>
      </c>
      <c r="C105" s="8"/>
      <c r="D105" s="8"/>
      <c r="E105" s="31"/>
    </row>
    <row r="106" spans="1:9" ht="15.75" x14ac:dyDescent="0.25">
      <c r="B106" s="8"/>
      <c r="C106" s="8"/>
      <c r="D106" s="8" t="s">
        <v>12</v>
      </c>
      <c r="E106" s="104">
        <v>61232692.880000003</v>
      </c>
    </row>
    <row r="107" spans="1:9" ht="15.75" x14ac:dyDescent="0.25">
      <c r="B107" s="12" t="s">
        <v>18</v>
      </c>
      <c r="C107" s="8"/>
      <c r="D107" s="8"/>
      <c r="E107" s="31"/>
    </row>
    <row r="108" spans="1:9" ht="15.75" x14ac:dyDescent="0.25">
      <c r="B108" s="8"/>
      <c r="C108" s="8"/>
      <c r="D108" s="8" t="s">
        <v>12</v>
      </c>
      <c r="E108" s="103">
        <v>120413579.75</v>
      </c>
    </row>
    <row r="109" spans="1:9" ht="15.75" x14ac:dyDescent="0.25">
      <c r="A109" s="12"/>
      <c r="B109" s="12" t="s">
        <v>61</v>
      </c>
      <c r="C109" s="8"/>
      <c r="D109" s="8"/>
      <c r="E109" s="31"/>
    </row>
    <row r="110" spans="1:9" ht="15.75" x14ac:dyDescent="0.25">
      <c r="B110" s="8"/>
      <c r="C110" s="8"/>
      <c r="D110" s="8" t="s">
        <v>12</v>
      </c>
      <c r="E110" s="103">
        <v>13036402.65</v>
      </c>
    </row>
    <row r="111" spans="1:9" ht="15.75" x14ac:dyDescent="0.25">
      <c r="A111" s="12" t="s">
        <v>58</v>
      </c>
      <c r="E111" s="64">
        <f>SUM(E95:E110)</f>
        <v>297523208.74000001</v>
      </c>
    </row>
    <row r="112" spans="1:9" ht="30" customHeight="1" x14ac:dyDescent="0.35">
      <c r="A112" s="16" t="s">
        <v>62</v>
      </c>
      <c r="B112" s="17"/>
      <c r="C112" s="17"/>
      <c r="D112" s="17"/>
      <c r="E112" s="21">
        <f>SUM(E93,E111)</f>
        <v>1048721711.34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B20A73-7811-44C5-A2BE-8CA65A60B67C}">
  <dimension ref="A1:I112"/>
  <sheetViews>
    <sheetView topLeftCell="A5" zoomScale="115" zoomScaleNormal="115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111" t="s">
        <v>77</v>
      </c>
      <c r="B1" s="111"/>
      <c r="C1" s="111"/>
      <c r="D1" s="111"/>
      <c r="E1" s="111"/>
      <c r="F1" s="111"/>
      <c r="G1" s="111"/>
      <c r="H1" s="111"/>
      <c r="I1" s="111"/>
    </row>
    <row r="2" spans="1:9" ht="15.75" x14ac:dyDescent="0.25">
      <c r="A2" s="112" t="s">
        <v>0</v>
      </c>
      <c r="B2" s="112"/>
      <c r="C2" s="112"/>
      <c r="D2" s="112"/>
      <c r="E2" s="112"/>
      <c r="F2" s="112"/>
      <c r="G2" s="112"/>
      <c r="H2" s="112"/>
      <c r="I2" s="112"/>
    </row>
    <row r="3" spans="1:9" ht="15.75" x14ac:dyDescent="0.25">
      <c r="A3" s="111" t="s">
        <v>81</v>
      </c>
      <c r="B3" s="111"/>
      <c r="C3" s="111"/>
      <c r="D3" s="111"/>
      <c r="E3" s="111"/>
      <c r="F3" s="111"/>
      <c r="G3" s="111"/>
      <c r="H3" s="111"/>
      <c r="I3" s="111"/>
    </row>
    <row r="4" spans="1:9" ht="15.75" x14ac:dyDescent="0.25">
      <c r="A4" s="111"/>
      <c r="B4" s="111"/>
      <c r="C4" s="111"/>
      <c r="D4" s="111"/>
      <c r="E4" s="111"/>
      <c r="F4" s="111"/>
      <c r="G4" s="111"/>
      <c r="H4" s="111"/>
      <c r="I4" s="111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111" t="s">
        <v>1</v>
      </c>
      <c r="B6" s="111"/>
      <c r="C6" s="111"/>
      <c r="D6" s="111"/>
      <c r="E6" s="113" t="s">
        <v>2</v>
      </c>
    </row>
    <row r="7" spans="1:9" ht="15" customHeight="1" x14ac:dyDescent="0.25">
      <c r="A7" s="111"/>
      <c r="B7" s="111"/>
      <c r="C7" s="111"/>
      <c r="D7" s="111"/>
      <c r="E7" s="114"/>
    </row>
    <row r="8" spans="1:9" ht="15.75" x14ac:dyDescent="0.25">
      <c r="A8" s="6" t="s">
        <v>3</v>
      </c>
      <c r="B8" s="1"/>
      <c r="C8" s="1"/>
      <c r="D8" s="1"/>
      <c r="E8" s="7"/>
    </row>
    <row r="9" spans="1:9" ht="15.75" x14ac:dyDescent="0.25">
      <c r="A9" s="1"/>
      <c r="B9" s="1" t="s">
        <v>21</v>
      </c>
      <c r="C9" s="1"/>
      <c r="D9" s="1"/>
      <c r="E9" s="7"/>
    </row>
    <row r="10" spans="1:9" ht="15.75" x14ac:dyDescent="0.25">
      <c r="A10" s="1"/>
      <c r="B10" s="1"/>
      <c r="C10" s="1" t="s">
        <v>22</v>
      </c>
      <c r="D10" s="1"/>
      <c r="E10" s="31"/>
    </row>
    <row r="11" spans="1:9" ht="15.75" customHeight="1" x14ac:dyDescent="0.25">
      <c r="A11" s="8"/>
      <c r="B11" s="8"/>
      <c r="C11" s="8"/>
      <c r="D11" s="8" t="s">
        <v>23</v>
      </c>
      <c r="E11" s="101">
        <v>3146169.49</v>
      </c>
    </row>
    <row r="12" spans="1:9" ht="15.75" x14ac:dyDescent="0.25">
      <c r="A12" s="8"/>
      <c r="B12" s="8"/>
      <c r="C12" s="8"/>
      <c r="D12" s="8" t="s">
        <v>24</v>
      </c>
      <c r="E12" s="101">
        <v>6571191.2699999996</v>
      </c>
    </row>
    <row r="13" spans="1:9" ht="15.75" x14ac:dyDescent="0.25">
      <c r="A13" s="8"/>
      <c r="B13" s="8"/>
      <c r="C13" s="8"/>
      <c r="D13" s="8" t="s">
        <v>25</v>
      </c>
      <c r="E13" s="101">
        <v>615107.94999999995</v>
      </c>
    </row>
    <row r="14" spans="1:9" ht="15.75" x14ac:dyDescent="0.25">
      <c r="A14" s="8"/>
      <c r="B14" s="8"/>
      <c r="C14" s="8" t="s">
        <v>4</v>
      </c>
      <c r="D14" s="8"/>
      <c r="E14" s="29">
        <f>SUM(E11:E13)</f>
        <v>10332468.709999999</v>
      </c>
    </row>
    <row r="15" spans="1:9" ht="15.75" x14ac:dyDescent="0.25">
      <c r="A15" s="8"/>
      <c r="B15" s="8"/>
      <c r="C15" s="8" t="s">
        <v>5</v>
      </c>
      <c r="D15" s="8"/>
      <c r="E15" s="30"/>
    </row>
    <row r="16" spans="1:9" ht="15.75" x14ac:dyDescent="0.25">
      <c r="A16" s="8"/>
      <c r="B16" s="8"/>
      <c r="C16" s="8"/>
      <c r="D16" s="8" t="s">
        <v>26</v>
      </c>
      <c r="E16" s="101">
        <v>2997549.63</v>
      </c>
    </row>
    <row r="17" spans="1:5" ht="15.75" x14ac:dyDescent="0.25">
      <c r="A17" s="8"/>
      <c r="B17" s="8"/>
      <c r="C17" s="8"/>
      <c r="D17" s="8" t="s">
        <v>27</v>
      </c>
      <c r="E17" s="101">
        <v>7000133.8399999999</v>
      </c>
    </row>
    <row r="18" spans="1:5" ht="15.75" x14ac:dyDescent="0.25">
      <c r="A18" s="8"/>
      <c r="B18" s="8"/>
      <c r="C18" s="11"/>
      <c r="D18" s="8" t="s">
        <v>28</v>
      </c>
      <c r="E18" s="101">
        <v>2896992.82</v>
      </c>
    </row>
    <row r="19" spans="1:5" ht="15.75" x14ac:dyDescent="0.25">
      <c r="A19" s="8"/>
      <c r="B19" s="8"/>
      <c r="C19" s="8" t="s">
        <v>6</v>
      </c>
      <c r="D19" s="8"/>
      <c r="E19" s="29">
        <f t="shared" ref="E19" si="0">SUM(E16:E18)</f>
        <v>12894676.289999999</v>
      </c>
    </row>
    <row r="20" spans="1:5" ht="15.75" x14ac:dyDescent="0.25">
      <c r="A20" s="8"/>
      <c r="B20" s="8" t="s">
        <v>29</v>
      </c>
      <c r="C20" s="8"/>
      <c r="D20" s="8"/>
      <c r="E20" s="31"/>
    </row>
    <row r="21" spans="1:5" ht="15.75" x14ac:dyDescent="0.25">
      <c r="A21" s="8"/>
      <c r="B21" s="8"/>
      <c r="C21" s="8" t="s">
        <v>30</v>
      </c>
      <c r="D21" s="8"/>
      <c r="E21" s="101">
        <v>662699887</v>
      </c>
    </row>
    <row r="22" spans="1:5" ht="15.75" x14ac:dyDescent="0.25">
      <c r="A22" s="8"/>
      <c r="B22" s="8"/>
      <c r="C22" s="8" t="s">
        <v>31</v>
      </c>
      <c r="D22" s="8"/>
      <c r="E22" s="74">
        <v>0</v>
      </c>
    </row>
    <row r="23" spans="1:5" ht="15.75" x14ac:dyDescent="0.25">
      <c r="A23" s="8"/>
      <c r="B23" s="8"/>
      <c r="C23" s="8" t="s">
        <v>32</v>
      </c>
      <c r="D23" s="8"/>
      <c r="E23" s="56"/>
    </row>
    <row r="24" spans="1:5" ht="15.75" x14ac:dyDescent="0.25">
      <c r="A24" s="8"/>
      <c r="B24" s="8"/>
      <c r="C24" s="8"/>
      <c r="D24" s="8" t="s">
        <v>33</v>
      </c>
      <c r="E24" s="76">
        <v>0</v>
      </c>
    </row>
    <row r="25" spans="1:5" ht="15.75" x14ac:dyDescent="0.25">
      <c r="A25" s="8"/>
      <c r="B25" s="8"/>
      <c r="C25" s="8"/>
      <c r="D25" s="8" t="s">
        <v>34</v>
      </c>
      <c r="E25" s="58">
        <v>0</v>
      </c>
    </row>
    <row r="26" spans="1:5" ht="15.75" x14ac:dyDescent="0.25">
      <c r="A26" s="8"/>
      <c r="B26" s="8"/>
      <c r="C26" s="8"/>
      <c r="D26" s="8" t="s">
        <v>35</v>
      </c>
      <c r="E26" s="77">
        <v>0</v>
      </c>
    </row>
    <row r="27" spans="1:5" ht="15.75" x14ac:dyDescent="0.25">
      <c r="A27" s="8"/>
      <c r="B27" s="8"/>
      <c r="C27" s="8"/>
      <c r="D27" s="8" t="s">
        <v>36</v>
      </c>
      <c r="E27" s="26">
        <v>0</v>
      </c>
    </row>
    <row r="28" spans="1:5" ht="15.75" x14ac:dyDescent="0.25">
      <c r="A28" s="8"/>
      <c r="B28" s="8"/>
      <c r="C28" s="8" t="s">
        <v>37</v>
      </c>
      <c r="D28" s="8"/>
      <c r="E28" s="60"/>
    </row>
    <row r="29" spans="1:5" ht="15.75" x14ac:dyDescent="0.25">
      <c r="A29" s="8"/>
      <c r="B29" s="8"/>
      <c r="C29" s="8"/>
      <c r="D29" s="8" t="s">
        <v>38</v>
      </c>
      <c r="E29" s="101">
        <v>3165.98</v>
      </c>
    </row>
    <row r="30" spans="1:5" ht="15.75" x14ac:dyDescent="0.25">
      <c r="A30" s="8"/>
      <c r="B30" s="8"/>
      <c r="C30" s="8"/>
      <c r="D30" s="8" t="s">
        <v>39</v>
      </c>
      <c r="E30" s="101">
        <v>5048870.83</v>
      </c>
    </row>
    <row r="31" spans="1:5" ht="15.75" x14ac:dyDescent="0.25">
      <c r="A31" s="8"/>
      <c r="B31" s="8"/>
      <c r="C31" s="8" t="s">
        <v>40</v>
      </c>
      <c r="D31" s="8"/>
      <c r="E31" s="76">
        <v>0</v>
      </c>
    </row>
    <row r="32" spans="1:5" ht="15.75" x14ac:dyDescent="0.25">
      <c r="A32" s="8"/>
      <c r="B32" s="8"/>
      <c r="C32" s="8" t="s">
        <v>41</v>
      </c>
      <c r="D32" s="8"/>
      <c r="E32" s="31"/>
    </row>
    <row r="33" spans="1:5" ht="15.75" x14ac:dyDescent="0.25">
      <c r="A33" s="8"/>
      <c r="B33" s="8"/>
      <c r="C33" s="8"/>
      <c r="D33" s="8" t="s">
        <v>42</v>
      </c>
      <c r="E33" s="79">
        <v>0</v>
      </c>
    </row>
    <row r="34" spans="1:5" ht="15.75" x14ac:dyDescent="0.25">
      <c r="A34" s="8"/>
      <c r="B34" s="8"/>
      <c r="C34" s="8"/>
      <c r="D34" s="8" t="s">
        <v>43</v>
      </c>
      <c r="E34" s="19">
        <v>0</v>
      </c>
    </row>
    <row r="35" spans="1:5" ht="15.75" x14ac:dyDescent="0.25">
      <c r="A35" s="8"/>
      <c r="B35" s="8"/>
      <c r="C35" s="8"/>
      <c r="D35" s="8" t="s">
        <v>44</v>
      </c>
      <c r="E35" s="77">
        <v>0</v>
      </c>
    </row>
    <row r="36" spans="1:5" ht="15.75" x14ac:dyDescent="0.25">
      <c r="A36" s="8"/>
      <c r="B36" s="8" t="s">
        <v>45</v>
      </c>
      <c r="C36" s="8"/>
      <c r="D36" s="8"/>
      <c r="E36" s="77">
        <v>0</v>
      </c>
    </row>
    <row r="37" spans="1:5" ht="15.75" x14ac:dyDescent="0.25">
      <c r="A37" s="8"/>
      <c r="B37" s="12" t="s">
        <v>7</v>
      </c>
      <c r="C37" s="8"/>
      <c r="D37" s="8"/>
      <c r="E37" s="29">
        <f>SUM(E14,E19,E21:E36)</f>
        <v>690979068.81000006</v>
      </c>
    </row>
    <row r="38" spans="1:5" ht="15.75" x14ac:dyDescent="0.25">
      <c r="A38" s="8"/>
      <c r="B38" s="12"/>
      <c r="C38" s="8"/>
      <c r="D38" s="8"/>
      <c r="E38" s="32"/>
    </row>
    <row r="39" spans="1:5" ht="15.75" x14ac:dyDescent="0.25">
      <c r="A39" s="12" t="s">
        <v>8</v>
      </c>
      <c r="B39" s="12"/>
      <c r="C39" s="8"/>
      <c r="D39" s="8"/>
      <c r="E39" s="19"/>
    </row>
    <row r="40" spans="1:5" ht="15.75" x14ac:dyDescent="0.25">
      <c r="A40" s="12" t="s">
        <v>46</v>
      </c>
      <c r="B40" s="8"/>
      <c r="C40" s="8"/>
      <c r="D40" s="8"/>
      <c r="E40" s="19"/>
    </row>
    <row r="41" spans="1:5" ht="15.75" x14ac:dyDescent="0.25">
      <c r="A41" s="8"/>
      <c r="B41" s="12" t="s">
        <v>9</v>
      </c>
      <c r="C41" s="8"/>
      <c r="D41" s="8"/>
      <c r="E41" s="31"/>
    </row>
    <row r="42" spans="1:5" ht="15.75" x14ac:dyDescent="0.25">
      <c r="A42" s="8"/>
      <c r="B42" s="8"/>
      <c r="C42" s="8"/>
      <c r="D42" s="8" t="s">
        <v>10</v>
      </c>
      <c r="E42" s="101">
        <v>127018710</v>
      </c>
    </row>
    <row r="43" spans="1:5" ht="15.75" x14ac:dyDescent="0.25">
      <c r="A43" s="8"/>
      <c r="B43" s="8"/>
      <c r="C43" s="8"/>
      <c r="D43" s="8" t="s">
        <v>11</v>
      </c>
      <c r="E43" s="101">
        <v>107011693</v>
      </c>
    </row>
    <row r="44" spans="1:5" ht="15.75" x14ac:dyDescent="0.25">
      <c r="A44" s="8"/>
      <c r="B44" s="8"/>
      <c r="C44" s="8"/>
      <c r="D44" s="8" t="s">
        <v>12</v>
      </c>
      <c r="E44" s="101">
        <v>4980515</v>
      </c>
    </row>
    <row r="45" spans="1:5" ht="15.75" x14ac:dyDescent="0.25">
      <c r="A45" s="8"/>
      <c r="B45" s="12" t="s">
        <v>13</v>
      </c>
      <c r="C45" s="8"/>
      <c r="D45" s="8"/>
      <c r="E45" s="31"/>
    </row>
    <row r="46" spans="1:5" ht="15.75" x14ac:dyDescent="0.25">
      <c r="A46" s="8"/>
      <c r="B46" s="8"/>
      <c r="C46" s="13"/>
      <c r="D46" s="8" t="s">
        <v>10</v>
      </c>
      <c r="E46" s="79">
        <v>0</v>
      </c>
    </row>
    <row r="47" spans="1:5" ht="15.75" x14ac:dyDescent="0.25">
      <c r="A47" s="8"/>
      <c r="B47" s="8"/>
      <c r="C47" s="8"/>
      <c r="D47" s="8" t="s">
        <v>11</v>
      </c>
      <c r="E47" s="80">
        <v>0</v>
      </c>
    </row>
    <row r="48" spans="1:5" ht="15.75" x14ac:dyDescent="0.25">
      <c r="A48" s="8"/>
      <c r="B48" s="8"/>
      <c r="C48" s="8"/>
      <c r="D48" s="8" t="s">
        <v>12</v>
      </c>
      <c r="E48" s="76">
        <v>0</v>
      </c>
    </row>
    <row r="49" spans="1:5" ht="15.75" x14ac:dyDescent="0.25">
      <c r="A49" s="8"/>
      <c r="B49" s="12" t="s">
        <v>14</v>
      </c>
      <c r="C49" s="8"/>
      <c r="D49" s="8"/>
      <c r="E49" s="25"/>
    </row>
    <row r="50" spans="1:5" ht="15.75" x14ac:dyDescent="0.25">
      <c r="A50" s="14"/>
      <c r="B50" s="14"/>
      <c r="C50" s="14"/>
      <c r="D50" s="8" t="s">
        <v>10</v>
      </c>
      <c r="E50" s="101">
        <v>34612389</v>
      </c>
    </row>
    <row r="51" spans="1:5" ht="15.75" x14ac:dyDescent="0.25">
      <c r="A51" s="8"/>
      <c r="B51" s="8"/>
      <c r="C51" s="8"/>
      <c r="D51" s="8" t="s">
        <v>11</v>
      </c>
      <c r="E51" s="101">
        <v>32728129</v>
      </c>
    </row>
    <row r="52" spans="1:5" ht="15.75" x14ac:dyDescent="0.25">
      <c r="A52" s="8"/>
      <c r="B52" s="8"/>
      <c r="C52" s="8"/>
      <c r="D52" s="8" t="s">
        <v>12</v>
      </c>
      <c r="E52" s="101">
        <v>150000</v>
      </c>
    </row>
    <row r="53" spans="1:5" ht="15.75" x14ac:dyDescent="0.25">
      <c r="A53" s="8"/>
      <c r="B53" s="12" t="s">
        <v>15</v>
      </c>
      <c r="C53" s="8"/>
      <c r="D53" s="8"/>
      <c r="E53" s="25"/>
    </row>
    <row r="54" spans="1:5" ht="15.75" x14ac:dyDescent="0.25">
      <c r="A54" s="8"/>
      <c r="B54" s="8"/>
      <c r="C54" s="8"/>
      <c r="D54" s="8" t="s">
        <v>10</v>
      </c>
      <c r="E54" s="59">
        <v>0</v>
      </c>
    </row>
    <row r="55" spans="1:5" ht="15.75" x14ac:dyDescent="0.25">
      <c r="A55" s="8"/>
      <c r="B55" s="8"/>
      <c r="C55" s="8"/>
      <c r="D55" s="8" t="s">
        <v>11</v>
      </c>
      <c r="E55" s="57">
        <v>0</v>
      </c>
    </row>
    <row r="56" spans="1:5" ht="15.75" x14ac:dyDescent="0.25">
      <c r="A56" s="8"/>
      <c r="B56" s="8"/>
      <c r="C56" s="13"/>
      <c r="D56" s="8" t="s">
        <v>12</v>
      </c>
      <c r="E56" s="57">
        <v>0</v>
      </c>
    </row>
    <row r="57" spans="1:5" ht="15.75" x14ac:dyDescent="0.25">
      <c r="A57" s="8"/>
      <c r="B57" s="12" t="s">
        <v>16</v>
      </c>
      <c r="C57" s="8"/>
      <c r="D57" s="8"/>
      <c r="E57" s="28"/>
    </row>
    <row r="58" spans="1:5" ht="15.75" x14ac:dyDescent="0.25">
      <c r="A58" s="8"/>
      <c r="B58" s="8"/>
      <c r="C58" s="8"/>
      <c r="D58" s="8" t="s">
        <v>10</v>
      </c>
      <c r="E58" s="80">
        <v>0</v>
      </c>
    </row>
    <row r="59" spans="1:5" ht="15.75" x14ac:dyDescent="0.25">
      <c r="A59" s="8"/>
      <c r="B59" s="8"/>
      <c r="C59" s="8"/>
      <c r="D59" s="8" t="s">
        <v>11</v>
      </c>
      <c r="E59" s="80">
        <v>0</v>
      </c>
    </row>
    <row r="60" spans="1:5" ht="15.75" x14ac:dyDescent="0.25">
      <c r="A60" s="8"/>
      <c r="B60" s="8"/>
      <c r="C60" s="8"/>
      <c r="D60" s="8" t="s">
        <v>12</v>
      </c>
      <c r="E60" s="80">
        <v>0</v>
      </c>
    </row>
    <row r="61" spans="1:5" ht="15.75" x14ac:dyDescent="0.25">
      <c r="A61" s="8"/>
      <c r="B61" s="12" t="s">
        <v>17</v>
      </c>
      <c r="C61" s="8"/>
      <c r="D61" s="8"/>
      <c r="E61" s="28"/>
    </row>
    <row r="62" spans="1:5" ht="15.75" x14ac:dyDescent="0.25">
      <c r="A62" s="8"/>
      <c r="B62" s="8"/>
      <c r="C62" s="8"/>
      <c r="D62" s="8" t="s">
        <v>10</v>
      </c>
      <c r="E62" s="101">
        <v>8108399</v>
      </c>
    </row>
    <row r="63" spans="1:5" ht="15.75" x14ac:dyDescent="0.25">
      <c r="A63" s="8"/>
      <c r="B63" s="12"/>
      <c r="C63" s="8"/>
      <c r="D63" s="8" t="s">
        <v>11</v>
      </c>
      <c r="E63" s="101">
        <v>6459585</v>
      </c>
    </row>
    <row r="64" spans="1:5" ht="15.75" x14ac:dyDescent="0.25">
      <c r="A64" s="8"/>
      <c r="B64" s="8"/>
      <c r="C64" s="8"/>
      <c r="D64" s="8" t="s">
        <v>12</v>
      </c>
      <c r="E64" s="101">
        <v>100000</v>
      </c>
    </row>
    <row r="65" spans="1:5" ht="15.75" x14ac:dyDescent="0.25">
      <c r="A65" s="8"/>
      <c r="B65" s="12" t="s">
        <v>18</v>
      </c>
      <c r="C65" s="8"/>
      <c r="D65" s="8"/>
      <c r="E65" s="31"/>
    </row>
    <row r="66" spans="1:5" ht="15.75" x14ac:dyDescent="0.25">
      <c r="A66" s="8"/>
      <c r="B66" s="8"/>
      <c r="C66" s="8"/>
      <c r="D66" s="8" t="s">
        <v>10</v>
      </c>
      <c r="E66" s="101">
        <v>34355869</v>
      </c>
    </row>
    <row r="67" spans="1:5" ht="15.75" x14ac:dyDescent="0.25">
      <c r="A67" s="8"/>
      <c r="B67" s="8"/>
      <c r="C67" s="8"/>
      <c r="D67" s="8" t="s">
        <v>11</v>
      </c>
      <c r="E67" s="101">
        <v>39247434</v>
      </c>
    </row>
    <row r="68" spans="1:5" ht="15.75" x14ac:dyDescent="0.25">
      <c r="A68" s="8"/>
      <c r="B68" s="8"/>
      <c r="C68" s="8"/>
      <c r="D68" s="8" t="s">
        <v>12</v>
      </c>
      <c r="E68" s="101">
        <v>460000</v>
      </c>
    </row>
    <row r="69" spans="1:5" ht="15.75" x14ac:dyDescent="0.25">
      <c r="A69" s="8"/>
      <c r="B69" s="12" t="s">
        <v>19</v>
      </c>
      <c r="C69" s="8"/>
      <c r="D69" s="8"/>
      <c r="E69" s="35"/>
    </row>
    <row r="70" spans="1:5" ht="15.75" x14ac:dyDescent="0.25">
      <c r="A70" s="8"/>
      <c r="B70" s="8"/>
      <c r="C70" s="8"/>
      <c r="D70" s="8" t="s">
        <v>10</v>
      </c>
      <c r="E70" s="19">
        <v>0</v>
      </c>
    </row>
    <row r="71" spans="1:5" ht="15.75" x14ac:dyDescent="0.25">
      <c r="A71" s="8"/>
      <c r="B71" s="8"/>
      <c r="C71" s="8"/>
      <c r="D71" s="8" t="s">
        <v>11</v>
      </c>
      <c r="E71" s="61">
        <v>0</v>
      </c>
    </row>
    <row r="72" spans="1:5" ht="15.75" x14ac:dyDescent="0.25">
      <c r="A72" s="8"/>
      <c r="B72" s="8"/>
      <c r="C72" s="8"/>
      <c r="D72" s="8" t="s">
        <v>12</v>
      </c>
      <c r="E72" s="61">
        <v>0</v>
      </c>
    </row>
    <row r="73" spans="1:5" ht="15.75" x14ac:dyDescent="0.25">
      <c r="A73" s="8"/>
      <c r="B73" s="12" t="s">
        <v>20</v>
      </c>
      <c r="C73" s="8"/>
      <c r="D73" s="8"/>
      <c r="E73" s="31"/>
    </row>
    <row r="74" spans="1:5" ht="15.75" x14ac:dyDescent="0.25">
      <c r="A74" s="8"/>
      <c r="B74" s="8"/>
      <c r="C74" s="8" t="s">
        <v>52</v>
      </c>
      <c r="D74" s="8"/>
      <c r="E74" s="19"/>
    </row>
    <row r="75" spans="1:5" ht="15.75" x14ac:dyDescent="0.25">
      <c r="A75" s="8"/>
      <c r="B75" s="8"/>
      <c r="C75" s="8"/>
      <c r="D75" s="8" t="s">
        <v>47</v>
      </c>
      <c r="E75" s="101">
        <v>30060537.579999998</v>
      </c>
    </row>
    <row r="76" spans="1:5" ht="15.75" x14ac:dyDescent="0.25">
      <c r="A76" s="8"/>
      <c r="B76" s="8"/>
      <c r="C76" s="8"/>
      <c r="D76" s="8" t="s">
        <v>48</v>
      </c>
      <c r="E76" s="77">
        <v>0</v>
      </c>
    </row>
    <row r="77" spans="1:5" ht="15.75" x14ac:dyDescent="0.25">
      <c r="A77" s="8"/>
      <c r="B77" s="8"/>
      <c r="C77" s="15" t="s">
        <v>53</v>
      </c>
      <c r="D77" s="8"/>
      <c r="E77" s="19"/>
    </row>
    <row r="78" spans="1:5" ht="15.75" x14ac:dyDescent="0.25">
      <c r="A78" s="8"/>
      <c r="B78" s="8"/>
      <c r="C78" s="8"/>
      <c r="D78" s="8" t="s">
        <v>49</v>
      </c>
      <c r="E78" s="101">
        <v>33955329</v>
      </c>
    </row>
    <row r="79" spans="1:5" ht="15.75" x14ac:dyDescent="0.25">
      <c r="A79" s="8"/>
      <c r="B79" s="8"/>
      <c r="C79" s="8"/>
      <c r="D79" s="8" t="s">
        <v>50</v>
      </c>
      <c r="E79" s="80">
        <v>0</v>
      </c>
    </row>
    <row r="80" spans="1:5" ht="15.75" x14ac:dyDescent="0.25">
      <c r="A80" s="8"/>
      <c r="B80" s="8"/>
      <c r="C80" s="8" t="s">
        <v>54</v>
      </c>
      <c r="D80" s="8"/>
      <c r="E80" s="63"/>
    </row>
    <row r="81" spans="1:9" ht="15.75" x14ac:dyDescent="0.25">
      <c r="A81" s="8"/>
      <c r="B81" s="8"/>
      <c r="C81" s="8"/>
      <c r="D81" s="15" t="s">
        <v>49</v>
      </c>
      <c r="E81" s="101">
        <v>19493242</v>
      </c>
    </row>
    <row r="82" spans="1:9" ht="15.75" x14ac:dyDescent="0.25">
      <c r="A82" s="8"/>
      <c r="B82" s="8"/>
      <c r="C82" s="8"/>
      <c r="D82" s="15" t="s">
        <v>50</v>
      </c>
      <c r="E82" s="101">
        <v>111080889</v>
      </c>
    </row>
    <row r="83" spans="1:9" ht="15.75" x14ac:dyDescent="0.25">
      <c r="A83" s="8"/>
      <c r="B83" s="8"/>
      <c r="C83" s="8" t="s">
        <v>55</v>
      </c>
      <c r="D83" s="8"/>
      <c r="E83" s="19"/>
    </row>
    <row r="84" spans="1:9" ht="15.75" x14ac:dyDescent="0.25">
      <c r="A84" s="8"/>
      <c r="B84" s="8"/>
      <c r="C84" s="8"/>
      <c r="D84" s="8" t="s">
        <v>49</v>
      </c>
      <c r="E84" s="33">
        <v>0</v>
      </c>
    </row>
    <row r="85" spans="1:9" ht="15.75" x14ac:dyDescent="0.25">
      <c r="A85" s="8"/>
      <c r="B85" s="8"/>
      <c r="C85" s="8"/>
      <c r="D85" s="8" t="s">
        <v>50</v>
      </c>
      <c r="E85" s="33">
        <v>0</v>
      </c>
    </row>
    <row r="86" spans="1:9" ht="15.75" x14ac:dyDescent="0.25">
      <c r="A86" s="8"/>
      <c r="B86" s="8"/>
      <c r="C86" s="8" t="s">
        <v>56</v>
      </c>
      <c r="D86" s="8"/>
      <c r="E86" s="19"/>
    </row>
    <row r="87" spans="1:9" ht="15.75" x14ac:dyDescent="0.25">
      <c r="A87" s="8"/>
      <c r="B87" s="8"/>
      <c r="C87" s="8"/>
      <c r="D87" s="8" t="s">
        <v>49</v>
      </c>
      <c r="E87" s="101">
        <v>2425702</v>
      </c>
    </row>
    <row r="88" spans="1:9" ht="15.75" x14ac:dyDescent="0.25">
      <c r="A88" s="8"/>
      <c r="B88" s="8"/>
      <c r="C88" s="8"/>
      <c r="D88" s="8" t="s">
        <v>50</v>
      </c>
      <c r="E88" s="57">
        <v>0</v>
      </c>
    </row>
    <row r="89" spans="1:9" ht="15.75" x14ac:dyDescent="0.25">
      <c r="A89" s="8"/>
      <c r="B89" s="8"/>
      <c r="C89" s="8" t="s">
        <v>51</v>
      </c>
      <c r="D89" s="8"/>
      <c r="E89" s="19"/>
    </row>
    <row r="90" spans="1:9" ht="15.75" x14ac:dyDescent="0.25">
      <c r="A90" s="8"/>
      <c r="B90" s="8"/>
      <c r="C90" s="8"/>
      <c r="D90" s="8" t="s">
        <v>57</v>
      </c>
      <c r="E90" s="101">
        <v>15000000</v>
      </c>
    </row>
    <row r="91" spans="1:9" ht="15.75" x14ac:dyDescent="0.25">
      <c r="A91" s="8"/>
      <c r="B91" s="8"/>
      <c r="C91" s="8"/>
      <c r="D91" s="8" t="s">
        <v>49</v>
      </c>
      <c r="E91" s="101">
        <v>29901528</v>
      </c>
    </row>
    <row r="92" spans="1:9" ht="15.75" x14ac:dyDescent="0.25">
      <c r="A92" s="8"/>
      <c r="B92" s="8"/>
      <c r="C92" s="8"/>
      <c r="D92" s="8" t="s">
        <v>50</v>
      </c>
      <c r="E92" s="102">
        <v>14694724</v>
      </c>
    </row>
    <row r="93" spans="1:9" ht="15.75" x14ac:dyDescent="0.25">
      <c r="A93" s="12" t="s">
        <v>59</v>
      </c>
      <c r="D93" s="8"/>
      <c r="E93" s="34">
        <f>SUM(E41:E92)</f>
        <v>651844674.57999992</v>
      </c>
    </row>
    <row r="94" spans="1:9" ht="15.75" x14ac:dyDescent="0.25">
      <c r="A94" s="12" t="s">
        <v>60</v>
      </c>
      <c r="B94" s="8"/>
      <c r="C94" s="12"/>
      <c r="D94" s="15"/>
      <c r="E94" s="19"/>
    </row>
    <row r="95" spans="1:9" ht="15.75" x14ac:dyDescent="0.25">
      <c r="A95" s="8"/>
      <c r="B95" s="12" t="s">
        <v>9</v>
      </c>
      <c r="C95" s="8"/>
      <c r="D95" s="8"/>
      <c r="E95" s="18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77">
        <v>0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19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80">
        <v>0</v>
      </c>
    </row>
    <row r="99" spans="1:9" ht="15.75" customHeight="1" x14ac:dyDescent="0.25">
      <c r="B99" s="12" t="s">
        <v>14</v>
      </c>
      <c r="C99" s="8"/>
      <c r="D99" s="8"/>
      <c r="E99" s="31"/>
    </row>
    <row r="100" spans="1:9" ht="15.75" customHeight="1" x14ac:dyDescent="0.25">
      <c r="B100" s="8"/>
      <c r="C100" s="8"/>
      <c r="D100" s="8" t="s">
        <v>12</v>
      </c>
      <c r="E100" s="77">
        <v>0</v>
      </c>
    </row>
    <row r="101" spans="1:9" ht="15.75" customHeight="1" x14ac:dyDescent="0.25">
      <c r="B101" s="12" t="s">
        <v>15</v>
      </c>
      <c r="C101" s="8"/>
      <c r="D101" s="8"/>
      <c r="E101" s="31"/>
    </row>
    <row r="102" spans="1:9" ht="15.75" x14ac:dyDescent="0.25">
      <c r="B102" s="8"/>
      <c r="C102" s="13"/>
      <c r="D102" s="8" t="s">
        <v>12</v>
      </c>
      <c r="E102" s="25">
        <v>0</v>
      </c>
    </row>
    <row r="103" spans="1:9" ht="15.75" x14ac:dyDescent="0.25">
      <c r="B103" s="12" t="s">
        <v>16</v>
      </c>
      <c r="C103" s="8"/>
      <c r="D103" s="8"/>
      <c r="E103" s="31"/>
    </row>
    <row r="104" spans="1:9" ht="15.75" x14ac:dyDescent="0.25">
      <c r="B104" s="8"/>
      <c r="C104" s="8"/>
      <c r="D104" s="8" t="s">
        <v>12</v>
      </c>
      <c r="E104" s="24">
        <v>0</v>
      </c>
    </row>
    <row r="105" spans="1:9" ht="15.75" x14ac:dyDescent="0.25">
      <c r="B105" s="12" t="s">
        <v>17</v>
      </c>
      <c r="C105" s="8"/>
      <c r="D105" s="8"/>
      <c r="E105" s="31"/>
    </row>
    <row r="106" spans="1:9" ht="15.75" x14ac:dyDescent="0.25">
      <c r="B106" s="8"/>
      <c r="C106" s="8"/>
      <c r="D106" s="8" t="s">
        <v>12</v>
      </c>
      <c r="E106" s="80">
        <v>0</v>
      </c>
    </row>
    <row r="107" spans="1:9" ht="15.75" x14ac:dyDescent="0.25">
      <c r="B107" s="12" t="s">
        <v>18</v>
      </c>
      <c r="C107" s="8"/>
      <c r="D107" s="8"/>
      <c r="E107" s="31"/>
    </row>
    <row r="108" spans="1:9" ht="15.75" x14ac:dyDescent="0.25">
      <c r="B108" s="8"/>
      <c r="C108" s="8"/>
      <c r="D108" s="8" t="s">
        <v>12</v>
      </c>
      <c r="E108" s="80">
        <v>0</v>
      </c>
    </row>
    <row r="109" spans="1:9" ht="15.75" x14ac:dyDescent="0.25">
      <c r="A109" s="12"/>
      <c r="B109" s="12" t="s">
        <v>61</v>
      </c>
      <c r="C109" s="8"/>
      <c r="D109" s="8"/>
      <c r="E109" s="31"/>
    </row>
    <row r="110" spans="1:9" ht="15.75" x14ac:dyDescent="0.25">
      <c r="B110" s="8"/>
      <c r="C110" s="8"/>
      <c r="D110" s="8" t="s">
        <v>12</v>
      </c>
      <c r="E110" s="77">
        <v>0</v>
      </c>
    </row>
    <row r="111" spans="1:9" ht="15.75" x14ac:dyDescent="0.25">
      <c r="A111" s="12" t="s">
        <v>58</v>
      </c>
      <c r="E111" s="64">
        <f>SUM(E95:E110)</f>
        <v>0</v>
      </c>
    </row>
    <row r="112" spans="1:9" ht="30" customHeight="1" x14ac:dyDescent="0.35">
      <c r="A112" s="16" t="s">
        <v>62</v>
      </c>
      <c r="B112" s="17"/>
      <c r="C112" s="17"/>
      <c r="D112" s="17"/>
      <c r="E112" s="21">
        <f>SUM(E93,E111)</f>
        <v>651844674.57999992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B1728-D870-40F7-AAB9-58D9448D4E9F}">
  <dimension ref="A1:I112"/>
  <sheetViews>
    <sheetView zoomScale="115" zoomScaleNormal="115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111" t="s">
        <v>79</v>
      </c>
      <c r="B1" s="111"/>
      <c r="C1" s="111"/>
      <c r="D1" s="111"/>
      <c r="E1" s="111"/>
      <c r="F1" s="111"/>
      <c r="G1" s="111"/>
      <c r="H1" s="111"/>
      <c r="I1" s="111"/>
    </row>
    <row r="2" spans="1:9" ht="15.75" x14ac:dyDescent="0.25">
      <c r="A2" s="112" t="s">
        <v>0</v>
      </c>
      <c r="B2" s="112"/>
      <c r="C2" s="112"/>
      <c r="D2" s="112"/>
      <c r="E2" s="112"/>
      <c r="F2" s="112"/>
      <c r="G2" s="112"/>
      <c r="H2" s="112"/>
      <c r="I2" s="112"/>
    </row>
    <row r="3" spans="1:9" ht="15.75" x14ac:dyDescent="0.25">
      <c r="A3" s="111" t="s">
        <v>81</v>
      </c>
      <c r="B3" s="111"/>
      <c r="C3" s="111"/>
      <c r="D3" s="111"/>
      <c r="E3" s="111"/>
      <c r="F3" s="111"/>
      <c r="G3" s="111"/>
      <c r="H3" s="111"/>
      <c r="I3" s="111"/>
    </row>
    <row r="4" spans="1:9" ht="15.75" x14ac:dyDescent="0.25">
      <c r="A4" s="111"/>
      <c r="B4" s="111"/>
      <c r="C4" s="111"/>
      <c r="D4" s="111"/>
      <c r="E4" s="111"/>
      <c r="F4" s="111"/>
      <c r="G4" s="111"/>
      <c r="H4" s="111"/>
      <c r="I4" s="111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111" t="s">
        <v>1</v>
      </c>
      <c r="B6" s="111"/>
      <c r="C6" s="111"/>
      <c r="D6" s="111"/>
      <c r="E6" s="113" t="s">
        <v>2</v>
      </c>
    </row>
    <row r="7" spans="1:9" ht="15" customHeight="1" x14ac:dyDescent="0.25">
      <c r="A7" s="111"/>
      <c r="B7" s="111"/>
      <c r="C7" s="111"/>
      <c r="D7" s="111"/>
      <c r="E7" s="114"/>
    </row>
    <row r="8" spans="1:9" ht="15.75" x14ac:dyDescent="0.25">
      <c r="A8" s="6" t="s">
        <v>3</v>
      </c>
      <c r="B8" s="1"/>
      <c r="C8" s="1"/>
      <c r="D8" s="1"/>
      <c r="E8" s="7"/>
    </row>
    <row r="9" spans="1:9" ht="15.75" x14ac:dyDescent="0.25">
      <c r="A9" s="1"/>
      <c r="B9" s="1" t="s">
        <v>21</v>
      </c>
      <c r="C9" s="1"/>
      <c r="D9" s="1"/>
      <c r="E9" s="7"/>
    </row>
    <row r="10" spans="1:9" ht="15.75" x14ac:dyDescent="0.25">
      <c r="A10" s="1"/>
      <c r="B10" s="1"/>
      <c r="C10" s="1" t="s">
        <v>22</v>
      </c>
      <c r="D10" s="1"/>
      <c r="E10" s="31"/>
    </row>
    <row r="11" spans="1:9" ht="15.75" customHeight="1" x14ac:dyDescent="0.25">
      <c r="A11" s="8"/>
      <c r="B11" s="8"/>
      <c r="C11" s="8"/>
      <c r="D11" s="8" t="s">
        <v>23</v>
      </c>
      <c r="E11" s="85">
        <v>11005703.289999999</v>
      </c>
    </row>
    <row r="12" spans="1:9" ht="15.75" x14ac:dyDescent="0.25">
      <c r="A12" s="8"/>
      <c r="B12" s="8"/>
      <c r="C12" s="8"/>
      <c r="D12" s="8" t="s">
        <v>24</v>
      </c>
      <c r="E12" s="85">
        <v>10008787.439999999</v>
      </c>
    </row>
    <row r="13" spans="1:9" ht="15.75" x14ac:dyDescent="0.25">
      <c r="A13" s="8"/>
      <c r="B13" s="8"/>
      <c r="C13" s="8"/>
      <c r="D13" s="8" t="s">
        <v>25</v>
      </c>
      <c r="E13" s="85">
        <v>745067.42</v>
      </c>
    </row>
    <row r="14" spans="1:9" ht="15.75" x14ac:dyDescent="0.25">
      <c r="A14" s="8"/>
      <c r="B14" s="8"/>
      <c r="C14" s="8" t="s">
        <v>4</v>
      </c>
      <c r="D14" s="8"/>
      <c r="E14" s="29">
        <f>SUM(E11:E13)</f>
        <v>21759558.149999999</v>
      </c>
    </row>
    <row r="15" spans="1:9" ht="15.75" x14ac:dyDescent="0.25">
      <c r="A15" s="8"/>
      <c r="B15" s="8"/>
      <c r="C15" s="8" t="s">
        <v>5</v>
      </c>
      <c r="D15" s="8"/>
      <c r="E15" s="30"/>
    </row>
    <row r="16" spans="1:9" ht="15.75" x14ac:dyDescent="0.25">
      <c r="A16" s="8"/>
      <c r="B16" s="8"/>
      <c r="C16" s="8"/>
      <c r="D16" s="8" t="s">
        <v>26</v>
      </c>
      <c r="E16" s="85">
        <v>4984811.04</v>
      </c>
    </row>
    <row r="17" spans="1:5" ht="15.75" x14ac:dyDescent="0.25">
      <c r="A17" s="8"/>
      <c r="B17" s="8"/>
      <c r="C17" s="8"/>
      <c r="D17" s="8" t="s">
        <v>27</v>
      </c>
      <c r="E17" s="85">
        <v>16956668.57</v>
      </c>
    </row>
    <row r="18" spans="1:5" ht="15.75" x14ac:dyDescent="0.25">
      <c r="A18" s="8"/>
      <c r="B18" s="8"/>
      <c r="C18" s="11"/>
      <c r="D18" s="8" t="s">
        <v>28</v>
      </c>
      <c r="E18" s="85">
        <v>589314.68999999994</v>
      </c>
    </row>
    <row r="19" spans="1:5" ht="15.75" x14ac:dyDescent="0.25">
      <c r="A19" s="8"/>
      <c r="B19" s="8"/>
      <c r="C19" s="8" t="s">
        <v>6</v>
      </c>
      <c r="D19" s="8"/>
      <c r="E19" s="29">
        <f t="shared" ref="E19" si="0">SUM(E16:E18)</f>
        <v>22530794.300000001</v>
      </c>
    </row>
    <row r="20" spans="1:5" ht="15.75" x14ac:dyDescent="0.25">
      <c r="A20" s="8"/>
      <c r="B20" s="8" t="s">
        <v>29</v>
      </c>
      <c r="C20" s="8"/>
      <c r="D20" s="8"/>
      <c r="E20" s="31"/>
    </row>
    <row r="21" spans="1:5" ht="15.75" x14ac:dyDescent="0.25">
      <c r="A21" s="8"/>
      <c r="B21" s="8"/>
      <c r="C21" s="8" t="s">
        <v>30</v>
      </c>
      <c r="D21" s="8"/>
      <c r="E21" s="85">
        <v>591901196</v>
      </c>
    </row>
    <row r="22" spans="1:5" ht="15.75" x14ac:dyDescent="0.25">
      <c r="A22" s="8"/>
      <c r="B22" s="8"/>
      <c r="C22" s="8" t="s">
        <v>31</v>
      </c>
      <c r="D22" s="8"/>
      <c r="E22" s="85">
        <v>0</v>
      </c>
    </row>
    <row r="23" spans="1:5" ht="15.75" x14ac:dyDescent="0.25">
      <c r="A23" s="8"/>
      <c r="B23" s="8"/>
      <c r="C23" s="8" t="s">
        <v>32</v>
      </c>
      <c r="D23" s="8"/>
      <c r="E23" s="56"/>
    </row>
    <row r="24" spans="1:5" ht="15.75" x14ac:dyDescent="0.25">
      <c r="A24" s="8"/>
      <c r="B24" s="8"/>
      <c r="C24" s="8"/>
      <c r="D24" s="8" t="s">
        <v>33</v>
      </c>
      <c r="E24" s="76">
        <v>0</v>
      </c>
    </row>
    <row r="25" spans="1:5" ht="15.75" x14ac:dyDescent="0.25">
      <c r="A25" s="8"/>
      <c r="B25" s="8"/>
      <c r="C25" s="8"/>
      <c r="D25" s="8" t="s">
        <v>34</v>
      </c>
      <c r="E25" s="58">
        <v>0</v>
      </c>
    </row>
    <row r="26" spans="1:5" ht="15.75" x14ac:dyDescent="0.25">
      <c r="A26" s="8"/>
      <c r="B26" s="8"/>
      <c r="C26" s="8"/>
      <c r="D26" s="8" t="s">
        <v>35</v>
      </c>
      <c r="E26" s="85">
        <v>0</v>
      </c>
    </row>
    <row r="27" spans="1:5" ht="15.75" x14ac:dyDescent="0.25">
      <c r="A27" s="8"/>
      <c r="B27" s="8"/>
      <c r="C27" s="8"/>
      <c r="D27" s="8" t="s">
        <v>36</v>
      </c>
      <c r="E27" s="26">
        <v>0</v>
      </c>
    </row>
    <row r="28" spans="1:5" ht="15.75" x14ac:dyDescent="0.25">
      <c r="A28" s="8"/>
      <c r="B28" s="8"/>
      <c r="C28" s="8" t="s">
        <v>37</v>
      </c>
      <c r="D28" s="8"/>
      <c r="E28" s="60"/>
    </row>
    <row r="29" spans="1:5" ht="15.75" x14ac:dyDescent="0.25">
      <c r="A29" s="8"/>
      <c r="B29" s="8"/>
      <c r="C29" s="8"/>
      <c r="D29" s="8" t="s">
        <v>38</v>
      </c>
      <c r="E29" s="83">
        <v>0</v>
      </c>
    </row>
    <row r="30" spans="1:5" ht="15.75" x14ac:dyDescent="0.25">
      <c r="A30" s="8"/>
      <c r="B30" s="8"/>
      <c r="C30" s="8"/>
      <c r="D30" s="8" t="s">
        <v>39</v>
      </c>
      <c r="E30" s="86">
        <v>0</v>
      </c>
    </row>
    <row r="31" spans="1:5" ht="15.75" x14ac:dyDescent="0.25">
      <c r="A31" s="8"/>
      <c r="B31" s="8"/>
      <c r="C31" s="8" t="s">
        <v>40</v>
      </c>
      <c r="D31" s="8"/>
      <c r="E31" s="76">
        <v>0</v>
      </c>
    </row>
    <row r="32" spans="1:5" ht="15.75" x14ac:dyDescent="0.25">
      <c r="A32" s="8"/>
      <c r="B32" s="8"/>
      <c r="C32" s="8" t="s">
        <v>41</v>
      </c>
      <c r="D32" s="8"/>
      <c r="E32" s="31"/>
    </row>
    <row r="33" spans="1:5" ht="15.75" x14ac:dyDescent="0.25">
      <c r="A33" s="8"/>
      <c r="B33" s="8"/>
      <c r="C33" s="8"/>
      <c r="D33" s="8" t="s">
        <v>42</v>
      </c>
      <c r="E33" s="79">
        <v>0</v>
      </c>
    </row>
    <row r="34" spans="1:5" ht="15.75" x14ac:dyDescent="0.25">
      <c r="A34" s="8"/>
      <c r="B34" s="8"/>
      <c r="C34" s="8"/>
      <c r="D34" s="8" t="s">
        <v>43</v>
      </c>
      <c r="E34" s="19">
        <v>0</v>
      </c>
    </row>
    <row r="35" spans="1:5" ht="15.75" x14ac:dyDescent="0.25">
      <c r="A35" s="8"/>
      <c r="B35" s="8"/>
      <c r="C35" s="8"/>
      <c r="D35" s="8" t="s">
        <v>44</v>
      </c>
      <c r="E35" s="77">
        <v>0</v>
      </c>
    </row>
    <row r="36" spans="1:5" ht="15.75" x14ac:dyDescent="0.25">
      <c r="A36" s="8"/>
      <c r="B36" s="8" t="s">
        <v>45</v>
      </c>
      <c r="C36" s="8"/>
      <c r="D36" s="8"/>
      <c r="E36" s="77">
        <v>0</v>
      </c>
    </row>
    <row r="37" spans="1:5" ht="15.75" x14ac:dyDescent="0.25">
      <c r="A37" s="8"/>
      <c r="B37" s="12" t="s">
        <v>7</v>
      </c>
      <c r="C37" s="8"/>
      <c r="D37" s="8"/>
      <c r="E37" s="29">
        <f>SUM(E14,E19,E21:E36)</f>
        <v>636191548.45000005</v>
      </c>
    </row>
    <row r="38" spans="1:5" ht="15.75" x14ac:dyDescent="0.25">
      <c r="A38" s="8"/>
      <c r="B38" s="12"/>
      <c r="C38" s="8"/>
      <c r="D38" s="8"/>
      <c r="E38" s="32"/>
    </row>
    <row r="39" spans="1:5" ht="15.75" x14ac:dyDescent="0.25">
      <c r="A39" s="12" t="s">
        <v>8</v>
      </c>
      <c r="B39" s="12"/>
      <c r="C39" s="8"/>
      <c r="D39" s="8"/>
      <c r="E39" s="19"/>
    </row>
    <row r="40" spans="1:5" ht="15.75" x14ac:dyDescent="0.25">
      <c r="A40" s="12" t="s">
        <v>46</v>
      </c>
      <c r="B40" s="8"/>
      <c r="C40" s="8"/>
      <c r="D40" s="8"/>
      <c r="E40" s="19"/>
    </row>
    <row r="41" spans="1:5" ht="15.75" x14ac:dyDescent="0.25">
      <c r="A41" s="8"/>
      <c r="B41" s="12" t="s">
        <v>9</v>
      </c>
      <c r="C41" s="8"/>
      <c r="D41" s="8"/>
      <c r="E41" s="31"/>
    </row>
    <row r="42" spans="1:5" ht="15.75" x14ac:dyDescent="0.25">
      <c r="A42" s="8"/>
      <c r="B42" s="8"/>
      <c r="C42" s="8"/>
      <c r="D42" s="8" t="s">
        <v>10</v>
      </c>
      <c r="E42" s="85">
        <v>138733123.91999999</v>
      </c>
    </row>
    <row r="43" spans="1:5" ht="15.75" x14ac:dyDescent="0.25">
      <c r="A43" s="8"/>
      <c r="B43" s="8"/>
      <c r="C43" s="8"/>
      <c r="D43" s="8" t="s">
        <v>11</v>
      </c>
      <c r="E43" s="85">
        <v>184014987.44</v>
      </c>
    </row>
    <row r="44" spans="1:5" ht="15.75" x14ac:dyDescent="0.25">
      <c r="A44" s="8"/>
      <c r="B44" s="8"/>
      <c r="C44" s="8"/>
      <c r="D44" s="8" t="s">
        <v>12</v>
      </c>
      <c r="E44" s="85">
        <f>6440831.17+9822788.88+1010199.81</f>
        <v>17273819.859999999</v>
      </c>
    </row>
    <row r="45" spans="1:5" ht="15.75" x14ac:dyDescent="0.25">
      <c r="A45" s="8"/>
      <c r="B45" s="12" t="s">
        <v>13</v>
      </c>
      <c r="C45" s="8"/>
      <c r="D45" s="8"/>
      <c r="E45" s="31"/>
    </row>
    <row r="46" spans="1:5" ht="15.75" x14ac:dyDescent="0.25">
      <c r="A46" s="8"/>
      <c r="B46" s="8"/>
      <c r="C46" s="13"/>
      <c r="D46" s="8" t="s">
        <v>10</v>
      </c>
      <c r="E46" s="79">
        <v>317701.88</v>
      </c>
    </row>
    <row r="47" spans="1:5" ht="15.75" x14ac:dyDescent="0.25">
      <c r="A47" s="8"/>
      <c r="B47" s="8"/>
      <c r="C47" s="8"/>
      <c r="D47" s="8" t="s">
        <v>11</v>
      </c>
      <c r="E47" s="80">
        <v>4823650.72</v>
      </c>
    </row>
    <row r="48" spans="1:5" ht="15.75" x14ac:dyDescent="0.25">
      <c r="A48" s="8"/>
      <c r="B48" s="8"/>
      <c r="C48" s="8"/>
      <c r="D48" s="8" t="s">
        <v>12</v>
      </c>
      <c r="E48" s="76">
        <v>0</v>
      </c>
    </row>
    <row r="49" spans="1:5" ht="15.75" x14ac:dyDescent="0.25">
      <c r="A49" s="8"/>
      <c r="B49" s="12" t="s">
        <v>14</v>
      </c>
      <c r="C49" s="8"/>
      <c r="D49" s="8"/>
      <c r="E49" s="25"/>
    </row>
    <row r="50" spans="1:5" ht="15.75" x14ac:dyDescent="0.25">
      <c r="A50" s="14"/>
      <c r="B50" s="14"/>
      <c r="C50" s="14"/>
      <c r="D50" s="8" t="s">
        <v>10</v>
      </c>
      <c r="E50" s="84">
        <v>27202035.75</v>
      </c>
    </row>
    <row r="51" spans="1:5" ht="15.75" x14ac:dyDescent="0.25">
      <c r="A51" s="8"/>
      <c r="B51" s="8"/>
      <c r="C51" s="8"/>
      <c r="D51" s="8" t="s">
        <v>11</v>
      </c>
      <c r="E51" s="84">
        <v>12634476.68</v>
      </c>
    </row>
    <row r="52" spans="1:5" ht="15.75" x14ac:dyDescent="0.25">
      <c r="A52" s="8"/>
      <c r="B52" s="8"/>
      <c r="C52" s="8"/>
      <c r="D52" s="8" t="s">
        <v>12</v>
      </c>
      <c r="E52" s="84">
        <v>993100</v>
      </c>
    </row>
    <row r="53" spans="1:5" ht="15.75" x14ac:dyDescent="0.25">
      <c r="A53" s="8"/>
      <c r="B53" s="12" t="s">
        <v>15</v>
      </c>
      <c r="C53" s="8"/>
      <c r="D53" s="8"/>
      <c r="E53" s="25"/>
    </row>
    <row r="54" spans="1:5" ht="15.75" x14ac:dyDescent="0.25">
      <c r="A54" s="8"/>
      <c r="B54" s="8"/>
      <c r="C54" s="8"/>
      <c r="D54" s="8" t="s">
        <v>10</v>
      </c>
      <c r="E54" s="59">
        <v>0</v>
      </c>
    </row>
    <row r="55" spans="1:5" ht="15.75" x14ac:dyDescent="0.25">
      <c r="A55" s="8"/>
      <c r="B55" s="8"/>
      <c r="C55" s="8"/>
      <c r="D55" s="8" t="s">
        <v>11</v>
      </c>
      <c r="E55" s="57">
        <v>0</v>
      </c>
    </row>
    <row r="56" spans="1:5" ht="15.75" x14ac:dyDescent="0.25">
      <c r="A56" s="8"/>
      <c r="B56" s="8"/>
      <c r="C56" s="13"/>
      <c r="D56" s="8" t="s">
        <v>12</v>
      </c>
      <c r="E56" s="57">
        <v>0</v>
      </c>
    </row>
    <row r="57" spans="1:5" ht="15.75" x14ac:dyDescent="0.25">
      <c r="A57" s="8"/>
      <c r="B57" s="12" t="s">
        <v>16</v>
      </c>
      <c r="C57" s="8"/>
      <c r="D57" s="8"/>
      <c r="E57" s="28"/>
    </row>
    <row r="58" spans="1:5" ht="15.75" x14ac:dyDescent="0.25">
      <c r="A58" s="8"/>
      <c r="B58" s="8"/>
      <c r="C58" s="8"/>
      <c r="D58" s="8" t="s">
        <v>10</v>
      </c>
      <c r="E58" s="80">
        <v>0</v>
      </c>
    </row>
    <row r="59" spans="1:5" ht="15.75" x14ac:dyDescent="0.25">
      <c r="A59" s="8"/>
      <c r="B59" s="8"/>
      <c r="C59" s="8"/>
      <c r="D59" s="8" t="s">
        <v>11</v>
      </c>
      <c r="E59" s="80">
        <v>0</v>
      </c>
    </row>
    <row r="60" spans="1:5" ht="15.75" x14ac:dyDescent="0.25">
      <c r="A60" s="8"/>
      <c r="B60" s="8"/>
      <c r="C60" s="8"/>
      <c r="D60" s="8" t="s">
        <v>12</v>
      </c>
      <c r="E60" s="80">
        <v>0</v>
      </c>
    </row>
    <row r="61" spans="1:5" ht="15.75" x14ac:dyDescent="0.25">
      <c r="A61" s="8"/>
      <c r="B61" s="12" t="s">
        <v>17</v>
      </c>
      <c r="C61" s="8"/>
      <c r="D61" s="8"/>
      <c r="E61" s="28"/>
    </row>
    <row r="62" spans="1:5" ht="15.75" x14ac:dyDescent="0.25">
      <c r="A62" s="8"/>
      <c r="B62" s="8"/>
      <c r="C62" s="8"/>
      <c r="D62" s="8" t="s">
        <v>10</v>
      </c>
      <c r="E62" s="85">
        <v>5293432.58</v>
      </c>
    </row>
    <row r="63" spans="1:5" ht="15.75" x14ac:dyDescent="0.25">
      <c r="A63" s="8"/>
      <c r="B63" s="12"/>
      <c r="C63" s="8"/>
      <c r="D63" s="8" t="s">
        <v>11</v>
      </c>
      <c r="E63" s="85">
        <v>18320319.280000001</v>
      </c>
    </row>
    <row r="64" spans="1:5" ht="15.75" x14ac:dyDescent="0.25">
      <c r="A64" s="8"/>
      <c r="B64" s="8"/>
      <c r="C64" s="8"/>
      <c r="D64" s="8" t="s">
        <v>12</v>
      </c>
      <c r="E64" s="85">
        <v>84000</v>
      </c>
    </row>
    <row r="65" spans="1:5" ht="15.75" x14ac:dyDescent="0.25">
      <c r="A65" s="8"/>
      <c r="B65" s="12" t="s">
        <v>18</v>
      </c>
      <c r="C65" s="8"/>
      <c r="D65" s="8"/>
      <c r="E65" s="31"/>
    </row>
    <row r="66" spans="1:5" ht="15.75" x14ac:dyDescent="0.25">
      <c r="A66" s="8"/>
      <c r="B66" s="8"/>
      <c r="C66" s="8"/>
      <c r="D66" s="8" t="s">
        <v>10</v>
      </c>
      <c r="E66" s="85">
        <v>29164139.829999998</v>
      </c>
    </row>
    <row r="67" spans="1:5" ht="15.75" x14ac:dyDescent="0.25">
      <c r="A67" s="8"/>
      <c r="B67" s="8"/>
      <c r="C67" s="8"/>
      <c r="D67" s="8" t="s">
        <v>11</v>
      </c>
      <c r="E67" s="85">
        <v>7128847.7699999996</v>
      </c>
    </row>
    <row r="68" spans="1:5" ht="15.75" x14ac:dyDescent="0.25">
      <c r="A68" s="8"/>
      <c r="B68" s="8"/>
      <c r="C68" s="8"/>
      <c r="D68" s="8" t="s">
        <v>12</v>
      </c>
      <c r="E68" s="85">
        <v>447570</v>
      </c>
    </row>
    <row r="69" spans="1:5" ht="15.75" x14ac:dyDescent="0.25">
      <c r="A69" s="8"/>
      <c r="B69" s="12" t="s">
        <v>19</v>
      </c>
      <c r="C69" s="8"/>
      <c r="D69" s="8"/>
      <c r="E69" s="35"/>
    </row>
    <row r="70" spans="1:5" ht="15.75" x14ac:dyDescent="0.25">
      <c r="A70" s="8"/>
      <c r="B70" s="8"/>
      <c r="C70" s="8"/>
      <c r="D70" s="8" t="s">
        <v>10</v>
      </c>
      <c r="E70" s="85">
        <v>0</v>
      </c>
    </row>
    <row r="71" spans="1:5" ht="15.75" x14ac:dyDescent="0.25">
      <c r="A71" s="8"/>
      <c r="B71" s="8"/>
      <c r="C71" s="8"/>
      <c r="D71" s="8" t="s">
        <v>11</v>
      </c>
      <c r="E71" s="85">
        <v>0</v>
      </c>
    </row>
    <row r="72" spans="1:5" ht="15.75" x14ac:dyDescent="0.25">
      <c r="A72" s="8"/>
      <c r="B72" s="8"/>
      <c r="C72" s="8"/>
      <c r="D72" s="8" t="s">
        <v>12</v>
      </c>
      <c r="E72" s="85">
        <v>0</v>
      </c>
    </row>
    <row r="73" spans="1:5" ht="15.75" x14ac:dyDescent="0.25">
      <c r="A73" s="8"/>
      <c r="B73" s="12" t="s">
        <v>20</v>
      </c>
      <c r="C73" s="8"/>
      <c r="D73" s="8"/>
      <c r="E73" s="31"/>
    </row>
    <row r="74" spans="1:5" ht="15.75" x14ac:dyDescent="0.25">
      <c r="A74" s="8"/>
      <c r="B74" s="8"/>
      <c r="C74" s="8" t="s">
        <v>52</v>
      </c>
      <c r="D74" s="8"/>
      <c r="E74" s="19"/>
    </row>
    <row r="75" spans="1:5" ht="15.75" x14ac:dyDescent="0.25">
      <c r="A75" s="8"/>
      <c r="B75" s="8"/>
      <c r="C75" s="8"/>
      <c r="D75" s="8" t="s">
        <v>47</v>
      </c>
      <c r="E75" s="84">
        <v>0</v>
      </c>
    </row>
    <row r="76" spans="1:5" ht="15.75" x14ac:dyDescent="0.25">
      <c r="A76" s="8"/>
      <c r="B76" s="8"/>
      <c r="C76" s="8"/>
      <c r="D76" s="8" t="s">
        <v>48</v>
      </c>
      <c r="E76" s="77">
        <v>0</v>
      </c>
    </row>
    <row r="77" spans="1:5" ht="15.75" x14ac:dyDescent="0.25">
      <c r="A77" s="8"/>
      <c r="B77" s="8"/>
      <c r="C77" s="15" t="s">
        <v>53</v>
      </c>
      <c r="D77" s="8"/>
      <c r="E77" s="19"/>
    </row>
    <row r="78" spans="1:5" ht="15.75" x14ac:dyDescent="0.25">
      <c r="A78" s="8"/>
      <c r="B78" s="8"/>
      <c r="C78" s="8"/>
      <c r="D78" s="8" t="s">
        <v>49</v>
      </c>
      <c r="E78" s="85">
        <v>13989873.5</v>
      </c>
    </row>
    <row r="79" spans="1:5" ht="15.75" x14ac:dyDescent="0.25">
      <c r="A79" s="8"/>
      <c r="B79" s="8"/>
      <c r="C79" s="8"/>
      <c r="D79" s="8" t="s">
        <v>50</v>
      </c>
      <c r="E79" s="85">
        <v>8422932.2100000009</v>
      </c>
    </row>
    <row r="80" spans="1:5" ht="15.75" x14ac:dyDescent="0.25">
      <c r="A80" s="8"/>
      <c r="B80" s="8"/>
      <c r="C80" s="8" t="s">
        <v>54</v>
      </c>
      <c r="D80" s="8"/>
      <c r="E80" s="63"/>
    </row>
    <row r="81" spans="1:9" ht="15.75" x14ac:dyDescent="0.25">
      <c r="A81" s="8"/>
      <c r="B81" s="8"/>
      <c r="C81" s="8"/>
      <c r="D81" s="15" t="s">
        <v>49</v>
      </c>
      <c r="E81" s="85">
        <v>40869811.990000002</v>
      </c>
    </row>
    <row r="82" spans="1:9" ht="15.75" x14ac:dyDescent="0.25">
      <c r="A82" s="8"/>
      <c r="B82" s="8"/>
      <c r="C82" s="8"/>
      <c r="D82" s="15" t="s">
        <v>50</v>
      </c>
      <c r="E82" s="85">
        <v>3346681.2</v>
      </c>
    </row>
    <row r="83" spans="1:9" ht="15.75" x14ac:dyDescent="0.25">
      <c r="A83" s="8"/>
      <c r="B83" s="8"/>
      <c r="C83" s="8" t="s">
        <v>55</v>
      </c>
      <c r="D83" s="8"/>
      <c r="E83" s="19"/>
    </row>
    <row r="84" spans="1:9" ht="15.75" x14ac:dyDescent="0.25">
      <c r="A84" s="8"/>
      <c r="B84" s="8"/>
      <c r="C84" s="8"/>
      <c r="D84" s="8" t="s">
        <v>49</v>
      </c>
      <c r="E84" s="33">
        <v>0</v>
      </c>
    </row>
    <row r="85" spans="1:9" ht="15.75" x14ac:dyDescent="0.25">
      <c r="A85" s="8"/>
      <c r="B85" s="8"/>
      <c r="C85" s="8"/>
      <c r="D85" s="8" t="s">
        <v>50</v>
      </c>
      <c r="E85" s="33">
        <v>0</v>
      </c>
    </row>
    <row r="86" spans="1:9" ht="15.75" x14ac:dyDescent="0.25">
      <c r="A86" s="8"/>
      <c r="B86" s="8"/>
      <c r="C86" s="8" t="s">
        <v>56</v>
      </c>
      <c r="D86" s="8"/>
      <c r="E86" s="19"/>
    </row>
    <row r="87" spans="1:9" ht="15.75" x14ac:dyDescent="0.25">
      <c r="A87" s="8"/>
      <c r="B87" s="8"/>
      <c r="C87" s="8"/>
      <c r="D87" s="8" t="s">
        <v>49</v>
      </c>
      <c r="E87" s="83">
        <v>5533180</v>
      </c>
    </row>
    <row r="88" spans="1:9" ht="15.75" x14ac:dyDescent="0.25">
      <c r="A88" s="8"/>
      <c r="B88" s="8"/>
      <c r="C88" s="8"/>
      <c r="D88" s="8" t="s">
        <v>50</v>
      </c>
      <c r="E88" s="57">
        <v>136000</v>
      </c>
    </row>
    <row r="89" spans="1:9" ht="15.75" x14ac:dyDescent="0.25">
      <c r="A89" s="8"/>
      <c r="B89" s="8"/>
      <c r="C89" s="8" t="s">
        <v>51</v>
      </c>
      <c r="D89" s="8"/>
      <c r="E89" s="19"/>
    </row>
    <row r="90" spans="1:9" ht="15.75" x14ac:dyDescent="0.25">
      <c r="A90" s="8"/>
      <c r="B90" s="8"/>
      <c r="C90" s="8"/>
      <c r="D90" s="8" t="s">
        <v>57</v>
      </c>
      <c r="E90" s="85">
        <v>0</v>
      </c>
    </row>
    <row r="91" spans="1:9" ht="15.75" x14ac:dyDescent="0.25">
      <c r="A91" s="8"/>
      <c r="B91" s="8"/>
      <c r="C91" s="8"/>
      <c r="D91" s="8" t="s">
        <v>49</v>
      </c>
      <c r="E91" s="85">
        <v>0</v>
      </c>
    </row>
    <row r="92" spans="1:9" ht="15.75" x14ac:dyDescent="0.25">
      <c r="A92" s="8"/>
      <c r="B92" s="8"/>
      <c r="C92" s="8"/>
      <c r="D92" s="8" t="s">
        <v>50</v>
      </c>
      <c r="E92" s="85">
        <v>0</v>
      </c>
    </row>
    <row r="93" spans="1:9" ht="15.75" x14ac:dyDescent="0.25">
      <c r="A93" s="12" t="s">
        <v>59</v>
      </c>
      <c r="D93" s="8"/>
      <c r="E93" s="34">
        <f>SUM(E41:E92)</f>
        <v>518729684.60999995</v>
      </c>
    </row>
    <row r="94" spans="1:9" ht="15.75" x14ac:dyDescent="0.25">
      <c r="A94" s="12" t="s">
        <v>60</v>
      </c>
      <c r="B94" s="8"/>
      <c r="C94" s="12"/>
      <c r="D94" s="15"/>
      <c r="E94" s="19"/>
    </row>
    <row r="95" spans="1:9" ht="15.75" x14ac:dyDescent="0.25">
      <c r="A95" s="8"/>
      <c r="B95" s="12" t="s">
        <v>9</v>
      </c>
      <c r="C95" s="8"/>
      <c r="D95" s="8"/>
      <c r="E95" s="18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85">
        <v>26469679.120000001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19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80">
        <v>0</v>
      </c>
    </row>
    <row r="99" spans="1:9" ht="15.75" customHeight="1" x14ac:dyDescent="0.25">
      <c r="B99" s="12" t="s">
        <v>14</v>
      </c>
      <c r="C99" s="8"/>
      <c r="D99" s="8"/>
      <c r="E99" s="31"/>
    </row>
    <row r="100" spans="1:9" ht="15.75" customHeight="1" x14ac:dyDescent="0.25">
      <c r="B100" s="8"/>
      <c r="C100" s="8"/>
      <c r="D100" s="8" t="s">
        <v>12</v>
      </c>
      <c r="E100" s="77">
        <v>1512094</v>
      </c>
    </row>
    <row r="101" spans="1:9" ht="15.75" customHeight="1" x14ac:dyDescent="0.25">
      <c r="B101" s="12" t="s">
        <v>15</v>
      </c>
      <c r="C101" s="8"/>
      <c r="D101" s="8"/>
      <c r="E101" s="31"/>
    </row>
    <row r="102" spans="1:9" ht="15.75" x14ac:dyDescent="0.25">
      <c r="B102" s="8"/>
      <c r="C102" s="13"/>
      <c r="D102" s="8" t="s">
        <v>12</v>
      </c>
      <c r="E102" s="25">
        <v>0</v>
      </c>
    </row>
    <row r="103" spans="1:9" ht="15.75" x14ac:dyDescent="0.25">
      <c r="B103" s="12" t="s">
        <v>16</v>
      </c>
      <c r="C103" s="8"/>
      <c r="D103" s="8"/>
      <c r="E103" s="31"/>
    </row>
    <row r="104" spans="1:9" ht="15.75" x14ac:dyDescent="0.25">
      <c r="B104" s="8"/>
      <c r="C104" s="8"/>
      <c r="D104" s="8" t="s">
        <v>12</v>
      </c>
      <c r="E104" s="24">
        <v>0</v>
      </c>
    </row>
    <row r="105" spans="1:9" ht="15.75" x14ac:dyDescent="0.25">
      <c r="B105" s="12" t="s">
        <v>17</v>
      </c>
      <c r="C105" s="8"/>
      <c r="D105" s="8"/>
      <c r="E105" s="31"/>
    </row>
    <row r="106" spans="1:9" ht="16.5" thickBot="1" x14ac:dyDescent="0.3">
      <c r="B106" s="8"/>
      <c r="C106" s="8"/>
      <c r="D106" s="8" t="s">
        <v>12</v>
      </c>
      <c r="E106" s="87">
        <v>10640243.890000001</v>
      </c>
    </row>
    <row r="107" spans="1:9" ht="15.75" x14ac:dyDescent="0.25">
      <c r="B107" s="12" t="s">
        <v>18</v>
      </c>
      <c r="C107" s="8"/>
      <c r="D107" s="8"/>
      <c r="E107" s="31"/>
    </row>
    <row r="108" spans="1:9" ht="15.75" x14ac:dyDescent="0.25">
      <c r="B108" s="8"/>
      <c r="C108" s="8"/>
      <c r="D108" s="8" t="s">
        <v>12</v>
      </c>
      <c r="E108" s="97">
        <v>83232273.799999997</v>
      </c>
    </row>
    <row r="109" spans="1:9" ht="15.75" x14ac:dyDescent="0.25">
      <c r="A109" s="12"/>
      <c r="B109" s="12" t="s">
        <v>61</v>
      </c>
      <c r="C109" s="8"/>
      <c r="D109" s="8"/>
      <c r="E109" s="31"/>
    </row>
    <row r="110" spans="1:9" ht="15.75" x14ac:dyDescent="0.25">
      <c r="B110" s="8"/>
      <c r="C110" s="8"/>
      <c r="D110" s="8" t="s">
        <v>12</v>
      </c>
      <c r="E110" s="85">
        <v>8699566.5800000001</v>
      </c>
    </row>
    <row r="111" spans="1:9" ht="15.75" x14ac:dyDescent="0.25">
      <c r="A111" s="12" t="s">
        <v>58</v>
      </c>
      <c r="E111" s="64">
        <f>SUM(E95:E110)</f>
        <v>130553857.39</v>
      </c>
    </row>
    <row r="112" spans="1:9" ht="30" customHeight="1" x14ac:dyDescent="0.35">
      <c r="A112" s="16" t="s">
        <v>62</v>
      </c>
      <c r="B112" s="17"/>
      <c r="C112" s="17"/>
      <c r="D112" s="17"/>
      <c r="E112" s="21">
        <f>SUM(E93,E111)</f>
        <v>649283542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293AF-F645-44BD-B923-1DFD3B550384}">
  <dimension ref="A1:I112"/>
  <sheetViews>
    <sheetView tabSelected="1" zoomScale="115" zoomScaleNormal="115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111" t="s">
        <v>80</v>
      </c>
      <c r="B1" s="111"/>
      <c r="C1" s="111"/>
      <c r="D1" s="111"/>
      <c r="E1" s="111"/>
      <c r="F1" s="111"/>
      <c r="G1" s="111"/>
      <c r="H1" s="111"/>
      <c r="I1" s="111"/>
    </row>
    <row r="2" spans="1:9" ht="15.75" x14ac:dyDescent="0.25">
      <c r="A2" s="112" t="s">
        <v>0</v>
      </c>
      <c r="B2" s="112"/>
      <c r="C2" s="112"/>
      <c r="D2" s="112"/>
      <c r="E2" s="112"/>
      <c r="F2" s="112"/>
      <c r="G2" s="112"/>
      <c r="H2" s="112"/>
      <c r="I2" s="112"/>
    </row>
    <row r="3" spans="1:9" ht="15.75" x14ac:dyDescent="0.25">
      <c r="A3" s="111" t="s">
        <v>81</v>
      </c>
      <c r="B3" s="111"/>
      <c r="C3" s="111"/>
      <c r="D3" s="111"/>
      <c r="E3" s="111"/>
      <c r="F3" s="111"/>
      <c r="G3" s="111"/>
      <c r="H3" s="111"/>
      <c r="I3" s="111"/>
    </row>
    <row r="4" spans="1:9" ht="15.75" x14ac:dyDescent="0.25">
      <c r="A4" s="111"/>
      <c r="B4" s="111"/>
      <c r="C4" s="111"/>
      <c r="D4" s="111"/>
      <c r="E4" s="111"/>
      <c r="F4" s="111"/>
      <c r="G4" s="111"/>
      <c r="H4" s="111"/>
      <c r="I4" s="111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111" t="s">
        <v>1</v>
      </c>
      <c r="B6" s="111"/>
      <c r="C6" s="111"/>
      <c r="D6" s="111"/>
      <c r="E6" s="113" t="s">
        <v>2</v>
      </c>
    </row>
    <row r="7" spans="1:9" ht="15" customHeight="1" x14ac:dyDescent="0.25">
      <c r="A7" s="111"/>
      <c r="B7" s="111"/>
      <c r="C7" s="111"/>
      <c r="D7" s="111"/>
      <c r="E7" s="114"/>
    </row>
    <row r="8" spans="1:9" ht="15.75" x14ac:dyDescent="0.25">
      <c r="A8" s="6" t="s">
        <v>3</v>
      </c>
      <c r="B8" s="1"/>
      <c r="C8" s="1"/>
      <c r="D8" s="1"/>
      <c r="E8" s="7"/>
    </row>
    <row r="9" spans="1:9" ht="15.75" x14ac:dyDescent="0.25">
      <c r="A9" s="1"/>
      <c r="B9" s="1" t="s">
        <v>21</v>
      </c>
      <c r="C9" s="1"/>
      <c r="D9" s="1"/>
      <c r="E9" s="7"/>
    </row>
    <row r="10" spans="1:9" ht="15.75" x14ac:dyDescent="0.25">
      <c r="A10" s="1"/>
      <c r="B10" s="1"/>
      <c r="C10" s="1" t="s">
        <v>22</v>
      </c>
      <c r="D10" s="1"/>
      <c r="E10" s="31"/>
    </row>
    <row r="11" spans="1:9" ht="15.75" customHeight="1" x14ac:dyDescent="0.25">
      <c r="A11" s="8"/>
      <c r="B11" s="8"/>
      <c r="C11" s="8"/>
      <c r="D11" s="8" t="s">
        <v>23</v>
      </c>
      <c r="E11" s="105">
        <v>28169710.780000001</v>
      </c>
    </row>
    <row r="12" spans="1:9" ht="15.75" x14ac:dyDescent="0.25">
      <c r="A12" s="8"/>
      <c r="B12" s="8"/>
      <c r="C12" s="8"/>
      <c r="D12" s="8" t="s">
        <v>24</v>
      </c>
      <c r="E12" s="105">
        <v>39647102.409999996</v>
      </c>
    </row>
    <row r="13" spans="1:9" ht="15.75" x14ac:dyDescent="0.25">
      <c r="A13" s="8"/>
      <c r="B13" s="8"/>
      <c r="C13" s="8"/>
      <c r="D13" s="8" t="s">
        <v>25</v>
      </c>
      <c r="E13" s="106">
        <v>2694444.46</v>
      </c>
    </row>
    <row r="14" spans="1:9" ht="15.75" x14ac:dyDescent="0.25">
      <c r="A14" s="8"/>
      <c r="B14" s="8"/>
      <c r="C14" s="8" t="s">
        <v>4</v>
      </c>
      <c r="D14" s="8"/>
      <c r="E14" s="29">
        <f>SUM(E11:E13)</f>
        <v>70511257.649999991</v>
      </c>
    </row>
    <row r="15" spans="1:9" ht="15.75" x14ac:dyDescent="0.25">
      <c r="A15" s="8"/>
      <c r="B15" s="8"/>
      <c r="C15" s="8" t="s">
        <v>5</v>
      </c>
      <c r="D15" s="8"/>
      <c r="E15" s="30"/>
    </row>
    <row r="16" spans="1:9" ht="15.75" x14ac:dyDescent="0.25">
      <c r="A16" s="8"/>
      <c r="B16" s="8"/>
      <c r="C16" s="8"/>
      <c r="D16" s="8" t="s">
        <v>26</v>
      </c>
      <c r="E16" s="105">
        <v>8385213.8300000001</v>
      </c>
    </row>
    <row r="17" spans="1:5" ht="15.75" x14ac:dyDescent="0.25">
      <c r="A17" s="8"/>
      <c r="B17" s="8"/>
      <c r="C17" s="8"/>
      <c r="D17" s="8" t="s">
        <v>27</v>
      </c>
      <c r="E17" s="105">
        <v>9136897.1400000006</v>
      </c>
    </row>
    <row r="18" spans="1:5" ht="15.75" x14ac:dyDescent="0.25">
      <c r="A18" s="8"/>
      <c r="B18" s="8"/>
      <c r="C18" s="11"/>
      <c r="D18" s="8" t="s">
        <v>28</v>
      </c>
      <c r="E18" s="106">
        <f>21321884.24+44614</f>
        <v>21366498.239999998</v>
      </c>
    </row>
    <row r="19" spans="1:5" ht="15.75" x14ac:dyDescent="0.25">
      <c r="A19" s="8"/>
      <c r="B19" s="8"/>
      <c r="C19" s="8" t="s">
        <v>6</v>
      </c>
      <c r="D19" s="8"/>
      <c r="E19" s="29">
        <f t="shared" ref="E19" si="0">SUM(E16:E18)</f>
        <v>38888609.209999993</v>
      </c>
    </row>
    <row r="20" spans="1:5" ht="15.75" x14ac:dyDescent="0.25">
      <c r="A20" s="8"/>
      <c r="B20" s="8" t="s">
        <v>29</v>
      </c>
      <c r="C20" s="8"/>
      <c r="D20" s="8"/>
      <c r="E20" s="31"/>
    </row>
    <row r="21" spans="1:5" ht="15.75" x14ac:dyDescent="0.25">
      <c r="A21" s="8"/>
      <c r="B21" s="8"/>
      <c r="C21" s="8" t="s">
        <v>30</v>
      </c>
      <c r="D21" s="8"/>
      <c r="E21" s="105">
        <v>483679617</v>
      </c>
    </row>
    <row r="22" spans="1:5" ht="15.75" x14ac:dyDescent="0.25">
      <c r="A22" s="8"/>
      <c r="B22" s="8"/>
      <c r="C22" s="8" t="s">
        <v>31</v>
      </c>
      <c r="D22" s="8"/>
      <c r="E22" s="85">
        <v>0</v>
      </c>
    </row>
    <row r="23" spans="1:5" ht="15.75" x14ac:dyDescent="0.25">
      <c r="A23" s="8"/>
      <c r="B23" s="8"/>
      <c r="C23" s="8" t="s">
        <v>32</v>
      </c>
      <c r="D23" s="8"/>
      <c r="E23" s="56"/>
    </row>
    <row r="24" spans="1:5" ht="15.75" x14ac:dyDescent="0.25">
      <c r="A24" s="8"/>
      <c r="B24" s="8"/>
      <c r="C24" s="8"/>
      <c r="D24" s="8" t="s">
        <v>33</v>
      </c>
      <c r="E24" s="76">
        <v>0</v>
      </c>
    </row>
    <row r="25" spans="1:5" ht="15.75" x14ac:dyDescent="0.25">
      <c r="A25" s="8"/>
      <c r="B25" s="8"/>
      <c r="C25" s="8"/>
      <c r="D25" s="8" t="s">
        <v>34</v>
      </c>
      <c r="E25" s="58">
        <v>0</v>
      </c>
    </row>
    <row r="26" spans="1:5" ht="15.75" x14ac:dyDescent="0.25">
      <c r="A26" s="8"/>
      <c r="B26" s="8"/>
      <c r="C26" s="8"/>
      <c r="D26" s="8" t="s">
        <v>35</v>
      </c>
      <c r="E26" s="85">
        <v>0</v>
      </c>
    </row>
    <row r="27" spans="1:5" ht="15.75" x14ac:dyDescent="0.25">
      <c r="A27" s="8"/>
      <c r="B27" s="8"/>
      <c r="C27" s="8"/>
      <c r="D27" s="8" t="s">
        <v>36</v>
      </c>
      <c r="E27" s="26">
        <v>0</v>
      </c>
    </row>
    <row r="28" spans="1:5" ht="15.75" x14ac:dyDescent="0.25">
      <c r="A28" s="8"/>
      <c r="B28" s="8"/>
      <c r="C28" s="8" t="s">
        <v>37</v>
      </c>
      <c r="D28" s="8"/>
      <c r="E28" s="60"/>
    </row>
    <row r="29" spans="1:5" ht="15.75" x14ac:dyDescent="0.25">
      <c r="A29" s="8"/>
      <c r="B29" s="8"/>
      <c r="C29" s="8"/>
      <c r="D29" s="8" t="s">
        <v>38</v>
      </c>
      <c r="E29" s="83">
        <v>0</v>
      </c>
    </row>
    <row r="30" spans="1:5" ht="15.75" x14ac:dyDescent="0.25">
      <c r="A30" s="8"/>
      <c r="B30" s="8"/>
      <c r="C30" s="8"/>
      <c r="D30" s="8" t="s">
        <v>39</v>
      </c>
      <c r="E30" s="105">
        <v>8618469.1699999999</v>
      </c>
    </row>
    <row r="31" spans="1:5" ht="15.75" x14ac:dyDescent="0.25">
      <c r="A31" s="8"/>
      <c r="B31" s="8"/>
      <c r="C31" s="8" t="s">
        <v>40</v>
      </c>
      <c r="D31" s="8"/>
      <c r="E31" s="76">
        <v>0</v>
      </c>
    </row>
    <row r="32" spans="1:5" ht="15.75" x14ac:dyDescent="0.25">
      <c r="A32" s="8"/>
      <c r="B32" s="8"/>
      <c r="C32" s="8" t="s">
        <v>41</v>
      </c>
      <c r="D32" s="8"/>
      <c r="E32" s="31"/>
    </row>
    <row r="33" spans="1:5" ht="15.75" x14ac:dyDescent="0.25">
      <c r="A33" s="8"/>
      <c r="B33" s="8"/>
      <c r="C33" s="8"/>
      <c r="D33" s="8" t="s">
        <v>42</v>
      </c>
      <c r="E33" s="79">
        <v>0</v>
      </c>
    </row>
    <row r="34" spans="1:5" ht="15.75" x14ac:dyDescent="0.25">
      <c r="A34" s="8"/>
      <c r="B34" s="8"/>
      <c r="C34" s="8"/>
      <c r="D34" s="8" t="s">
        <v>43</v>
      </c>
      <c r="E34" s="19">
        <v>0</v>
      </c>
    </row>
    <row r="35" spans="1:5" ht="15.75" x14ac:dyDescent="0.25">
      <c r="A35" s="8"/>
      <c r="B35" s="8"/>
      <c r="C35" s="8"/>
      <c r="D35" s="8" t="s">
        <v>44</v>
      </c>
      <c r="E35" s="105">
        <v>96015000</v>
      </c>
    </row>
    <row r="36" spans="1:5" ht="15.75" x14ac:dyDescent="0.25">
      <c r="A36" s="8"/>
      <c r="B36" s="8" t="s">
        <v>45</v>
      </c>
      <c r="C36" s="8"/>
      <c r="D36" s="8"/>
      <c r="E36" s="77">
        <v>0</v>
      </c>
    </row>
    <row r="37" spans="1:5" ht="15.75" x14ac:dyDescent="0.25">
      <c r="A37" s="8"/>
      <c r="B37" s="12" t="s">
        <v>7</v>
      </c>
      <c r="C37" s="8"/>
      <c r="D37" s="8"/>
      <c r="E37" s="29">
        <f>SUM(E14,E19,E21:E36)</f>
        <v>697712953.02999997</v>
      </c>
    </row>
    <row r="38" spans="1:5" ht="15.75" x14ac:dyDescent="0.25">
      <c r="A38" s="8"/>
      <c r="B38" s="12"/>
      <c r="C38" s="8"/>
      <c r="D38" s="8"/>
      <c r="E38" s="32"/>
    </row>
    <row r="39" spans="1:5" ht="15.75" x14ac:dyDescent="0.25">
      <c r="A39" s="12" t="s">
        <v>8</v>
      </c>
      <c r="B39" s="12"/>
      <c r="C39" s="8"/>
      <c r="D39" s="8"/>
      <c r="E39" s="19"/>
    </row>
    <row r="40" spans="1:5" ht="15.75" x14ac:dyDescent="0.25">
      <c r="A40" s="12" t="s">
        <v>46</v>
      </c>
      <c r="B40" s="8"/>
      <c r="C40" s="8"/>
      <c r="D40" s="8"/>
      <c r="E40" s="19"/>
    </row>
    <row r="41" spans="1:5" ht="15.75" x14ac:dyDescent="0.25">
      <c r="A41" s="8"/>
      <c r="B41" s="12" t="s">
        <v>9</v>
      </c>
      <c r="C41" s="8"/>
      <c r="D41" s="8"/>
      <c r="E41" s="31"/>
    </row>
    <row r="42" spans="1:5" ht="15.75" x14ac:dyDescent="0.25">
      <c r="A42" s="8"/>
      <c r="B42" s="8"/>
      <c r="C42" s="8"/>
      <c r="D42" s="8" t="s">
        <v>10</v>
      </c>
      <c r="E42" s="105">
        <v>130613558.06999999</v>
      </c>
    </row>
    <row r="43" spans="1:5" ht="15.75" x14ac:dyDescent="0.25">
      <c r="A43" s="8"/>
      <c r="B43" s="8"/>
      <c r="C43" s="8"/>
      <c r="D43" s="8" t="s">
        <v>11</v>
      </c>
      <c r="E43" s="105">
        <v>119859874.59999999</v>
      </c>
    </row>
    <row r="44" spans="1:5" ht="15.75" x14ac:dyDescent="0.25">
      <c r="A44" s="8"/>
      <c r="B44" s="8"/>
      <c r="C44" s="8"/>
      <c r="D44" s="8" t="s">
        <v>12</v>
      </c>
      <c r="E44" s="105">
        <v>2236561.15</v>
      </c>
    </row>
    <row r="45" spans="1:5" ht="15.75" x14ac:dyDescent="0.25">
      <c r="A45" s="8"/>
      <c r="B45" s="12" t="s">
        <v>13</v>
      </c>
      <c r="C45" s="8"/>
      <c r="D45" s="8"/>
      <c r="E45" s="31"/>
    </row>
    <row r="46" spans="1:5" ht="15.75" x14ac:dyDescent="0.25">
      <c r="A46" s="8"/>
      <c r="B46" s="8"/>
      <c r="C46" s="13"/>
      <c r="D46" s="8" t="s">
        <v>10</v>
      </c>
      <c r="E46" s="79">
        <v>0</v>
      </c>
    </row>
    <row r="47" spans="1:5" ht="15.75" x14ac:dyDescent="0.25">
      <c r="A47" s="8"/>
      <c r="B47" s="8"/>
      <c r="C47" s="8"/>
      <c r="D47" s="8" t="s">
        <v>11</v>
      </c>
      <c r="E47" s="80">
        <v>0</v>
      </c>
    </row>
    <row r="48" spans="1:5" ht="15.75" x14ac:dyDescent="0.25">
      <c r="A48" s="8"/>
      <c r="B48" s="8"/>
      <c r="C48" s="8"/>
      <c r="D48" s="8" t="s">
        <v>12</v>
      </c>
      <c r="E48" s="76">
        <v>0</v>
      </c>
    </row>
    <row r="49" spans="1:5" ht="15.75" x14ac:dyDescent="0.25">
      <c r="A49" s="8"/>
      <c r="B49" s="12" t="s">
        <v>14</v>
      </c>
      <c r="C49" s="8"/>
      <c r="D49" s="8"/>
      <c r="E49" s="25"/>
    </row>
    <row r="50" spans="1:5" ht="15.75" x14ac:dyDescent="0.25">
      <c r="A50" s="14"/>
      <c r="B50" s="14"/>
      <c r="C50" s="14"/>
      <c r="D50" s="8" t="s">
        <v>10</v>
      </c>
      <c r="E50" s="105">
        <v>25781737.149999999</v>
      </c>
    </row>
    <row r="51" spans="1:5" ht="15.75" x14ac:dyDescent="0.25">
      <c r="A51" s="8"/>
      <c r="B51" s="8"/>
      <c r="C51" s="8"/>
      <c r="D51" s="8" t="s">
        <v>11</v>
      </c>
      <c r="E51" s="105">
        <v>13730617.300000001</v>
      </c>
    </row>
    <row r="52" spans="1:5" ht="15.75" x14ac:dyDescent="0.25">
      <c r="A52" s="8"/>
      <c r="B52" s="8"/>
      <c r="C52" s="8"/>
      <c r="D52" s="8" t="s">
        <v>12</v>
      </c>
      <c r="E52" s="84">
        <v>0</v>
      </c>
    </row>
    <row r="53" spans="1:5" ht="15.75" x14ac:dyDescent="0.25">
      <c r="A53" s="8"/>
      <c r="B53" s="12" t="s">
        <v>15</v>
      </c>
      <c r="C53" s="8"/>
      <c r="D53" s="8"/>
      <c r="E53" s="25"/>
    </row>
    <row r="54" spans="1:5" ht="15.75" x14ac:dyDescent="0.25">
      <c r="A54" s="8"/>
      <c r="B54" s="8"/>
      <c r="C54" s="8"/>
      <c r="D54" s="8" t="s">
        <v>10</v>
      </c>
      <c r="E54" s="59">
        <v>0</v>
      </c>
    </row>
    <row r="55" spans="1:5" ht="15.75" x14ac:dyDescent="0.25">
      <c r="A55" s="8"/>
      <c r="B55" s="8"/>
      <c r="C55" s="8"/>
      <c r="D55" s="8" t="s">
        <v>11</v>
      </c>
      <c r="E55" s="57">
        <v>0</v>
      </c>
    </row>
    <row r="56" spans="1:5" ht="15.75" x14ac:dyDescent="0.25">
      <c r="A56" s="8"/>
      <c r="B56" s="8"/>
      <c r="C56" s="13"/>
      <c r="D56" s="8" t="s">
        <v>12</v>
      </c>
      <c r="E56" s="57">
        <v>0</v>
      </c>
    </row>
    <row r="57" spans="1:5" ht="15.75" x14ac:dyDescent="0.25">
      <c r="A57" s="8"/>
      <c r="B57" s="12" t="s">
        <v>16</v>
      </c>
      <c r="C57" s="8"/>
      <c r="D57" s="8"/>
      <c r="E57" s="28"/>
    </row>
    <row r="58" spans="1:5" ht="15.75" x14ac:dyDescent="0.25">
      <c r="A58" s="8"/>
      <c r="B58" s="8"/>
      <c r="C58" s="8"/>
      <c r="D58" s="8" t="s">
        <v>10</v>
      </c>
      <c r="E58" s="105">
        <v>3135182.55</v>
      </c>
    </row>
    <row r="59" spans="1:5" ht="15.75" x14ac:dyDescent="0.25">
      <c r="A59" s="8"/>
      <c r="B59" s="8"/>
      <c r="C59" s="8"/>
      <c r="D59" s="8" t="s">
        <v>11</v>
      </c>
      <c r="E59" s="105">
        <v>6508836.9000000004</v>
      </c>
    </row>
    <row r="60" spans="1:5" ht="15.75" x14ac:dyDescent="0.25">
      <c r="A60" s="8"/>
      <c r="B60" s="8"/>
      <c r="C60" s="8"/>
      <c r="D60" s="8" t="s">
        <v>12</v>
      </c>
      <c r="E60" s="80">
        <v>0</v>
      </c>
    </row>
    <row r="61" spans="1:5" ht="15.75" x14ac:dyDescent="0.25">
      <c r="A61" s="8"/>
      <c r="B61" s="12" t="s">
        <v>17</v>
      </c>
      <c r="C61" s="8"/>
      <c r="D61" s="8"/>
      <c r="E61" s="28"/>
    </row>
    <row r="62" spans="1:5" ht="15.75" x14ac:dyDescent="0.25">
      <c r="A62" s="8"/>
      <c r="B62" s="8"/>
      <c r="C62" s="8"/>
      <c r="D62" s="8" t="s">
        <v>10</v>
      </c>
      <c r="E62" s="105">
        <v>8978644.8000000007</v>
      </c>
    </row>
    <row r="63" spans="1:5" ht="15.75" x14ac:dyDescent="0.25">
      <c r="A63" s="8"/>
      <c r="B63" s="12"/>
      <c r="C63" s="8"/>
      <c r="D63" s="8" t="s">
        <v>11</v>
      </c>
      <c r="E63" s="105">
        <v>2071820.87</v>
      </c>
    </row>
    <row r="64" spans="1:5" ht="15.75" x14ac:dyDescent="0.25">
      <c r="A64" s="8"/>
      <c r="B64" s="8"/>
      <c r="C64" s="8"/>
      <c r="D64" s="8" t="s">
        <v>12</v>
      </c>
      <c r="E64" s="85">
        <v>0</v>
      </c>
    </row>
    <row r="65" spans="1:5" ht="15.75" x14ac:dyDescent="0.25">
      <c r="A65" s="8"/>
      <c r="B65" s="12" t="s">
        <v>18</v>
      </c>
      <c r="C65" s="8"/>
      <c r="D65" s="8"/>
      <c r="E65" s="31"/>
    </row>
    <row r="66" spans="1:5" ht="15.75" x14ac:dyDescent="0.25">
      <c r="A66" s="8"/>
      <c r="B66" s="8"/>
      <c r="C66" s="8"/>
      <c r="D66" s="8" t="s">
        <v>10</v>
      </c>
      <c r="E66" s="105">
        <v>19793651.77</v>
      </c>
    </row>
    <row r="67" spans="1:5" ht="15.75" x14ac:dyDescent="0.25">
      <c r="A67" s="8"/>
      <c r="B67" s="8"/>
      <c r="C67" s="8"/>
      <c r="D67" s="8" t="s">
        <v>11</v>
      </c>
      <c r="E67" s="105">
        <v>6973127.0300000003</v>
      </c>
    </row>
    <row r="68" spans="1:5" ht="15.75" x14ac:dyDescent="0.25">
      <c r="A68" s="8"/>
      <c r="B68" s="8"/>
      <c r="C68" s="8"/>
      <c r="D68" s="8" t="s">
        <v>12</v>
      </c>
      <c r="E68" s="105">
        <v>934080.1</v>
      </c>
    </row>
    <row r="69" spans="1:5" ht="15.75" x14ac:dyDescent="0.25">
      <c r="A69" s="8"/>
      <c r="B69" s="12" t="s">
        <v>19</v>
      </c>
      <c r="C69" s="8"/>
      <c r="D69" s="8"/>
      <c r="E69" s="35"/>
    </row>
    <row r="70" spans="1:5" ht="15.75" x14ac:dyDescent="0.25">
      <c r="A70" s="8"/>
      <c r="B70" s="8"/>
      <c r="C70" s="8"/>
      <c r="D70" s="8" t="s">
        <v>10</v>
      </c>
      <c r="E70" s="85">
        <v>0</v>
      </c>
    </row>
    <row r="71" spans="1:5" ht="15.75" x14ac:dyDescent="0.25">
      <c r="A71" s="8"/>
      <c r="B71" s="8"/>
      <c r="C71" s="8"/>
      <c r="D71" s="8" t="s">
        <v>11</v>
      </c>
      <c r="E71" s="85">
        <v>0</v>
      </c>
    </row>
    <row r="72" spans="1:5" ht="15.75" x14ac:dyDescent="0.25">
      <c r="A72" s="8"/>
      <c r="B72" s="8"/>
      <c r="C72" s="8"/>
      <c r="D72" s="8" t="s">
        <v>12</v>
      </c>
      <c r="E72" s="85">
        <v>0</v>
      </c>
    </row>
    <row r="73" spans="1:5" ht="15.75" x14ac:dyDescent="0.25">
      <c r="A73" s="8"/>
      <c r="B73" s="12" t="s">
        <v>20</v>
      </c>
      <c r="C73" s="8"/>
      <c r="D73" s="8"/>
      <c r="E73" s="31"/>
    </row>
    <row r="74" spans="1:5" ht="15.75" x14ac:dyDescent="0.25">
      <c r="A74" s="8"/>
      <c r="B74" s="8"/>
      <c r="C74" s="8" t="s">
        <v>52</v>
      </c>
      <c r="D74" s="8"/>
      <c r="E74" s="19"/>
    </row>
    <row r="75" spans="1:5" ht="15.75" x14ac:dyDescent="0.25">
      <c r="A75" s="8"/>
      <c r="B75" s="8"/>
      <c r="C75" s="8"/>
      <c r="D75" s="8" t="s">
        <v>47</v>
      </c>
      <c r="E75" s="84">
        <v>0</v>
      </c>
    </row>
    <row r="76" spans="1:5" ht="15.75" x14ac:dyDescent="0.25">
      <c r="A76" s="8"/>
      <c r="B76" s="8"/>
      <c r="C76" s="8"/>
      <c r="D76" s="8" t="s">
        <v>48</v>
      </c>
      <c r="E76" s="77">
        <v>0</v>
      </c>
    </row>
    <row r="77" spans="1:5" ht="15.75" x14ac:dyDescent="0.25">
      <c r="A77" s="8"/>
      <c r="B77" s="8"/>
      <c r="C77" s="15" t="s">
        <v>53</v>
      </c>
      <c r="D77" s="8"/>
      <c r="E77" s="19"/>
    </row>
    <row r="78" spans="1:5" ht="15.75" x14ac:dyDescent="0.25">
      <c r="A78" s="8"/>
      <c r="B78" s="8"/>
      <c r="C78" s="8"/>
      <c r="D78" s="8" t="s">
        <v>49</v>
      </c>
      <c r="E78" s="105">
        <v>9710020.0600000005</v>
      </c>
    </row>
    <row r="79" spans="1:5" ht="15.75" x14ac:dyDescent="0.25">
      <c r="A79" s="8"/>
      <c r="B79" s="8"/>
      <c r="C79" s="8"/>
      <c r="D79" s="8" t="s">
        <v>50</v>
      </c>
      <c r="E79" s="105">
        <v>1400865</v>
      </c>
    </row>
    <row r="80" spans="1:5" ht="15.75" x14ac:dyDescent="0.25">
      <c r="A80" s="8"/>
      <c r="B80" s="8"/>
      <c r="C80" s="8" t="s">
        <v>54</v>
      </c>
      <c r="D80" s="8"/>
      <c r="E80" s="63"/>
    </row>
    <row r="81" spans="1:9" ht="15.75" x14ac:dyDescent="0.25">
      <c r="A81" s="8"/>
      <c r="B81" s="8"/>
      <c r="C81" s="8"/>
      <c r="D81" s="15" t="s">
        <v>49</v>
      </c>
      <c r="E81" s="105">
        <v>40040665.210000001</v>
      </c>
    </row>
    <row r="82" spans="1:9" ht="15.75" x14ac:dyDescent="0.25">
      <c r="A82" s="8"/>
      <c r="B82" s="8"/>
      <c r="C82" s="8"/>
      <c r="D82" s="15" t="s">
        <v>50</v>
      </c>
      <c r="E82" s="105">
        <v>10265596.75</v>
      </c>
    </row>
    <row r="83" spans="1:9" ht="15.75" x14ac:dyDescent="0.25">
      <c r="A83" s="8"/>
      <c r="B83" s="8"/>
      <c r="C83" s="8" t="s">
        <v>55</v>
      </c>
      <c r="D83" s="8"/>
      <c r="E83" s="19"/>
    </row>
    <row r="84" spans="1:9" ht="15.75" x14ac:dyDescent="0.25">
      <c r="A84" s="8"/>
      <c r="B84" s="8"/>
      <c r="C84" s="8"/>
      <c r="D84" s="8" t="s">
        <v>49</v>
      </c>
      <c r="E84" s="33">
        <v>0</v>
      </c>
    </row>
    <row r="85" spans="1:9" ht="15.75" x14ac:dyDescent="0.25">
      <c r="A85" s="8"/>
      <c r="B85" s="8"/>
      <c r="C85" s="8"/>
      <c r="D85" s="8" t="s">
        <v>50</v>
      </c>
      <c r="E85" s="33">
        <v>0</v>
      </c>
    </row>
    <row r="86" spans="1:9" ht="15.75" x14ac:dyDescent="0.25">
      <c r="A86" s="8"/>
      <c r="B86" s="8"/>
      <c r="C86" s="8" t="s">
        <v>56</v>
      </c>
      <c r="D86" s="8"/>
      <c r="E86" s="19"/>
    </row>
    <row r="87" spans="1:9" ht="15.75" x14ac:dyDescent="0.25">
      <c r="A87" s="8"/>
      <c r="B87" s="8"/>
      <c r="C87" s="8"/>
      <c r="D87" s="8" t="s">
        <v>49</v>
      </c>
      <c r="E87" s="105">
        <v>3156700</v>
      </c>
    </row>
    <row r="88" spans="1:9" ht="15.75" x14ac:dyDescent="0.25">
      <c r="A88" s="8"/>
      <c r="B88" s="8"/>
      <c r="C88" s="8"/>
      <c r="D88" s="8" t="s">
        <v>50</v>
      </c>
      <c r="E88" s="89">
        <v>0</v>
      </c>
    </row>
    <row r="89" spans="1:9" ht="15.75" x14ac:dyDescent="0.25">
      <c r="A89" s="8"/>
      <c r="B89" s="8"/>
      <c r="C89" s="8" t="s">
        <v>51</v>
      </c>
      <c r="D89" s="8"/>
      <c r="E89" s="19"/>
    </row>
    <row r="90" spans="1:9" ht="15.75" x14ac:dyDescent="0.25">
      <c r="A90" s="8"/>
      <c r="B90" s="8"/>
      <c r="C90" s="8"/>
      <c r="D90" s="8" t="s">
        <v>57</v>
      </c>
      <c r="E90" s="105">
        <f>49550156.19+7136229.37</f>
        <v>56686385.559999995</v>
      </c>
    </row>
    <row r="91" spans="1:9" ht="15.75" x14ac:dyDescent="0.25">
      <c r="A91" s="8"/>
      <c r="B91" s="8"/>
      <c r="C91" s="8"/>
      <c r="D91" s="8" t="s">
        <v>49</v>
      </c>
      <c r="E91" s="105">
        <f>76009685.89+11172138.42</f>
        <v>87181824.310000002</v>
      </c>
    </row>
    <row r="92" spans="1:9" ht="15.75" x14ac:dyDescent="0.25">
      <c r="A92" s="8"/>
      <c r="B92" s="8"/>
      <c r="C92" s="8"/>
      <c r="D92" s="8" t="s">
        <v>50</v>
      </c>
      <c r="E92" s="85">
        <v>0</v>
      </c>
    </row>
    <row r="93" spans="1:9" ht="15.75" x14ac:dyDescent="0.25">
      <c r="A93" s="12" t="s">
        <v>59</v>
      </c>
      <c r="D93" s="8"/>
      <c r="E93" s="34">
        <f>SUM(E41:E92)</f>
        <v>549059749.17999995</v>
      </c>
    </row>
    <row r="94" spans="1:9" ht="15.75" x14ac:dyDescent="0.25">
      <c r="A94" s="12" t="s">
        <v>60</v>
      </c>
      <c r="B94" s="8"/>
      <c r="C94" s="12"/>
      <c r="D94" s="15"/>
      <c r="E94" s="19"/>
    </row>
    <row r="95" spans="1:9" ht="15.75" x14ac:dyDescent="0.25">
      <c r="A95" s="8"/>
      <c r="B95" s="12" t="s">
        <v>9</v>
      </c>
      <c r="C95" s="8"/>
      <c r="D95" s="8"/>
      <c r="E95" s="18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105">
        <v>502659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19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80">
        <v>0</v>
      </c>
    </row>
    <row r="99" spans="1:9" ht="15.75" customHeight="1" x14ac:dyDescent="0.25">
      <c r="B99" s="12" t="s">
        <v>14</v>
      </c>
      <c r="C99" s="8"/>
      <c r="D99" s="8"/>
      <c r="E99" s="31"/>
    </row>
    <row r="100" spans="1:9" ht="15.75" customHeight="1" x14ac:dyDescent="0.25">
      <c r="B100" s="8"/>
      <c r="C100" s="8"/>
      <c r="D100" s="8" t="s">
        <v>12</v>
      </c>
      <c r="E100" s="88">
        <v>0</v>
      </c>
    </row>
    <row r="101" spans="1:9" ht="15.75" customHeight="1" x14ac:dyDescent="0.25">
      <c r="B101" s="12" t="s">
        <v>15</v>
      </c>
      <c r="C101" s="8"/>
      <c r="D101" s="8"/>
      <c r="E101" s="31"/>
    </row>
    <row r="102" spans="1:9" ht="15.75" x14ac:dyDescent="0.25">
      <c r="B102" s="8"/>
      <c r="C102" s="13"/>
      <c r="D102" s="8" t="s">
        <v>12</v>
      </c>
      <c r="E102" s="25">
        <v>0</v>
      </c>
    </row>
    <row r="103" spans="1:9" ht="15.75" x14ac:dyDescent="0.25">
      <c r="B103" s="12" t="s">
        <v>16</v>
      </c>
      <c r="C103" s="8"/>
      <c r="D103" s="8"/>
      <c r="E103" s="31"/>
    </row>
    <row r="104" spans="1:9" ht="15.75" x14ac:dyDescent="0.25">
      <c r="B104" s="8"/>
      <c r="C104" s="8"/>
      <c r="D104" s="8" t="s">
        <v>12</v>
      </c>
      <c r="E104" s="24">
        <v>0</v>
      </c>
    </row>
    <row r="105" spans="1:9" ht="15.75" x14ac:dyDescent="0.25">
      <c r="B105" s="12" t="s">
        <v>17</v>
      </c>
      <c r="C105" s="8"/>
      <c r="D105" s="8"/>
      <c r="E105" s="31"/>
    </row>
    <row r="106" spans="1:9" ht="16.5" thickBot="1" x14ac:dyDescent="0.3">
      <c r="B106" s="8"/>
      <c r="C106" s="8"/>
      <c r="D106" s="8" t="s">
        <v>12</v>
      </c>
      <c r="E106" s="87">
        <v>0</v>
      </c>
    </row>
    <row r="107" spans="1:9" ht="15.75" x14ac:dyDescent="0.25">
      <c r="B107" s="12" t="s">
        <v>18</v>
      </c>
      <c r="C107" s="8"/>
      <c r="D107" s="8"/>
      <c r="E107" s="31"/>
    </row>
    <row r="108" spans="1:9" ht="15.75" x14ac:dyDescent="0.25">
      <c r="B108" s="8"/>
      <c r="C108" s="8"/>
      <c r="D108" s="8" t="s">
        <v>12</v>
      </c>
      <c r="E108" s="105">
        <v>723529.2</v>
      </c>
    </row>
    <row r="109" spans="1:9" ht="15.75" x14ac:dyDescent="0.25">
      <c r="A109" s="12"/>
      <c r="B109" s="12" t="s">
        <v>61</v>
      </c>
      <c r="C109" s="8"/>
      <c r="D109" s="8"/>
      <c r="E109" s="31"/>
    </row>
    <row r="110" spans="1:9" ht="15.75" x14ac:dyDescent="0.25">
      <c r="B110" s="8"/>
      <c r="C110" s="8"/>
      <c r="D110" s="8" t="s">
        <v>12</v>
      </c>
      <c r="E110" s="105">
        <f>2936900+31514657.95</f>
        <v>34451557.950000003</v>
      </c>
    </row>
    <row r="111" spans="1:9" ht="15.75" x14ac:dyDescent="0.25">
      <c r="A111" s="12" t="s">
        <v>58</v>
      </c>
      <c r="E111" s="64">
        <f>SUM(E95:E110)</f>
        <v>35677746.150000006</v>
      </c>
    </row>
    <row r="112" spans="1:9" ht="30" customHeight="1" x14ac:dyDescent="0.35">
      <c r="A112" s="16" t="s">
        <v>62</v>
      </c>
      <c r="B112" s="17"/>
      <c r="C112" s="17"/>
      <c r="D112" s="17"/>
      <c r="E112" s="21">
        <f>SUM(E93,E111)</f>
        <v>584737495.32999992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2AE03-1CC5-48F4-9EDA-252F0E69F4E7}">
  <dimension ref="A1:I112"/>
  <sheetViews>
    <sheetView topLeftCell="A2" zoomScale="115" zoomScaleNormal="115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111" t="s">
        <v>64</v>
      </c>
      <c r="B1" s="111"/>
      <c r="C1" s="111"/>
      <c r="D1" s="111"/>
      <c r="E1" s="111"/>
      <c r="F1" s="111"/>
      <c r="G1" s="111"/>
      <c r="H1" s="111"/>
      <c r="I1" s="111"/>
    </row>
    <row r="2" spans="1:9" ht="15.75" x14ac:dyDescent="0.25">
      <c r="A2" s="112" t="s">
        <v>0</v>
      </c>
      <c r="B2" s="112"/>
      <c r="C2" s="112"/>
      <c r="D2" s="112"/>
      <c r="E2" s="112"/>
      <c r="F2" s="112"/>
      <c r="G2" s="112"/>
      <c r="H2" s="112"/>
      <c r="I2" s="112"/>
    </row>
    <row r="3" spans="1:9" ht="15.75" x14ac:dyDescent="0.25">
      <c r="A3" s="111" t="s">
        <v>81</v>
      </c>
      <c r="B3" s="111"/>
      <c r="C3" s="111"/>
      <c r="D3" s="111"/>
      <c r="E3" s="111"/>
      <c r="F3" s="111"/>
      <c r="G3" s="111"/>
      <c r="H3" s="111"/>
      <c r="I3" s="111"/>
    </row>
    <row r="4" spans="1:9" ht="15.75" x14ac:dyDescent="0.25">
      <c r="A4" s="111"/>
      <c r="B4" s="111"/>
      <c r="C4" s="111"/>
      <c r="D4" s="111"/>
      <c r="E4" s="111"/>
      <c r="F4" s="111"/>
      <c r="G4" s="111"/>
      <c r="H4" s="111"/>
      <c r="I4" s="111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111" t="s">
        <v>1</v>
      </c>
      <c r="B6" s="111"/>
      <c r="C6" s="111"/>
      <c r="D6" s="111"/>
      <c r="E6" s="113" t="s">
        <v>2</v>
      </c>
    </row>
    <row r="7" spans="1:9" ht="15" customHeight="1" x14ac:dyDescent="0.25">
      <c r="A7" s="111"/>
      <c r="B7" s="111"/>
      <c r="C7" s="111"/>
      <c r="D7" s="111"/>
      <c r="E7" s="114"/>
    </row>
    <row r="8" spans="1:9" ht="15.75" x14ac:dyDescent="0.25">
      <c r="A8" s="6" t="s">
        <v>3</v>
      </c>
      <c r="B8" s="1"/>
      <c r="C8" s="1"/>
      <c r="D8" s="1"/>
      <c r="E8" s="7"/>
    </row>
    <row r="9" spans="1:9" ht="15.75" x14ac:dyDescent="0.25">
      <c r="A9" s="1"/>
      <c r="B9" s="1" t="s">
        <v>21</v>
      </c>
      <c r="C9" s="1"/>
      <c r="D9" s="1"/>
      <c r="E9" s="7"/>
    </row>
    <row r="10" spans="1:9" ht="15.75" x14ac:dyDescent="0.25">
      <c r="A10" s="1"/>
      <c r="B10" s="1"/>
      <c r="C10" s="1" t="s">
        <v>22</v>
      </c>
      <c r="D10" s="1"/>
      <c r="E10" s="31"/>
    </row>
    <row r="11" spans="1:9" ht="15.75" customHeight="1" x14ac:dyDescent="0.25">
      <c r="A11" s="8"/>
      <c r="B11" s="8"/>
      <c r="C11" s="8"/>
      <c r="D11" s="8" t="s">
        <v>23</v>
      </c>
      <c r="E11" s="90">
        <v>63352011.409999996</v>
      </c>
    </row>
    <row r="12" spans="1:9" ht="15.75" x14ac:dyDescent="0.25">
      <c r="A12" s="8"/>
      <c r="B12" s="8"/>
      <c r="C12" s="8"/>
      <c r="D12" s="8" t="s">
        <v>24</v>
      </c>
      <c r="E12" s="90">
        <v>46592469.32</v>
      </c>
    </row>
    <row r="13" spans="1:9" ht="15.75" x14ac:dyDescent="0.25">
      <c r="A13" s="8"/>
      <c r="B13" s="8"/>
      <c r="C13" s="8"/>
      <c r="D13" s="8" t="s">
        <v>25</v>
      </c>
      <c r="E13" s="91">
        <v>6177634.4199999999</v>
      </c>
    </row>
    <row r="14" spans="1:9" ht="15.75" x14ac:dyDescent="0.25">
      <c r="A14" s="8"/>
      <c r="B14" s="8"/>
      <c r="C14" s="8" t="s">
        <v>4</v>
      </c>
      <c r="D14" s="8"/>
      <c r="E14" s="29">
        <f>SUM(E11:E13)</f>
        <v>116122115.14999999</v>
      </c>
    </row>
    <row r="15" spans="1:9" ht="15.75" x14ac:dyDescent="0.25">
      <c r="A15" s="8"/>
      <c r="B15" s="8"/>
      <c r="C15" s="8" t="s">
        <v>5</v>
      </c>
      <c r="D15" s="8"/>
      <c r="E15" s="30"/>
    </row>
    <row r="16" spans="1:9" ht="15.75" x14ac:dyDescent="0.25">
      <c r="A16" s="8"/>
      <c r="B16" s="8"/>
      <c r="C16" s="8"/>
      <c r="D16" s="8" t="s">
        <v>26</v>
      </c>
      <c r="E16" s="90">
        <v>19665537.91</v>
      </c>
    </row>
    <row r="17" spans="1:5" ht="15.75" x14ac:dyDescent="0.25">
      <c r="A17" s="8"/>
      <c r="B17" s="8"/>
      <c r="C17" s="8"/>
      <c r="D17" s="8" t="s">
        <v>27</v>
      </c>
      <c r="E17" s="90">
        <v>67273593.290000007</v>
      </c>
    </row>
    <row r="18" spans="1:5" ht="15.75" x14ac:dyDescent="0.25">
      <c r="A18" s="8"/>
      <c r="B18" s="8"/>
      <c r="C18" s="11"/>
      <c r="D18" s="8" t="s">
        <v>28</v>
      </c>
      <c r="E18" s="91">
        <v>844409.65</v>
      </c>
    </row>
    <row r="19" spans="1:5" ht="15.75" x14ac:dyDescent="0.25">
      <c r="A19" s="8"/>
      <c r="B19" s="8"/>
      <c r="C19" s="8" t="s">
        <v>6</v>
      </c>
      <c r="D19" s="8"/>
      <c r="E19" s="29">
        <f t="shared" ref="E19" si="0">SUM(E16:E18)</f>
        <v>87783540.850000009</v>
      </c>
    </row>
    <row r="20" spans="1:5" ht="15.75" x14ac:dyDescent="0.25">
      <c r="A20" s="8"/>
      <c r="B20" s="8" t="s">
        <v>29</v>
      </c>
      <c r="C20" s="8"/>
      <c r="D20" s="8"/>
      <c r="E20" s="31"/>
    </row>
    <row r="21" spans="1:5" ht="15.75" x14ac:dyDescent="0.25">
      <c r="A21" s="8"/>
      <c r="B21" s="8"/>
      <c r="C21" s="8" t="s">
        <v>30</v>
      </c>
      <c r="D21" s="8"/>
      <c r="E21" s="90">
        <v>844009833</v>
      </c>
    </row>
    <row r="22" spans="1:5" ht="15.75" x14ac:dyDescent="0.25">
      <c r="A22" s="8"/>
      <c r="B22" s="8"/>
      <c r="C22" s="8" t="s">
        <v>31</v>
      </c>
      <c r="D22" s="8"/>
      <c r="E22" s="42">
        <v>0</v>
      </c>
    </row>
    <row r="23" spans="1:5" ht="15.75" x14ac:dyDescent="0.25">
      <c r="A23" s="8"/>
      <c r="B23" s="8"/>
      <c r="C23" s="8" t="s">
        <v>32</v>
      </c>
      <c r="D23" s="8"/>
      <c r="E23" s="92"/>
    </row>
    <row r="24" spans="1:5" ht="15.75" x14ac:dyDescent="0.25">
      <c r="A24" s="8"/>
      <c r="B24" s="8"/>
      <c r="C24" s="8"/>
      <c r="D24" s="8" t="s">
        <v>33</v>
      </c>
      <c r="E24" s="42">
        <v>0</v>
      </c>
    </row>
    <row r="25" spans="1:5" ht="15.75" x14ac:dyDescent="0.25">
      <c r="A25" s="8"/>
      <c r="B25" s="8"/>
      <c r="C25" s="8"/>
      <c r="D25" s="8" t="s">
        <v>34</v>
      </c>
      <c r="E25" s="38">
        <v>0</v>
      </c>
    </row>
    <row r="26" spans="1:5" ht="15.75" x14ac:dyDescent="0.25">
      <c r="A26" s="8"/>
      <c r="B26" s="8"/>
      <c r="C26" s="8"/>
      <c r="D26" s="8" t="s">
        <v>35</v>
      </c>
      <c r="E26" s="93">
        <v>1455366.69</v>
      </c>
    </row>
    <row r="27" spans="1:5" ht="15.75" x14ac:dyDescent="0.25">
      <c r="A27" s="8"/>
      <c r="B27" s="8"/>
      <c r="C27" s="8"/>
      <c r="D27" s="8" t="s">
        <v>36</v>
      </c>
      <c r="E27" s="26">
        <v>0</v>
      </c>
    </row>
    <row r="28" spans="1:5" ht="15.75" x14ac:dyDescent="0.25">
      <c r="A28" s="8"/>
      <c r="B28" s="8"/>
      <c r="C28" s="8" t="s">
        <v>37</v>
      </c>
      <c r="D28" s="8"/>
      <c r="E28" s="20"/>
    </row>
    <row r="29" spans="1:5" ht="15.75" x14ac:dyDescent="0.25">
      <c r="A29" s="8"/>
      <c r="B29" s="8"/>
      <c r="C29" s="8"/>
      <c r="D29" s="8" t="s">
        <v>38</v>
      </c>
      <c r="E29" s="90">
        <v>6897916.2199999997</v>
      </c>
    </row>
    <row r="30" spans="1:5" ht="15.75" x14ac:dyDescent="0.25">
      <c r="A30" s="8"/>
      <c r="B30" s="8"/>
      <c r="C30" s="8"/>
      <c r="D30" s="8" t="s">
        <v>39</v>
      </c>
      <c r="E30" s="45">
        <v>0</v>
      </c>
    </row>
    <row r="31" spans="1:5" ht="15.75" x14ac:dyDescent="0.25">
      <c r="A31" s="8"/>
      <c r="B31" s="8"/>
      <c r="C31" s="8" t="s">
        <v>40</v>
      </c>
      <c r="D31" s="8"/>
      <c r="E31" s="40">
        <v>0</v>
      </c>
    </row>
    <row r="32" spans="1:5" ht="15.75" x14ac:dyDescent="0.25">
      <c r="A32" s="8"/>
      <c r="B32" s="8"/>
      <c r="C32" s="8" t="s">
        <v>41</v>
      </c>
      <c r="D32" s="8"/>
      <c r="E32" s="31"/>
    </row>
    <row r="33" spans="1:5" ht="15.75" x14ac:dyDescent="0.25">
      <c r="A33" s="8"/>
      <c r="B33" s="8"/>
      <c r="C33" s="8"/>
      <c r="D33" s="8" t="s">
        <v>42</v>
      </c>
      <c r="E33" s="19">
        <v>0</v>
      </c>
    </row>
    <row r="34" spans="1:5" ht="15.75" x14ac:dyDescent="0.25">
      <c r="A34" s="8"/>
      <c r="B34" s="8"/>
      <c r="C34" s="8"/>
      <c r="D34" s="8" t="s">
        <v>43</v>
      </c>
      <c r="E34" s="19">
        <v>0</v>
      </c>
    </row>
    <row r="35" spans="1:5" ht="16.5" thickBot="1" x14ac:dyDescent="0.3">
      <c r="A35" s="8"/>
      <c r="B35" s="8"/>
      <c r="C35" s="8"/>
      <c r="D35" s="8" t="s">
        <v>44</v>
      </c>
      <c r="E35" s="43">
        <v>0</v>
      </c>
    </row>
    <row r="36" spans="1:5" ht="15.75" x14ac:dyDescent="0.25">
      <c r="A36" s="8"/>
      <c r="B36" s="8" t="s">
        <v>45</v>
      </c>
      <c r="C36" s="8"/>
      <c r="D36" s="8"/>
      <c r="E36" s="27">
        <v>0</v>
      </c>
    </row>
    <row r="37" spans="1:5" ht="15.75" x14ac:dyDescent="0.25">
      <c r="A37" s="8"/>
      <c r="B37" s="12" t="s">
        <v>7</v>
      </c>
      <c r="C37" s="8"/>
      <c r="D37" s="8"/>
      <c r="E37" s="29">
        <f>SUM(E14,E19,E21:E36)</f>
        <v>1056268771.9100001</v>
      </c>
    </row>
    <row r="38" spans="1:5" ht="15.75" x14ac:dyDescent="0.25">
      <c r="A38" s="8"/>
      <c r="B38" s="12"/>
      <c r="C38" s="8"/>
      <c r="D38" s="8"/>
      <c r="E38" s="32"/>
    </row>
    <row r="39" spans="1:5" ht="15.75" x14ac:dyDescent="0.25">
      <c r="A39" s="12" t="s">
        <v>8</v>
      </c>
      <c r="B39" s="12"/>
      <c r="C39" s="8"/>
      <c r="D39" s="8"/>
      <c r="E39" s="19"/>
    </row>
    <row r="40" spans="1:5" ht="15.75" x14ac:dyDescent="0.25">
      <c r="A40" s="12" t="s">
        <v>46</v>
      </c>
      <c r="B40" s="8"/>
      <c r="C40" s="8"/>
      <c r="D40" s="8"/>
      <c r="E40" s="19"/>
    </row>
    <row r="41" spans="1:5" ht="15.75" x14ac:dyDescent="0.25">
      <c r="A41" s="8"/>
      <c r="B41" s="12" t="s">
        <v>9</v>
      </c>
      <c r="C41" s="8"/>
      <c r="D41" s="8"/>
      <c r="E41" s="31"/>
    </row>
    <row r="42" spans="1:5" ht="15.75" x14ac:dyDescent="0.25">
      <c r="A42" s="8"/>
      <c r="B42" s="8"/>
      <c r="C42" s="8"/>
      <c r="D42" s="8" t="s">
        <v>10</v>
      </c>
      <c r="E42" s="90">
        <v>164601205.82000002</v>
      </c>
    </row>
    <row r="43" spans="1:5" ht="15.75" x14ac:dyDescent="0.25">
      <c r="A43" s="8"/>
      <c r="B43" s="8"/>
      <c r="C43" s="8"/>
      <c r="D43" s="8" t="s">
        <v>11</v>
      </c>
      <c r="E43" s="90">
        <v>158504195.09</v>
      </c>
    </row>
    <row r="44" spans="1:5" ht="15.75" x14ac:dyDescent="0.25">
      <c r="A44" s="8"/>
      <c r="B44" s="8"/>
      <c r="C44" s="8"/>
      <c r="D44" s="8" t="s">
        <v>12</v>
      </c>
      <c r="E44" s="90">
        <v>15278127</v>
      </c>
    </row>
    <row r="45" spans="1:5" ht="15.75" x14ac:dyDescent="0.25">
      <c r="A45" s="8"/>
      <c r="B45" s="12" t="s">
        <v>13</v>
      </c>
      <c r="C45" s="8"/>
      <c r="D45" s="8"/>
      <c r="E45" s="31"/>
    </row>
    <row r="46" spans="1:5" ht="15.75" x14ac:dyDescent="0.25">
      <c r="A46" s="8"/>
      <c r="B46" s="8"/>
      <c r="C46" s="13"/>
      <c r="D46" s="8" t="s">
        <v>10</v>
      </c>
      <c r="E46" s="90">
        <v>25390185.879999999</v>
      </c>
    </row>
    <row r="47" spans="1:5" ht="15.75" x14ac:dyDescent="0.25">
      <c r="A47" s="8"/>
      <c r="B47" s="8"/>
      <c r="C47" s="8"/>
      <c r="D47" s="8" t="s">
        <v>11</v>
      </c>
      <c r="E47" s="90">
        <v>56201034.43</v>
      </c>
    </row>
    <row r="48" spans="1:5" ht="15.75" x14ac:dyDescent="0.25">
      <c r="A48" s="8"/>
      <c r="B48" s="8"/>
      <c r="C48" s="8"/>
      <c r="D48" s="8" t="s">
        <v>12</v>
      </c>
      <c r="E48" s="90">
        <v>6962822</v>
      </c>
    </row>
    <row r="49" spans="1:5" ht="15.75" x14ac:dyDescent="0.25">
      <c r="A49" s="8"/>
      <c r="B49" s="12" t="s">
        <v>14</v>
      </c>
      <c r="C49" s="8"/>
      <c r="D49" s="8"/>
      <c r="E49" s="25"/>
    </row>
    <row r="50" spans="1:5" ht="15.75" x14ac:dyDescent="0.25">
      <c r="A50" s="14"/>
      <c r="B50" s="14"/>
      <c r="C50" s="14"/>
      <c r="D50" s="8" t="s">
        <v>10</v>
      </c>
      <c r="E50" s="90">
        <v>94627380.050000012</v>
      </c>
    </row>
    <row r="51" spans="1:5" ht="15.75" x14ac:dyDescent="0.25">
      <c r="A51" s="8"/>
      <c r="B51" s="8"/>
      <c r="C51" s="8"/>
      <c r="D51" s="8" t="s">
        <v>11</v>
      </c>
      <c r="E51" s="90">
        <v>35387918.549999997</v>
      </c>
    </row>
    <row r="52" spans="1:5" ht="15.75" x14ac:dyDescent="0.25">
      <c r="A52" s="8"/>
      <c r="B52" s="8"/>
      <c r="C52" s="8"/>
      <c r="D52" s="8" t="s">
        <v>12</v>
      </c>
      <c r="E52" s="90">
        <v>151000</v>
      </c>
    </row>
    <row r="53" spans="1:5" ht="15.75" x14ac:dyDescent="0.25">
      <c r="A53" s="8"/>
      <c r="B53" s="12" t="s">
        <v>15</v>
      </c>
      <c r="C53" s="8"/>
      <c r="D53" s="8"/>
      <c r="E53" s="25"/>
    </row>
    <row r="54" spans="1:5" ht="15.75" x14ac:dyDescent="0.25">
      <c r="A54" s="8"/>
      <c r="B54" s="8"/>
      <c r="C54" s="8"/>
      <c r="D54" s="8" t="s">
        <v>10</v>
      </c>
      <c r="E54" s="23">
        <v>0</v>
      </c>
    </row>
    <row r="55" spans="1:5" ht="15.75" x14ac:dyDescent="0.25">
      <c r="A55" s="8"/>
      <c r="B55" s="8"/>
      <c r="C55" s="8"/>
      <c r="D55" s="8" t="s">
        <v>11</v>
      </c>
      <c r="E55" s="38">
        <v>0</v>
      </c>
    </row>
    <row r="56" spans="1:5" ht="15.75" x14ac:dyDescent="0.25">
      <c r="A56" s="8"/>
      <c r="B56" s="8"/>
      <c r="C56" s="13"/>
      <c r="D56" s="8" t="s">
        <v>12</v>
      </c>
      <c r="E56" s="18">
        <v>0</v>
      </c>
    </row>
    <row r="57" spans="1:5" ht="15.75" x14ac:dyDescent="0.25">
      <c r="A57" s="8"/>
      <c r="B57" s="12" t="s">
        <v>16</v>
      </c>
      <c r="C57" s="8"/>
      <c r="D57" s="8"/>
      <c r="E57" s="28"/>
    </row>
    <row r="58" spans="1:5" ht="15.75" x14ac:dyDescent="0.25">
      <c r="A58" s="8"/>
      <c r="B58" s="8"/>
      <c r="C58" s="8"/>
      <c r="D58" s="8" t="s">
        <v>10</v>
      </c>
      <c r="E58" s="39">
        <v>0</v>
      </c>
    </row>
    <row r="59" spans="1:5" ht="15.75" x14ac:dyDescent="0.25">
      <c r="A59" s="8"/>
      <c r="B59" s="8"/>
      <c r="C59" s="8"/>
      <c r="D59" s="8" t="s">
        <v>11</v>
      </c>
      <c r="E59" s="44">
        <v>0</v>
      </c>
    </row>
    <row r="60" spans="1:5" ht="15.75" x14ac:dyDescent="0.25">
      <c r="A60" s="8"/>
      <c r="B60" s="8"/>
      <c r="C60" s="8"/>
      <c r="D60" s="8" t="s">
        <v>12</v>
      </c>
      <c r="E60" s="24">
        <v>0</v>
      </c>
    </row>
    <row r="61" spans="1:5" ht="15.75" x14ac:dyDescent="0.25">
      <c r="A61" s="8"/>
      <c r="B61" s="12" t="s">
        <v>17</v>
      </c>
      <c r="C61" s="8"/>
      <c r="D61" s="8"/>
      <c r="E61" s="28"/>
    </row>
    <row r="62" spans="1:5" ht="15.75" x14ac:dyDescent="0.25">
      <c r="A62" s="8"/>
      <c r="B62" s="8"/>
      <c r="C62" s="8"/>
      <c r="D62" s="8" t="s">
        <v>10</v>
      </c>
      <c r="E62" s="90">
        <v>7689254.7999999998</v>
      </c>
    </row>
    <row r="63" spans="1:5" ht="15.75" x14ac:dyDescent="0.25">
      <c r="A63" s="8"/>
      <c r="B63" s="12"/>
      <c r="C63" s="8"/>
      <c r="D63" s="8" t="s">
        <v>11</v>
      </c>
      <c r="E63" s="90">
        <v>45398256.390000001</v>
      </c>
    </row>
    <row r="64" spans="1:5" ht="15.75" x14ac:dyDescent="0.25">
      <c r="A64" s="8"/>
      <c r="B64" s="8"/>
      <c r="C64" s="8"/>
      <c r="D64" s="8" t="s">
        <v>12</v>
      </c>
      <c r="E64" s="90">
        <v>7131445</v>
      </c>
    </row>
    <row r="65" spans="1:5" ht="15.75" x14ac:dyDescent="0.25">
      <c r="A65" s="8"/>
      <c r="B65" s="12" t="s">
        <v>18</v>
      </c>
      <c r="C65" s="8"/>
      <c r="D65" s="8"/>
      <c r="E65" s="31"/>
    </row>
    <row r="66" spans="1:5" ht="15.75" x14ac:dyDescent="0.25">
      <c r="A66" s="8"/>
      <c r="B66" s="8"/>
      <c r="C66" s="8"/>
      <c r="D66" s="8" t="s">
        <v>10</v>
      </c>
      <c r="E66" s="90">
        <v>76107753.719999999</v>
      </c>
    </row>
    <row r="67" spans="1:5" ht="15.75" x14ac:dyDescent="0.25">
      <c r="A67" s="8"/>
      <c r="B67" s="8"/>
      <c r="C67" s="8"/>
      <c r="D67" s="8" t="s">
        <v>11</v>
      </c>
      <c r="E67" s="90">
        <v>129267515.49000001</v>
      </c>
    </row>
    <row r="68" spans="1:5" ht="15.75" x14ac:dyDescent="0.25">
      <c r="A68" s="8"/>
      <c r="B68" s="8"/>
      <c r="C68" s="8"/>
      <c r="D68" s="8" t="s">
        <v>12</v>
      </c>
      <c r="E68" s="90">
        <v>16970219</v>
      </c>
    </row>
    <row r="69" spans="1:5" ht="15.75" x14ac:dyDescent="0.25">
      <c r="A69" s="8"/>
      <c r="B69" s="12" t="s">
        <v>19</v>
      </c>
      <c r="C69" s="8"/>
      <c r="D69" s="8"/>
      <c r="E69" s="35"/>
    </row>
    <row r="70" spans="1:5" ht="15.75" x14ac:dyDescent="0.25">
      <c r="A70" s="8"/>
      <c r="B70" s="8"/>
      <c r="C70" s="8"/>
      <c r="D70" s="8" t="s">
        <v>10</v>
      </c>
      <c r="E70" s="19">
        <v>0</v>
      </c>
    </row>
    <row r="71" spans="1:5" ht="15.75" x14ac:dyDescent="0.25">
      <c r="A71" s="8"/>
      <c r="B71" s="8"/>
      <c r="C71" s="8"/>
      <c r="D71" s="8" t="s">
        <v>11</v>
      </c>
      <c r="E71" s="19">
        <v>0</v>
      </c>
    </row>
    <row r="72" spans="1:5" ht="15.75" x14ac:dyDescent="0.25">
      <c r="A72" s="8"/>
      <c r="B72" s="8"/>
      <c r="C72" s="8"/>
      <c r="D72" s="8" t="s">
        <v>12</v>
      </c>
      <c r="E72" s="33">
        <v>0</v>
      </c>
    </row>
    <row r="73" spans="1:5" ht="15.75" x14ac:dyDescent="0.25">
      <c r="A73" s="8"/>
      <c r="B73" s="12" t="s">
        <v>20</v>
      </c>
      <c r="C73" s="8"/>
      <c r="D73" s="8"/>
      <c r="E73" s="31"/>
    </row>
    <row r="74" spans="1:5" ht="15.75" x14ac:dyDescent="0.25">
      <c r="A74" s="8"/>
      <c r="B74" s="8"/>
      <c r="C74" s="8" t="s">
        <v>52</v>
      </c>
      <c r="D74" s="8"/>
      <c r="E74" s="19"/>
    </row>
    <row r="75" spans="1:5" ht="15.75" x14ac:dyDescent="0.25">
      <c r="A75" s="8"/>
      <c r="B75" s="8"/>
      <c r="C75" s="8"/>
      <c r="D75" s="8" t="s">
        <v>47</v>
      </c>
      <c r="E75" s="45">
        <v>0</v>
      </c>
    </row>
    <row r="76" spans="1:5" ht="15.75" x14ac:dyDescent="0.25">
      <c r="A76" s="8"/>
      <c r="B76" s="8"/>
      <c r="C76" s="8"/>
      <c r="D76" s="8" t="s">
        <v>48</v>
      </c>
      <c r="E76" s="45">
        <v>0</v>
      </c>
    </row>
    <row r="77" spans="1:5" ht="15.75" x14ac:dyDescent="0.25">
      <c r="A77" s="8"/>
      <c r="B77" s="8"/>
      <c r="C77" s="15" t="s">
        <v>53</v>
      </c>
      <c r="D77" s="8"/>
      <c r="E77" s="19"/>
    </row>
    <row r="78" spans="1:5" ht="15.75" x14ac:dyDescent="0.25">
      <c r="A78" s="8"/>
      <c r="B78" s="8"/>
      <c r="C78" s="8"/>
      <c r="D78" s="8" t="s">
        <v>49</v>
      </c>
      <c r="E78" s="90">
        <v>20295711.23</v>
      </c>
    </row>
    <row r="79" spans="1:5" ht="15.75" x14ac:dyDescent="0.25">
      <c r="A79" s="8"/>
      <c r="B79" s="8"/>
      <c r="C79" s="8"/>
      <c r="D79" s="8" t="s">
        <v>50</v>
      </c>
      <c r="E79" s="90">
        <v>10945788</v>
      </c>
    </row>
    <row r="80" spans="1:5" ht="15.75" x14ac:dyDescent="0.25">
      <c r="A80" s="8"/>
      <c r="B80" s="8"/>
      <c r="C80" s="8" t="s">
        <v>54</v>
      </c>
      <c r="D80" s="8"/>
      <c r="E80" s="18"/>
    </row>
    <row r="81" spans="1:9" ht="15.75" x14ac:dyDescent="0.25">
      <c r="A81" s="8"/>
      <c r="B81" s="8"/>
      <c r="C81" s="8"/>
      <c r="D81" s="15" t="s">
        <v>49</v>
      </c>
      <c r="E81" s="94">
        <v>0</v>
      </c>
    </row>
    <row r="82" spans="1:9" ht="15.75" x14ac:dyDescent="0.25">
      <c r="A82" s="8"/>
      <c r="B82" s="8"/>
      <c r="C82" s="8"/>
      <c r="D82" s="15" t="s">
        <v>50</v>
      </c>
      <c r="E82" s="90">
        <v>181059408</v>
      </c>
    </row>
    <row r="83" spans="1:9" ht="15.75" x14ac:dyDescent="0.25">
      <c r="A83" s="8"/>
      <c r="B83" s="8"/>
      <c r="C83" s="8" t="s">
        <v>55</v>
      </c>
      <c r="D83" s="8"/>
      <c r="E83" s="19"/>
    </row>
    <row r="84" spans="1:9" ht="15.75" x14ac:dyDescent="0.25">
      <c r="A84" s="8"/>
      <c r="B84" s="8"/>
      <c r="C84" s="8"/>
      <c r="D84" s="8" t="s">
        <v>49</v>
      </c>
      <c r="E84" s="33">
        <v>0</v>
      </c>
    </row>
    <row r="85" spans="1:9" ht="15.75" x14ac:dyDescent="0.25">
      <c r="A85" s="8"/>
      <c r="B85" s="8"/>
      <c r="C85" s="8"/>
      <c r="D85" s="8" t="s">
        <v>50</v>
      </c>
      <c r="E85" s="33">
        <v>0</v>
      </c>
    </row>
    <row r="86" spans="1:9" ht="15.75" x14ac:dyDescent="0.25">
      <c r="A86" s="8"/>
      <c r="B86" s="8"/>
      <c r="C86" s="8" t="s">
        <v>56</v>
      </c>
      <c r="D86" s="8"/>
      <c r="E86" s="19"/>
    </row>
    <row r="87" spans="1:9" ht="15.75" x14ac:dyDescent="0.25">
      <c r="A87" s="8"/>
      <c r="B87" s="8"/>
      <c r="C87" s="8"/>
      <c r="D87" s="8" t="s">
        <v>49</v>
      </c>
      <c r="E87" s="90">
        <v>4570941.24</v>
      </c>
    </row>
    <row r="88" spans="1:9" ht="15.75" x14ac:dyDescent="0.25">
      <c r="A88" s="8"/>
      <c r="B88" s="8"/>
      <c r="C88" s="8"/>
      <c r="D88" s="8" t="s">
        <v>50</v>
      </c>
      <c r="E88" s="19">
        <v>0</v>
      </c>
    </row>
    <row r="89" spans="1:9" ht="15.75" x14ac:dyDescent="0.25">
      <c r="A89" s="8"/>
      <c r="B89" s="8"/>
      <c r="C89" s="8" t="s">
        <v>51</v>
      </c>
      <c r="D89" s="8"/>
      <c r="E89" s="19"/>
    </row>
    <row r="90" spans="1:9" ht="15.75" x14ac:dyDescent="0.25">
      <c r="A90" s="8"/>
      <c r="B90" s="8"/>
      <c r="C90" s="8"/>
      <c r="D90" s="8" t="s">
        <v>57</v>
      </c>
      <c r="E90" s="45">
        <v>0</v>
      </c>
    </row>
    <row r="91" spans="1:9" ht="15.75" x14ac:dyDescent="0.25">
      <c r="A91" s="8"/>
      <c r="B91" s="8"/>
      <c r="C91" s="8"/>
      <c r="D91" s="8" t="s">
        <v>49</v>
      </c>
      <c r="E91" s="45">
        <v>0</v>
      </c>
    </row>
    <row r="92" spans="1:9" ht="15.75" x14ac:dyDescent="0.25">
      <c r="A92" s="8"/>
      <c r="B92" s="8"/>
      <c r="C92" s="8"/>
      <c r="D92" s="8" t="s">
        <v>50</v>
      </c>
      <c r="E92" s="48">
        <v>0</v>
      </c>
    </row>
    <row r="93" spans="1:9" ht="15.75" x14ac:dyDescent="0.25">
      <c r="A93" s="12" t="s">
        <v>59</v>
      </c>
      <c r="D93" s="8"/>
      <c r="E93" s="34">
        <f>SUM(E41:E92)</f>
        <v>1056540161.6900001</v>
      </c>
    </row>
    <row r="94" spans="1:9" ht="15.75" x14ac:dyDescent="0.25">
      <c r="A94" s="12" t="s">
        <v>60</v>
      </c>
      <c r="B94" s="8"/>
      <c r="C94" s="12"/>
      <c r="D94" s="15"/>
      <c r="E94" s="19"/>
    </row>
    <row r="95" spans="1:9" ht="15.75" x14ac:dyDescent="0.25">
      <c r="A95" s="8"/>
      <c r="B95" s="12" t="s">
        <v>9</v>
      </c>
      <c r="C95" s="8"/>
      <c r="D95" s="8"/>
      <c r="E95" s="18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38">
        <v>0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19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39">
        <v>0</v>
      </c>
    </row>
    <row r="99" spans="1:9" ht="15.75" customHeight="1" x14ac:dyDescent="0.25">
      <c r="B99" s="12" t="s">
        <v>14</v>
      </c>
      <c r="C99" s="8"/>
      <c r="D99" s="8"/>
      <c r="E99" s="31"/>
    </row>
    <row r="100" spans="1:9" ht="15.75" customHeight="1" x14ac:dyDescent="0.25">
      <c r="B100" s="8"/>
      <c r="C100" s="8"/>
      <c r="D100" s="8" t="s">
        <v>12</v>
      </c>
      <c r="E100" s="39">
        <v>0</v>
      </c>
    </row>
    <row r="101" spans="1:9" ht="15.75" customHeight="1" x14ac:dyDescent="0.25">
      <c r="B101" s="12" t="s">
        <v>15</v>
      </c>
      <c r="C101" s="8"/>
      <c r="D101" s="8"/>
      <c r="E101" s="31"/>
    </row>
    <row r="102" spans="1:9" ht="15.75" x14ac:dyDescent="0.25">
      <c r="B102" s="8"/>
      <c r="C102" s="13"/>
      <c r="D102" s="8" t="s">
        <v>12</v>
      </c>
      <c r="E102" s="25">
        <v>0</v>
      </c>
    </row>
    <row r="103" spans="1:9" ht="15.75" x14ac:dyDescent="0.25">
      <c r="B103" s="12" t="s">
        <v>16</v>
      </c>
      <c r="C103" s="8"/>
      <c r="D103" s="8"/>
      <c r="E103" s="31"/>
    </row>
    <row r="104" spans="1:9" ht="15.75" x14ac:dyDescent="0.25">
      <c r="B104" s="8"/>
      <c r="C104" s="8"/>
      <c r="D104" s="8" t="s">
        <v>12</v>
      </c>
      <c r="E104" s="24">
        <v>0</v>
      </c>
    </row>
    <row r="105" spans="1:9" ht="15.75" x14ac:dyDescent="0.25">
      <c r="B105" s="12" t="s">
        <v>17</v>
      </c>
      <c r="C105" s="8"/>
      <c r="D105" s="8"/>
      <c r="E105" s="31"/>
    </row>
    <row r="106" spans="1:9" ht="15.75" x14ac:dyDescent="0.25">
      <c r="B106" s="8"/>
      <c r="C106" s="8"/>
      <c r="D106" s="8" t="s">
        <v>12</v>
      </c>
      <c r="E106" s="38">
        <v>0</v>
      </c>
    </row>
    <row r="107" spans="1:9" ht="15.75" x14ac:dyDescent="0.25">
      <c r="B107" s="12" t="s">
        <v>18</v>
      </c>
      <c r="C107" s="8"/>
      <c r="D107" s="8"/>
      <c r="E107" s="31"/>
    </row>
    <row r="108" spans="1:9" ht="15.75" x14ac:dyDescent="0.25">
      <c r="B108" s="8"/>
      <c r="C108" s="8"/>
      <c r="D108" s="8" t="s">
        <v>12</v>
      </c>
      <c r="E108" s="39">
        <v>0</v>
      </c>
    </row>
    <row r="109" spans="1:9" ht="15.75" x14ac:dyDescent="0.25">
      <c r="A109" s="12"/>
      <c r="B109" s="12" t="s">
        <v>61</v>
      </c>
      <c r="C109" s="8"/>
      <c r="D109" s="8"/>
      <c r="E109" s="31"/>
    </row>
    <row r="110" spans="1:9" ht="15.75" x14ac:dyDescent="0.25">
      <c r="B110" s="8"/>
      <c r="C110" s="8"/>
      <c r="D110" s="8" t="s">
        <v>12</v>
      </c>
      <c r="E110" s="37">
        <v>0</v>
      </c>
    </row>
    <row r="111" spans="1:9" ht="15.75" x14ac:dyDescent="0.25">
      <c r="A111" s="12" t="s">
        <v>58</v>
      </c>
      <c r="E111" s="22">
        <f>SUM(E95:E110)</f>
        <v>0</v>
      </c>
    </row>
    <row r="112" spans="1:9" ht="30" customHeight="1" x14ac:dyDescent="0.35">
      <c r="A112" s="16" t="s">
        <v>62</v>
      </c>
      <c r="B112" s="17"/>
      <c r="C112" s="17"/>
      <c r="D112" s="17"/>
      <c r="E112" s="21">
        <f>SUM(E93,E111)</f>
        <v>1056540161.6900001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E8730-432B-4364-AF7F-AFDD368C9583}">
  <dimension ref="A1:I112"/>
  <sheetViews>
    <sheetView topLeftCell="A2" zoomScale="115" zoomScaleNormal="115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111" t="s">
        <v>65</v>
      </c>
      <c r="B1" s="111"/>
      <c r="C1" s="111"/>
      <c r="D1" s="111"/>
      <c r="E1" s="111"/>
      <c r="F1" s="111"/>
      <c r="G1" s="111"/>
      <c r="H1" s="111"/>
      <c r="I1" s="111"/>
    </row>
    <row r="2" spans="1:9" ht="15.75" x14ac:dyDescent="0.25">
      <c r="A2" s="112" t="s">
        <v>0</v>
      </c>
      <c r="B2" s="112"/>
      <c r="C2" s="112"/>
      <c r="D2" s="112"/>
      <c r="E2" s="112"/>
      <c r="F2" s="112"/>
      <c r="G2" s="112"/>
      <c r="H2" s="112"/>
      <c r="I2" s="112"/>
    </row>
    <row r="3" spans="1:9" ht="15.75" x14ac:dyDescent="0.25">
      <c r="A3" s="111" t="s">
        <v>81</v>
      </c>
      <c r="B3" s="111"/>
      <c r="C3" s="111"/>
      <c r="D3" s="111"/>
      <c r="E3" s="111"/>
      <c r="F3" s="111"/>
      <c r="G3" s="111"/>
      <c r="H3" s="111"/>
      <c r="I3" s="111"/>
    </row>
    <row r="4" spans="1:9" ht="15.75" x14ac:dyDescent="0.25">
      <c r="A4" s="111"/>
      <c r="B4" s="111"/>
      <c r="C4" s="111"/>
      <c r="D4" s="111"/>
      <c r="E4" s="111"/>
      <c r="F4" s="111"/>
      <c r="G4" s="111"/>
      <c r="H4" s="111"/>
      <c r="I4" s="111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111" t="s">
        <v>1</v>
      </c>
      <c r="B6" s="111"/>
      <c r="C6" s="111"/>
      <c r="D6" s="111"/>
      <c r="E6" s="113" t="s">
        <v>2</v>
      </c>
    </row>
    <row r="7" spans="1:9" ht="15" customHeight="1" x14ac:dyDescent="0.25">
      <c r="A7" s="111"/>
      <c r="B7" s="111"/>
      <c r="C7" s="111"/>
      <c r="D7" s="111"/>
      <c r="E7" s="114"/>
    </row>
    <row r="8" spans="1:9" ht="15.75" x14ac:dyDescent="0.25">
      <c r="A8" s="6" t="s">
        <v>3</v>
      </c>
      <c r="B8" s="1"/>
      <c r="C8" s="1"/>
      <c r="D8" s="1"/>
      <c r="E8" s="7"/>
    </row>
    <row r="9" spans="1:9" ht="15.75" x14ac:dyDescent="0.25">
      <c r="A9" s="1"/>
      <c r="B9" s="1" t="s">
        <v>21</v>
      </c>
      <c r="C9" s="1"/>
      <c r="D9" s="1"/>
      <c r="E9" s="7"/>
    </row>
    <row r="10" spans="1:9" ht="15.75" x14ac:dyDescent="0.25">
      <c r="A10" s="1"/>
      <c r="B10" s="1"/>
      <c r="C10" s="1" t="s">
        <v>22</v>
      </c>
      <c r="D10" s="1"/>
      <c r="E10" s="31"/>
    </row>
    <row r="11" spans="1:9" ht="15.75" customHeight="1" x14ac:dyDescent="0.25">
      <c r="A11" s="8"/>
      <c r="B11" s="8"/>
      <c r="C11" s="8"/>
      <c r="D11" s="8" t="s">
        <v>23</v>
      </c>
      <c r="E11" s="45">
        <v>48057422.710000001</v>
      </c>
    </row>
    <row r="12" spans="1:9" ht="15.75" x14ac:dyDescent="0.25">
      <c r="A12" s="8"/>
      <c r="B12" s="8"/>
      <c r="C12" s="8"/>
      <c r="D12" s="8" t="s">
        <v>24</v>
      </c>
      <c r="E12" s="45">
        <v>18201031.09</v>
      </c>
    </row>
    <row r="13" spans="1:9" ht="16.5" thickBot="1" x14ac:dyDescent="0.3">
      <c r="A13" s="8"/>
      <c r="B13" s="8"/>
      <c r="C13" s="8"/>
      <c r="D13" s="8" t="s">
        <v>25</v>
      </c>
      <c r="E13" s="41">
        <v>1074213.03</v>
      </c>
    </row>
    <row r="14" spans="1:9" ht="15.75" x14ac:dyDescent="0.25">
      <c r="A14" s="8"/>
      <c r="B14" s="8"/>
      <c r="C14" s="8" t="s">
        <v>4</v>
      </c>
      <c r="D14" s="8"/>
      <c r="E14" s="29">
        <f>SUM(E11:E13)</f>
        <v>67332666.829999998</v>
      </c>
    </row>
    <row r="15" spans="1:9" ht="15.75" x14ac:dyDescent="0.25">
      <c r="A15" s="8"/>
      <c r="B15" s="8"/>
      <c r="C15" s="8" t="s">
        <v>5</v>
      </c>
      <c r="D15" s="8"/>
      <c r="E15" s="30"/>
    </row>
    <row r="16" spans="1:9" ht="15.75" x14ac:dyDescent="0.25">
      <c r="A16" s="8"/>
      <c r="B16" s="8"/>
      <c r="C16" s="8"/>
      <c r="D16" s="8" t="s">
        <v>26</v>
      </c>
      <c r="E16" s="45">
        <v>4662772.99</v>
      </c>
    </row>
    <row r="17" spans="1:5" ht="15.75" x14ac:dyDescent="0.25">
      <c r="A17" s="8"/>
      <c r="B17" s="8"/>
      <c r="C17" s="8"/>
      <c r="D17" s="8" t="s">
        <v>27</v>
      </c>
      <c r="E17" s="39">
        <v>17934068.23</v>
      </c>
    </row>
    <row r="18" spans="1:5" ht="15.75" x14ac:dyDescent="0.25">
      <c r="A18" s="8"/>
      <c r="B18" s="8"/>
      <c r="C18" s="11"/>
      <c r="D18" s="8" t="s">
        <v>28</v>
      </c>
      <c r="E18" s="46">
        <v>0</v>
      </c>
    </row>
    <row r="19" spans="1:5" ht="15.75" x14ac:dyDescent="0.25">
      <c r="A19" s="8"/>
      <c r="B19" s="8"/>
      <c r="C19" s="8" t="s">
        <v>6</v>
      </c>
      <c r="D19" s="8"/>
      <c r="E19" s="29">
        <f t="shared" ref="E19" si="0">SUM(E16:E18)</f>
        <v>22596841.219999999</v>
      </c>
    </row>
    <row r="20" spans="1:5" ht="15.75" x14ac:dyDescent="0.25">
      <c r="A20" s="8"/>
      <c r="B20" s="8" t="s">
        <v>29</v>
      </c>
      <c r="C20" s="8"/>
      <c r="D20" s="8"/>
      <c r="E20" s="31"/>
    </row>
    <row r="21" spans="1:5" ht="15.75" x14ac:dyDescent="0.25">
      <c r="A21" s="8"/>
      <c r="B21" s="8"/>
      <c r="C21" s="8" t="s">
        <v>30</v>
      </c>
      <c r="D21" s="8"/>
      <c r="E21" s="45">
        <v>621903935</v>
      </c>
    </row>
    <row r="22" spans="1:5" ht="15.75" x14ac:dyDescent="0.25">
      <c r="A22" s="8"/>
      <c r="B22" s="8"/>
      <c r="C22" s="8" t="s">
        <v>31</v>
      </c>
      <c r="D22" s="8"/>
      <c r="E22" s="42">
        <v>301304.84999999998</v>
      </c>
    </row>
    <row r="23" spans="1:5" ht="15.75" x14ac:dyDescent="0.25">
      <c r="A23" s="8"/>
      <c r="B23" s="8"/>
      <c r="C23" s="8" t="s">
        <v>32</v>
      </c>
      <c r="D23" s="8"/>
      <c r="E23" s="18"/>
    </row>
    <row r="24" spans="1:5" ht="15.75" x14ac:dyDescent="0.25">
      <c r="A24" s="8"/>
      <c r="B24" s="8"/>
      <c r="C24" s="8"/>
      <c r="D24" s="8" t="s">
        <v>33</v>
      </c>
      <c r="E24" s="42">
        <v>0</v>
      </c>
    </row>
    <row r="25" spans="1:5" ht="15.75" x14ac:dyDescent="0.25">
      <c r="A25" s="8"/>
      <c r="B25" s="8"/>
      <c r="C25" s="8"/>
      <c r="D25" s="8" t="s">
        <v>34</v>
      </c>
      <c r="E25" s="38">
        <v>0</v>
      </c>
    </row>
    <row r="26" spans="1:5" ht="15.75" x14ac:dyDescent="0.25">
      <c r="A26" s="8"/>
      <c r="B26" s="8"/>
      <c r="C26" s="8"/>
      <c r="D26" s="8" t="s">
        <v>35</v>
      </c>
      <c r="E26" s="23">
        <v>0</v>
      </c>
    </row>
    <row r="27" spans="1:5" ht="15.75" x14ac:dyDescent="0.25">
      <c r="A27" s="8"/>
      <c r="B27" s="8"/>
      <c r="C27" s="8"/>
      <c r="D27" s="8" t="s">
        <v>36</v>
      </c>
      <c r="E27" s="26">
        <v>0</v>
      </c>
    </row>
    <row r="28" spans="1:5" ht="15.75" x14ac:dyDescent="0.25">
      <c r="A28" s="8"/>
      <c r="B28" s="8"/>
      <c r="C28" s="8" t="s">
        <v>37</v>
      </c>
      <c r="D28" s="8"/>
      <c r="E28" s="20"/>
    </row>
    <row r="29" spans="1:5" ht="15.75" x14ac:dyDescent="0.25">
      <c r="A29" s="8"/>
      <c r="B29" s="8"/>
      <c r="C29" s="8"/>
      <c r="D29" s="8" t="s">
        <v>38</v>
      </c>
      <c r="E29" s="36">
        <v>956400</v>
      </c>
    </row>
    <row r="30" spans="1:5" ht="15.75" x14ac:dyDescent="0.25">
      <c r="A30" s="8"/>
      <c r="B30" s="8"/>
      <c r="C30" s="8"/>
      <c r="D30" s="8" t="s">
        <v>39</v>
      </c>
      <c r="E30" s="45">
        <v>5761846</v>
      </c>
    </row>
    <row r="31" spans="1:5" ht="15.75" x14ac:dyDescent="0.25">
      <c r="A31" s="8"/>
      <c r="B31" s="8"/>
      <c r="C31" s="8" t="s">
        <v>40</v>
      </c>
      <c r="D31" s="8"/>
      <c r="E31" s="40">
        <v>0</v>
      </c>
    </row>
    <row r="32" spans="1:5" ht="15.75" x14ac:dyDescent="0.25">
      <c r="A32" s="8"/>
      <c r="B32" s="8"/>
      <c r="C32" s="8" t="s">
        <v>41</v>
      </c>
      <c r="D32" s="8"/>
      <c r="E32" s="31"/>
    </row>
    <row r="33" spans="1:5" ht="15.75" x14ac:dyDescent="0.25">
      <c r="A33" s="8"/>
      <c r="B33" s="8"/>
      <c r="C33" s="8"/>
      <c r="D33" s="8" t="s">
        <v>42</v>
      </c>
      <c r="E33" s="19">
        <v>0</v>
      </c>
    </row>
    <row r="34" spans="1:5" ht="15.75" x14ac:dyDescent="0.25">
      <c r="A34" s="8"/>
      <c r="B34" s="8"/>
      <c r="C34" s="8"/>
      <c r="D34" s="8" t="s">
        <v>43</v>
      </c>
      <c r="E34" s="19">
        <v>0</v>
      </c>
    </row>
    <row r="35" spans="1:5" ht="16.5" thickBot="1" x14ac:dyDescent="0.3">
      <c r="A35" s="8"/>
      <c r="B35" s="8"/>
      <c r="C35" s="8"/>
      <c r="D35" s="8" t="s">
        <v>44</v>
      </c>
      <c r="E35" s="43">
        <v>0</v>
      </c>
    </row>
    <row r="36" spans="1:5" ht="15.75" x14ac:dyDescent="0.25">
      <c r="A36" s="8"/>
      <c r="B36" s="8" t="s">
        <v>45</v>
      </c>
      <c r="C36" s="8"/>
      <c r="D36" s="8"/>
      <c r="E36" s="27">
        <v>0</v>
      </c>
    </row>
    <row r="37" spans="1:5" ht="15.75" x14ac:dyDescent="0.25">
      <c r="A37" s="8"/>
      <c r="B37" s="12" t="s">
        <v>7</v>
      </c>
      <c r="C37" s="8"/>
      <c r="D37" s="8"/>
      <c r="E37" s="29">
        <f>SUM(E14,E19,E21:E36)</f>
        <v>718852993.89999998</v>
      </c>
    </row>
    <row r="38" spans="1:5" ht="15.75" x14ac:dyDescent="0.25">
      <c r="A38" s="8"/>
      <c r="B38" s="12"/>
      <c r="C38" s="8"/>
      <c r="D38" s="8"/>
      <c r="E38" s="32"/>
    </row>
    <row r="39" spans="1:5" ht="15.75" x14ac:dyDescent="0.25">
      <c r="A39" s="12" t="s">
        <v>8</v>
      </c>
      <c r="B39" s="12"/>
      <c r="C39" s="8"/>
      <c r="D39" s="8"/>
      <c r="E39" s="19"/>
    </row>
    <row r="40" spans="1:5" ht="15.75" x14ac:dyDescent="0.25">
      <c r="A40" s="12" t="s">
        <v>46</v>
      </c>
      <c r="B40" s="8"/>
      <c r="C40" s="8"/>
      <c r="D40" s="8"/>
      <c r="E40" s="19"/>
    </row>
    <row r="41" spans="1:5" ht="15.75" x14ac:dyDescent="0.25">
      <c r="A41" s="8"/>
      <c r="B41" s="12" t="s">
        <v>9</v>
      </c>
      <c r="C41" s="8"/>
      <c r="D41" s="8"/>
      <c r="E41" s="31"/>
    </row>
    <row r="42" spans="1:5" ht="15.75" x14ac:dyDescent="0.25">
      <c r="A42" s="8"/>
      <c r="B42" s="8"/>
      <c r="C42" s="8"/>
      <c r="D42" s="8" t="s">
        <v>10</v>
      </c>
      <c r="E42" s="47">
        <v>105824487.84</v>
      </c>
    </row>
    <row r="43" spans="1:5" ht="15.75" x14ac:dyDescent="0.25">
      <c r="A43" s="8"/>
      <c r="B43" s="8"/>
      <c r="C43" s="8"/>
      <c r="D43" s="8" t="s">
        <v>11</v>
      </c>
      <c r="E43" s="47">
        <v>88320175.439999998</v>
      </c>
    </row>
    <row r="44" spans="1:5" ht="15.75" x14ac:dyDescent="0.25">
      <c r="A44" s="8"/>
      <c r="B44" s="8"/>
      <c r="C44" s="8"/>
      <c r="D44" s="8" t="s">
        <v>12</v>
      </c>
      <c r="E44" s="47">
        <v>3254471.08</v>
      </c>
    </row>
    <row r="45" spans="1:5" ht="15.75" x14ac:dyDescent="0.25">
      <c r="A45" s="8"/>
      <c r="B45" s="12" t="s">
        <v>13</v>
      </c>
      <c r="C45" s="8"/>
      <c r="D45" s="8"/>
      <c r="E45" s="31"/>
    </row>
    <row r="46" spans="1:5" ht="15.75" x14ac:dyDescent="0.25">
      <c r="A46" s="8"/>
      <c r="B46" s="8"/>
      <c r="C46" s="13"/>
      <c r="D46" s="8" t="s">
        <v>10</v>
      </c>
      <c r="E46" s="49">
        <v>743440.39</v>
      </c>
    </row>
    <row r="47" spans="1:5" ht="15.75" x14ac:dyDescent="0.25">
      <c r="A47" s="8"/>
      <c r="B47" s="8"/>
      <c r="C47" s="8"/>
      <c r="D47" s="8" t="s">
        <v>11</v>
      </c>
      <c r="E47" s="49">
        <v>2048216.97</v>
      </c>
    </row>
    <row r="48" spans="1:5" ht="15.75" x14ac:dyDescent="0.25">
      <c r="A48" s="8"/>
      <c r="B48" s="8"/>
      <c r="C48" s="8"/>
      <c r="D48" s="8" t="s">
        <v>12</v>
      </c>
      <c r="E48" s="39">
        <v>964637.25</v>
      </c>
    </row>
    <row r="49" spans="1:5" ht="15.75" x14ac:dyDescent="0.25">
      <c r="A49" s="8"/>
      <c r="B49" s="12" t="s">
        <v>14</v>
      </c>
      <c r="C49" s="8"/>
      <c r="D49" s="8"/>
      <c r="E49" s="25"/>
    </row>
    <row r="50" spans="1:5" ht="15.75" x14ac:dyDescent="0.25">
      <c r="A50" s="14"/>
      <c r="B50" s="14"/>
      <c r="C50" s="14"/>
      <c r="D50" s="8" t="s">
        <v>10</v>
      </c>
      <c r="E50" s="47">
        <v>30507871.280000001</v>
      </c>
    </row>
    <row r="51" spans="1:5" ht="15.75" x14ac:dyDescent="0.25">
      <c r="A51" s="8"/>
      <c r="B51" s="8"/>
      <c r="C51" s="8"/>
      <c r="D51" s="8" t="s">
        <v>11</v>
      </c>
      <c r="E51" s="47">
        <v>32451529.66</v>
      </c>
    </row>
    <row r="52" spans="1:5" ht="15.75" x14ac:dyDescent="0.25">
      <c r="A52" s="8"/>
      <c r="B52" s="8"/>
      <c r="C52" s="8"/>
      <c r="D52" s="8" t="s">
        <v>12</v>
      </c>
      <c r="E52" s="44">
        <v>2146793.77</v>
      </c>
    </row>
    <row r="53" spans="1:5" ht="15.75" x14ac:dyDescent="0.25">
      <c r="A53" s="8"/>
      <c r="B53" s="12" t="s">
        <v>15</v>
      </c>
      <c r="C53" s="8"/>
      <c r="D53" s="8"/>
      <c r="E53" s="25"/>
    </row>
    <row r="54" spans="1:5" ht="15.75" x14ac:dyDescent="0.25">
      <c r="A54" s="8"/>
      <c r="B54" s="8"/>
      <c r="C54" s="8"/>
      <c r="D54" s="8" t="s">
        <v>10</v>
      </c>
      <c r="E54" s="23">
        <v>0</v>
      </c>
    </row>
    <row r="55" spans="1:5" ht="15.75" x14ac:dyDescent="0.25">
      <c r="A55" s="8"/>
      <c r="B55" s="8"/>
      <c r="C55" s="8"/>
      <c r="D55" s="8" t="s">
        <v>11</v>
      </c>
      <c r="E55" s="38">
        <v>1903872.15</v>
      </c>
    </row>
    <row r="56" spans="1:5" ht="15.75" x14ac:dyDescent="0.25">
      <c r="A56" s="8"/>
      <c r="B56" s="8"/>
      <c r="C56" s="13"/>
      <c r="D56" s="8" t="s">
        <v>12</v>
      </c>
      <c r="E56" s="18">
        <v>0</v>
      </c>
    </row>
    <row r="57" spans="1:5" ht="15.75" x14ac:dyDescent="0.25">
      <c r="A57" s="8"/>
      <c r="B57" s="12" t="s">
        <v>16</v>
      </c>
      <c r="C57" s="8"/>
      <c r="D57" s="8"/>
      <c r="E57" s="28"/>
    </row>
    <row r="58" spans="1:5" ht="15.75" x14ac:dyDescent="0.25">
      <c r="A58" s="8"/>
      <c r="B58" s="8"/>
      <c r="C58" s="8"/>
      <c r="D58" s="8" t="s">
        <v>10</v>
      </c>
      <c r="E58" s="39">
        <v>0</v>
      </c>
    </row>
    <row r="59" spans="1:5" ht="15.75" x14ac:dyDescent="0.25">
      <c r="A59" s="8"/>
      <c r="B59" s="8"/>
      <c r="C59" s="8"/>
      <c r="D59" s="8" t="s">
        <v>11</v>
      </c>
      <c r="E59" s="44">
        <v>0</v>
      </c>
    </row>
    <row r="60" spans="1:5" ht="15.75" x14ac:dyDescent="0.25">
      <c r="A60" s="8"/>
      <c r="B60" s="8"/>
      <c r="C60" s="8"/>
      <c r="D60" s="8" t="s">
        <v>12</v>
      </c>
      <c r="E60" s="24">
        <v>0</v>
      </c>
    </row>
    <row r="61" spans="1:5" ht="15.75" x14ac:dyDescent="0.25">
      <c r="A61" s="8"/>
      <c r="B61" s="12" t="s">
        <v>17</v>
      </c>
      <c r="C61" s="8"/>
      <c r="D61" s="8"/>
      <c r="E61" s="28"/>
    </row>
    <row r="62" spans="1:5" ht="15.75" x14ac:dyDescent="0.25">
      <c r="A62" s="8"/>
      <c r="B62" s="8"/>
      <c r="C62" s="8"/>
      <c r="D62" s="8" t="s">
        <v>10</v>
      </c>
      <c r="E62" s="47">
        <v>5802241.8799999999</v>
      </c>
    </row>
    <row r="63" spans="1:5" ht="15.75" x14ac:dyDescent="0.25">
      <c r="A63" s="8"/>
      <c r="B63" s="12"/>
      <c r="C63" s="8"/>
      <c r="D63" s="8" t="s">
        <v>11</v>
      </c>
      <c r="E63" s="47">
        <v>9511141.0500000007</v>
      </c>
    </row>
    <row r="64" spans="1:5" ht="15.75" x14ac:dyDescent="0.25">
      <c r="A64" s="8"/>
      <c r="B64" s="8"/>
      <c r="C64" s="8"/>
      <c r="D64" s="8" t="s">
        <v>12</v>
      </c>
      <c r="E64" s="35">
        <v>156004</v>
      </c>
    </row>
    <row r="65" spans="1:5" ht="15.75" x14ac:dyDescent="0.25">
      <c r="A65" s="8"/>
      <c r="B65" s="12" t="s">
        <v>18</v>
      </c>
      <c r="C65" s="8"/>
      <c r="D65" s="8"/>
      <c r="E65" s="31"/>
    </row>
    <row r="66" spans="1:5" ht="15.75" x14ac:dyDescent="0.25">
      <c r="A66" s="8"/>
      <c r="B66" s="8"/>
      <c r="C66" s="8"/>
      <c r="D66" s="8" t="s">
        <v>10</v>
      </c>
      <c r="E66" s="47">
        <v>32997627.629999999</v>
      </c>
    </row>
    <row r="67" spans="1:5" ht="15.75" x14ac:dyDescent="0.25">
      <c r="A67" s="8"/>
      <c r="B67" s="8"/>
      <c r="C67" s="8"/>
      <c r="D67" s="8" t="s">
        <v>11</v>
      </c>
      <c r="E67" s="47">
        <v>70788179.170000002</v>
      </c>
    </row>
    <row r="68" spans="1:5" ht="15.75" x14ac:dyDescent="0.25">
      <c r="A68" s="8"/>
      <c r="B68" s="8"/>
      <c r="C68" s="8"/>
      <c r="D68" s="8" t="s">
        <v>12</v>
      </c>
      <c r="E68" s="47">
        <v>2054876.2</v>
      </c>
    </row>
    <row r="69" spans="1:5" ht="15.75" x14ac:dyDescent="0.25">
      <c r="A69" s="8"/>
      <c r="B69" s="12" t="s">
        <v>19</v>
      </c>
      <c r="C69" s="8"/>
      <c r="D69" s="8"/>
      <c r="E69" s="35"/>
    </row>
    <row r="70" spans="1:5" ht="15.75" x14ac:dyDescent="0.25">
      <c r="A70" s="8"/>
      <c r="B70" s="8"/>
      <c r="C70" s="8"/>
      <c r="D70" s="8" t="s">
        <v>10</v>
      </c>
      <c r="E70" s="19">
        <v>0</v>
      </c>
    </row>
    <row r="71" spans="1:5" ht="15.75" x14ac:dyDescent="0.25">
      <c r="A71" s="8"/>
      <c r="B71" s="8"/>
      <c r="C71" s="8"/>
      <c r="D71" s="8" t="s">
        <v>11</v>
      </c>
      <c r="E71" s="19">
        <v>0</v>
      </c>
    </row>
    <row r="72" spans="1:5" ht="15.75" x14ac:dyDescent="0.25">
      <c r="A72" s="8"/>
      <c r="B72" s="8"/>
      <c r="C72" s="8"/>
      <c r="D72" s="8" t="s">
        <v>12</v>
      </c>
      <c r="E72" s="33">
        <v>0</v>
      </c>
    </row>
    <row r="73" spans="1:5" ht="15.75" x14ac:dyDescent="0.25">
      <c r="A73" s="8"/>
      <c r="B73" s="12" t="s">
        <v>20</v>
      </c>
      <c r="C73" s="8"/>
      <c r="D73" s="8"/>
      <c r="E73" s="31"/>
    </row>
    <row r="74" spans="1:5" ht="15.75" x14ac:dyDescent="0.25">
      <c r="A74" s="8"/>
      <c r="B74" s="8"/>
      <c r="C74" s="8" t="s">
        <v>52</v>
      </c>
      <c r="D74" s="8"/>
      <c r="E74" s="19"/>
    </row>
    <row r="75" spans="1:5" ht="15.75" x14ac:dyDescent="0.25">
      <c r="A75" s="8"/>
      <c r="B75" s="8"/>
      <c r="C75" s="8"/>
      <c r="D75" s="8" t="s">
        <v>47</v>
      </c>
      <c r="E75" s="45">
        <v>0</v>
      </c>
    </row>
    <row r="76" spans="1:5" ht="15.75" x14ac:dyDescent="0.25">
      <c r="A76" s="8"/>
      <c r="B76" s="8"/>
      <c r="C76" s="8"/>
      <c r="D76" s="8" t="s">
        <v>48</v>
      </c>
      <c r="E76" s="45">
        <v>0</v>
      </c>
    </row>
    <row r="77" spans="1:5" ht="15.75" x14ac:dyDescent="0.25">
      <c r="A77" s="8"/>
      <c r="B77" s="8"/>
      <c r="C77" s="15" t="s">
        <v>53</v>
      </c>
      <c r="D77" s="8"/>
      <c r="E77" s="19"/>
    </row>
    <row r="78" spans="1:5" ht="15.75" x14ac:dyDescent="0.25">
      <c r="A78" s="8"/>
      <c r="B78" s="8"/>
      <c r="C78" s="8"/>
      <c r="D78" s="8" t="s">
        <v>49</v>
      </c>
      <c r="E78" s="44">
        <v>19767887.370000001</v>
      </c>
    </row>
    <row r="79" spans="1:5" ht="15.75" x14ac:dyDescent="0.25">
      <c r="A79" s="8"/>
      <c r="B79" s="8"/>
      <c r="C79" s="8"/>
      <c r="D79" s="8" t="s">
        <v>50</v>
      </c>
      <c r="E79" s="39">
        <v>344858.46</v>
      </c>
    </row>
    <row r="80" spans="1:5" ht="15.75" x14ac:dyDescent="0.25">
      <c r="A80" s="8"/>
      <c r="B80" s="8"/>
      <c r="C80" s="8" t="s">
        <v>54</v>
      </c>
      <c r="D80" s="8"/>
      <c r="E80" s="18"/>
    </row>
    <row r="81" spans="1:9" ht="15.75" x14ac:dyDescent="0.25">
      <c r="A81" s="8"/>
      <c r="B81" s="8"/>
      <c r="C81" s="8"/>
      <c r="D81" s="15" t="s">
        <v>49</v>
      </c>
      <c r="E81" s="45">
        <v>0</v>
      </c>
    </row>
    <row r="82" spans="1:9" ht="15.75" x14ac:dyDescent="0.25">
      <c r="A82" s="8"/>
      <c r="B82" s="8"/>
      <c r="C82" s="8"/>
      <c r="D82" s="15" t="s">
        <v>50</v>
      </c>
      <c r="E82" s="45">
        <v>58445590.140000001</v>
      </c>
    </row>
    <row r="83" spans="1:9" ht="15.75" x14ac:dyDescent="0.25">
      <c r="A83" s="8"/>
      <c r="B83" s="8"/>
      <c r="C83" s="8" t="s">
        <v>55</v>
      </c>
      <c r="D83" s="8"/>
      <c r="E83" s="19"/>
    </row>
    <row r="84" spans="1:9" ht="15.75" x14ac:dyDescent="0.25">
      <c r="A84" s="8"/>
      <c r="B84" s="8"/>
      <c r="C84" s="8"/>
      <c r="D84" s="8" t="s">
        <v>49</v>
      </c>
      <c r="E84" s="33">
        <v>0</v>
      </c>
    </row>
    <row r="85" spans="1:9" ht="15.75" x14ac:dyDescent="0.25">
      <c r="A85" s="8"/>
      <c r="B85" s="8"/>
      <c r="C85" s="8"/>
      <c r="D85" s="8" t="s">
        <v>50</v>
      </c>
      <c r="E85" s="33">
        <v>0</v>
      </c>
    </row>
    <row r="86" spans="1:9" ht="15.75" x14ac:dyDescent="0.25">
      <c r="A86" s="8"/>
      <c r="B86" s="8"/>
      <c r="C86" s="8" t="s">
        <v>56</v>
      </c>
      <c r="D86" s="8"/>
      <c r="E86" s="19"/>
    </row>
    <row r="87" spans="1:9" ht="15.75" x14ac:dyDescent="0.25">
      <c r="A87" s="8"/>
      <c r="B87" s="8"/>
      <c r="C87" s="8"/>
      <c r="D87" s="8" t="s">
        <v>49</v>
      </c>
      <c r="E87" s="45">
        <v>3457386</v>
      </c>
    </row>
    <row r="88" spans="1:9" ht="15.75" x14ac:dyDescent="0.25">
      <c r="A88" s="8"/>
      <c r="B88" s="8"/>
      <c r="C88" s="8"/>
      <c r="D88" s="8" t="s">
        <v>50</v>
      </c>
      <c r="E88" s="19">
        <v>0</v>
      </c>
    </row>
    <row r="89" spans="1:9" ht="15.75" x14ac:dyDescent="0.25">
      <c r="A89" s="8"/>
      <c r="B89" s="8"/>
      <c r="C89" s="8" t="s">
        <v>51</v>
      </c>
      <c r="D89" s="8"/>
      <c r="E89" s="19"/>
    </row>
    <row r="90" spans="1:9" ht="15.75" x14ac:dyDescent="0.25">
      <c r="A90" s="8"/>
      <c r="B90" s="8"/>
      <c r="C90" s="8"/>
      <c r="D90" s="8" t="s">
        <v>57</v>
      </c>
      <c r="E90" s="45">
        <v>2015667.92</v>
      </c>
    </row>
    <row r="91" spans="1:9" ht="15.75" x14ac:dyDescent="0.25">
      <c r="A91" s="8"/>
      <c r="B91" s="8"/>
      <c r="C91" s="8"/>
      <c r="D91" s="8" t="s">
        <v>49</v>
      </c>
      <c r="E91" s="45">
        <v>19972235.100000001</v>
      </c>
    </row>
    <row r="92" spans="1:9" ht="15.75" x14ac:dyDescent="0.25">
      <c r="A92" s="8"/>
      <c r="B92" s="8"/>
      <c r="C92" s="8"/>
      <c r="D92" s="8" t="s">
        <v>50</v>
      </c>
      <c r="E92" s="48">
        <v>31281</v>
      </c>
    </row>
    <row r="93" spans="1:9" ht="15.75" x14ac:dyDescent="0.25">
      <c r="A93" s="12" t="s">
        <v>59</v>
      </c>
      <c r="D93" s="8"/>
      <c r="E93" s="34">
        <f>SUM(E41:E92)</f>
        <v>493510471.75000006</v>
      </c>
    </row>
    <row r="94" spans="1:9" ht="15.75" x14ac:dyDescent="0.25">
      <c r="A94" s="12" t="s">
        <v>60</v>
      </c>
      <c r="B94" s="8"/>
      <c r="C94" s="12"/>
      <c r="D94" s="15"/>
      <c r="E94" s="19"/>
    </row>
    <row r="95" spans="1:9" ht="15.75" x14ac:dyDescent="0.25">
      <c r="A95" s="8"/>
      <c r="B95" s="12" t="s">
        <v>9</v>
      </c>
      <c r="C95" s="8"/>
      <c r="D95" s="8"/>
      <c r="E95" s="18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38">
        <v>28719643.109999999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19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39">
        <v>28890</v>
      </c>
    </row>
    <row r="99" spans="1:9" ht="15.75" customHeight="1" x14ac:dyDescent="0.25">
      <c r="B99" s="12" t="s">
        <v>14</v>
      </c>
      <c r="C99" s="8"/>
      <c r="D99" s="8"/>
      <c r="E99" s="31"/>
    </row>
    <row r="100" spans="1:9" ht="15.75" customHeight="1" x14ac:dyDescent="0.25">
      <c r="B100" s="8"/>
      <c r="C100" s="8"/>
      <c r="D100" s="8" t="s">
        <v>12</v>
      </c>
      <c r="E100" s="39">
        <v>140887</v>
      </c>
    </row>
    <row r="101" spans="1:9" ht="15.75" customHeight="1" x14ac:dyDescent="0.25">
      <c r="B101" s="12" t="s">
        <v>15</v>
      </c>
      <c r="C101" s="8"/>
      <c r="D101" s="8"/>
      <c r="E101" s="31"/>
    </row>
    <row r="102" spans="1:9" ht="15.75" x14ac:dyDescent="0.25">
      <c r="B102" s="8"/>
      <c r="C102" s="13"/>
      <c r="D102" s="8" t="s">
        <v>12</v>
      </c>
      <c r="E102" s="25">
        <v>0</v>
      </c>
    </row>
    <row r="103" spans="1:9" ht="15.75" x14ac:dyDescent="0.25">
      <c r="B103" s="12" t="s">
        <v>16</v>
      </c>
      <c r="C103" s="8"/>
      <c r="D103" s="8"/>
      <c r="E103" s="31"/>
    </row>
    <row r="104" spans="1:9" ht="15.75" x14ac:dyDescent="0.25">
      <c r="B104" s="8"/>
      <c r="C104" s="8"/>
      <c r="D104" s="8" t="s">
        <v>12</v>
      </c>
      <c r="E104" s="24">
        <v>728569.96</v>
      </c>
    </row>
    <row r="105" spans="1:9" ht="15.75" x14ac:dyDescent="0.25">
      <c r="B105" s="12" t="s">
        <v>17</v>
      </c>
      <c r="C105" s="8"/>
      <c r="D105" s="8"/>
      <c r="E105" s="31"/>
    </row>
    <row r="106" spans="1:9" ht="15.75" x14ac:dyDescent="0.25">
      <c r="B106" s="8"/>
      <c r="C106" s="8"/>
      <c r="D106" s="8" t="s">
        <v>12</v>
      </c>
      <c r="E106" s="38">
        <v>2866871.44</v>
      </c>
    </row>
    <row r="107" spans="1:9" ht="15.75" x14ac:dyDescent="0.25">
      <c r="B107" s="12" t="s">
        <v>18</v>
      </c>
      <c r="C107" s="8"/>
      <c r="D107" s="8"/>
      <c r="E107" s="31"/>
    </row>
    <row r="108" spans="1:9" ht="15.75" x14ac:dyDescent="0.25">
      <c r="B108" s="8"/>
      <c r="C108" s="8"/>
      <c r="D108" s="8" t="s">
        <v>12</v>
      </c>
      <c r="E108" s="39">
        <v>16798234.57</v>
      </c>
    </row>
    <row r="109" spans="1:9" ht="15.75" x14ac:dyDescent="0.25">
      <c r="A109" s="12"/>
      <c r="B109" s="12" t="s">
        <v>61</v>
      </c>
      <c r="C109" s="8"/>
      <c r="D109" s="8"/>
      <c r="E109" s="31"/>
    </row>
    <row r="110" spans="1:9" ht="15.75" x14ac:dyDescent="0.25">
      <c r="B110" s="8"/>
      <c r="C110" s="8"/>
      <c r="D110" s="8" t="s">
        <v>12</v>
      </c>
      <c r="E110" s="37">
        <v>0</v>
      </c>
    </row>
    <row r="111" spans="1:9" ht="15.75" x14ac:dyDescent="0.25">
      <c r="A111" s="12" t="s">
        <v>58</v>
      </c>
      <c r="E111" s="22">
        <f>SUM(E95:E110)</f>
        <v>49283096.079999998</v>
      </c>
    </row>
    <row r="112" spans="1:9" ht="30" customHeight="1" x14ac:dyDescent="0.35">
      <c r="A112" s="16" t="s">
        <v>62</v>
      </c>
      <c r="B112" s="17"/>
      <c r="C112" s="17"/>
      <c r="D112" s="17"/>
      <c r="E112" s="21">
        <f>SUM(E93,E111)</f>
        <v>542793567.83000004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9FECE-CDBA-444C-853F-0ABE9B95C866}">
  <dimension ref="A1:I112"/>
  <sheetViews>
    <sheetView topLeftCell="A5" zoomScale="115" zoomScaleNormal="115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111" t="s">
        <v>66</v>
      </c>
      <c r="B1" s="111"/>
      <c r="C1" s="111"/>
      <c r="D1" s="111"/>
      <c r="E1" s="111"/>
      <c r="F1" s="111"/>
      <c r="G1" s="111"/>
      <c r="H1" s="111"/>
      <c r="I1" s="111"/>
    </row>
    <row r="2" spans="1:9" ht="15.75" x14ac:dyDescent="0.25">
      <c r="A2" s="112" t="s">
        <v>0</v>
      </c>
      <c r="B2" s="112"/>
      <c r="C2" s="112"/>
      <c r="D2" s="112"/>
      <c r="E2" s="112"/>
      <c r="F2" s="112"/>
      <c r="G2" s="112"/>
      <c r="H2" s="112"/>
      <c r="I2" s="112"/>
    </row>
    <row r="3" spans="1:9" ht="15.75" x14ac:dyDescent="0.25">
      <c r="A3" s="111" t="s">
        <v>81</v>
      </c>
      <c r="B3" s="111"/>
      <c r="C3" s="111"/>
      <c r="D3" s="111"/>
      <c r="E3" s="111"/>
      <c r="F3" s="111"/>
      <c r="G3" s="111"/>
      <c r="H3" s="111"/>
      <c r="I3" s="111"/>
    </row>
    <row r="4" spans="1:9" ht="15.75" x14ac:dyDescent="0.25">
      <c r="A4" s="111"/>
      <c r="B4" s="111"/>
      <c r="C4" s="111"/>
      <c r="D4" s="111"/>
      <c r="E4" s="111"/>
      <c r="F4" s="111"/>
      <c r="G4" s="111"/>
      <c r="H4" s="111"/>
      <c r="I4" s="111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111" t="s">
        <v>1</v>
      </c>
      <c r="B6" s="111"/>
      <c r="C6" s="111"/>
      <c r="D6" s="111"/>
      <c r="E6" s="113" t="s">
        <v>2</v>
      </c>
    </row>
    <row r="7" spans="1:9" ht="15" customHeight="1" x14ac:dyDescent="0.25">
      <c r="A7" s="111"/>
      <c r="B7" s="111"/>
      <c r="C7" s="111"/>
      <c r="D7" s="111"/>
      <c r="E7" s="114"/>
    </row>
    <row r="8" spans="1:9" ht="15.75" x14ac:dyDescent="0.25">
      <c r="A8" s="6" t="s">
        <v>3</v>
      </c>
      <c r="B8" s="1"/>
      <c r="C8" s="1"/>
      <c r="D8" s="1"/>
      <c r="E8" s="7"/>
    </row>
    <row r="9" spans="1:9" ht="15.75" x14ac:dyDescent="0.25">
      <c r="A9" s="1"/>
      <c r="B9" s="1" t="s">
        <v>21</v>
      </c>
      <c r="C9" s="1"/>
      <c r="D9" s="1"/>
      <c r="E9" s="7"/>
    </row>
    <row r="10" spans="1:9" ht="15.75" x14ac:dyDescent="0.25">
      <c r="A10" s="1"/>
      <c r="B10" s="1"/>
      <c r="C10" s="1" t="s">
        <v>22</v>
      </c>
      <c r="D10" s="1"/>
      <c r="E10" s="31"/>
    </row>
    <row r="11" spans="1:9" ht="15.75" customHeight="1" x14ac:dyDescent="0.25">
      <c r="A11" s="8"/>
      <c r="B11" s="8"/>
      <c r="C11" s="8"/>
      <c r="D11" s="8" t="s">
        <v>23</v>
      </c>
      <c r="E11" s="45">
        <v>9355402.5299999993</v>
      </c>
    </row>
    <row r="12" spans="1:9" ht="15.75" x14ac:dyDescent="0.25">
      <c r="A12" s="8"/>
      <c r="B12" s="8"/>
      <c r="C12" s="8"/>
      <c r="D12" s="8" t="s">
        <v>24</v>
      </c>
      <c r="E12" s="45">
        <v>24585492.82</v>
      </c>
    </row>
    <row r="13" spans="1:9" ht="16.5" thickBot="1" x14ac:dyDescent="0.3">
      <c r="A13" s="8"/>
      <c r="B13" s="8"/>
      <c r="C13" s="8"/>
      <c r="D13" s="8" t="s">
        <v>25</v>
      </c>
      <c r="E13" s="41">
        <f>2732522.09+11788080.34</f>
        <v>14520602.43</v>
      </c>
    </row>
    <row r="14" spans="1:9" ht="15.75" x14ac:dyDescent="0.25">
      <c r="A14" s="8"/>
      <c r="B14" s="8"/>
      <c r="C14" s="8" t="s">
        <v>4</v>
      </c>
      <c r="D14" s="8"/>
      <c r="E14" s="29">
        <f>SUM(E11:E13)</f>
        <v>48461497.780000001</v>
      </c>
    </row>
    <row r="15" spans="1:9" ht="15.75" x14ac:dyDescent="0.25">
      <c r="A15" s="8"/>
      <c r="B15" s="8"/>
      <c r="C15" s="8" t="s">
        <v>5</v>
      </c>
      <c r="D15" s="8"/>
      <c r="E15" s="30"/>
    </row>
    <row r="16" spans="1:9" ht="15.75" x14ac:dyDescent="0.25">
      <c r="A16" s="8"/>
      <c r="B16" s="8"/>
      <c r="C16" s="8"/>
      <c r="D16" s="8" t="s">
        <v>26</v>
      </c>
      <c r="E16" s="45">
        <v>13762585.199999999</v>
      </c>
    </row>
    <row r="17" spans="1:5" ht="15.75" x14ac:dyDescent="0.25">
      <c r="A17" s="8"/>
      <c r="B17" s="8"/>
      <c r="C17" s="8"/>
      <c r="D17" s="8" t="s">
        <v>27</v>
      </c>
      <c r="E17" s="39">
        <v>23110524.390000001</v>
      </c>
    </row>
    <row r="18" spans="1:5" ht="15.75" x14ac:dyDescent="0.25">
      <c r="A18" s="8"/>
      <c r="B18" s="8"/>
      <c r="C18" s="11"/>
      <c r="D18" s="8" t="s">
        <v>28</v>
      </c>
      <c r="E18" s="46">
        <v>5189177.83</v>
      </c>
    </row>
    <row r="19" spans="1:5" ht="15.75" x14ac:dyDescent="0.25">
      <c r="A19" s="8"/>
      <c r="B19" s="8"/>
      <c r="C19" s="8" t="s">
        <v>6</v>
      </c>
      <c r="D19" s="8"/>
      <c r="E19" s="29">
        <f t="shared" ref="E19" si="0">SUM(E16:E18)</f>
        <v>42062287.420000002</v>
      </c>
    </row>
    <row r="20" spans="1:5" ht="15.75" x14ac:dyDescent="0.25">
      <c r="A20" s="8"/>
      <c r="B20" s="8" t="s">
        <v>29</v>
      </c>
      <c r="C20" s="8"/>
      <c r="D20" s="8"/>
      <c r="E20" s="31"/>
    </row>
    <row r="21" spans="1:5" ht="15.75" x14ac:dyDescent="0.25">
      <c r="A21" s="8"/>
      <c r="B21" s="8"/>
      <c r="C21" s="8" t="s">
        <v>30</v>
      </c>
      <c r="D21" s="8"/>
      <c r="E21" s="45">
        <v>1010064627</v>
      </c>
    </row>
    <row r="22" spans="1:5" ht="15.75" x14ac:dyDescent="0.25">
      <c r="A22" s="8"/>
      <c r="B22" s="8"/>
      <c r="C22" s="8" t="s">
        <v>31</v>
      </c>
      <c r="D22" s="8"/>
      <c r="E22" s="42">
        <v>0</v>
      </c>
    </row>
    <row r="23" spans="1:5" ht="15.75" x14ac:dyDescent="0.25">
      <c r="A23" s="8"/>
      <c r="B23" s="8"/>
      <c r="C23" s="8" t="s">
        <v>32</v>
      </c>
      <c r="D23" s="8"/>
      <c r="E23" s="18"/>
    </row>
    <row r="24" spans="1:5" ht="15.75" x14ac:dyDescent="0.25">
      <c r="A24" s="8"/>
      <c r="B24" s="8"/>
      <c r="C24" s="8"/>
      <c r="D24" s="8" t="s">
        <v>33</v>
      </c>
      <c r="E24" s="42">
        <v>0</v>
      </c>
    </row>
    <row r="25" spans="1:5" ht="15.75" x14ac:dyDescent="0.25">
      <c r="A25" s="8"/>
      <c r="B25" s="8"/>
      <c r="C25" s="8"/>
      <c r="D25" s="8" t="s">
        <v>34</v>
      </c>
      <c r="E25" s="38">
        <v>0</v>
      </c>
    </row>
    <row r="26" spans="1:5" ht="15.75" x14ac:dyDescent="0.25">
      <c r="A26" s="8"/>
      <c r="B26" s="8"/>
      <c r="C26" s="8"/>
      <c r="D26" s="8" t="s">
        <v>35</v>
      </c>
      <c r="E26" s="23">
        <v>0</v>
      </c>
    </row>
    <row r="27" spans="1:5" ht="15.75" x14ac:dyDescent="0.25">
      <c r="A27" s="8"/>
      <c r="B27" s="8"/>
      <c r="C27" s="8"/>
      <c r="D27" s="8" t="s">
        <v>36</v>
      </c>
      <c r="E27" s="26">
        <v>0</v>
      </c>
    </row>
    <row r="28" spans="1:5" ht="15.75" x14ac:dyDescent="0.25">
      <c r="A28" s="8"/>
      <c r="B28" s="8"/>
      <c r="C28" s="8" t="s">
        <v>37</v>
      </c>
      <c r="D28" s="8"/>
      <c r="E28" s="20"/>
    </row>
    <row r="29" spans="1:5" ht="15.75" x14ac:dyDescent="0.25">
      <c r="A29" s="8"/>
      <c r="B29" s="8"/>
      <c r="C29" s="8"/>
      <c r="D29" s="8" t="s">
        <v>38</v>
      </c>
      <c r="E29" s="36">
        <v>0</v>
      </c>
    </row>
    <row r="30" spans="1:5" ht="15.75" x14ac:dyDescent="0.25">
      <c r="A30" s="8"/>
      <c r="B30" s="8"/>
      <c r="C30" s="8"/>
      <c r="D30" s="8" t="s">
        <v>39</v>
      </c>
      <c r="E30" s="45">
        <v>0</v>
      </c>
    </row>
    <row r="31" spans="1:5" ht="15.75" x14ac:dyDescent="0.25">
      <c r="A31" s="8"/>
      <c r="B31" s="8"/>
      <c r="C31" s="8" t="s">
        <v>40</v>
      </c>
      <c r="D31" s="8"/>
      <c r="E31" s="40">
        <v>0</v>
      </c>
    </row>
    <row r="32" spans="1:5" ht="15.75" x14ac:dyDescent="0.25">
      <c r="A32" s="8"/>
      <c r="B32" s="8"/>
      <c r="C32" s="8" t="s">
        <v>41</v>
      </c>
      <c r="D32" s="8"/>
      <c r="E32" s="31"/>
    </row>
    <row r="33" spans="1:5" ht="15.75" x14ac:dyDescent="0.25">
      <c r="A33" s="8"/>
      <c r="B33" s="8"/>
      <c r="C33" s="8"/>
      <c r="D33" s="8" t="s">
        <v>42</v>
      </c>
      <c r="E33" s="19">
        <v>0</v>
      </c>
    </row>
    <row r="34" spans="1:5" ht="15.75" x14ac:dyDescent="0.25">
      <c r="A34" s="8"/>
      <c r="B34" s="8"/>
      <c r="C34" s="8"/>
      <c r="D34" s="8" t="s">
        <v>43</v>
      </c>
      <c r="E34" s="19">
        <v>0</v>
      </c>
    </row>
    <row r="35" spans="1:5" ht="16.5" thickBot="1" x14ac:dyDescent="0.3">
      <c r="A35" s="8"/>
      <c r="B35" s="8"/>
      <c r="C35" s="8"/>
      <c r="D35" s="8" t="s">
        <v>44</v>
      </c>
      <c r="E35" s="43">
        <v>0</v>
      </c>
    </row>
    <row r="36" spans="1:5" ht="15.75" x14ac:dyDescent="0.25">
      <c r="A36" s="8"/>
      <c r="B36" s="8" t="s">
        <v>45</v>
      </c>
      <c r="C36" s="8"/>
      <c r="D36" s="8"/>
      <c r="E36" s="27">
        <v>0</v>
      </c>
    </row>
    <row r="37" spans="1:5" ht="15.75" x14ac:dyDescent="0.25">
      <c r="A37" s="8"/>
      <c r="B37" s="12" t="s">
        <v>7</v>
      </c>
      <c r="C37" s="8"/>
      <c r="D37" s="8"/>
      <c r="E37" s="29">
        <f>SUM(E14,E19,E21:E36)</f>
        <v>1100588412.2</v>
      </c>
    </row>
    <row r="38" spans="1:5" ht="15.75" x14ac:dyDescent="0.25">
      <c r="A38" s="8"/>
      <c r="B38" s="12"/>
      <c r="C38" s="8"/>
      <c r="D38" s="8"/>
      <c r="E38" s="32"/>
    </row>
    <row r="39" spans="1:5" ht="15.75" x14ac:dyDescent="0.25">
      <c r="A39" s="12" t="s">
        <v>8</v>
      </c>
      <c r="B39" s="12"/>
      <c r="C39" s="8"/>
      <c r="D39" s="8"/>
      <c r="E39" s="19"/>
    </row>
    <row r="40" spans="1:5" ht="15.75" x14ac:dyDescent="0.25">
      <c r="A40" s="12" t="s">
        <v>46</v>
      </c>
      <c r="B40" s="8"/>
      <c r="C40" s="8"/>
      <c r="D40" s="8"/>
      <c r="E40" s="19"/>
    </row>
    <row r="41" spans="1:5" ht="15.75" x14ac:dyDescent="0.25">
      <c r="A41" s="8"/>
      <c r="B41" s="12" t="s">
        <v>9</v>
      </c>
      <c r="C41" s="8"/>
      <c r="D41" s="8"/>
      <c r="E41" s="31"/>
    </row>
    <row r="42" spans="1:5" ht="15.75" x14ac:dyDescent="0.25">
      <c r="A42" s="8"/>
      <c r="B42" s="8"/>
      <c r="C42" s="8"/>
      <c r="D42" s="8" t="s">
        <v>10</v>
      </c>
      <c r="E42" s="47">
        <v>273458311.37</v>
      </c>
    </row>
    <row r="43" spans="1:5" ht="15.75" x14ac:dyDescent="0.25">
      <c r="A43" s="8"/>
      <c r="B43" s="8"/>
      <c r="C43" s="8"/>
      <c r="D43" s="8" t="s">
        <v>11</v>
      </c>
      <c r="E43" s="47">
        <v>246105534.78999999</v>
      </c>
    </row>
    <row r="44" spans="1:5" ht="15.75" x14ac:dyDescent="0.25">
      <c r="A44" s="8"/>
      <c r="B44" s="8"/>
      <c r="C44" s="8"/>
      <c r="D44" s="8" t="s">
        <v>12</v>
      </c>
      <c r="E44" s="47">
        <v>8005686.3200000003</v>
      </c>
    </row>
    <row r="45" spans="1:5" ht="15.75" x14ac:dyDescent="0.25">
      <c r="A45" s="8"/>
      <c r="B45" s="12" t="s">
        <v>13</v>
      </c>
      <c r="C45" s="8"/>
      <c r="D45" s="8"/>
      <c r="E45" s="31"/>
    </row>
    <row r="46" spans="1:5" ht="15.75" x14ac:dyDescent="0.25">
      <c r="A46" s="8"/>
      <c r="B46" s="8"/>
      <c r="C46" s="13"/>
      <c r="D46" s="8" t="s">
        <v>10</v>
      </c>
      <c r="E46" s="49">
        <v>81512.86</v>
      </c>
    </row>
    <row r="47" spans="1:5" ht="15.75" x14ac:dyDescent="0.25">
      <c r="A47" s="8"/>
      <c r="B47" s="8"/>
      <c r="C47" s="8"/>
      <c r="D47" s="8" t="s">
        <v>11</v>
      </c>
      <c r="E47" s="49">
        <v>12047933.75</v>
      </c>
    </row>
    <row r="48" spans="1:5" ht="15.75" x14ac:dyDescent="0.25">
      <c r="A48" s="8"/>
      <c r="B48" s="8"/>
      <c r="C48" s="8"/>
      <c r="D48" s="8" t="s">
        <v>12</v>
      </c>
      <c r="E48" s="39">
        <v>4515822.3099999996</v>
      </c>
    </row>
    <row r="49" spans="1:5" ht="15.75" x14ac:dyDescent="0.25">
      <c r="A49" s="8"/>
      <c r="B49" s="12" t="s">
        <v>14</v>
      </c>
      <c r="C49" s="8"/>
      <c r="D49" s="8"/>
      <c r="E49" s="25"/>
    </row>
    <row r="50" spans="1:5" ht="15.75" x14ac:dyDescent="0.25">
      <c r="A50" s="14"/>
      <c r="B50" s="14"/>
      <c r="C50" s="14"/>
      <c r="D50" s="8" t="s">
        <v>10</v>
      </c>
      <c r="E50" s="47">
        <v>34793562.399999999</v>
      </c>
    </row>
    <row r="51" spans="1:5" ht="15.75" x14ac:dyDescent="0.25">
      <c r="A51" s="8"/>
      <c r="B51" s="8"/>
      <c r="C51" s="8"/>
      <c r="D51" s="8" t="s">
        <v>11</v>
      </c>
      <c r="E51" s="47">
        <v>14749742.18</v>
      </c>
    </row>
    <row r="52" spans="1:5" ht="15.75" x14ac:dyDescent="0.25">
      <c r="A52" s="8"/>
      <c r="B52" s="8"/>
      <c r="C52" s="8"/>
      <c r="D52" s="8" t="s">
        <v>12</v>
      </c>
      <c r="E52" s="44">
        <v>0</v>
      </c>
    </row>
    <row r="53" spans="1:5" ht="15.75" x14ac:dyDescent="0.25">
      <c r="A53" s="8"/>
      <c r="B53" s="12" t="s">
        <v>15</v>
      </c>
      <c r="C53" s="8"/>
      <c r="D53" s="8"/>
      <c r="E53" s="25"/>
    </row>
    <row r="54" spans="1:5" ht="15.75" x14ac:dyDescent="0.25">
      <c r="A54" s="8"/>
      <c r="B54" s="8"/>
      <c r="C54" s="8"/>
      <c r="D54" s="8" t="s">
        <v>10</v>
      </c>
      <c r="E54" s="23">
        <v>0</v>
      </c>
    </row>
    <row r="55" spans="1:5" ht="15.75" x14ac:dyDescent="0.25">
      <c r="A55" s="8"/>
      <c r="B55" s="8"/>
      <c r="C55" s="8"/>
      <c r="D55" s="8" t="s">
        <v>11</v>
      </c>
      <c r="E55" s="38">
        <v>0</v>
      </c>
    </row>
    <row r="56" spans="1:5" ht="15.75" x14ac:dyDescent="0.25">
      <c r="A56" s="8"/>
      <c r="B56" s="8"/>
      <c r="C56" s="13"/>
      <c r="D56" s="8" t="s">
        <v>12</v>
      </c>
      <c r="E56" s="18">
        <v>0</v>
      </c>
    </row>
    <row r="57" spans="1:5" ht="15.75" x14ac:dyDescent="0.25">
      <c r="A57" s="8"/>
      <c r="B57" s="12" t="s">
        <v>16</v>
      </c>
      <c r="C57" s="8"/>
      <c r="D57" s="8"/>
      <c r="E57" s="28"/>
    </row>
    <row r="58" spans="1:5" ht="15.75" x14ac:dyDescent="0.25">
      <c r="A58" s="8"/>
      <c r="B58" s="8"/>
      <c r="C58" s="8"/>
      <c r="D58" s="8" t="s">
        <v>10</v>
      </c>
      <c r="E58" s="39">
        <v>0</v>
      </c>
    </row>
    <row r="59" spans="1:5" ht="15.75" x14ac:dyDescent="0.25">
      <c r="A59" s="8"/>
      <c r="B59" s="8"/>
      <c r="C59" s="8"/>
      <c r="D59" s="8" t="s">
        <v>11</v>
      </c>
      <c r="E59" s="44">
        <v>0</v>
      </c>
    </row>
    <row r="60" spans="1:5" ht="15.75" x14ac:dyDescent="0.25">
      <c r="A60" s="8"/>
      <c r="B60" s="8"/>
      <c r="C60" s="8"/>
      <c r="D60" s="8" t="s">
        <v>12</v>
      </c>
      <c r="E60" s="24">
        <v>0</v>
      </c>
    </row>
    <row r="61" spans="1:5" ht="15.75" x14ac:dyDescent="0.25">
      <c r="A61" s="8"/>
      <c r="B61" s="12" t="s">
        <v>17</v>
      </c>
      <c r="C61" s="8"/>
      <c r="D61" s="8"/>
      <c r="E61" s="28"/>
    </row>
    <row r="62" spans="1:5" ht="15.75" x14ac:dyDescent="0.25">
      <c r="A62" s="8"/>
      <c r="B62" s="8"/>
      <c r="C62" s="8"/>
      <c r="D62" s="8" t="s">
        <v>10</v>
      </c>
      <c r="E62" s="47">
        <v>14733757</v>
      </c>
    </row>
    <row r="63" spans="1:5" ht="15.75" x14ac:dyDescent="0.25">
      <c r="A63" s="8"/>
      <c r="B63" s="12"/>
      <c r="C63" s="8"/>
      <c r="D63" s="8" t="s">
        <v>11</v>
      </c>
      <c r="E63" s="47">
        <v>18761075.27</v>
      </c>
    </row>
    <row r="64" spans="1:5" ht="15.75" x14ac:dyDescent="0.25">
      <c r="A64" s="8"/>
      <c r="B64" s="8"/>
      <c r="C64" s="8"/>
      <c r="D64" s="8" t="s">
        <v>12</v>
      </c>
      <c r="E64" s="35">
        <v>284182.5</v>
      </c>
    </row>
    <row r="65" spans="1:5" ht="15.75" x14ac:dyDescent="0.25">
      <c r="A65" s="8"/>
      <c r="B65" s="12" t="s">
        <v>18</v>
      </c>
      <c r="C65" s="8"/>
      <c r="D65" s="8"/>
      <c r="E65" s="31"/>
    </row>
    <row r="66" spans="1:5" ht="15.75" x14ac:dyDescent="0.25">
      <c r="A66" s="8"/>
      <c r="B66" s="8"/>
      <c r="C66" s="8"/>
      <c r="D66" s="8" t="s">
        <v>10</v>
      </c>
      <c r="E66" s="47">
        <v>38249514.009999998</v>
      </c>
    </row>
    <row r="67" spans="1:5" ht="15.75" x14ac:dyDescent="0.25">
      <c r="A67" s="8"/>
      <c r="B67" s="8"/>
      <c r="C67" s="8"/>
      <c r="D67" s="8" t="s">
        <v>11</v>
      </c>
      <c r="E67" s="47">
        <v>135035019.38999999</v>
      </c>
    </row>
    <row r="68" spans="1:5" ht="15.75" x14ac:dyDescent="0.25">
      <c r="A68" s="8"/>
      <c r="B68" s="8"/>
      <c r="C68" s="8"/>
      <c r="D68" s="8" t="s">
        <v>12</v>
      </c>
      <c r="E68" s="47">
        <v>21582719</v>
      </c>
    </row>
    <row r="69" spans="1:5" ht="15.75" x14ac:dyDescent="0.25">
      <c r="A69" s="8"/>
      <c r="B69" s="12" t="s">
        <v>19</v>
      </c>
      <c r="C69" s="8"/>
      <c r="D69" s="8"/>
      <c r="E69" s="35"/>
    </row>
    <row r="70" spans="1:5" ht="15.75" x14ac:dyDescent="0.25">
      <c r="A70" s="8"/>
      <c r="B70" s="8"/>
      <c r="C70" s="8"/>
      <c r="D70" s="8" t="s">
        <v>10</v>
      </c>
      <c r="E70" s="19">
        <v>0</v>
      </c>
    </row>
    <row r="71" spans="1:5" ht="15.75" x14ac:dyDescent="0.25">
      <c r="A71" s="8"/>
      <c r="B71" s="8"/>
      <c r="C71" s="8"/>
      <c r="D71" s="8" t="s">
        <v>11</v>
      </c>
      <c r="E71" s="49">
        <v>0</v>
      </c>
    </row>
    <row r="72" spans="1:5" ht="15.75" x14ac:dyDescent="0.25">
      <c r="A72" s="8"/>
      <c r="B72" s="8"/>
      <c r="C72" s="8"/>
      <c r="D72" s="8" t="s">
        <v>12</v>
      </c>
      <c r="E72" s="49">
        <v>0</v>
      </c>
    </row>
    <row r="73" spans="1:5" ht="15.75" x14ac:dyDescent="0.25">
      <c r="A73" s="8"/>
      <c r="B73" s="12" t="s">
        <v>20</v>
      </c>
      <c r="C73" s="8"/>
      <c r="D73" s="8"/>
      <c r="E73" s="31"/>
    </row>
    <row r="74" spans="1:5" ht="15.75" x14ac:dyDescent="0.25">
      <c r="A74" s="8"/>
      <c r="B74" s="8"/>
      <c r="C74" s="8" t="s">
        <v>52</v>
      </c>
      <c r="D74" s="8"/>
      <c r="E74" s="19"/>
    </row>
    <row r="75" spans="1:5" ht="15.75" x14ac:dyDescent="0.25">
      <c r="A75" s="8"/>
      <c r="B75" s="8"/>
      <c r="C75" s="8"/>
      <c r="D75" s="8" t="s">
        <v>47</v>
      </c>
      <c r="E75" s="19">
        <v>71717.5</v>
      </c>
    </row>
    <row r="76" spans="1:5" ht="15.75" x14ac:dyDescent="0.25">
      <c r="A76" s="8"/>
      <c r="B76" s="8"/>
      <c r="C76" s="8"/>
      <c r="D76" s="8" t="s">
        <v>48</v>
      </c>
      <c r="E76" s="33">
        <v>53661164.43</v>
      </c>
    </row>
    <row r="77" spans="1:5" ht="15.75" x14ac:dyDescent="0.25">
      <c r="A77" s="8"/>
      <c r="B77" s="8"/>
      <c r="C77" s="15" t="s">
        <v>53</v>
      </c>
      <c r="D77" s="8"/>
      <c r="E77" s="19"/>
    </row>
    <row r="78" spans="1:5" ht="15.75" x14ac:dyDescent="0.25">
      <c r="A78" s="8"/>
      <c r="B78" s="8"/>
      <c r="C78" s="8"/>
      <c r="D78" s="8" t="s">
        <v>49</v>
      </c>
      <c r="E78" s="44">
        <v>1768855.87</v>
      </c>
    </row>
    <row r="79" spans="1:5" ht="15.75" x14ac:dyDescent="0.25">
      <c r="A79" s="8"/>
      <c r="B79" s="8"/>
      <c r="C79" s="8"/>
      <c r="D79" s="8" t="s">
        <v>50</v>
      </c>
      <c r="E79" s="39">
        <v>6096014.8300000001</v>
      </c>
    </row>
    <row r="80" spans="1:5" ht="15.75" x14ac:dyDescent="0.25">
      <c r="A80" s="8"/>
      <c r="B80" s="8"/>
      <c r="C80" s="8" t="s">
        <v>54</v>
      </c>
      <c r="D80" s="8"/>
      <c r="E80" s="18"/>
    </row>
    <row r="81" spans="1:9" ht="15.75" x14ac:dyDescent="0.25">
      <c r="A81" s="8"/>
      <c r="B81" s="8"/>
      <c r="C81" s="8"/>
      <c r="D81" s="15" t="s">
        <v>49</v>
      </c>
      <c r="E81" s="45">
        <v>0</v>
      </c>
    </row>
    <row r="82" spans="1:9" ht="15.75" x14ac:dyDescent="0.25">
      <c r="A82" s="8"/>
      <c r="B82" s="8"/>
      <c r="C82" s="8"/>
      <c r="D82" s="15" t="s">
        <v>50</v>
      </c>
      <c r="E82" s="45">
        <v>37392715.329999998</v>
      </c>
    </row>
    <row r="83" spans="1:9" ht="15.75" x14ac:dyDescent="0.25">
      <c r="A83" s="8"/>
      <c r="B83" s="8"/>
      <c r="C83" s="8" t="s">
        <v>55</v>
      </c>
      <c r="D83" s="8"/>
      <c r="E83" s="19"/>
    </row>
    <row r="84" spans="1:9" ht="15.75" x14ac:dyDescent="0.25">
      <c r="A84" s="8"/>
      <c r="B84" s="8"/>
      <c r="C84" s="8"/>
      <c r="D84" s="8" t="s">
        <v>49</v>
      </c>
      <c r="E84" s="33">
        <v>0</v>
      </c>
    </row>
    <row r="85" spans="1:9" ht="15.75" x14ac:dyDescent="0.25">
      <c r="A85" s="8"/>
      <c r="B85" s="8"/>
      <c r="C85" s="8"/>
      <c r="D85" s="8" t="s">
        <v>50</v>
      </c>
      <c r="E85" s="33">
        <v>0</v>
      </c>
    </row>
    <row r="86" spans="1:9" ht="15.75" x14ac:dyDescent="0.25">
      <c r="A86" s="8"/>
      <c r="B86" s="8"/>
      <c r="C86" s="8" t="s">
        <v>56</v>
      </c>
      <c r="D86" s="8"/>
      <c r="E86" s="19"/>
    </row>
    <row r="87" spans="1:9" ht="15.75" x14ac:dyDescent="0.25">
      <c r="A87" s="8"/>
      <c r="B87" s="8"/>
      <c r="C87" s="8"/>
      <c r="D87" s="8" t="s">
        <v>49</v>
      </c>
      <c r="E87" s="45">
        <v>0</v>
      </c>
    </row>
    <row r="88" spans="1:9" ht="15.75" x14ac:dyDescent="0.25">
      <c r="A88" s="8"/>
      <c r="B88" s="8"/>
      <c r="C88" s="8"/>
      <c r="D88" s="8" t="s">
        <v>50</v>
      </c>
      <c r="E88" s="19">
        <v>0</v>
      </c>
    </row>
    <row r="89" spans="1:9" ht="15.75" x14ac:dyDescent="0.25">
      <c r="A89" s="8"/>
      <c r="B89" s="8"/>
      <c r="C89" s="8" t="s">
        <v>51</v>
      </c>
      <c r="D89" s="8"/>
      <c r="E89" s="19"/>
    </row>
    <row r="90" spans="1:9" ht="15.75" x14ac:dyDescent="0.25">
      <c r="A90" s="8"/>
      <c r="B90" s="8"/>
      <c r="C90" s="8"/>
      <c r="D90" s="8" t="s">
        <v>57</v>
      </c>
      <c r="E90" s="45">
        <v>0</v>
      </c>
    </row>
    <row r="91" spans="1:9" ht="15.75" x14ac:dyDescent="0.25">
      <c r="A91" s="8"/>
      <c r="B91" s="8"/>
      <c r="C91" s="8"/>
      <c r="D91" s="8" t="s">
        <v>49</v>
      </c>
      <c r="E91" s="45">
        <v>9077956.0399999991</v>
      </c>
    </row>
    <row r="92" spans="1:9" ht="15.75" x14ac:dyDescent="0.25">
      <c r="A92" s="8"/>
      <c r="B92" s="8"/>
      <c r="C92" s="8"/>
      <c r="D92" s="8" t="s">
        <v>50</v>
      </c>
      <c r="E92" s="48">
        <v>0</v>
      </c>
    </row>
    <row r="93" spans="1:9" ht="15.75" x14ac:dyDescent="0.25">
      <c r="A93" s="12" t="s">
        <v>59</v>
      </c>
      <c r="D93" s="8"/>
      <c r="E93" s="34">
        <f>SUM(E41:E92)</f>
        <v>930472797.14999974</v>
      </c>
    </row>
    <row r="94" spans="1:9" ht="15.75" x14ac:dyDescent="0.25">
      <c r="A94" s="12" t="s">
        <v>60</v>
      </c>
      <c r="B94" s="8"/>
      <c r="C94" s="12"/>
      <c r="D94" s="15"/>
      <c r="E94" s="19"/>
    </row>
    <row r="95" spans="1:9" ht="15.75" x14ac:dyDescent="0.25">
      <c r="A95" s="8"/>
      <c r="B95" s="12" t="s">
        <v>9</v>
      </c>
      <c r="C95" s="8"/>
      <c r="D95" s="8"/>
      <c r="E95" s="18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38">
        <v>29922804.859999999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19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39">
        <v>2791346.17</v>
      </c>
    </row>
    <row r="99" spans="1:9" ht="15.75" customHeight="1" x14ac:dyDescent="0.25">
      <c r="B99" s="12" t="s">
        <v>14</v>
      </c>
      <c r="C99" s="8"/>
      <c r="D99" s="8"/>
      <c r="E99" s="31"/>
    </row>
    <row r="100" spans="1:9" ht="15.75" customHeight="1" x14ac:dyDescent="0.25">
      <c r="B100" s="8"/>
      <c r="C100" s="8"/>
      <c r="D100" s="8" t="s">
        <v>12</v>
      </c>
      <c r="E100" s="39">
        <v>998105</v>
      </c>
    </row>
    <row r="101" spans="1:9" ht="15.75" customHeight="1" x14ac:dyDescent="0.25">
      <c r="B101" s="12" t="s">
        <v>15</v>
      </c>
      <c r="C101" s="8"/>
      <c r="D101" s="8"/>
      <c r="E101" s="31"/>
    </row>
    <row r="102" spans="1:9" ht="15.75" x14ac:dyDescent="0.25">
      <c r="B102" s="8"/>
      <c r="C102" s="13"/>
      <c r="D102" s="8" t="s">
        <v>12</v>
      </c>
      <c r="E102" s="25">
        <v>0</v>
      </c>
    </row>
    <row r="103" spans="1:9" ht="15.75" x14ac:dyDescent="0.25">
      <c r="B103" s="12" t="s">
        <v>16</v>
      </c>
      <c r="C103" s="8"/>
      <c r="D103" s="8"/>
      <c r="E103" s="31"/>
    </row>
    <row r="104" spans="1:9" ht="15.75" x14ac:dyDescent="0.25">
      <c r="B104" s="8"/>
      <c r="C104" s="8"/>
      <c r="D104" s="8" t="s">
        <v>12</v>
      </c>
      <c r="E104" s="24">
        <v>8776192.5</v>
      </c>
    </row>
    <row r="105" spans="1:9" ht="15.75" x14ac:dyDescent="0.25">
      <c r="B105" s="12" t="s">
        <v>17</v>
      </c>
      <c r="C105" s="8"/>
      <c r="D105" s="8"/>
      <c r="E105" s="31"/>
    </row>
    <row r="106" spans="1:9" ht="15.75" x14ac:dyDescent="0.25">
      <c r="B106" s="8"/>
      <c r="C106" s="8"/>
      <c r="D106" s="8" t="s">
        <v>12</v>
      </c>
      <c r="E106" s="38">
        <v>29950</v>
      </c>
    </row>
    <row r="107" spans="1:9" ht="15.75" x14ac:dyDescent="0.25">
      <c r="B107" s="12" t="s">
        <v>18</v>
      </c>
      <c r="C107" s="8"/>
      <c r="D107" s="8"/>
      <c r="E107" s="31"/>
    </row>
    <row r="108" spans="1:9" ht="15.75" x14ac:dyDescent="0.25">
      <c r="B108" s="8"/>
      <c r="C108" s="8"/>
      <c r="D108" s="8" t="s">
        <v>12</v>
      </c>
      <c r="E108" s="39">
        <v>203070514.22999999</v>
      </c>
    </row>
    <row r="109" spans="1:9" ht="15.75" x14ac:dyDescent="0.25">
      <c r="A109" s="12"/>
      <c r="B109" s="12" t="s">
        <v>61</v>
      </c>
      <c r="C109" s="8"/>
      <c r="D109" s="8"/>
      <c r="E109" s="31"/>
    </row>
    <row r="110" spans="1:9" ht="15.75" x14ac:dyDescent="0.25">
      <c r="B110" s="8"/>
      <c r="C110" s="8"/>
      <c r="D110" s="8" t="s">
        <v>12</v>
      </c>
      <c r="E110" s="37">
        <v>29753605</v>
      </c>
    </row>
    <row r="111" spans="1:9" ht="15.75" x14ac:dyDescent="0.25">
      <c r="A111" s="12" t="s">
        <v>58</v>
      </c>
      <c r="E111" s="22">
        <f>SUM(E95:E110)</f>
        <v>275342517.75999999</v>
      </c>
    </row>
    <row r="112" spans="1:9" ht="30" customHeight="1" x14ac:dyDescent="0.35">
      <c r="A112" s="16" t="s">
        <v>62</v>
      </c>
      <c r="B112" s="17"/>
      <c r="C112" s="17"/>
      <c r="D112" s="17"/>
      <c r="E112" s="21">
        <f>SUM(E93,E111)</f>
        <v>1205815314.9099998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F12EE-8F40-432A-863E-2F7DA277024B}">
  <dimension ref="A1:I112"/>
  <sheetViews>
    <sheetView zoomScale="115" zoomScaleNormal="115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111" t="s">
        <v>67</v>
      </c>
      <c r="B1" s="111"/>
      <c r="C1" s="111"/>
      <c r="D1" s="111"/>
      <c r="E1" s="111"/>
      <c r="F1" s="111"/>
      <c r="G1" s="111"/>
      <c r="H1" s="111"/>
      <c r="I1" s="111"/>
    </row>
    <row r="2" spans="1:9" ht="15.75" x14ac:dyDescent="0.25">
      <c r="A2" s="112" t="s">
        <v>0</v>
      </c>
      <c r="B2" s="112"/>
      <c r="C2" s="112"/>
      <c r="D2" s="112"/>
      <c r="E2" s="112"/>
      <c r="F2" s="112"/>
      <c r="G2" s="112"/>
      <c r="H2" s="112"/>
      <c r="I2" s="112"/>
    </row>
    <row r="3" spans="1:9" ht="15.75" x14ac:dyDescent="0.25">
      <c r="A3" s="111" t="s">
        <v>81</v>
      </c>
      <c r="B3" s="111"/>
      <c r="C3" s="111"/>
      <c r="D3" s="111"/>
      <c r="E3" s="111"/>
      <c r="F3" s="111"/>
      <c r="G3" s="111"/>
      <c r="H3" s="111"/>
      <c r="I3" s="111"/>
    </row>
    <row r="4" spans="1:9" ht="15.75" x14ac:dyDescent="0.25">
      <c r="A4" s="111"/>
      <c r="B4" s="111"/>
      <c r="C4" s="111"/>
      <c r="D4" s="111"/>
      <c r="E4" s="111"/>
      <c r="F4" s="111"/>
      <c r="G4" s="111"/>
      <c r="H4" s="111"/>
      <c r="I4" s="111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111" t="s">
        <v>1</v>
      </c>
      <c r="B6" s="111"/>
      <c r="C6" s="111"/>
      <c r="D6" s="111"/>
      <c r="E6" s="113" t="s">
        <v>2</v>
      </c>
    </row>
    <row r="7" spans="1:9" ht="15" customHeight="1" x14ac:dyDescent="0.25">
      <c r="A7" s="111"/>
      <c r="B7" s="111"/>
      <c r="C7" s="111"/>
      <c r="D7" s="111"/>
      <c r="E7" s="114"/>
    </row>
    <row r="8" spans="1:9" ht="15.75" x14ac:dyDescent="0.25">
      <c r="A8" s="6" t="s">
        <v>3</v>
      </c>
      <c r="B8" s="1"/>
      <c r="C8" s="1"/>
      <c r="D8" s="1"/>
      <c r="E8" s="7"/>
    </row>
    <row r="9" spans="1:9" ht="15.75" x14ac:dyDescent="0.25">
      <c r="A9" s="1"/>
      <c r="B9" s="1" t="s">
        <v>21</v>
      </c>
      <c r="C9" s="1"/>
      <c r="D9" s="1"/>
      <c r="E9" s="7"/>
    </row>
    <row r="10" spans="1:9" ht="15.75" x14ac:dyDescent="0.25">
      <c r="A10" s="1"/>
      <c r="B10" s="1"/>
      <c r="C10" s="1" t="s">
        <v>22</v>
      </c>
      <c r="D10" s="1"/>
      <c r="E10" s="31"/>
    </row>
    <row r="11" spans="1:9" ht="15.75" customHeight="1" x14ac:dyDescent="0.25">
      <c r="A11" s="8"/>
      <c r="B11" s="8"/>
      <c r="C11" s="8"/>
      <c r="D11" s="8" t="s">
        <v>23</v>
      </c>
      <c r="E11" s="54">
        <v>53069664.700000003</v>
      </c>
    </row>
    <row r="12" spans="1:9" ht="15.75" x14ac:dyDescent="0.25">
      <c r="A12" s="8"/>
      <c r="B12" s="8"/>
      <c r="C12" s="8"/>
      <c r="D12" s="8" t="s">
        <v>24</v>
      </c>
      <c r="E12" s="54">
        <v>25862568.659999996</v>
      </c>
    </row>
    <row r="13" spans="1:9" ht="15.75" x14ac:dyDescent="0.25">
      <c r="A13" s="8"/>
      <c r="B13" s="8"/>
      <c r="C13" s="8"/>
      <c r="D13" s="8" t="s">
        <v>25</v>
      </c>
      <c r="E13" s="55">
        <v>13879269.98</v>
      </c>
    </row>
    <row r="14" spans="1:9" ht="15.75" x14ac:dyDescent="0.25">
      <c r="A14" s="8"/>
      <c r="B14" s="8"/>
      <c r="C14" s="8" t="s">
        <v>4</v>
      </c>
      <c r="D14" s="8"/>
      <c r="E14" s="29">
        <f>SUM(E11:E13)</f>
        <v>92811503.340000004</v>
      </c>
    </row>
    <row r="15" spans="1:9" ht="15.75" x14ac:dyDescent="0.25">
      <c r="A15" s="8"/>
      <c r="B15" s="8"/>
      <c r="C15" s="8" t="s">
        <v>5</v>
      </c>
      <c r="D15" s="8"/>
      <c r="E15" s="30"/>
    </row>
    <row r="16" spans="1:9" ht="15.75" x14ac:dyDescent="0.25">
      <c r="A16" s="8"/>
      <c r="B16" s="8"/>
      <c r="C16" s="8"/>
      <c r="D16" s="8" t="s">
        <v>26</v>
      </c>
      <c r="E16" s="54">
        <v>11080069.23</v>
      </c>
    </row>
    <row r="17" spans="1:5" ht="15.75" x14ac:dyDescent="0.25">
      <c r="A17" s="8"/>
      <c r="B17" s="8"/>
      <c r="C17" s="8"/>
      <c r="D17" s="8" t="s">
        <v>27</v>
      </c>
      <c r="E17" s="54">
        <v>3136324.18</v>
      </c>
    </row>
    <row r="18" spans="1:5" ht="15.75" x14ac:dyDescent="0.25">
      <c r="A18" s="8"/>
      <c r="B18" s="8"/>
      <c r="C18" s="11"/>
      <c r="D18" s="8" t="s">
        <v>28</v>
      </c>
      <c r="E18" s="54">
        <v>1785960.81</v>
      </c>
    </row>
    <row r="19" spans="1:5" ht="15.75" x14ac:dyDescent="0.25">
      <c r="A19" s="8"/>
      <c r="B19" s="8"/>
      <c r="C19" s="8" t="s">
        <v>6</v>
      </c>
      <c r="D19" s="8"/>
      <c r="E19" s="29">
        <f t="shared" ref="E19" si="0">SUM(E16:E18)</f>
        <v>16002354.220000001</v>
      </c>
    </row>
    <row r="20" spans="1:5" ht="15.75" x14ac:dyDescent="0.25">
      <c r="A20" s="8"/>
      <c r="B20" s="8" t="s">
        <v>29</v>
      </c>
      <c r="C20" s="8"/>
      <c r="D20" s="8"/>
      <c r="E20" s="31"/>
    </row>
    <row r="21" spans="1:5" ht="15.75" x14ac:dyDescent="0.25">
      <c r="A21" s="8"/>
      <c r="B21" s="8"/>
      <c r="C21" s="8" t="s">
        <v>30</v>
      </c>
      <c r="D21" s="8"/>
      <c r="E21" s="54">
        <v>922043408</v>
      </c>
    </row>
    <row r="22" spans="1:5" ht="15.75" x14ac:dyDescent="0.25">
      <c r="A22" s="8"/>
      <c r="B22" s="8"/>
      <c r="C22" s="8" t="s">
        <v>31</v>
      </c>
      <c r="D22" s="8"/>
      <c r="E22" s="42">
        <v>0</v>
      </c>
    </row>
    <row r="23" spans="1:5" ht="15.75" x14ac:dyDescent="0.25">
      <c r="A23" s="8"/>
      <c r="B23" s="8"/>
      <c r="C23" s="8" t="s">
        <v>32</v>
      </c>
      <c r="D23" s="8"/>
      <c r="E23" s="18"/>
    </row>
    <row r="24" spans="1:5" ht="15.75" x14ac:dyDescent="0.25">
      <c r="A24" s="8"/>
      <c r="B24" s="8"/>
      <c r="C24" s="8"/>
      <c r="D24" s="8" t="s">
        <v>33</v>
      </c>
      <c r="E24" s="42">
        <v>0</v>
      </c>
    </row>
    <row r="25" spans="1:5" ht="15.75" x14ac:dyDescent="0.25">
      <c r="A25" s="8"/>
      <c r="B25" s="8"/>
      <c r="C25" s="8"/>
      <c r="D25" s="8" t="s">
        <v>34</v>
      </c>
      <c r="E25" s="38">
        <v>0</v>
      </c>
    </row>
    <row r="26" spans="1:5" ht="15.75" x14ac:dyDescent="0.25">
      <c r="A26" s="8"/>
      <c r="B26" s="8"/>
      <c r="C26" s="8"/>
      <c r="D26" s="8" t="s">
        <v>35</v>
      </c>
      <c r="E26" s="54">
        <v>1974531.82</v>
      </c>
    </row>
    <row r="27" spans="1:5" ht="15.75" x14ac:dyDescent="0.25">
      <c r="A27" s="8"/>
      <c r="B27" s="8"/>
      <c r="C27" s="8"/>
      <c r="D27" s="8" t="s">
        <v>36</v>
      </c>
      <c r="E27" s="26">
        <v>0</v>
      </c>
    </row>
    <row r="28" spans="1:5" ht="15.75" x14ac:dyDescent="0.25">
      <c r="A28" s="8"/>
      <c r="B28" s="8"/>
      <c r="C28" s="8" t="s">
        <v>37</v>
      </c>
      <c r="D28" s="8"/>
      <c r="E28" s="20"/>
    </row>
    <row r="29" spans="1:5" ht="15.75" x14ac:dyDescent="0.25">
      <c r="A29" s="8"/>
      <c r="B29" s="8"/>
      <c r="C29" s="8"/>
      <c r="D29" s="8" t="s">
        <v>38</v>
      </c>
      <c r="E29" s="36">
        <v>0</v>
      </c>
    </row>
    <row r="30" spans="1:5" ht="15.75" x14ac:dyDescent="0.25">
      <c r="A30" s="8"/>
      <c r="B30" s="8"/>
      <c r="C30" s="8"/>
      <c r="D30" s="8" t="s">
        <v>39</v>
      </c>
      <c r="E30" s="54">
        <v>26257210</v>
      </c>
    </row>
    <row r="31" spans="1:5" ht="15.75" x14ac:dyDescent="0.25">
      <c r="A31" s="8"/>
      <c r="B31" s="8"/>
      <c r="C31" s="8" t="s">
        <v>40</v>
      </c>
      <c r="D31" s="8"/>
      <c r="E31" s="40">
        <v>0</v>
      </c>
    </row>
    <row r="32" spans="1:5" ht="15.75" x14ac:dyDescent="0.25">
      <c r="A32" s="8"/>
      <c r="B32" s="8"/>
      <c r="C32" s="8" t="s">
        <v>41</v>
      </c>
      <c r="D32" s="8"/>
      <c r="E32" s="31"/>
    </row>
    <row r="33" spans="1:5" ht="15.75" x14ac:dyDescent="0.25">
      <c r="A33" s="8"/>
      <c r="B33" s="8"/>
      <c r="C33" s="8"/>
      <c r="D33" s="8" t="s">
        <v>42</v>
      </c>
      <c r="E33" s="19">
        <v>0</v>
      </c>
    </row>
    <row r="34" spans="1:5" ht="15.75" x14ac:dyDescent="0.25">
      <c r="A34" s="8"/>
      <c r="B34" s="8"/>
      <c r="C34" s="8"/>
      <c r="D34" s="8" t="s">
        <v>43</v>
      </c>
      <c r="E34" s="19">
        <v>0</v>
      </c>
    </row>
    <row r="35" spans="1:5" ht="16.5" thickBot="1" x14ac:dyDescent="0.3">
      <c r="A35" s="8"/>
      <c r="B35" s="8"/>
      <c r="C35" s="8"/>
      <c r="D35" s="8" t="s">
        <v>44</v>
      </c>
      <c r="E35" s="43">
        <v>0</v>
      </c>
    </row>
    <row r="36" spans="1:5" ht="15.75" x14ac:dyDescent="0.25">
      <c r="A36" s="8"/>
      <c r="B36" s="8" t="s">
        <v>45</v>
      </c>
      <c r="C36" s="8"/>
      <c r="D36" s="8"/>
      <c r="E36" s="27">
        <v>0</v>
      </c>
    </row>
    <row r="37" spans="1:5" ht="15.75" x14ac:dyDescent="0.25">
      <c r="A37" s="8"/>
      <c r="B37" s="12" t="s">
        <v>7</v>
      </c>
      <c r="C37" s="8"/>
      <c r="D37" s="8"/>
      <c r="E37" s="29">
        <f>SUM(E14,E19,E21:E36)</f>
        <v>1059089007.38</v>
      </c>
    </row>
    <row r="38" spans="1:5" ht="15.75" x14ac:dyDescent="0.25">
      <c r="A38" s="8"/>
      <c r="B38" s="12"/>
      <c r="C38" s="8"/>
      <c r="D38" s="8"/>
      <c r="E38" s="32"/>
    </row>
    <row r="39" spans="1:5" ht="15.75" x14ac:dyDescent="0.25">
      <c r="A39" s="12" t="s">
        <v>8</v>
      </c>
      <c r="B39" s="12"/>
      <c r="C39" s="8"/>
      <c r="D39" s="8"/>
      <c r="E39" s="19"/>
    </row>
    <row r="40" spans="1:5" ht="15.75" x14ac:dyDescent="0.25">
      <c r="A40" s="12" t="s">
        <v>46</v>
      </c>
      <c r="B40" s="8"/>
      <c r="C40" s="8"/>
      <c r="D40" s="8"/>
      <c r="E40" s="19"/>
    </row>
    <row r="41" spans="1:5" ht="15.75" x14ac:dyDescent="0.25">
      <c r="A41" s="8"/>
      <c r="B41" s="12" t="s">
        <v>9</v>
      </c>
      <c r="C41" s="8"/>
      <c r="D41" s="8"/>
      <c r="E41" s="31"/>
    </row>
    <row r="42" spans="1:5" ht="15.75" x14ac:dyDescent="0.25">
      <c r="A42" s="8"/>
      <c r="B42" s="8"/>
      <c r="C42" s="8"/>
      <c r="D42" s="8" t="s">
        <v>10</v>
      </c>
      <c r="E42" s="95">
        <v>238168344.15000001</v>
      </c>
    </row>
    <row r="43" spans="1:5" ht="15.75" x14ac:dyDescent="0.25">
      <c r="A43" s="8"/>
      <c r="B43" s="8"/>
      <c r="C43" s="8"/>
      <c r="D43" s="8" t="s">
        <v>11</v>
      </c>
      <c r="E43" s="54">
        <v>235162950.55000001</v>
      </c>
    </row>
    <row r="44" spans="1:5" ht="15.75" x14ac:dyDescent="0.25">
      <c r="A44" s="8"/>
      <c r="B44" s="8"/>
      <c r="C44" s="8"/>
      <c r="D44" s="8" t="s">
        <v>12</v>
      </c>
      <c r="E44" s="54">
        <v>10569016.35</v>
      </c>
    </row>
    <row r="45" spans="1:5" ht="15.75" x14ac:dyDescent="0.25">
      <c r="A45" s="8"/>
      <c r="B45" s="12" t="s">
        <v>13</v>
      </c>
      <c r="C45" s="8"/>
      <c r="D45" s="8"/>
      <c r="E45" s="31"/>
    </row>
    <row r="46" spans="1:5" ht="15.75" x14ac:dyDescent="0.25">
      <c r="A46" s="8"/>
      <c r="B46" s="8"/>
      <c r="C46" s="13"/>
      <c r="D46" s="8" t="s">
        <v>10</v>
      </c>
      <c r="E46" s="49">
        <v>0</v>
      </c>
    </row>
    <row r="47" spans="1:5" ht="15.75" x14ac:dyDescent="0.25">
      <c r="A47" s="8"/>
      <c r="B47" s="8"/>
      <c r="C47" s="8"/>
      <c r="D47" s="8" t="s">
        <v>11</v>
      </c>
      <c r="E47" s="49">
        <v>0</v>
      </c>
    </row>
    <row r="48" spans="1:5" ht="15.75" x14ac:dyDescent="0.25">
      <c r="A48" s="8"/>
      <c r="B48" s="8"/>
      <c r="C48" s="8"/>
      <c r="D48" s="8" t="s">
        <v>12</v>
      </c>
      <c r="E48" s="39">
        <v>0</v>
      </c>
    </row>
    <row r="49" spans="1:5" ht="15.75" x14ac:dyDescent="0.25">
      <c r="A49" s="8"/>
      <c r="B49" s="12" t="s">
        <v>14</v>
      </c>
      <c r="C49" s="8"/>
      <c r="D49" s="8"/>
      <c r="E49" s="25"/>
    </row>
    <row r="50" spans="1:5" ht="15.75" x14ac:dyDescent="0.25">
      <c r="A50" s="14"/>
      <c r="B50" s="14"/>
      <c r="C50" s="14"/>
      <c r="D50" s="8" t="s">
        <v>10</v>
      </c>
      <c r="E50" s="54">
        <v>61394612.75</v>
      </c>
    </row>
    <row r="51" spans="1:5" ht="15.75" x14ac:dyDescent="0.25">
      <c r="A51" s="8"/>
      <c r="B51" s="8"/>
      <c r="C51" s="8"/>
      <c r="D51" s="8" t="s">
        <v>11</v>
      </c>
      <c r="E51" s="54">
        <v>23702320.510000002</v>
      </c>
    </row>
    <row r="52" spans="1:5" ht="15.75" x14ac:dyDescent="0.25">
      <c r="A52" s="8"/>
      <c r="B52" s="8"/>
      <c r="C52" s="8"/>
      <c r="D52" s="8" t="s">
        <v>12</v>
      </c>
      <c r="E52" s="54">
        <v>911094.26</v>
      </c>
    </row>
    <row r="53" spans="1:5" ht="15.75" x14ac:dyDescent="0.25">
      <c r="A53" s="8"/>
      <c r="B53" s="12" t="s">
        <v>15</v>
      </c>
      <c r="C53" s="8"/>
      <c r="D53" s="8"/>
      <c r="E53" s="25"/>
    </row>
    <row r="54" spans="1:5" ht="15.75" x14ac:dyDescent="0.25">
      <c r="A54" s="8"/>
      <c r="B54" s="8"/>
      <c r="C54" s="8"/>
      <c r="D54" s="8" t="s">
        <v>10</v>
      </c>
      <c r="E54" s="23">
        <v>0</v>
      </c>
    </row>
    <row r="55" spans="1:5" ht="15.75" x14ac:dyDescent="0.25">
      <c r="A55" s="8"/>
      <c r="B55" s="8"/>
      <c r="C55" s="8"/>
      <c r="D55" s="8" t="s">
        <v>11</v>
      </c>
      <c r="E55" s="54">
        <v>1889169.5</v>
      </c>
    </row>
    <row r="56" spans="1:5" ht="15.75" x14ac:dyDescent="0.25">
      <c r="A56" s="8"/>
      <c r="B56" s="8"/>
      <c r="C56" s="13"/>
      <c r="D56" s="8" t="s">
        <v>12</v>
      </c>
      <c r="E56" s="54">
        <v>38250</v>
      </c>
    </row>
    <row r="57" spans="1:5" ht="15.75" x14ac:dyDescent="0.25">
      <c r="A57" s="8"/>
      <c r="B57" s="12" t="s">
        <v>16</v>
      </c>
      <c r="C57" s="8"/>
      <c r="D57" s="8"/>
      <c r="E57" s="28"/>
    </row>
    <row r="58" spans="1:5" ht="15.75" x14ac:dyDescent="0.25">
      <c r="A58" s="8"/>
      <c r="B58" s="8"/>
      <c r="C58" s="8"/>
      <c r="D58" s="8" t="s">
        <v>10</v>
      </c>
      <c r="E58" s="39">
        <v>0</v>
      </c>
    </row>
    <row r="59" spans="1:5" ht="15.75" x14ac:dyDescent="0.25">
      <c r="A59" s="8"/>
      <c r="B59" s="8"/>
      <c r="C59" s="8"/>
      <c r="D59" s="8" t="s">
        <v>11</v>
      </c>
      <c r="E59" s="54">
        <v>1832751.98</v>
      </c>
    </row>
    <row r="60" spans="1:5" ht="15.75" x14ac:dyDescent="0.25">
      <c r="A60" s="8"/>
      <c r="B60" s="8"/>
      <c r="C60" s="8"/>
      <c r="D60" s="8" t="s">
        <v>12</v>
      </c>
      <c r="E60" s="54">
        <v>79710</v>
      </c>
    </row>
    <row r="61" spans="1:5" ht="15.75" x14ac:dyDescent="0.25">
      <c r="A61" s="8"/>
      <c r="B61" s="12" t="s">
        <v>17</v>
      </c>
      <c r="C61" s="8"/>
      <c r="D61" s="8"/>
      <c r="E61" s="28"/>
    </row>
    <row r="62" spans="1:5" ht="15.75" x14ac:dyDescent="0.25">
      <c r="A62" s="8"/>
      <c r="B62" s="8"/>
      <c r="C62" s="8"/>
      <c r="D62" s="8" t="s">
        <v>10</v>
      </c>
      <c r="E62" s="54">
        <v>12917837.810000001</v>
      </c>
    </row>
    <row r="63" spans="1:5" ht="15.75" x14ac:dyDescent="0.25">
      <c r="A63" s="8"/>
      <c r="B63" s="12"/>
      <c r="C63" s="8"/>
      <c r="D63" s="8" t="s">
        <v>11</v>
      </c>
      <c r="E63" s="54">
        <v>13229597.859999999</v>
      </c>
    </row>
    <row r="64" spans="1:5" ht="15.75" x14ac:dyDescent="0.25">
      <c r="A64" s="8"/>
      <c r="B64" s="8"/>
      <c r="C64" s="8"/>
      <c r="D64" s="8" t="s">
        <v>12</v>
      </c>
      <c r="E64" s="54">
        <v>48896.5</v>
      </c>
    </row>
    <row r="65" spans="1:5" ht="15.75" x14ac:dyDescent="0.25">
      <c r="A65" s="8"/>
      <c r="B65" s="12" t="s">
        <v>18</v>
      </c>
      <c r="C65" s="8"/>
      <c r="D65" s="8"/>
      <c r="E65" s="31"/>
    </row>
    <row r="66" spans="1:5" ht="15.75" x14ac:dyDescent="0.25">
      <c r="A66" s="8"/>
      <c r="B66" s="8"/>
      <c r="C66" s="8"/>
      <c r="D66" s="8" t="s">
        <v>10</v>
      </c>
      <c r="E66" s="54">
        <v>64434076.369999997</v>
      </c>
    </row>
    <row r="67" spans="1:5" ht="15.75" x14ac:dyDescent="0.25">
      <c r="A67" s="8"/>
      <c r="B67" s="8"/>
      <c r="C67" s="8"/>
      <c r="D67" s="8" t="s">
        <v>11</v>
      </c>
      <c r="E67" s="54">
        <v>27465987.73</v>
      </c>
    </row>
    <row r="68" spans="1:5" ht="15.75" x14ac:dyDescent="0.25">
      <c r="A68" s="8"/>
      <c r="B68" s="8"/>
      <c r="C68" s="8"/>
      <c r="D68" s="8" t="s">
        <v>12</v>
      </c>
      <c r="E68" s="54">
        <v>61690645.200000003</v>
      </c>
    </row>
    <row r="69" spans="1:5" ht="15.75" x14ac:dyDescent="0.25">
      <c r="A69" s="8"/>
      <c r="B69" s="12" t="s">
        <v>19</v>
      </c>
      <c r="C69" s="8"/>
      <c r="D69" s="8"/>
      <c r="E69" s="35"/>
    </row>
    <row r="70" spans="1:5" ht="15.75" x14ac:dyDescent="0.25">
      <c r="A70" s="8"/>
      <c r="B70" s="8"/>
      <c r="C70" s="8"/>
      <c r="D70" s="8" t="s">
        <v>10</v>
      </c>
      <c r="E70" s="19">
        <v>0</v>
      </c>
    </row>
    <row r="71" spans="1:5" ht="15.75" x14ac:dyDescent="0.25">
      <c r="A71" s="8"/>
      <c r="B71" s="8"/>
      <c r="C71" s="8"/>
      <c r="D71" s="8" t="s">
        <v>11</v>
      </c>
      <c r="E71" s="49">
        <v>0</v>
      </c>
    </row>
    <row r="72" spans="1:5" ht="15.75" x14ac:dyDescent="0.25">
      <c r="A72" s="8"/>
      <c r="B72" s="8"/>
      <c r="C72" s="8"/>
      <c r="D72" s="8" t="s">
        <v>12</v>
      </c>
      <c r="E72" s="49">
        <v>0</v>
      </c>
    </row>
    <row r="73" spans="1:5" ht="15.75" x14ac:dyDescent="0.25">
      <c r="A73" s="8"/>
      <c r="B73" s="12" t="s">
        <v>20</v>
      </c>
      <c r="C73" s="8"/>
      <c r="D73" s="8"/>
      <c r="E73" s="31"/>
    </row>
    <row r="74" spans="1:5" ht="15.75" x14ac:dyDescent="0.25">
      <c r="A74" s="8"/>
      <c r="B74" s="8"/>
      <c r="C74" s="8" t="s">
        <v>52</v>
      </c>
      <c r="D74" s="8"/>
      <c r="E74" s="19"/>
    </row>
    <row r="75" spans="1:5" ht="15.75" x14ac:dyDescent="0.25">
      <c r="A75" s="8"/>
      <c r="B75" s="8"/>
      <c r="C75" s="8"/>
      <c r="D75" s="8" t="s">
        <v>47</v>
      </c>
      <c r="E75" s="54">
        <v>17915632.699999999</v>
      </c>
    </row>
    <row r="76" spans="1:5" ht="15.75" x14ac:dyDescent="0.25">
      <c r="A76" s="8"/>
      <c r="B76" s="8"/>
      <c r="C76" s="8"/>
      <c r="D76" s="8" t="s">
        <v>48</v>
      </c>
      <c r="E76" s="33">
        <v>0</v>
      </c>
    </row>
    <row r="77" spans="1:5" ht="15.75" x14ac:dyDescent="0.25">
      <c r="A77" s="8"/>
      <c r="B77" s="8"/>
      <c r="C77" s="15" t="s">
        <v>53</v>
      </c>
      <c r="D77" s="8"/>
      <c r="E77" s="19"/>
    </row>
    <row r="78" spans="1:5" ht="15.75" x14ac:dyDescent="0.25">
      <c r="A78" s="8"/>
      <c r="B78" s="8"/>
      <c r="C78" s="8"/>
      <c r="D78" s="8" t="s">
        <v>49</v>
      </c>
      <c r="E78" s="54">
        <v>2644694.23</v>
      </c>
    </row>
    <row r="79" spans="1:5" ht="15.75" x14ac:dyDescent="0.25">
      <c r="A79" s="8"/>
      <c r="B79" s="8"/>
      <c r="C79" s="8"/>
      <c r="D79" s="8" t="s">
        <v>50</v>
      </c>
      <c r="E79" s="54">
        <v>15981408.199999999</v>
      </c>
    </row>
    <row r="80" spans="1:5" ht="15.75" x14ac:dyDescent="0.25">
      <c r="A80" s="8"/>
      <c r="B80" s="8"/>
      <c r="C80" s="8" t="s">
        <v>54</v>
      </c>
      <c r="D80" s="8"/>
      <c r="E80" s="18"/>
    </row>
    <row r="81" spans="1:9" ht="15.75" x14ac:dyDescent="0.25">
      <c r="A81" s="8"/>
      <c r="B81" s="8"/>
      <c r="C81" s="8"/>
      <c r="D81" s="15" t="s">
        <v>49</v>
      </c>
      <c r="E81" s="54">
        <v>18200000</v>
      </c>
    </row>
    <row r="82" spans="1:9" ht="15.75" x14ac:dyDescent="0.25">
      <c r="A82" s="8"/>
      <c r="B82" s="8"/>
      <c r="C82" s="8"/>
      <c r="D82" s="15" t="s">
        <v>50</v>
      </c>
      <c r="E82" s="54">
        <v>136414429</v>
      </c>
    </row>
    <row r="83" spans="1:9" ht="15.75" x14ac:dyDescent="0.25">
      <c r="A83" s="8"/>
      <c r="B83" s="8"/>
      <c r="C83" s="8" t="s">
        <v>55</v>
      </c>
      <c r="D83" s="8"/>
      <c r="E83" s="19"/>
    </row>
    <row r="84" spans="1:9" ht="15.75" x14ac:dyDescent="0.25">
      <c r="A84" s="8"/>
      <c r="B84" s="8"/>
      <c r="C84" s="8"/>
      <c r="D84" s="8" t="s">
        <v>49</v>
      </c>
      <c r="E84" s="33">
        <v>0</v>
      </c>
    </row>
    <row r="85" spans="1:9" ht="15.75" x14ac:dyDescent="0.25">
      <c r="A85" s="8"/>
      <c r="B85" s="8"/>
      <c r="C85" s="8"/>
      <c r="D85" s="8" t="s">
        <v>50</v>
      </c>
      <c r="E85" s="33">
        <v>0</v>
      </c>
    </row>
    <row r="86" spans="1:9" ht="15.75" x14ac:dyDescent="0.25">
      <c r="A86" s="8"/>
      <c r="B86" s="8"/>
      <c r="C86" s="8" t="s">
        <v>56</v>
      </c>
      <c r="D86" s="8"/>
      <c r="E86" s="19"/>
    </row>
    <row r="87" spans="1:9" ht="16.5" thickBot="1" x14ac:dyDescent="0.3">
      <c r="A87" s="8"/>
      <c r="B87" s="8"/>
      <c r="C87" s="8"/>
      <c r="D87" s="8" t="s">
        <v>49</v>
      </c>
      <c r="E87" s="96">
        <v>8491168.9499999993</v>
      </c>
    </row>
    <row r="88" spans="1:9" ht="15.75" x14ac:dyDescent="0.25">
      <c r="A88" s="8"/>
      <c r="B88" s="8"/>
      <c r="C88" s="8"/>
      <c r="D88" s="8" t="s">
        <v>50</v>
      </c>
      <c r="E88" s="54">
        <v>39670.5</v>
      </c>
    </row>
    <row r="89" spans="1:9" ht="15.75" x14ac:dyDescent="0.25">
      <c r="A89" s="8"/>
      <c r="B89" s="8"/>
      <c r="C89" s="8" t="s">
        <v>51</v>
      </c>
      <c r="D89" s="8"/>
      <c r="E89" s="19"/>
    </row>
    <row r="90" spans="1:9" ht="15.75" x14ac:dyDescent="0.25">
      <c r="A90" s="8"/>
      <c r="B90" s="8"/>
      <c r="C90" s="8"/>
      <c r="D90" s="8" t="s">
        <v>57</v>
      </c>
      <c r="E90" s="54">
        <v>52600087.939999998</v>
      </c>
    </row>
    <row r="91" spans="1:9" ht="15.75" x14ac:dyDescent="0.25">
      <c r="A91" s="8"/>
      <c r="B91" s="8"/>
      <c r="C91" s="8"/>
      <c r="D91" s="8" t="s">
        <v>49</v>
      </c>
      <c r="E91" s="54">
        <v>10748779.09</v>
      </c>
    </row>
    <row r="92" spans="1:9" ht="15.75" x14ac:dyDescent="0.25">
      <c r="A92" s="8"/>
      <c r="B92" s="8"/>
      <c r="C92" s="8"/>
      <c r="D92" s="8" t="s">
        <v>50</v>
      </c>
      <c r="E92" s="48">
        <v>0</v>
      </c>
    </row>
    <row r="93" spans="1:9" ht="15.75" x14ac:dyDescent="0.25">
      <c r="A93" s="12" t="s">
        <v>59</v>
      </c>
      <c r="D93" s="8"/>
      <c r="E93" s="34">
        <f>SUM(E41:E92)</f>
        <v>1016571132.1300002</v>
      </c>
    </row>
    <row r="94" spans="1:9" ht="15.75" x14ac:dyDescent="0.25">
      <c r="A94" s="12" t="s">
        <v>60</v>
      </c>
      <c r="B94" s="8"/>
      <c r="C94" s="12"/>
      <c r="D94" s="15"/>
      <c r="E94" s="19"/>
    </row>
    <row r="95" spans="1:9" ht="15.75" x14ac:dyDescent="0.25">
      <c r="A95" s="8"/>
      <c r="B95" s="12" t="s">
        <v>9</v>
      </c>
      <c r="C95" s="8"/>
      <c r="D95" s="8"/>
      <c r="E95" s="18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54">
        <v>5347836.78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19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39">
        <v>0</v>
      </c>
    </row>
    <row r="99" spans="1:9" ht="15.75" customHeight="1" x14ac:dyDescent="0.25">
      <c r="B99" s="12" t="s">
        <v>14</v>
      </c>
      <c r="C99" s="8"/>
      <c r="D99" s="8"/>
      <c r="E99" s="31"/>
    </row>
    <row r="100" spans="1:9" ht="15.75" customHeight="1" x14ac:dyDescent="0.25">
      <c r="B100" s="8"/>
      <c r="C100" s="8"/>
      <c r="D100" s="8" t="s">
        <v>12</v>
      </c>
      <c r="E100" s="54">
        <v>19813</v>
      </c>
    </row>
    <row r="101" spans="1:9" ht="15.75" customHeight="1" x14ac:dyDescent="0.25">
      <c r="B101" s="12" t="s">
        <v>15</v>
      </c>
      <c r="C101" s="8"/>
      <c r="D101" s="8"/>
      <c r="E101" s="31"/>
    </row>
    <row r="102" spans="1:9" ht="15.75" x14ac:dyDescent="0.25">
      <c r="B102" s="8"/>
      <c r="C102" s="13"/>
      <c r="D102" s="8" t="s">
        <v>12</v>
      </c>
      <c r="E102" s="25">
        <v>0</v>
      </c>
    </row>
    <row r="103" spans="1:9" ht="15.75" x14ac:dyDescent="0.25">
      <c r="B103" s="12" t="s">
        <v>16</v>
      </c>
      <c r="C103" s="8"/>
      <c r="D103" s="8"/>
      <c r="E103" s="31"/>
    </row>
    <row r="104" spans="1:9" ht="15.75" x14ac:dyDescent="0.25">
      <c r="B104" s="8"/>
      <c r="C104" s="8"/>
      <c r="D104" s="8" t="s">
        <v>12</v>
      </c>
      <c r="E104" s="24">
        <v>0</v>
      </c>
    </row>
    <row r="105" spans="1:9" ht="15.75" x14ac:dyDescent="0.25">
      <c r="B105" s="12" t="s">
        <v>17</v>
      </c>
      <c r="C105" s="8"/>
      <c r="D105" s="8"/>
      <c r="E105" s="31"/>
    </row>
    <row r="106" spans="1:9" ht="15.75" x14ac:dyDescent="0.25">
      <c r="B106" s="8"/>
      <c r="C106" s="8"/>
      <c r="D106" s="8" t="s">
        <v>12</v>
      </c>
      <c r="E106" s="38">
        <v>0</v>
      </c>
    </row>
    <row r="107" spans="1:9" ht="15.75" x14ac:dyDescent="0.25">
      <c r="B107" s="12" t="s">
        <v>18</v>
      </c>
      <c r="C107" s="8"/>
      <c r="D107" s="8"/>
      <c r="E107" s="31"/>
    </row>
    <row r="108" spans="1:9" ht="15.75" x14ac:dyDescent="0.25">
      <c r="B108" s="8"/>
      <c r="C108" s="8"/>
      <c r="D108" s="8" t="s">
        <v>12</v>
      </c>
      <c r="E108" s="54">
        <v>10761894.140000001</v>
      </c>
    </row>
    <row r="109" spans="1:9" ht="15.75" x14ac:dyDescent="0.25">
      <c r="A109" s="12"/>
      <c r="B109" s="12" t="s">
        <v>61</v>
      </c>
      <c r="C109" s="8"/>
      <c r="D109" s="8"/>
      <c r="E109" s="31"/>
    </row>
    <row r="110" spans="1:9" ht="15.75" x14ac:dyDescent="0.25">
      <c r="B110" s="8"/>
      <c r="C110" s="8"/>
      <c r="D110" s="8" t="s">
        <v>12</v>
      </c>
      <c r="E110" s="55">
        <v>0</v>
      </c>
    </row>
    <row r="111" spans="1:9" ht="15.75" x14ac:dyDescent="0.25">
      <c r="A111" s="12" t="s">
        <v>58</v>
      </c>
      <c r="E111" s="22">
        <f>SUM(E95:E110)</f>
        <v>16129543.920000002</v>
      </c>
    </row>
    <row r="112" spans="1:9" ht="30" customHeight="1" x14ac:dyDescent="0.35">
      <c r="A112" s="16" t="s">
        <v>62</v>
      </c>
      <c r="B112" s="17"/>
      <c r="C112" s="17"/>
      <c r="D112" s="17"/>
      <c r="E112" s="21">
        <f>SUM(E93,E111)</f>
        <v>1032700676.0500002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783DD-C011-4EA6-9C06-2C127BA3C76A}">
  <dimension ref="A1:I112"/>
  <sheetViews>
    <sheetView topLeftCell="A13" zoomScale="115" zoomScaleNormal="115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111" t="s">
        <v>68</v>
      </c>
      <c r="B1" s="111"/>
      <c r="C1" s="111"/>
      <c r="D1" s="111"/>
      <c r="E1" s="111"/>
      <c r="F1" s="111"/>
      <c r="G1" s="111"/>
      <c r="H1" s="111"/>
      <c r="I1" s="111"/>
    </row>
    <row r="2" spans="1:9" ht="15.75" x14ac:dyDescent="0.25">
      <c r="A2" s="112" t="s">
        <v>0</v>
      </c>
      <c r="B2" s="112"/>
      <c r="C2" s="112"/>
      <c r="D2" s="112"/>
      <c r="E2" s="112"/>
      <c r="F2" s="112"/>
      <c r="G2" s="112"/>
      <c r="H2" s="112"/>
      <c r="I2" s="112"/>
    </row>
    <row r="3" spans="1:9" ht="15.75" x14ac:dyDescent="0.25">
      <c r="A3" s="111" t="s">
        <v>81</v>
      </c>
      <c r="B3" s="111"/>
      <c r="C3" s="111"/>
      <c r="D3" s="111"/>
      <c r="E3" s="111"/>
      <c r="F3" s="111"/>
      <c r="G3" s="111"/>
      <c r="H3" s="111"/>
      <c r="I3" s="111"/>
    </row>
    <row r="4" spans="1:9" ht="15.75" x14ac:dyDescent="0.25">
      <c r="A4" s="111"/>
      <c r="B4" s="111"/>
      <c r="C4" s="111"/>
      <c r="D4" s="111"/>
      <c r="E4" s="111"/>
      <c r="F4" s="111"/>
      <c r="G4" s="111"/>
      <c r="H4" s="111"/>
      <c r="I4" s="111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111" t="s">
        <v>1</v>
      </c>
      <c r="B6" s="111"/>
      <c r="C6" s="111"/>
      <c r="D6" s="111"/>
      <c r="E6" s="113" t="s">
        <v>2</v>
      </c>
    </row>
    <row r="7" spans="1:9" ht="15" customHeight="1" x14ac:dyDescent="0.25">
      <c r="A7" s="111"/>
      <c r="B7" s="111"/>
      <c r="C7" s="111"/>
      <c r="D7" s="111"/>
      <c r="E7" s="114"/>
    </row>
    <row r="8" spans="1:9" ht="15.75" x14ac:dyDescent="0.25">
      <c r="A8" s="6" t="s">
        <v>3</v>
      </c>
      <c r="B8" s="1"/>
      <c r="C8" s="1"/>
      <c r="D8" s="1"/>
      <c r="E8" s="7"/>
    </row>
    <row r="9" spans="1:9" ht="15.75" x14ac:dyDescent="0.25">
      <c r="A9" s="1"/>
      <c r="B9" s="1" t="s">
        <v>21</v>
      </c>
      <c r="C9" s="1"/>
      <c r="D9" s="1"/>
      <c r="E9" s="7"/>
    </row>
    <row r="10" spans="1:9" ht="15.75" x14ac:dyDescent="0.25">
      <c r="A10" s="1"/>
      <c r="B10" s="1"/>
      <c r="C10" s="1" t="s">
        <v>22</v>
      </c>
      <c r="D10" s="1"/>
      <c r="E10" s="31"/>
    </row>
    <row r="11" spans="1:9" ht="15.75" customHeight="1" x14ac:dyDescent="0.25">
      <c r="A11" s="8"/>
      <c r="B11" s="8"/>
      <c r="C11" s="8"/>
      <c r="D11" s="8" t="s">
        <v>23</v>
      </c>
      <c r="E11" s="54">
        <v>5141203.87</v>
      </c>
    </row>
    <row r="12" spans="1:9" ht="15.75" x14ac:dyDescent="0.25">
      <c r="A12" s="8"/>
      <c r="B12" s="8"/>
      <c r="C12" s="8"/>
      <c r="D12" s="8" t="s">
        <v>24</v>
      </c>
      <c r="E12" s="54">
        <v>7411544.9400000004</v>
      </c>
    </row>
    <row r="13" spans="1:9" ht="15.75" x14ac:dyDescent="0.25">
      <c r="A13" s="8"/>
      <c r="B13" s="8"/>
      <c r="C13" s="8"/>
      <c r="D13" s="8" t="s">
        <v>25</v>
      </c>
      <c r="E13" s="54">
        <v>1041976.76</v>
      </c>
    </row>
    <row r="14" spans="1:9" ht="15.75" x14ac:dyDescent="0.25">
      <c r="A14" s="8"/>
      <c r="B14" s="8"/>
      <c r="C14" s="8" t="s">
        <v>4</v>
      </c>
      <c r="D14" s="8"/>
      <c r="E14" s="29">
        <f>SUM(E11:E13)</f>
        <v>13594725.57</v>
      </c>
    </row>
    <row r="15" spans="1:9" ht="15.75" x14ac:dyDescent="0.25">
      <c r="A15" s="8"/>
      <c r="B15" s="8"/>
      <c r="C15" s="8" t="s">
        <v>5</v>
      </c>
      <c r="D15" s="8"/>
      <c r="E15" s="30"/>
    </row>
    <row r="16" spans="1:9" ht="15.75" x14ac:dyDescent="0.25">
      <c r="A16" s="8"/>
      <c r="B16" s="8"/>
      <c r="C16" s="8"/>
      <c r="D16" s="8" t="s">
        <v>26</v>
      </c>
      <c r="E16" s="54">
        <v>4888737.5999999996</v>
      </c>
    </row>
    <row r="17" spans="1:5" ht="15.75" x14ac:dyDescent="0.25">
      <c r="A17" s="8"/>
      <c r="B17" s="8"/>
      <c r="C17" s="8"/>
      <c r="D17" s="8" t="s">
        <v>27</v>
      </c>
      <c r="E17" s="54">
        <v>18402853.82</v>
      </c>
    </row>
    <row r="18" spans="1:5" ht="15.75" x14ac:dyDescent="0.25">
      <c r="A18" s="8"/>
      <c r="B18" s="8"/>
      <c r="C18" s="11"/>
      <c r="D18" s="8" t="s">
        <v>28</v>
      </c>
      <c r="E18" s="54">
        <v>3979657.19</v>
      </c>
    </row>
    <row r="19" spans="1:5" ht="15.75" x14ac:dyDescent="0.25">
      <c r="A19" s="8"/>
      <c r="B19" s="8"/>
      <c r="C19" s="8" t="s">
        <v>6</v>
      </c>
      <c r="D19" s="8"/>
      <c r="E19" s="29">
        <f t="shared" ref="E19" si="0">SUM(E16:E18)</f>
        <v>27271248.610000003</v>
      </c>
    </row>
    <row r="20" spans="1:5" ht="15.75" x14ac:dyDescent="0.25">
      <c r="A20" s="8"/>
      <c r="B20" s="8" t="s">
        <v>29</v>
      </c>
      <c r="C20" s="8"/>
      <c r="D20" s="8"/>
      <c r="E20" s="31"/>
    </row>
    <row r="21" spans="1:5" ht="15.75" x14ac:dyDescent="0.25">
      <c r="A21" s="8"/>
      <c r="B21" s="8"/>
      <c r="C21" s="8" t="s">
        <v>30</v>
      </c>
      <c r="D21" s="8"/>
      <c r="E21" s="54">
        <v>460922411</v>
      </c>
    </row>
    <row r="22" spans="1:5" ht="15.75" x14ac:dyDescent="0.25">
      <c r="A22" s="8"/>
      <c r="B22" s="8"/>
      <c r="C22" s="8" t="s">
        <v>31</v>
      </c>
      <c r="D22" s="8"/>
      <c r="E22" s="42">
        <v>0</v>
      </c>
    </row>
    <row r="23" spans="1:5" ht="15.75" x14ac:dyDescent="0.25">
      <c r="A23" s="8"/>
      <c r="B23" s="8"/>
      <c r="C23" s="8" t="s">
        <v>32</v>
      </c>
      <c r="D23" s="8"/>
      <c r="E23" s="18"/>
    </row>
    <row r="24" spans="1:5" ht="15.75" x14ac:dyDescent="0.25">
      <c r="A24" s="8"/>
      <c r="B24" s="8"/>
      <c r="C24" s="8"/>
      <c r="D24" s="8" t="s">
        <v>33</v>
      </c>
      <c r="E24" s="42">
        <v>0</v>
      </c>
    </row>
    <row r="25" spans="1:5" ht="15.75" x14ac:dyDescent="0.25">
      <c r="A25" s="8"/>
      <c r="B25" s="8"/>
      <c r="C25" s="8"/>
      <c r="D25" s="8" t="s">
        <v>34</v>
      </c>
      <c r="E25" s="38">
        <v>0</v>
      </c>
    </row>
    <row r="26" spans="1:5" ht="15.75" x14ac:dyDescent="0.25">
      <c r="A26" s="8"/>
      <c r="B26" s="8"/>
      <c r="C26" s="8"/>
      <c r="D26" s="8" t="s">
        <v>35</v>
      </c>
      <c r="E26" s="23">
        <v>0</v>
      </c>
    </row>
    <row r="27" spans="1:5" ht="15.75" x14ac:dyDescent="0.25">
      <c r="A27" s="8"/>
      <c r="B27" s="8"/>
      <c r="C27" s="8"/>
      <c r="D27" s="8" t="s">
        <v>36</v>
      </c>
      <c r="E27" s="26">
        <v>0</v>
      </c>
    </row>
    <row r="28" spans="1:5" ht="15.75" x14ac:dyDescent="0.25">
      <c r="A28" s="8"/>
      <c r="B28" s="8"/>
      <c r="C28" s="8" t="s">
        <v>37</v>
      </c>
      <c r="D28" s="8"/>
      <c r="E28" s="20"/>
    </row>
    <row r="29" spans="1:5" ht="15.75" x14ac:dyDescent="0.25">
      <c r="A29" s="8"/>
      <c r="B29" s="8"/>
      <c r="C29" s="8"/>
      <c r="D29" s="8" t="s">
        <v>38</v>
      </c>
      <c r="E29" s="36">
        <v>0</v>
      </c>
    </row>
    <row r="30" spans="1:5" ht="15.75" x14ac:dyDescent="0.25">
      <c r="A30" s="8"/>
      <c r="B30" s="8"/>
      <c r="C30" s="8"/>
      <c r="D30" s="8" t="s">
        <v>39</v>
      </c>
      <c r="E30" s="54">
        <v>0</v>
      </c>
    </row>
    <row r="31" spans="1:5" ht="15.75" x14ac:dyDescent="0.25">
      <c r="A31" s="8"/>
      <c r="B31" s="8"/>
      <c r="C31" s="8" t="s">
        <v>40</v>
      </c>
      <c r="D31" s="8"/>
      <c r="E31" s="40">
        <v>0</v>
      </c>
    </row>
    <row r="32" spans="1:5" ht="15.75" x14ac:dyDescent="0.25">
      <c r="A32" s="8"/>
      <c r="B32" s="8"/>
      <c r="C32" s="8" t="s">
        <v>41</v>
      </c>
      <c r="D32" s="8"/>
      <c r="E32" s="31"/>
    </row>
    <row r="33" spans="1:5" ht="15.75" x14ac:dyDescent="0.25">
      <c r="A33" s="8"/>
      <c r="B33" s="8"/>
      <c r="C33" s="8"/>
      <c r="D33" s="8" t="s">
        <v>42</v>
      </c>
      <c r="E33" s="19">
        <v>0</v>
      </c>
    </row>
    <row r="34" spans="1:5" ht="15.75" x14ac:dyDescent="0.25">
      <c r="A34" s="8"/>
      <c r="B34" s="8"/>
      <c r="C34" s="8"/>
      <c r="D34" s="8" t="s">
        <v>43</v>
      </c>
      <c r="E34" s="19">
        <v>0</v>
      </c>
    </row>
    <row r="35" spans="1:5" ht="16.5" thickBot="1" x14ac:dyDescent="0.3">
      <c r="A35" s="8"/>
      <c r="B35" s="8"/>
      <c r="C35" s="8"/>
      <c r="D35" s="8" t="s">
        <v>44</v>
      </c>
      <c r="E35" s="43">
        <v>0</v>
      </c>
    </row>
    <row r="36" spans="1:5" ht="15.75" x14ac:dyDescent="0.25">
      <c r="A36" s="8"/>
      <c r="B36" s="8" t="s">
        <v>45</v>
      </c>
      <c r="C36" s="8"/>
      <c r="D36" s="8"/>
      <c r="E36" s="27">
        <v>0</v>
      </c>
    </row>
    <row r="37" spans="1:5" ht="15.75" x14ac:dyDescent="0.25">
      <c r="A37" s="8"/>
      <c r="B37" s="12" t="s">
        <v>7</v>
      </c>
      <c r="C37" s="8"/>
      <c r="D37" s="8"/>
      <c r="E37" s="29">
        <f>SUM(E14,E19,E21:E36)</f>
        <v>501788385.18000001</v>
      </c>
    </row>
    <row r="38" spans="1:5" ht="15.75" x14ac:dyDescent="0.25">
      <c r="A38" s="8"/>
      <c r="B38" s="12"/>
      <c r="C38" s="8"/>
      <c r="D38" s="8"/>
      <c r="E38" s="32"/>
    </row>
    <row r="39" spans="1:5" ht="15.75" x14ac:dyDescent="0.25">
      <c r="A39" s="12" t="s">
        <v>8</v>
      </c>
      <c r="B39" s="12"/>
      <c r="C39" s="8"/>
      <c r="D39" s="8"/>
      <c r="E39" s="19"/>
    </row>
    <row r="40" spans="1:5" ht="15.75" x14ac:dyDescent="0.25">
      <c r="A40" s="12" t="s">
        <v>46</v>
      </c>
      <c r="B40" s="8"/>
      <c r="C40" s="8"/>
      <c r="D40" s="8"/>
      <c r="E40" s="19"/>
    </row>
    <row r="41" spans="1:5" ht="15.75" x14ac:dyDescent="0.25">
      <c r="A41" s="8"/>
      <c r="B41" s="12" t="s">
        <v>9</v>
      </c>
      <c r="C41" s="8"/>
      <c r="D41" s="8"/>
      <c r="E41" s="31"/>
    </row>
    <row r="42" spans="1:5" ht="15.75" x14ac:dyDescent="0.25">
      <c r="A42" s="8"/>
      <c r="B42" s="8"/>
      <c r="C42" s="8"/>
      <c r="D42" s="8" t="s">
        <v>10</v>
      </c>
      <c r="E42" s="54">
        <v>133110146.06999999</v>
      </c>
    </row>
    <row r="43" spans="1:5" ht="15.75" x14ac:dyDescent="0.25">
      <c r="A43" s="8"/>
      <c r="B43" s="8"/>
      <c r="C43" s="8"/>
      <c r="D43" s="8" t="s">
        <v>11</v>
      </c>
      <c r="E43" s="54">
        <v>95849590.439999998</v>
      </c>
    </row>
    <row r="44" spans="1:5" ht="15.75" x14ac:dyDescent="0.25">
      <c r="A44" s="8"/>
      <c r="B44" s="8"/>
      <c r="C44" s="8"/>
      <c r="D44" s="8" t="s">
        <v>12</v>
      </c>
      <c r="E44" s="54">
        <v>311500</v>
      </c>
    </row>
    <row r="45" spans="1:5" ht="15.75" x14ac:dyDescent="0.25">
      <c r="A45" s="8"/>
      <c r="B45" s="12" t="s">
        <v>13</v>
      </c>
      <c r="C45" s="8"/>
      <c r="D45" s="8"/>
      <c r="E45" s="31"/>
    </row>
    <row r="46" spans="1:5" ht="15.75" x14ac:dyDescent="0.25">
      <c r="A46" s="8"/>
      <c r="B46" s="8"/>
      <c r="C46" s="13"/>
      <c r="D46" s="8" t="s">
        <v>10</v>
      </c>
      <c r="E46" s="49">
        <v>0</v>
      </c>
    </row>
    <row r="47" spans="1:5" ht="15.75" x14ac:dyDescent="0.25">
      <c r="A47" s="8"/>
      <c r="B47" s="8"/>
      <c r="C47" s="8"/>
      <c r="D47" s="8" t="s">
        <v>11</v>
      </c>
      <c r="E47" s="49">
        <v>1463970.46</v>
      </c>
    </row>
    <row r="48" spans="1:5" ht="15.75" x14ac:dyDescent="0.25">
      <c r="A48" s="8"/>
      <c r="B48" s="8"/>
      <c r="C48" s="8"/>
      <c r="D48" s="8" t="s">
        <v>12</v>
      </c>
      <c r="E48" s="39">
        <v>626847.5</v>
      </c>
    </row>
    <row r="49" spans="1:5" ht="15.75" x14ac:dyDescent="0.25">
      <c r="A49" s="8"/>
      <c r="B49" s="12" t="s">
        <v>14</v>
      </c>
      <c r="C49" s="8"/>
      <c r="D49" s="8"/>
      <c r="E49" s="25"/>
    </row>
    <row r="50" spans="1:5" ht="15.75" x14ac:dyDescent="0.25">
      <c r="A50" s="14"/>
      <c r="B50" s="14"/>
      <c r="C50" s="14"/>
      <c r="D50" s="8" t="s">
        <v>10</v>
      </c>
      <c r="E50" s="54">
        <v>19282957.649999999</v>
      </c>
    </row>
    <row r="51" spans="1:5" ht="15.75" x14ac:dyDescent="0.25">
      <c r="A51" s="8"/>
      <c r="B51" s="8"/>
      <c r="C51" s="8"/>
      <c r="D51" s="8" t="s">
        <v>11</v>
      </c>
      <c r="E51" s="54">
        <v>3967053.43</v>
      </c>
    </row>
    <row r="52" spans="1:5" ht="15.75" x14ac:dyDescent="0.25">
      <c r="A52" s="8"/>
      <c r="B52" s="8"/>
      <c r="C52" s="8"/>
      <c r="D52" s="8" t="s">
        <v>12</v>
      </c>
      <c r="E52" s="54">
        <v>0</v>
      </c>
    </row>
    <row r="53" spans="1:5" ht="15.75" x14ac:dyDescent="0.25">
      <c r="A53" s="8"/>
      <c r="B53" s="12" t="s">
        <v>15</v>
      </c>
      <c r="C53" s="8"/>
      <c r="D53" s="8"/>
      <c r="E53" s="25"/>
    </row>
    <row r="54" spans="1:5" ht="15.75" x14ac:dyDescent="0.25">
      <c r="A54" s="8"/>
      <c r="B54" s="8"/>
      <c r="C54" s="8"/>
      <c r="D54" s="8" t="s">
        <v>10</v>
      </c>
      <c r="E54" s="23">
        <v>0</v>
      </c>
    </row>
    <row r="55" spans="1:5" ht="15.75" x14ac:dyDescent="0.25">
      <c r="A55" s="8"/>
      <c r="B55" s="8"/>
      <c r="C55" s="8"/>
      <c r="D55" s="8" t="s">
        <v>11</v>
      </c>
      <c r="E55" s="54">
        <v>0</v>
      </c>
    </row>
    <row r="56" spans="1:5" ht="15.75" x14ac:dyDescent="0.25">
      <c r="A56" s="8"/>
      <c r="B56" s="8"/>
      <c r="C56" s="13"/>
      <c r="D56" s="8" t="s">
        <v>12</v>
      </c>
      <c r="E56" s="54">
        <v>0</v>
      </c>
    </row>
    <row r="57" spans="1:5" ht="15.75" x14ac:dyDescent="0.25">
      <c r="A57" s="8"/>
      <c r="B57" s="12" t="s">
        <v>16</v>
      </c>
      <c r="C57" s="8"/>
      <c r="D57" s="8"/>
      <c r="E57" s="28"/>
    </row>
    <row r="58" spans="1:5" ht="15.75" x14ac:dyDescent="0.25">
      <c r="A58" s="8"/>
      <c r="B58" s="8"/>
      <c r="C58" s="8"/>
      <c r="D58" s="8" t="s">
        <v>10</v>
      </c>
      <c r="E58" s="39">
        <v>0</v>
      </c>
    </row>
    <row r="59" spans="1:5" ht="15.75" x14ac:dyDescent="0.25">
      <c r="A59" s="8"/>
      <c r="B59" s="8"/>
      <c r="C59" s="8"/>
      <c r="D59" s="8" t="s">
        <v>11</v>
      </c>
      <c r="E59" s="54">
        <v>0</v>
      </c>
    </row>
    <row r="60" spans="1:5" ht="15.75" x14ac:dyDescent="0.25">
      <c r="A60" s="8"/>
      <c r="B60" s="8"/>
      <c r="C60" s="8"/>
      <c r="D60" s="8" t="s">
        <v>12</v>
      </c>
      <c r="E60" s="54">
        <v>0</v>
      </c>
    </row>
    <row r="61" spans="1:5" ht="15.75" x14ac:dyDescent="0.25">
      <c r="A61" s="8"/>
      <c r="B61" s="12" t="s">
        <v>17</v>
      </c>
      <c r="C61" s="8"/>
      <c r="D61" s="8"/>
      <c r="E61" s="28"/>
    </row>
    <row r="62" spans="1:5" ht="15.75" x14ac:dyDescent="0.25">
      <c r="A62" s="8"/>
      <c r="B62" s="8"/>
      <c r="C62" s="8"/>
      <c r="D62" s="8" t="s">
        <v>10</v>
      </c>
      <c r="E62" s="54">
        <v>8147845.7000000002</v>
      </c>
    </row>
    <row r="63" spans="1:5" ht="15.75" x14ac:dyDescent="0.25">
      <c r="A63" s="8"/>
      <c r="B63" s="12"/>
      <c r="C63" s="8"/>
      <c r="D63" s="8" t="s">
        <v>11</v>
      </c>
      <c r="E63" s="54">
        <v>4571892.83</v>
      </c>
    </row>
    <row r="64" spans="1:5" ht="15.75" x14ac:dyDescent="0.25">
      <c r="A64" s="8"/>
      <c r="B64" s="8"/>
      <c r="C64" s="8"/>
      <c r="D64" s="8" t="s">
        <v>12</v>
      </c>
      <c r="E64" s="54">
        <v>0</v>
      </c>
    </row>
    <row r="65" spans="1:5" ht="15.75" x14ac:dyDescent="0.25">
      <c r="A65" s="8"/>
      <c r="B65" s="12" t="s">
        <v>18</v>
      </c>
      <c r="C65" s="8"/>
      <c r="D65" s="8"/>
      <c r="E65" s="31"/>
    </row>
    <row r="66" spans="1:5" ht="15.75" x14ac:dyDescent="0.25">
      <c r="A66" s="8"/>
      <c r="B66" s="8"/>
      <c r="C66" s="8"/>
      <c r="D66" s="8" t="s">
        <v>10</v>
      </c>
      <c r="E66" s="54">
        <v>32233916.879999999</v>
      </c>
    </row>
    <row r="67" spans="1:5" ht="15.75" x14ac:dyDescent="0.25">
      <c r="A67" s="8"/>
      <c r="B67" s="8"/>
      <c r="C67" s="8"/>
      <c r="D67" s="8" t="s">
        <v>11</v>
      </c>
      <c r="E67" s="54">
        <v>19428874.370000001</v>
      </c>
    </row>
    <row r="68" spans="1:5" ht="15.75" x14ac:dyDescent="0.25">
      <c r="A68" s="8"/>
      <c r="B68" s="8"/>
      <c r="C68" s="8"/>
      <c r="D68" s="8" t="s">
        <v>12</v>
      </c>
      <c r="E68" s="54">
        <v>127800</v>
      </c>
    </row>
    <row r="69" spans="1:5" ht="15.75" x14ac:dyDescent="0.25">
      <c r="A69" s="8"/>
      <c r="B69" s="12" t="s">
        <v>19</v>
      </c>
      <c r="C69" s="8"/>
      <c r="D69" s="8"/>
      <c r="E69" s="35"/>
    </row>
    <row r="70" spans="1:5" ht="15.75" x14ac:dyDescent="0.25">
      <c r="A70" s="8"/>
      <c r="B70" s="8"/>
      <c r="C70" s="8"/>
      <c r="D70" s="8" t="s">
        <v>10</v>
      </c>
      <c r="E70" s="19">
        <v>0</v>
      </c>
    </row>
    <row r="71" spans="1:5" ht="15.75" x14ac:dyDescent="0.25">
      <c r="A71" s="8"/>
      <c r="B71" s="8"/>
      <c r="C71" s="8"/>
      <c r="D71" s="8" t="s">
        <v>11</v>
      </c>
      <c r="E71" s="49">
        <v>0</v>
      </c>
    </row>
    <row r="72" spans="1:5" ht="15.75" x14ac:dyDescent="0.25">
      <c r="A72" s="8"/>
      <c r="B72" s="8"/>
      <c r="C72" s="8"/>
      <c r="D72" s="8" t="s">
        <v>12</v>
      </c>
      <c r="E72" s="49">
        <v>0</v>
      </c>
    </row>
    <row r="73" spans="1:5" ht="15.75" x14ac:dyDescent="0.25">
      <c r="A73" s="8"/>
      <c r="B73" s="12" t="s">
        <v>20</v>
      </c>
      <c r="C73" s="8"/>
      <c r="D73" s="8"/>
      <c r="E73" s="31"/>
    </row>
    <row r="74" spans="1:5" ht="15.75" x14ac:dyDescent="0.25">
      <c r="A74" s="8"/>
      <c r="B74" s="8"/>
      <c r="C74" s="8" t="s">
        <v>52</v>
      </c>
      <c r="D74" s="8"/>
      <c r="E74" s="19"/>
    </row>
    <row r="75" spans="1:5" ht="15.75" x14ac:dyDescent="0.25">
      <c r="A75" s="8"/>
      <c r="B75" s="8"/>
      <c r="C75" s="8"/>
      <c r="D75" s="8" t="s">
        <v>47</v>
      </c>
      <c r="E75" s="54">
        <v>0</v>
      </c>
    </row>
    <row r="76" spans="1:5" ht="15.75" x14ac:dyDescent="0.25">
      <c r="A76" s="8"/>
      <c r="B76" s="8"/>
      <c r="C76" s="8"/>
      <c r="D76" s="8" t="s">
        <v>48</v>
      </c>
      <c r="E76" s="33">
        <v>977734.35</v>
      </c>
    </row>
    <row r="77" spans="1:5" ht="15.75" x14ac:dyDescent="0.25">
      <c r="A77" s="8"/>
      <c r="B77" s="8"/>
      <c r="C77" s="15" t="s">
        <v>53</v>
      </c>
      <c r="D77" s="8"/>
      <c r="E77" s="19"/>
    </row>
    <row r="78" spans="1:5" ht="15.75" x14ac:dyDescent="0.25">
      <c r="A78" s="8"/>
      <c r="B78" s="8"/>
      <c r="C78" s="8"/>
      <c r="D78" s="8" t="s">
        <v>49</v>
      </c>
      <c r="E78" s="54">
        <v>8013533.8399999999</v>
      </c>
    </row>
    <row r="79" spans="1:5" ht="15.75" x14ac:dyDescent="0.25">
      <c r="A79" s="8"/>
      <c r="B79" s="8"/>
      <c r="C79" s="8"/>
      <c r="D79" s="8" t="s">
        <v>50</v>
      </c>
      <c r="E79" s="54">
        <v>996100</v>
      </c>
    </row>
    <row r="80" spans="1:5" ht="15.75" x14ac:dyDescent="0.25">
      <c r="A80" s="8"/>
      <c r="B80" s="8"/>
      <c r="C80" s="8" t="s">
        <v>54</v>
      </c>
      <c r="D80" s="8"/>
      <c r="E80" s="18"/>
    </row>
    <row r="81" spans="1:9" ht="15.75" x14ac:dyDescent="0.25">
      <c r="A81" s="8"/>
      <c r="B81" s="8"/>
      <c r="C81" s="8"/>
      <c r="D81" s="15" t="s">
        <v>49</v>
      </c>
      <c r="E81" s="54">
        <v>0</v>
      </c>
    </row>
    <row r="82" spans="1:9" ht="15.75" x14ac:dyDescent="0.25">
      <c r="A82" s="8"/>
      <c r="B82" s="8"/>
      <c r="C82" s="8"/>
      <c r="D82" s="15" t="s">
        <v>50</v>
      </c>
      <c r="E82" s="54">
        <v>14197947.85</v>
      </c>
    </row>
    <row r="83" spans="1:9" ht="15.75" x14ac:dyDescent="0.25">
      <c r="A83" s="8"/>
      <c r="B83" s="8"/>
      <c r="C83" s="8" t="s">
        <v>55</v>
      </c>
      <c r="D83" s="8"/>
      <c r="E83" s="19"/>
    </row>
    <row r="84" spans="1:9" ht="15.75" x14ac:dyDescent="0.25">
      <c r="A84" s="8"/>
      <c r="B84" s="8"/>
      <c r="C84" s="8"/>
      <c r="D84" s="8" t="s">
        <v>49</v>
      </c>
      <c r="E84" s="33">
        <v>0</v>
      </c>
    </row>
    <row r="85" spans="1:9" ht="15.75" x14ac:dyDescent="0.25">
      <c r="A85" s="8"/>
      <c r="B85" s="8"/>
      <c r="C85" s="8"/>
      <c r="D85" s="8" t="s">
        <v>50</v>
      </c>
      <c r="E85" s="33">
        <v>0</v>
      </c>
    </row>
    <row r="86" spans="1:9" ht="15.75" x14ac:dyDescent="0.25">
      <c r="A86" s="8"/>
      <c r="B86" s="8"/>
      <c r="C86" s="8" t="s">
        <v>56</v>
      </c>
      <c r="D86" s="8"/>
      <c r="E86" s="19"/>
    </row>
    <row r="87" spans="1:9" ht="15.75" x14ac:dyDescent="0.25">
      <c r="A87" s="8"/>
      <c r="B87" s="8"/>
      <c r="C87" s="8"/>
      <c r="D87" s="8" t="s">
        <v>49</v>
      </c>
      <c r="E87" s="54">
        <v>3627475.35</v>
      </c>
    </row>
    <row r="88" spans="1:9" ht="15.75" x14ac:dyDescent="0.25">
      <c r="A88" s="8"/>
      <c r="B88" s="8"/>
      <c r="C88" s="8"/>
      <c r="D88" s="8" t="s">
        <v>50</v>
      </c>
      <c r="E88" s="54">
        <v>0</v>
      </c>
    </row>
    <row r="89" spans="1:9" ht="15.75" x14ac:dyDescent="0.25">
      <c r="A89" s="8"/>
      <c r="B89" s="8"/>
      <c r="C89" s="8" t="s">
        <v>51</v>
      </c>
      <c r="D89" s="8"/>
      <c r="E89" s="19"/>
    </row>
    <row r="90" spans="1:9" ht="15.75" x14ac:dyDescent="0.25">
      <c r="A90" s="8"/>
      <c r="B90" s="8"/>
      <c r="C90" s="8"/>
      <c r="D90" s="8" t="s">
        <v>57</v>
      </c>
      <c r="E90" s="54">
        <v>0</v>
      </c>
    </row>
    <row r="91" spans="1:9" ht="15.75" x14ac:dyDescent="0.25">
      <c r="A91" s="8"/>
      <c r="B91" s="8"/>
      <c r="C91" s="8"/>
      <c r="D91" s="8" t="s">
        <v>49</v>
      </c>
      <c r="E91" s="54">
        <v>10651612.5</v>
      </c>
    </row>
    <row r="92" spans="1:9" ht="15.75" x14ac:dyDescent="0.25">
      <c r="A92" s="8"/>
      <c r="B92" s="8"/>
      <c r="C92" s="8"/>
      <c r="D92" s="8" t="s">
        <v>50</v>
      </c>
      <c r="E92" s="48">
        <v>157250</v>
      </c>
    </row>
    <row r="93" spans="1:9" ht="15.75" x14ac:dyDescent="0.25">
      <c r="A93" s="12" t="s">
        <v>59</v>
      </c>
      <c r="D93" s="8"/>
      <c r="E93" s="34">
        <f>SUM(E41:E92)</f>
        <v>357744049.22000009</v>
      </c>
    </row>
    <row r="94" spans="1:9" ht="15.75" x14ac:dyDescent="0.25">
      <c r="A94" s="12" t="s">
        <v>60</v>
      </c>
      <c r="B94" s="8"/>
      <c r="C94" s="12"/>
      <c r="D94" s="15"/>
      <c r="E94" s="19"/>
    </row>
    <row r="95" spans="1:9" ht="15.75" x14ac:dyDescent="0.25">
      <c r="A95" s="8"/>
      <c r="B95" s="12" t="s">
        <v>9</v>
      </c>
      <c r="C95" s="8"/>
      <c r="D95" s="8"/>
      <c r="E95" s="18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54">
        <v>2007250.55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19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39">
        <v>1226990.4099999999</v>
      </c>
    </row>
    <row r="99" spans="1:9" ht="15.75" customHeight="1" x14ac:dyDescent="0.25">
      <c r="B99" s="12" t="s">
        <v>14</v>
      </c>
      <c r="C99" s="8"/>
      <c r="D99" s="8"/>
      <c r="E99" s="31"/>
    </row>
    <row r="100" spans="1:9" ht="15.75" customHeight="1" x14ac:dyDescent="0.25">
      <c r="B100" s="8"/>
      <c r="C100" s="8"/>
      <c r="D100" s="8" t="s">
        <v>12</v>
      </c>
      <c r="E100" s="54">
        <v>1750000</v>
      </c>
    </row>
    <row r="101" spans="1:9" ht="15.75" customHeight="1" x14ac:dyDescent="0.25">
      <c r="B101" s="12" t="s">
        <v>15</v>
      </c>
      <c r="C101" s="8"/>
      <c r="D101" s="8"/>
      <c r="E101" s="31"/>
    </row>
    <row r="102" spans="1:9" ht="15.75" x14ac:dyDescent="0.25">
      <c r="B102" s="8"/>
      <c r="C102" s="13"/>
      <c r="D102" s="8" t="s">
        <v>12</v>
      </c>
      <c r="E102" s="25">
        <v>0</v>
      </c>
    </row>
    <row r="103" spans="1:9" ht="15.75" x14ac:dyDescent="0.25">
      <c r="B103" s="12" t="s">
        <v>16</v>
      </c>
      <c r="C103" s="8"/>
      <c r="D103" s="8"/>
      <c r="E103" s="31"/>
    </row>
    <row r="104" spans="1:9" ht="15.75" x14ac:dyDescent="0.25">
      <c r="B104" s="8"/>
      <c r="C104" s="8"/>
      <c r="D104" s="8" t="s">
        <v>12</v>
      </c>
      <c r="E104" s="24">
        <v>0</v>
      </c>
    </row>
    <row r="105" spans="1:9" ht="15.75" x14ac:dyDescent="0.25">
      <c r="B105" s="12" t="s">
        <v>17</v>
      </c>
      <c r="C105" s="8"/>
      <c r="D105" s="8"/>
      <c r="E105" s="31"/>
    </row>
    <row r="106" spans="1:9" ht="15.75" x14ac:dyDescent="0.25">
      <c r="B106" s="8"/>
      <c r="C106" s="8"/>
      <c r="D106" s="8" t="s">
        <v>12</v>
      </c>
      <c r="E106" s="97">
        <v>0</v>
      </c>
    </row>
    <row r="107" spans="1:9" ht="15.75" x14ac:dyDescent="0.25">
      <c r="B107" s="12" t="s">
        <v>18</v>
      </c>
      <c r="C107" s="8"/>
      <c r="D107" s="8"/>
      <c r="E107" s="31"/>
    </row>
    <row r="108" spans="1:9" ht="15.75" x14ac:dyDescent="0.25">
      <c r="B108" s="8"/>
      <c r="C108" s="8"/>
      <c r="D108" s="8" t="s">
        <v>12</v>
      </c>
      <c r="E108" s="38">
        <v>523841.81</v>
      </c>
    </row>
    <row r="109" spans="1:9" ht="15.75" x14ac:dyDescent="0.25">
      <c r="A109" s="12"/>
      <c r="B109" s="12" t="s">
        <v>61</v>
      </c>
      <c r="C109" s="8"/>
      <c r="D109" s="8"/>
      <c r="E109" s="31"/>
    </row>
    <row r="110" spans="1:9" ht="15.75" x14ac:dyDescent="0.25">
      <c r="B110" s="8"/>
      <c r="C110" s="8"/>
      <c r="D110" s="8" t="s">
        <v>12</v>
      </c>
      <c r="E110" s="55">
        <f>40154351.97+149600</f>
        <v>40303951.969999999</v>
      </c>
    </row>
    <row r="111" spans="1:9" ht="15.75" x14ac:dyDescent="0.25">
      <c r="A111" s="12" t="s">
        <v>58</v>
      </c>
      <c r="E111" s="22">
        <f>SUM(E95:E110)</f>
        <v>45812034.739999995</v>
      </c>
    </row>
    <row r="112" spans="1:9" ht="30" customHeight="1" x14ac:dyDescent="0.35">
      <c r="A112" s="16" t="s">
        <v>62</v>
      </c>
      <c r="B112" s="17"/>
      <c r="C112" s="17"/>
      <c r="D112" s="17"/>
      <c r="E112" s="21">
        <f>SUM(E93,E111)</f>
        <v>403556083.9600001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8BE82-7469-4288-B86B-A7A972C053D8}">
  <dimension ref="A1:I112"/>
  <sheetViews>
    <sheetView topLeftCell="A7" zoomScale="115" zoomScaleNormal="115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111" t="s">
        <v>69</v>
      </c>
      <c r="B1" s="111"/>
      <c r="C1" s="111"/>
      <c r="D1" s="111"/>
      <c r="E1" s="111"/>
      <c r="F1" s="111"/>
      <c r="G1" s="111"/>
      <c r="H1" s="111"/>
      <c r="I1" s="111"/>
    </row>
    <row r="2" spans="1:9" ht="15.75" x14ac:dyDescent="0.25">
      <c r="A2" s="112" t="s">
        <v>0</v>
      </c>
      <c r="B2" s="112"/>
      <c r="C2" s="112"/>
      <c r="D2" s="112"/>
      <c r="E2" s="112"/>
      <c r="F2" s="112"/>
      <c r="G2" s="112"/>
      <c r="H2" s="112"/>
      <c r="I2" s="112"/>
    </row>
    <row r="3" spans="1:9" ht="15.75" x14ac:dyDescent="0.25">
      <c r="A3" s="111" t="s">
        <v>81</v>
      </c>
      <c r="B3" s="111"/>
      <c r="C3" s="111"/>
      <c r="D3" s="111"/>
      <c r="E3" s="111"/>
      <c r="F3" s="111"/>
      <c r="G3" s="111"/>
      <c r="H3" s="111"/>
      <c r="I3" s="111"/>
    </row>
    <row r="4" spans="1:9" ht="15.75" x14ac:dyDescent="0.25">
      <c r="A4" s="111"/>
      <c r="B4" s="111"/>
      <c r="C4" s="111"/>
      <c r="D4" s="111"/>
      <c r="E4" s="111"/>
      <c r="F4" s="111"/>
      <c r="G4" s="111"/>
      <c r="H4" s="111"/>
      <c r="I4" s="111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111" t="s">
        <v>1</v>
      </c>
      <c r="B6" s="111"/>
      <c r="C6" s="111"/>
      <c r="D6" s="111"/>
      <c r="E6" s="113" t="s">
        <v>2</v>
      </c>
    </row>
    <row r="7" spans="1:9" ht="15" customHeight="1" x14ac:dyDescent="0.25">
      <c r="A7" s="111"/>
      <c r="B7" s="111"/>
      <c r="C7" s="111"/>
      <c r="D7" s="111"/>
      <c r="E7" s="114"/>
    </row>
    <row r="8" spans="1:9" ht="15.75" x14ac:dyDescent="0.25">
      <c r="A8" s="6" t="s">
        <v>3</v>
      </c>
      <c r="B8" s="1"/>
      <c r="C8" s="1"/>
      <c r="D8" s="1"/>
      <c r="E8" s="7"/>
    </row>
    <row r="9" spans="1:9" ht="15.75" x14ac:dyDescent="0.25">
      <c r="A9" s="1"/>
      <c r="B9" s="1" t="s">
        <v>21</v>
      </c>
      <c r="C9" s="1"/>
      <c r="D9" s="1"/>
      <c r="E9" s="7"/>
    </row>
    <row r="10" spans="1:9" ht="15.75" x14ac:dyDescent="0.25">
      <c r="A10" s="1"/>
      <c r="B10" s="1"/>
      <c r="C10" s="1" t="s">
        <v>22</v>
      </c>
      <c r="D10" s="1"/>
      <c r="E10" s="31"/>
    </row>
    <row r="11" spans="1:9" ht="15.75" customHeight="1" x14ac:dyDescent="0.25">
      <c r="A11" s="8"/>
      <c r="B11" s="8"/>
      <c r="C11" s="8"/>
      <c r="D11" s="8" t="s">
        <v>23</v>
      </c>
      <c r="E11" s="54">
        <v>105149168.06999999</v>
      </c>
    </row>
    <row r="12" spans="1:9" ht="15.75" x14ac:dyDescent="0.25">
      <c r="A12" s="8"/>
      <c r="B12" s="8"/>
      <c r="C12" s="8"/>
      <c r="D12" s="8" t="s">
        <v>24</v>
      </c>
      <c r="E12" s="54">
        <v>225237999.53</v>
      </c>
    </row>
    <row r="13" spans="1:9" ht="15.75" x14ac:dyDescent="0.25">
      <c r="A13" s="8"/>
      <c r="B13" s="8"/>
      <c r="C13" s="8"/>
      <c r="D13" s="8" t="s">
        <v>25</v>
      </c>
      <c r="E13" s="54">
        <v>17163190.789999999</v>
      </c>
    </row>
    <row r="14" spans="1:9" ht="15.75" x14ac:dyDescent="0.25">
      <c r="A14" s="8"/>
      <c r="B14" s="8"/>
      <c r="C14" s="8" t="s">
        <v>4</v>
      </c>
      <c r="D14" s="8"/>
      <c r="E14" s="29">
        <f>SUM(E11:E13)</f>
        <v>347550358.39000005</v>
      </c>
    </row>
    <row r="15" spans="1:9" ht="15.75" x14ac:dyDescent="0.25">
      <c r="A15" s="8"/>
      <c r="B15" s="8"/>
      <c r="C15" s="8" t="s">
        <v>5</v>
      </c>
      <c r="D15" s="8"/>
      <c r="E15" s="30"/>
    </row>
    <row r="16" spans="1:9" ht="15.75" x14ac:dyDescent="0.25">
      <c r="A16" s="8"/>
      <c r="B16" s="8"/>
      <c r="C16" s="8"/>
      <c r="D16" s="8" t="s">
        <v>26</v>
      </c>
      <c r="E16" s="54">
        <v>50330492.530000001</v>
      </c>
    </row>
    <row r="17" spans="1:5" ht="15.75" x14ac:dyDescent="0.25">
      <c r="A17" s="8"/>
      <c r="B17" s="8"/>
      <c r="C17" s="8"/>
      <c r="D17" s="8" t="s">
        <v>27</v>
      </c>
      <c r="E17" s="54">
        <v>11649034.34</v>
      </c>
    </row>
    <row r="18" spans="1:5" ht="15.75" x14ac:dyDescent="0.25">
      <c r="A18" s="8"/>
      <c r="B18" s="8"/>
      <c r="C18" s="11"/>
      <c r="D18" s="8" t="s">
        <v>28</v>
      </c>
      <c r="E18" s="54">
        <v>36042946.759999998</v>
      </c>
    </row>
    <row r="19" spans="1:5" ht="15.75" x14ac:dyDescent="0.25">
      <c r="A19" s="8"/>
      <c r="B19" s="8"/>
      <c r="C19" s="8" t="s">
        <v>6</v>
      </c>
      <c r="D19" s="8"/>
      <c r="E19" s="29">
        <f t="shared" ref="E19" si="0">SUM(E16:E18)</f>
        <v>98022473.629999995</v>
      </c>
    </row>
    <row r="20" spans="1:5" ht="15.75" x14ac:dyDescent="0.25">
      <c r="A20" s="8"/>
      <c r="B20" s="8" t="s">
        <v>29</v>
      </c>
      <c r="C20" s="8"/>
      <c r="D20" s="8"/>
      <c r="E20" s="31"/>
    </row>
    <row r="21" spans="1:5" ht="15.75" x14ac:dyDescent="0.25">
      <c r="A21" s="8"/>
      <c r="B21" s="8"/>
      <c r="C21" s="8" t="s">
        <v>30</v>
      </c>
      <c r="D21" s="8"/>
      <c r="E21" s="54">
        <v>469120969</v>
      </c>
    </row>
    <row r="22" spans="1:5" ht="15.75" x14ac:dyDescent="0.25">
      <c r="A22" s="8"/>
      <c r="B22" s="8"/>
      <c r="C22" s="8" t="s">
        <v>31</v>
      </c>
      <c r="D22" s="8"/>
      <c r="E22" s="42">
        <v>0</v>
      </c>
    </row>
    <row r="23" spans="1:5" ht="15.75" x14ac:dyDescent="0.25">
      <c r="A23" s="8"/>
      <c r="B23" s="8"/>
      <c r="C23" s="8" t="s">
        <v>32</v>
      </c>
      <c r="D23" s="8"/>
      <c r="E23" s="18"/>
    </row>
    <row r="24" spans="1:5" ht="15.75" x14ac:dyDescent="0.25">
      <c r="A24" s="8"/>
      <c r="B24" s="8"/>
      <c r="C24" s="8"/>
      <c r="D24" s="8" t="s">
        <v>33</v>
      </c>
      <c r="E24" s="42">
        <v>0</v>
      </c>
    </row>
    <row r="25" spans="1:5" ht="15.75" x14ac:dyDescent="0.25">
      <c r="A25" s="8"/>
      <c r="B25" s="8"/>
      <c r="C25" s="8"/>
      <c r="D25" s="8" t="s">
        <v>34</v>
      </c>
      <c r="E25" s="38">
        <v>0</v>
      </c>
    </row>
    <row r="26" spans="1:5" ht="15.75" x14ac:dyDescent="0.25">
      <c r="A26" s="8"/>
      <c r="B26" s="8"/>
      <c r="C26" s="8"/>
      <c r="D26" s="8" t="s">
        <v>35</v>
      </c>
      <c r="E26" s="23">
        <v>0</v>
      </c>
    </row>
    <row r="27" spans="1:5" ht="15.75" x14ac:dyDescent="0.25">
      <c r="A27" s="8"/>
      <c r="B27" s="8"/>
      <c r="C27" s="8"/>
      <c r="D27" s="8" t="s">
        <v>36</v>
      </c>
      <c r="E27" s="26">
        <v>0</v>
      </c>
    </row>
    <row r="28" spans="1:5" ht="15.75" x14ac:dyDescent="0.25">
      <c r="A28" s="8"/>
      <c r="B28" s="8"/>
      <c r="C28" s="8" t="s">
        <v>37</v>
      </c>
      <c r="D28" s="8"/>
      <c r="E28" s="20"/>
    </row>
    <row r="29" spans="1:5" ht="15.75" x14ac:dyDescent="0.25">
      <c r="A29" s="8"/>
      <c r="B29" s="8"/>
      <c r="C29" s="8"/>
      <c r="D29" s="8" t="s">
        <v>38</v>
      </c>
      <c r="E29" s="36">
        <v>16800</v>
      </c>
    </row>
    <row r="30" spans="1:5" ht="15.75" x14ac:dyDescent="0.25">
      <c r="A30" s="8"/>
      <c r="B30" s="8"/>
      <c r="C30" s="8"/>
      <c r="D30" s="8" t="s">
        <v>39</v>
      </c>
      <c r="E30" s="54">
        <v>21789016</v>
      </c>
    </row>
    <row r="31" spans="1:5" ht="15.75" x14ac:dyDescent="0.25">
      <c r="A31" s="8"/>
      <c r="B31" s="8"/>
      <c r="C31" s="8" t="s">
        <v>40</v>
      </c>
      <c r="D31" s="8"/>
      <c r="E31" s="40">
        <v>0</v>
      </c>
    </row>
    <row r="32" spans="1:5" ht="15.75" x14ac:dyDescent="0.25">
      <c r="A32" s="8"/>
      <c r="B32" s="8"/>
      <c r="C32" s="8" t="s">
        <v>41</v>
      </c>
      <c r="D32" s="8"/>
      <c r="E32" s="31"/>
    </row>
    <row r="33" spans="1:5" ht="15.75" x14ac:dyDescent="0.25">
      <c r="A33" s="8"/>
      <c r="B33" s="8"/>
      <c r="C33" s="8"/>
      <c r="D33" s="8" t="s">
        <v>42</v>
      </c>
      <c r="E33" s="19">
        <v>0</v>
      </c>
    </row>
    <row r="34" spans="1:5" ht="15.75" x14ac:dyDescent="0.25">
      <c r="A34" s="8"/>
      <c r="B34" s="8"/>
      <c r="C34" s="8"/>
      <c r="D34" s="8" t="s">
        <v>43</v>
      </c>
      <c r="E34" s="19">
        <v>0</v>
      </c>
    </row>
    <row r="35" spans="1:5" ht="16.5" thickBot="1" x14ac:dyDescent="0.3">
      <c r="A35" s="8"/>
      <c r="B35" s="8"/>
      <c r="C35" s="8"/>
      <c r="D35" s="8" t="s">
        <v>44</v>
      </c>
      <c r="E35" s="43">
        <v>0</v>
      </c>
    </row>
    <row r="36" spans="1:5" ht="15.75" x14ac:dyDescent="0.25">
      <c r="A36" s="8"/>
      <c r="B36" s="8" t="s">
        <v>45</v>
      </c>
      <c r="C36" s="8"/>
      <c r="D36" s="8"/>
      <c r="E36" s="27">
        <v>96757149.670000002</v>
      </c>
    </row>
    <row r="37" spans="1:5" ht="15.75" x14ac:dyDescent="0.25">
      <c r="A37" s="8"/>
      <c r="B37" s="12" t="s">
        <v>7</v>
      </c>
      <c r="C37" s="8"/>
      <c r="D37" s="8"/>
      <c r="E37" s="29">
        <f>SUM(E14,E19,E21:E36)</f>
        <v>1033256766.6899999</v>
      </c>
    </row>
    <row r="38" spans="1:5" ht="15.75" x14ac:dyDescent="0.25">
      <c r="A38" s="8"/>
      <c r="B38" s="12"/>
      <c r="C38" s="8"/>
      <c r="D38" s="8"/>
      <c r="E38" s="32"/>
    </row>
    <row r="39" spans="1:5" ht="15.75" x14ac:dyDescent="0.25">
      <c r="A39" s="12" t="s">
        <v>8</v>
      </c>
      <c r="B39" s="12"/>
      <c r="C39" s="8"/>
      <c r="D39" s="8"/>
      <c r="E39" s="19"/>
    </row>
    <row r="40" spans="1:5" ht="15.75" x14ac:dyDescent="0.25">
      <c r="A40" s="12" t="s">
        <v>46</v>
      </c>
      <c r="B40" s="8"/>
      <c r="C40" s="8"/>
      <c r="D40" s="8"/>
      <c r="E40" s="19"/>
    </row>
    <row r="41" spans="1:5" ht="15.75" x14ac:dyDescent="0.25">
      <c r="A41" s="8"/>
      <c r="B41" s="12" t="s">
        <v>9</v>
      </c>
      <c r="C41" s="8"/>
      <c r="D41" s="8"/>
      <c r="E41" s="31"/>
    </row>
    <row r="42" spans="1:5" ht="15.75" x14ac:dyDescent="0.25">
      <c r="A42" s="8"/>
      <c r="B42" s="8"/>
      <c r="C42" s="8"/>
      <c r="D42" s="8" t="s">
        <v>10</v>
      </c>
      <c r="E42" s="54">
        <v>154126259.88</v>
      </c>
    </row>
    <row r="43" spans="1:5" ht="15.75" x14ac:dyDescent="0.25">
      <c r="A43" s="8"/>
      <c r="B43" s="8"/>
      <c r="C43" s="8"/>
      <c r="D43" s="8" t="s">
        <v>11</v>
      </c>
      <c r="E43" s="54">
        <v>96859313.269999996</v>
      </c>
    </row>
    <row r="44" spans="1:5" ht="15.75" x14ac:dyDescent="0.25">
      <c r="A44" s="8"/>
      <c r="B44" s="8"/>
      <c r="C44" s="8"/>
      <c r="D44" s="8" t="s">
        <v>12</v>
      </c>
      <c r="E44" s="54">
        <v>14465819.390000001</v>
      </c>
    </row>
    <row r="45" spans="1:5" ht="15.75" x14ac:dyDescent="0.25">
      <c r="A45" s="8"/>
      <c r="B45" s="12" t="s">
        <v>13</v>
      </c>
      <c r="C45" s="8"/>
      <c r="D45" s="8"/>
      <c r="E45" s="31"/>
    </row>
    <row r="46" spans="1:5" ht="15.75" x14ac:dyDescent="0.25">
      <c r="A46" s="8"/>
      <c r="B46" s="8"/>
      <c r="C46" s="13"/>
      <c r="D46" s="8" t="s">
        <v>10</v>
      </c>
      <c r="E46" s="49">
        <v>2478439.58</v>
      </c>
    </row>
    <row r="47" spans="1:5" ht="15.75" x14ac:dyDescent="0.25">
      <c r="A47" s="8"/>
      <c r="B47" s="8"/>
      <c r="C47" s="8"/>
      <c r="D47" s="8" t="s">
        <v>11</v>
      </c>
      <c r="E47" s="49">
        <v>27672710.18</v>
      </c>
    </row>
    <row r="48" spans="1:5" ht="15.75" x14ac:dyDescent="0.25">
      <c r="A48" s="8"/>
      <c r="B48" s="8"/>
      <c r="C48" s="8"/>
      <c r="D48" s="8" t="s">
        <v>12</v>
      </c>
      <c r="E48" s="39">
        <v>8569643.8200000003</v>
      </c>
    </row>
    <row r="49" spans="1:5" ht="15.75" x14ac:dyDescent="0.25">
      <c r="A49" s="8"/>
      <c r="B49" s="12" t="s">
        <v>14</v>
      </c>
      <c r="C49" s="8"/>
      <c r="D49" s="8"/>
      <c r="E49" s="25"/>
    </row>
    <row r="50" spans="1:5" ht="15.75" x14ac:dyDescent="0.25">
      <c r="A50" s="14"/>
      <c r="B50" s="14"/>
      <c r="C50" s="14"/>
      <c r="D50" s="8" t="s">
        <v>10</v>
      </c>
      <c r="E50" s="54">
        <v>25157927.77</v>
      </c>
    </row>
    <row r="51" spans="1:5" ht="15.75" x14ac:dyDescent="0.25">
      <c r="A51" s="8"/>
      <c r="B51" s="8"/>
      <c r="C51" s="8"/>
      <c r="D51" s="8" t="s">
        <v>11</v>
      </c>
      <c r="E51" s="54">
        <v>26846032.850000001</v>
      </c>
    </row>
    <row r="52" spans="1:5" ht="15.75" x14ac:dyDescent="0.25">
      <c r="A52" s="8"/>
      <c r="B52" s="8"/>
      <c r="C52" s="8"/>
      <c r="D52" s="8" t="s">
        <v>12</v>
      </c>
      <c r="E52" s="54">
        <v>11500</v>
      </c>
    </row>
    <row r="53" spans="1:5" ht="15.75" x14ac:dyDescent="0.25">
      <c r="A53" s="8"/>
      <c r="B53" s="12" t="s">
        <v>15</v>
      </c>
      <c r="C53" s="8"/>
      <c r="D53" s="8"/>
      <c r="E53" s="25"/>
    </row>
    <row r="54" spans="1:5" ht="15.75" x14ac:dyDescent="0.25">
      <c r="A54" s="8"/>
      <c r="B54" s="8"/>
      <c r="C54" s="8"/>
      <c r="D54" s="8" t="s">
        <v>10</v>
      </c>
      <c r="E54" s="23">
        <v>0</v>
      </c>
    </row>
    <row r="55" spans="1:5" ht="15.75" x14ac:dyDescent="0.25">
      <c r="A55" s="8"/>
      <c r="B55" s="8"/>
      <c r="C55" s="8"/>
      <c r="D55" s="8" t="s">
        <v>11</v>
      </c>
      <c r="E55" s="54">
        <v>0</v>
      </c>
    </row>
    <row r="56" spans="1:5" ht="15.75" x14ac:dyDescent="0.25">
      <c r="A56" s="8"/>
      <c r="B56" s="8"/>
      <c r="C56" s="13"/>
      <c r="D56" s="8" t="s">
        <v>12</v>
      </c>
      <c r="E56" s="54">
        <v>0</v>
      </c>
    </row>
    <row r="57" spans="1:5" ht="15.75" x14ac:dyDescent="0.25">
      <c r="A57" s="8"/>
      <c r="B57" s="12" t="s">
        <v>16</v>
      </c>
      <c r="C57" s="8"/>
      <c r="D57" s="8"/>
      <c r="E57" s="28"/>
    </row>
    <row r="58" spans="1:5" ht="15.75" x14ac:dyDescent="0.25">
      <c r="A58" s="8"/>
      <c r="B58" s="8"/>
      <c r="C58" s="8"/>
      <c r="D58" s="8" t="s">
        <v>10</v>
      </c>
      <c r="E58" s="39">
        <v>0</v>
      </c>
    </row>
    <row r="59" spans="1:5" ht="15.75" x14ac:dyDescent="0.25">
      <c r="A59" s="8"/>
      <c r="B59" s="8"/>
      <c r="C59" s="8"/>
      <c r="D59" s="8" t="s">
        <v>11</v>
      </c>
      <c r="E59" s="54">
        <v>11957601.73</v>
      </c>
    </row>
    <row r="60" spans="1:5" ht="15.75" x14ac:dyDescent="0.25">
      <c r="A60" s="8"/>
      <c r="B60" s="8"/>
      <c r="C60" s="8"/>
      <c r="D60" s="8" t="s">
        <v>12</v>
      </c>
      <c r="E60" s="54">
        <v>0</v>
      </c>
    </row>
    <row r="61" spans="1:5" ht="15.75" x14ac:dyDescent="0.25">
      <c r="A61" s="8"/>
      <c r="B61" s="12" t="s">
        <v>17</v>
      </c>
      <c r="C61" s="8"/>
      <c r="D61" s="8"/>
      <c r="E61" s="28"/>
    </row>
    <row r="62" spans="1:5" ht="15.75" x14ac:dyDescent="0.25">
      <c r="A62" s="8"/>
      <c r="B62" s="8"/>
      <c r="C62" s="8"/>
      <c r="D62" s="8" t="s">
        <v>10</v>
      </c>
      <c r="E62" s="54">
        <v>22519799.25</v>
      </c>
    </row>
    <row r="63" spans="1:5" ht="15.75" x14ac:dyDescent="0.25">
      <c r="A63" s="8"/>
      <c r="B63" s="12"/>
      <c r="C63" s="8"/>
      <c r="D63" s="8" t="s">
        <v>11</v>
      </c>
      <c r="E63" s="54">
        <v>52653233.560000002</v>
      </c>
    </row>
    <row r="64" spans="1:5" ht="15.75" x14ac:dyDescent="0.25">
      <c r="A64" s="8"/>
      <c r="B64" s="8"/>
      <c r="C64" s="8"/>
      <c r="D64" s="8" t="s">
        <v>12</v>
      </c>
      <c r="E64" s="54">
        <v>539477.74</v>
      </c>
    </row>
    <row r="65" spans="1:5" ht="15.75" x14ac:dyDescent="0.25">
      <c r="A65" s="8"/>
      <c r="B65" s="12" t="s">
        <v>18</v>
      </c>
      <c r="C65" s="8"/>
      <c r="D65" s="8"/>
      <c r="E65" s="31"/>
    </row>
    <row r="66" spans="1:5" ht="15.75" x14ac:dyDescent="0.25">
      <c r="A66" s="8"/>
      <c r="B66" s="8"/>
      <c r="C66" s="8"/>
      <c r="D66" s="8" t="s">
        <v>10</v>
      </c>
      <c r="E66" s="54">
        <v>69180922.170000002</v>
      </c>
    </row>
    <row r="67" spans="1:5" ht="15.75" x14ac:dyDescent="0.25">
      <c r="A67" s="8"/>
      <c r="B67" s="8"/>
      <c r="C67" s="8"/>
      <c r="D67" s="8" t="s">
        <v>11</v>
      </c>
      <c r="E67" s="54">
        <v>48260105.539999999</v>
      </c>
    </row>
    <row r="68" spans="1:5" ht="15.75" x14ac:dyDescent="0.25">
      <c r="A68" s="8"/>
      <c r="B68" s="8"/>
      <c r="C68" s="8"/>
      <c r="D68" s="8" t="s">
        <v>12</v>
      </c>
      <c r="E68" s="54">
        <v>4340553.51</v>
      </c>
    </row>
    <row r="69" spans="1:5" ht="15.75" x14ac:dyDescent="0.25">
      <c r="A69" s="8"/>
      <c r="B69" s="12" t="s">
        <v>19</v>
      </c>
      <c r="C69" s="8"/>
      <c r="D69" s="8"/>
      <c r="E69" s="35"/>
    </row>
    <row r="70" spans="1:5" ht="15.75" x14ac:dyDescent="0.25">
      <c r="A70" s="8"/>
      <c r="B70" s="8"/>
      <c r="C70" s="8"/>
      <c r="D70" s="8" t="s">
        <v>10</v>
      </c>
      <c r="E70" s="19">
        <v>0</v>
      </c>
    </row>
    <row r="71" spans="1:5" ht="15.75" x14ac:dyDescent="0.25">
      <c r="A71" s="8"/>
      <c r="B71" s="8"/>
      <c r="C71" s="8"/>
      <c r="D71" s="8" t="s">
        <v>11</v>
      </c>
      <c r="E71" s="49">
        <v>0</v>
      </c>
    </row>
    <row r="72" spans="1:5" ht="15.75" x14ac:dyDescent="0.25">
      <c r="A72" s="8"/>
      <c r="B72" s="8"/>
      <c r="C72" s="8"/>
      <c r="D72" s="8" t="s">
        <v>12</v>
      </c>
      <c r="E72" s="49">
        <v>0</v>
      </c>
    </row>
    <row r="73" spans="1:5" ht="15.75" x14ac:dyDescent="0.25">
      <c r="A73" s="8"/>
      <c r="B73" s="12" t="s">
        <v>20</v>
      </c>
      <c r="C73" s="8"/>
      <c r="D73" s="8"/>
      <c r="E73" s="31"/>
    </row>
    <row r="74" spans="1:5" ht="15.75" x14ac:dyDescent="0.25">
      <c r="A74" s="8"/>
      <c r="B74" s="8"/>
      <c r="C74" s="8" t="s">
        <v>52</v>
      </c>
      <c r="D74" s="8"/>
      <c r="E74" s="19"/>
    </row>
    <row r="75" spans="1:5" ht="15.75" x14ac:dyDescent="0.25">
      <c r="A75" s="8"/>
      <c r="B75" s="8"/>
      <c r="C75" s="8"/>
      <c r="D75" s="8" t="s">
        <v>47</v>
      </c>
      <c r="E75" s="54">
        <v>0</v>
      </c>
    </row>
    <row r="76" spans="1:5" ht="15.75" x14ac:dyDescent="0.25">
      <c r="A76" s="8"/>
      <c r="B76" s="8"/>
      <c r="C76" s="8"/>
      <c r="D76" s="8" t="s">
        <v>48</v>
      </c>
      <c r="E76" s="33">
        <v>0</v>
      </c>
    </row>
    <row r="77" spans="1:5" ht="15.75" x14ac:dyDescent="0.25">
      <c r="A77" s="8"/>
      <c r="B77" s="8"/>
      <c r="C77" s="15" t="s">
        <v>53</v>
      </c>
      <c r="D77" s="8"/>
      <c r="E77" s="19"/>
    </row>
    <row r="78" spans="1:5" ht="15.75" x14ac:dyDescent="0.25">
      <c r="A78" s="8"/>
      <c r="B78" s="8"/>
      <c r="C78" s="8"/>
      <c r="D78" s="8" t="s">
        <v>49</v>
      </c>
      <c r="E78" s="54">
        <v>28415789.469999999</v>
      </c>
    </row>
    <row r="79" spans="1:5" ht="15.75" x14ac:dyDescent="0.25">
      <c r="A79" s="8"/>
      <c r="B79" s="8"/>
      <c r="C79" s="8"/>
      <c r="D79" s="8" t="s">
        <v>50</v>
      </c>
      <c r="E79" s="54">
        <v>298000</v>
      </c>
    </row>
    <row r="80" spans="1:5" ht="15.75" x14ac:dyDescent="0.25">
      <c r="A80" s="8"/>
      <c r="B80" s="8"/>
      <c r="C80" s="8" t="s">
        <v>54</v>
      </c>
      <c r="D80" s="8"/>
      <c r="E80" s="18"/>
    </row>
    <row r="81" spans="1:9" ht="15.75" x14ac:dyDescent="0.25">
      <c r="A81" s="8"/>
      <c r="B81" s="8"/>
      <c r="C81" s="8"/>
      <c r="D81" s="15" t="s">
        <v>49</v>
      </c>
      <c r="E81" s="54">
        <v>2032527.05</v>
      </c>
    </row>
    <row r="82" spans="1:9" ht="15.75" x14ac:dyDescent="0.25">
      <c r="A82" s="8"/>
      <c r="B82" s="8"/>
      <c r="C82" s="8"/>
      <c r="D82" s="15" t="s">
        <v>50</v>
      </c>
      <c r="E82" s="54">
        <v>21400051.43</v>
      </c>
    </row>
    <row r="83" spans="1:9" ht="15.75" x14ac:dyDescent="0.25">
      <c r="A83" s="8"/>
      <c r="B83" s="8"/>
      <c r="C83" s="8" t="s">
        <v>55</v>
      </c>
      <c r="D83" s="8"/>
      <c r="E83" s="19"/>
    </row>
    <row r="84" spans="1:9" ht="15.75" x14ac:dyDescent="0.25">
      <c r="A84" s="8"/>
      <c r="B84" s="8"/>
      <c r="C84" s="8"/>
      <c r="D84" s="8" t="s">
        <v>49</v>
      </c>
      <c r="E84" s="33">
        <v>0</v>
      </c>
    </row>
    <row r="85" spans="1:9" ht="15.75" x14ac:dyDescent="0.25">
      <c r="A85" s="8"/>
      <c r="B85" s="8"/>
      <c r="C85" s="8"/>
      <c r="D85" s="8" t="s">
        <v>50</v>
      </c>
      <c r="E85" s="33">
        <v>0</v>
      </c>
    </row>
    <row r="86" spans="1:9" ht="15.75" x14ac:dyDescent="0.25">
      <c r="A86" s="8"/>
      <c r="B86" s="8"/>
      <c r="C86" s="8" t="s">
        <v>56</v>
      </c>
      <c r="D86" s="8"/>
      <c r="E86" s="19"/>
    </row>
    <row r="87" spans="1:9" ht="15.75" x14ac:dyDescent="0.25">
      <c r="A87" s="8"/>
      <c r="B87" s="8"/>
      <c r="C87" s="8"/>
      <c r="D87" s="8" t="s">
        <v>49</v>
      </c>
      <c r="E87" s="54">
        <v>14763923.710000001</v>
      </c>
    </row>
    <row r="88" spans="1:9" ht="15.75" x14ac:dyDescent="0.25">
      <c r="A88" s="8"/>
      <c r="B88" s="8"/>
      <c r="C88" s="8"/>
      <c r="D88" s="8" t="s">
        <v>50</v>
      </c>
      <c r="E88" s="54">
        <v>337589</v>
      </c>
    </row>
    <row r="89" spans="1:9" ht="15.75" x14ac:dyDescent="0.25">
      <c r="A89" s="8"/>
      <c r="B89" s="8"/>
      <c r="C89" s="8" t="s">
        <v>51</v>
      </c>
      <c r="D89" s="8"/>
      <c r="E89" s="19"/>
    </row>
    <row r="90" spans="1:9" ht="15.75" x14ac:dyDescent="0.25">
      <c r="A90" s="8"/>
      <c r="B90" s="8"/>
      <c r="C90" s="8"/>
      <c r="D90" s="8" t="s">
        <v>57</v>
      </c>
      <c r="E90" s="54">
        <v>8633254.2400000002</v>
      </c>
    </row>
    <row r="91" spans="1:9" ht="15.75" x14ac:dyDescent="0.25">
      <c r="A91" s="8"/>
      <c r="B91" s="8"/>
      <c r="C91" s="8"/>
      <c r="D91" s="8" t="s">
        <v>49</v>
      </c>
      <c r="E91" s="54">
        <v>2405404.64</v>
      </c>
    </row>
    <row r="92" spans="1:9" ht="15.75" x14ac:dyDescent="0.25">
      <c r="A92" s="8"/>
      <c r="B92" s="8"/>
      <c r="C92" s="8"/>
      <c r="D92" s="8" t="s">
        <v>50</v>
      </c>
      <c r="E92" s="48">
        <v>0</v>
      </c>
    </row>
    <row r="93" spans="1:9" ht="15.75" x14ac:dyDescent="0.25">
      <c r="A93" s="12" t="s">
        <v>59</v>
      </c>
      <c r="D93" s="8"/>
      <c r="E93" s="34">
        <f>SUM(E41:E92)</f>
        <v>643925879.77999997</v>
      </c>
    </row>
    <row r="94" spans="1:9" ht="15.75" x14ac:dyDescent="0.25">
      <c r="A94" s="12" t="s">
        <v>60</v>
      </c>
      <c r="B94" s="8"/>
      <c r="C94" s="12"/>
      <c r="D94" s="15"/>
      <c r="E94" s="19"/>
    </row>
    <row r="95" spans="1:9" ht="15.75" x14ac:dyDescent="0.25">
      <c r="A95" s="8"/>
      <c r="B95" s="12" t="s">
        <v>9</v>
      </c>
      <c r="C95" s="8"/>
      <c r="D95" s="8"/>
      <c r="E95" s="18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54">
        <v>28046367.390000001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19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39">
        <v>13202391.689999999</v>
      </c>
    </row>
    <row r="99" spans="1:9" ht="15.75" customHeight="1" x14ac:dyDescent="0.25">
      <c r="B99" s="12" t="s">
        <v>14</v>
      </c>
      <c r="C99" s="8"/>
      <c r="D99" s="8"/>
      <c r="E99" s="31"/>
    </row>
    <row r="100" spans="1:9" ht="15.75" customHeight="1" x14ac:dyDescent="0.25">
      <c r="B100" s="8"/>
      <c r="C100" s="8"/>
      <c r="D100" s="8" t="s">
        <v>12</v>
      </c>
      <c r="E100" s="54">
        <v>0</v>
      </c>
    </row>
    <row r="101" spans="1:9" ht="15.75" customHeight="1" x14ac:dyDescent="0.25">
      <c r="B101" s="12" t="s">
        <v>15</v>
      </c>
      <c r="C101" s="8"/>
      <c r="D101" s="8"/>
      <c r="E101" s="31"/>
    </row>
    <row r="102" spans="1:9" ht="15.75" x14ac:dyDescent="0.25">
      <c r="B102" s="8"/>
      <c r="C102" s="13"/>
      <c r="D102" s="8" t="s">
        <v>12</v>
      </c>
      <c r="E102" s="25">
        <v>0</v>
      </c>
    </row>
    <row r="103" spans="1:9" ht="15.75" x14ac:dyDescent="0.25">
      <c r="B103" s="12" t="s">
        <v>16</v>
      </c>
      <c r="C103" s="8"/>
      <c r="D103" s="8"/>
      <c r="E103" s="31"/>
    </row>
    <row r="104" spans="1:9" ht="15.75" x14ac:dyDescent="0.25">
      <c r="B104" s="8"/>
      <c r="C104" s="8"/>
      <c r="D104" s="8" t="s">
        <v>12</v>
      </c>
      <c r="E104" s="24">
        <v>227616.74</v>
      </c>
    </row>
    <row r="105" spans="1:9" ht="15.75" x14ac:dyDescent="0.25">
      <c r="B105" s="12" t="s">
        <v>17</v>
      </c>
      <c r="C105" s="8"/>
      <c r="D105" s="8"/>
      <c r="E105" s="31"/>
    </row>
    <row r="106" spans="1:9" ht="15.75" x14ac:dyDescent="0.25">
      <c r="B106" s="8"/>
      <c r="C106" s="8"/>
      <c r="D106" s="8" t="s">
        <v>12</v>
      </c>
      <c r="E106" s="38">
        <v>1143560.18</v>
      </c>
    </row>
    <row r="107" spans="1:9" ht="15.75" x14ac:dyDescent="0.25">
      <c r="B107" s="12" t="s">
        <v>18</v>
      </c>
      <c r="C107" s="8"/>
      <c r="D107" s="8"/>
    </row>
    <row r="108" spans="1:9" ht="15.75" x14ac:dyDescent="0.25">
      <c r="B108" s="8"/>
      <c r="C108" s="8"/>
      <c r="D108" s="8" t="s">
        <v>12</v>
      </c>
      <c r="E108" s="31">
        <v>16815278.789999999</v>
      </c>
    </row>
    <row r="109" spans="1:9" ht="15.75" x14ac:dyDescent="0.25">
      <c r="A109" s="12"/>
      <c r="B109" s="12" t="s">
        <v>61</v>
      </c>
      <c r="C109" s="8"/>
      <c r="D109" s="8"/>
      <c r="E109" s="31"/>
    </row>
    <row r="110" spans="1:9" ht="15.75" x14ac:dyDescent="0.25">
      <c r="B110" s="8"/>
      <c r="C110" s="8"/>
      <c r="D110" s="8" t="s">
        <v>12</v>
      </c>
      <c r="E110" s="55">
        <v>41973413.840000004</v>
      </c>
    </row>
    <row r="111" spans="1:9" ht="15.75" x14ac:dyDescent="0.25">
      <c r="A111" s="12" t="s">
        <v>58</v>
      </c>
      <c r="E111" s="22">
        <f>SUM(E95:E110)</f>
        <v>101408628.63</v>
      </c>
    </row>
    <row r="112" spans="1:9" ht="30" customHeight="1" x14ac:dyDescent="0.35">
      <c r="A112" s="16" t="s">
        <v>62</v>
      </c>
      <c r="B112" s="17"/>
      <c r="C112" s="17"/>
      <c r="D112" s="17"/>
      <c r="E112" s="21">
        <f>SUM(E93,E111)</f>
        <v>745334508.40999997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6573E-5FBC-41E2-A61E-6F17E1CE17F1}">
  <dimension ref="A1:I112"/>
  <sheetViews>
    <sheetView topLeftCell="A5" zoomScale="115" zoomScaleNormal="115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111" t="s">
        <v>70</v>
      </c>
      <c r="B1" s="111"/>
      <c r="C1" s="111"/>
      <c r="D1" s="111"/>
      <c r="E1" s="111"/>
      <c r="F1" s="111"/>
      <c r="G1" s="111"/>
      <c r="H1" s="111"/>
      <c r="I1" s="111"/>
    </row>
    <row r="2" spans="1:9" ht="15.75" x14ac:dyDescent="0.25">
      <c r="A2" s="112" t="s">
        <v>0</v>
      </c>
      <c r="B2" s="112"/>
      <c r="C2" s="112"/>
      <c r="D2" s="112"/>
      <c r="E2" s="112"/>
      <c r="F2" s="112"/>
      <c r="G2" s="112"/>
      <c r="H2" s="112"/>
      <c r="I2" s="112"/>
    </row>
    <row r="3" spans="1:9" ht="15.75" x14ac:dyDescent="0.25">
      <c r="A3" s="111" t="s">
        <v>81</v>
      </c>
      <c r="B3" s="111"/>
      <c r="C3" s="111"/>
      <c r="D3" s="111"/>
      <c r="E3" s="111"/>
      <c r="F3" s="111"/>
      <c r="G3" s="111"/>
      <c r="H3" s="111"/>
      <c r="I3" s="111"/>
    </row>
    <row r="4" spans="1:9" ht="15.75" x14ac:dyDescent="0.25">
      <c r="A4" s="111"/>
      <c r="B4" s="111"/>
      <c r="C4" s="111"/>
      <c r="D4" s="111"/>
      <c r="E4" s="111"/>
      <c r="F4" s="111"/>
      <c r="G4" s="111"/>
      <c r="H4" s="111"/>
      <c r="I4" s="111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111" t="s">
        <v>1</v>
      </c>
      <c r="B6" s="111"/>
      <c r="C6" s="111"/>
      <c r="D6" s="111"/>
      <c r="E6" s="113" t="s">
        <v>2</v>
      </c>
    </row>
    <row r="7" spans="1:9" ht="15" customHeight="1" x14ac:dyDescent="0.25">
      <c r="A7" s="111"/>
      <c r="B7" s="111"/>
      <c r="C7" s="111"/>
      <c r="D7" s="111"/>
      <c r="E7" s="114"/>
    </row>
    <row r="8" spans="1:9" ht="15.75" x14ac:dyDescent="0.25">
      <c r="A8" s="6" t="s">
        <v>3</v>
      </c>
      <c r="B8" s="1"/>
      <c r="C8" s="1"/>
      <c r="D8" s="1"/>
      <c r="E8" s="7"/>
    </row>
    <row r="9" spans="1:9" ht="15.75" x14ac:dyDescent="0.25">
      <c r="A9" s="1"/>
      <c r="B9" s="1" t="s">
        <v>21</v>
      </c>
      <c r="C9" s="1"/>
      <c r="D9" s="1"/>
      <c r="E9" s="7"/>
    </row>
    <row r="10" spans="1:9" ht="15.75" x14ac:dyDescent="0.25">
      <c r="A10" s="1"/>
      <c r="B10" s="1"/>
      <c r="C10" s="1" t="s">
        <v>22</v>
      </c>
      <c r="D10" s="1"/>
      <c r="E10" s="31"/>
    </row>
    <row r="11" spans="1:9" ht="15.75" customHeight="1" x14ac:dyDescent="0.25">
      <c r="A11" s="8"/>
      <c r="B11" s="8"/>
      <c r="C11" s="8"/>
      <c r="D11" s="8" t="s">
        <v>23</v>
      </c>
      <c r="E11" s="56">
        <v>11464472.879999999</v>
      </c>
    </row>
    <row r="12" spans="1:9" ht="15.75" x14ac:dyDescent="0.25">
      <c r="A12" s="8"/>
      <c r="B12" s="8"/>
      <c r="C12" s="8"/>
      <c r="D12" s="8" t="s">
        <v>24</v>
      </c>
      <c r="E12" s="56">
        <v>0</v>
      </c>
    </row>
    <row r="13" spans="1:9" ht="15.75" x14ac:dyDescent="0.25">
      <c r="A13" s="8"/>
      <c r="B13" s="8"/>
      <c r="C13" s="8"/>
      <c r="D13" s="8" t="s">
        <v>25</v>
      </c>
      <c r="E13" s="56">
        <v>2387305.34</v>
      </c>
    </row>
    <row r="14" spans="1:9" ht="15.75" x14ac:dyDescent="0.25">
      <c r="A14" s="8"/>
      <c r="B14" s="8"/>
      <c r="C14" s="8" t="s">
        <v>4</v>
      </c>
      <c r="D14" s="8"/>
      <c r="E14" s="29">
        <f>SUM(E11:E13)</f>
        <v>13851778.219999999</v>
      </c>
    </row>
    <row r="15" spans="1:9" ht="15.75" x14ac:dyDescent="0.25">
      <c r="A15" s="8"/>
      <c r="B15" s="8"/>
      <c r="C15" s="8" t="s">
        <v>5</v>
      </c>
      <c r="D15" s="8"/>
      <c r="E15" s="30"/>
    </row>
    <row r="16" spans="1:9" ht="15.75" x14ac:dyDescent="0.25">
      <c r="A16" s="8"/>
      <c r="B16" s="8"/>
      <c r="C16" s="8"/>
      <c r="D16" s="8" t="s">
        <v>26</v>
      </c>
      <c r="E16" s="107">
        <v>6258411.1600000001</v>
      </c>
    </row>
    <row r="17" spans="1:5" ht="15.75" x14ac:dyDescent="0.25">
      <c r="A17" s="8"/>
      <c r="B17" s="8"/>
      <c r="C17" s="8"/>
      <c r="D17" s="8" t="s">
        <v>27</v>
      </c>
      <c r="E17" s="107">
        <v>12502579.83</v>
      </c>
    </row>
    <row r="18" spans="1:5" ht="15.75" x14ac:dyDescent="0.25">
      <c r="A18" s="8"/>
      <c r="B18" s="8"/>
      <c r="C18" s="11"/>
      <c r="D18" s="8" t="s">
        <v>28</v>
      </c>
      <c r="E18" s="107">
        <v>453726.74</v>
      </c>
    </row>
    <row r="19" spans="1:5" ht="15.75" x14ac:dyDescent="0.25">
      <c r="A19" s="8"/>
      <c r="B19" s="8"/>
      <c r="C19" s="8" t="s">
        <v>6</v>
      </c>
      <c r="D19" s="8"/>
      <c r="E19" s="29">
        <f t="shared" ref="E19" si="0">SUM(E16:E18)</f>
        <v>19214717.73</v>
      </c>
    </row>
    <row r="20" spans="1:5" ht="15.75" x14ac:dyDescent="0.25">
      <c r="A20" s="8"/>
      <c r="B20" s="8" t="s">
        <v>29</v>
      </c>
      <c r="C20" s="8"/>
      <c r="D20" s="8"/>
      <c r="E20" s="31"/>
    </row>
    <row r="21" spans="1:5" ht="15.75" x14ac:dyDescent="0.25">
      <c r="A21" s="8"/>
      <c r="B21" s="8"/>
      <c r="C21" s="8" t="s">
        <v>30</v>
      </c>
      <c r="D21" s="8"/>
      <c r="E21" s="107">
        <v>543361974</v>
      </c>
    </row>
    <row r="22" spans="1:5" ht="15.75" x14ac:dyDescent="0.25">
      <c r="A22" s="8"/>
      <c r="B22" s="8"/>
      <c r="C22" s="8" t="s">
        <v>31</v>
      </c>
      <c r="D22" s="8"/>
      <c r="E22" s="42">
        <v>0</v>
      </c>
    </row>
    <row r="23" spans="1:5" ht="15.75" x14ac:dyDescent="0.25">
      <c r="A23" s="8"/>
      <c r="B23" s="8"/>
      <c r="C23" s="8" t="s">
        <v>32</v>
      </c>
      <c r="D23" s="8"/>
      <c r="E23" s="110"/>
    </row>
    <row r="24" spans="1:5" ht="15.75" x14ac:dyDescent="0.25">
      <c r="A24" s="8"/>
      <c r="B24" s="8"/>
      <c r="C24" s="8"/>
      <c r="D24" s="8" t="s">
        <v>33</v>
      </c>
      <c r="E24" s="107">
        <v>372270.29</v>
      </c>
    </row>
    <row r="25" spans="1:5" ht="15.75" x14ac:dyDescent="0.25">
      <c r="A25" s="8"/>
      <c r="B25" s="8"/>
      <c r="C25" s="8"/>
      <c r="D25" s="8" t="s">
        <v>34</v>
      </c>
      <c r="E25" s="58">
        <v>0</v>
      </c>
    </row>
    <row r="26" spans="1:5" ht="15.75" x14ac:dyDescent="0.25">
      <c r="A26" s="8"/>
      <c r="B26" s="8"/>
      <c r="C26" s="8"/>
      <c r="D26" s="8" t="s">
        <v>35</v>
      </c>
      <c r="E26" s="59">
        <v>0</v>
      </c>
    </row>
    <row r="27" spans="1:5" ht="15.75" x14ac:dyDescent="0.25">
      <c r="A27" s="8"/>
      <c r="B27" s="8"/>
      <c r="C27" s="8"/>
      <c r="D27" s="8" t="s">
        <v>36</v>
      </c>
      <c r="E27" s="26">
        <v>0</v>
      </c>
    </row>
    <row r="28" spans="1:5" ht="15.75" x14ac:dyDescent="0.25">
      <c r="A28" s="8"/>
      <c r="B28" s="8"/>
      <c r="C28" s="8" t="s">
        <v>37</v>
      </c>
      <c r="D28" s="8"/>
      <c r="E28" s="110"/>
    </row>
    <row r="29" spans="1:5" ht="15.75" x14ac:dyDescent="0.25">
      <c r="A29" s="8"/>
      <c r="B29" s="8"/>
      <c r="C29" s="8"/>
      <c r="D29" s="8" t="s">
        <v>38</v>
      </c>
      <c r="E29" s="108">
        <v>13881080.560000001</v>
      </c>
    </row>
    <row r="30" spans="1:5" ht="15.75" x14ac:dyDescent="0.25">
      <c r="A30" s="8"/>
      <c r="B30" s="8"/>
      <c r="C30" s="8"/>
      <c r="D30" s="8" t="s">
        <v>39</v>
      </c>
      <c r="E30" s="57">
        <v>0</v>
      </c>
    </row>
    <row r="31" spans="1:5" ht="15.75" x14ac:dyDescent="0.25">
      <c r="A31" s="8"/>
      <c r="B31" s="8"/>
      <c r="C31" s="8" t="s">
        <v>40</v>
      </c>
      <c r="D31" s="8"/>
      <c r="E31" s="40">
        <v>0</v>
      </c>
    </row>
    <row r="32" spans="1:5" ht="15.75" x14ac:dyDescent="0.25">
      <c r="A32" s="8"/>
      <c r="B32" s="8"/>
      <c r="C32" s="8" t="s">
        <v>41</v>
      </c>
      <c r="D32" s="8"/>
      <c r="E32" s="31"/>
    </row>
    <row r="33" spans="1:5" ht="15.75" x14ac:dyDescent="0.25">
      <c r="A33" s="8"/>
      <c r="B33" s="8"/>
      <c r="C33" s="8"/>
      <c r="D33" s="8" t="s">
        <v>42</v>
      </c>
      <c r="E33" s="19">
        <v>0</v>
      </c>
    </row>
    <row r="34" spans="1:5" ht="15.75" x14ac:dyDescent="0.25">
      <c r="A34" s="8"/>
      <c r="B34" s="8"/>
      <c r="C34" s="8"/>
      <c r="D34" s="8" t="s">
        <v>43</v>
      </c>
      <c r="E34" s="19">
        <v>0</v>
      </c>
    </row>
    <row r="35" spans="1:5" ht="16.5" thickBot="1" x14ac:dyDescent="0.3">
      <c r="A35" s="8"/>
      <c r="B35" s="8"/>
      <c r="C35" s="8"/>
      <c r="D35" s="8" t="s">
        <v>44</v>
      </c>
      <c r="E35" s="43">
        <v>0</v>
      </c>
    </row>
    <row r="36" spans="1:5" ht="15.75" x14ac:dyDescent="0.25">
      <c r="A36" s="8"/>
      <c r="B36" s="8" t="s">
        <v>45</v>
      </c>
      <c r="C36" s="8"/>
      <c r="D36" s="8"/>
      <c r="E36" s="107">
        <f>28043428.2+66415503.16</f>
        <v>94458931.359999999</v>
      </c>
    </row>
    <row r="37" spans="1:5" ht="15.75" x14ac:dyDescent="0.25">
      <c r="A37" s="8"/>
      <c r="B37" s="12" t="s">
        <v>7</v>
      </c>
      <c r="C37" s="8"/>
      <c r="D37" s="8"/>
      <c r="E37" s="29">
        <f>SUM(E14,E19,E21:E36)</f>
        <v>685140752.15999997</v>
      </c>
    </row>
    <row r="38" spans="1:5" ht="15.75" x14ac:dyDescent="0.25">
      <c r="A38" s="8"/>
      <c r="B38" s="12"/>
      <c r="C38" s="8"/>
      <c r="D38" s="8"/>
      <c r="E38" s="32"/>
    </row>
    <row r="39" spans="1:5" ht="15.75" x14ac:dyDescent="0.25">
      <c r="A39" s="12" t="s">
        <v>8</v>
      </c>
      <c r="B39" s="12"/>
      <c r="C39" s="8"/>
      <c r="D39" s="8"/>
      <c r="E39" s="19"/>
    </row>
    <row r="40" spans="1:5" ht="15.75" x14ac:dyDescent="0.25">
      <c r="A40" s="12" t="s">
        <v>46</v>
      </c>
      <c r="B40" s="8"/>
      <c r="C40" s="8"/>
      <c r="D40" s="8"/>
      <c r="E40" s="19"/>
    </row>
    <row r="41" spans="1:5" ht="15.75" x14ac:dyDescent="0.25">
      <c r="A41" s="8"/>
      <c r="B41" s="12" t="s">
        <v>9</v>
      </c>
      <c r="C41" s="8"/>
      <c r="D41" s="8"/>
      <c r="E41" s="31"/>
    </row>
    <row r="42" spans="1:5" ht="15.75" x14ac:dyDescent="0.25">
      <c r="A42" s="8"/>
      <c r="B42" s="8"/>
      <c r="C42" s="8"/>
      <c r="D42" s="8" t="s">
        <v>10</v>
      </c>
      <c r="E42" s="107">
        <v>127931836.08</v>
      </c>
    </row>
    <row r="43" spans="1:5" ht="15.75" x14ac:dyDescent="0.25">
      <c r="A43" s="8"/>
      <c r="B43" s="8"/>
      <c r="C43" s="8"/>
      <c r="D43" s="8" t="s">
        <v>11</v>
      </c>
      <c r="E43" s="107">
        <v>152725327.02000001</v>
      </c>
    </row>
    <row r="44" spans="1:5" ht="15.75" x14ac:dyDescent="0.25">
      <c r="A44" s="8"/>
      <c r="B44" s="8"/>
      <c r="C44" s="8"/>
      <c r="D44" s="8" t="s">
        <v>12</v>
      </c>
      <c r="E44" s="107">
        <v>5107882.75</v>
      </c>
    </row>
    <row r="45" spans="1:5" ht="15.75" x14ac:dyDescent="0.25">
      <c r="A45" s="8"/>
      <c r="B45" s="12" t="s">
        <v>13</v>
      </c>
      <c r="C45" s="8"/>
      <c r="D45" s="8"/>
      <c r="E45" s="31"/>
    </row>
    <row r="46" spans="1:5" ht="15.75" x14ac:dyDescent="0.25">
      <c r="A46" s="8"/>
      <c r="B46" s="8"/>
      <c r="C46" s="13"/>
      <c r="D46" s="8" t="s">
        <v>10</v>
      </c>
      <c r="E46" s="61">
        <v>0</v>
      </c>
    </row>
    <row r="47" spans="1:5" ht="15.75" x14ac:dyDescent="0.25">
      <c r="A47" s="8"/>
      <c r="B47" s="8"/>
      <c r="C47" s="8"/>
      <c r="D47" s="8" t="s">
        <v>11</v>
      </c>
      <c r="E47" s="107">
        <v>4982907.5</v>
      </c>
    </row>
    <row r="48" spans="1:5" ht="15.75" x14ac:dyDescent="0.25">
      <c r="A48" s="8"/>
      <c r="B48" s="8"/>
      <c r="C48" s="8"/>
      <c r="D48" s="8" t="s">
        <v>12</v>
      </c>
      <c r="E48" s="39">
        <v>0</v>
      </c>
    </row>
    <row r="49" spans="1:5" ht="15.75" x14ac:dyDescent="0.25">
      <c r="A49" s="8"/>
      <c r="B49" s="12" t="s">
        <v>14</v>
      </c>
      <c r="C49" s="8"/>
      <c r="D49" s="8"/>
      <c r="E49" s="25"/>
    </row>
    <row r="50" spans="1:5" ht="15.75" x14ac:dyDescent="0.25">
      <c r="A50" s="14"/>
      <c r="B50" s="14"/>
      <c r="C50" s="14"/>
      <c r="D50" s="8" t="s">
        <v>10</v>
      </c>
      <c r="E50" s="107">
        <v>19536205.620000001</v>
      </c>
    </row>
    <row r="51" spans="1:5" ht="15.75" x14ac:dyDescent="0.25">
      <c r="A51" s="8"/>
      <c r="B51" s="8"/>
      <c r="C51" s="8"/>
      <c r="D51" s="8" t="s">
        <v>11</v>
      </c>
      <c r="E51" s="107">
        <v>2412225.29</v>
      </c>
    </row>
    <row r="52" spans="1:5" ht="16.5" thickBot="1" x14ac:dyDescent="0.3">
      <c r="A52" s="8"/>
      <c r="B52" s="8"/>
      <c r="C52" s="8"/>
      <c r="D52" s="8" t="s">
        <v>12</v>
      </c>
      <c r="E52" s="109">
        <v>7500</v>
      </c>
    </row>
    <row r="53" spans="1:5" ht="15.75" x14ac:dyDescent="0.25">
      <c r="A53" s="8"/>
      <c r="B53" s="12" t="s">
        <v>15</v>
      </c>
      <c r="C53" s="8"/>
      <c r="D53" s="8"/>
      <c r="E53" s="25"/>
    </row>
    <row r="54" spans="1:5" ht="15.75" x14ac:dyDescent="0.25">
      <c r="A54" s="8"/>
      <c r="B54" s="8"/>
      <c r="C54" s="8"/>
      <c r="D54" s="8" t="s">
        <v>10</v>
      </c>
      <c r="E54" s="59">
        <v>0</v>
      </c>
    </row>
    <row r="55" spans="1:5" ht="15.75" x14ac:dyDescent="0.25">
      <c r="A55" s="8"/>
      <c r="B55" s="8"/>
      <c r="C55" s="8"/>
      <c r="D55" s="8" t="s">
        <v>11</v>
      </c>
      <c r="E55" s="57">
        <v>0</v>
      </c>
    </row>
    <row r="56" spans="1:5" ht="15.75" x14ac:dyDescent="0.25">
      <c r="A56" s="8"/>
      <c r="B56" s="8"/>
      <c r="C56" s="13"/>
      <c r="D56" s="8" t="s">
        <v>12</v>
      </c>
      <c r="E56" s="57">
        <v>0</v>
      </c>
    </row>
    <row r="57" spans="1:5" ht="15.75" x14ac:dyDescent="0.25">
      <c r="A57" s="8"/>
      <c r="B57" s="12" t="s">
        <v>16</v>
      </c>
      <c r="C57" s="8"/>
      <c r="D57" s="8"/>
      <c r="E57" s="28"/>
    </row>
    <row r="58" spans="1:5" ht="15.75" x14ac:dyDescent="0.25">
      <c r="A58" s="8"/>
      <c r="B58" s="8"/>
      <c r="C58" s="8"/>
      <c r="D58" s="8" t="s">
        <v>10</v>
      </c>
      <c r="E58" s="107">
        <v>6798236.9800000004</v>
      </c>
    </row>
    <row r="59" spans="1:5" ht="15.75" x14ac:dyDescent="0.25">
      <c r="A59" s="8"/>
      <c r="B59" s="8"/>
      <c r="C59" s="8"/>
      <c r="D59" s="8" t="s">
        <v>11</v>
      </c>
      <c r="E59" s="107">
        <v>10684919.76</v>
      </c>
    </row>
    <row r="60" spans="1:5" ht="15.75" x14ac:dyDescent="0.25">
      <c r="A60" s="8"/>
      <c r="B60" s="8"/>
      <c r="C60" s="8"/>
      <c r="D60" s="8" t="s">
        <v>12</v>
      </c>
      <c r="E60" s="56">
        <v>0</v>
      </c>
    </row>
    <row r="61" spans="1:5" ht="15.75" x14ac:dyDescent="0.25">
      <c r="A61" s="8"/>
      <c r="B61" s="12" t="s">
        <v>17</v>
      </c>
      <c r="C61" s="8"/>
      <c r="D61" s="8"/>
      <c r="E61" s="28"/>
    </row>
    <row r="62" spans="1:5" ht="15.75" x14ac:dyDescent="0.25">
      <c r="A62" s="8"/>
      <c r="B62" s="8"/>
      <c r="C62" s="8"/>
      <c r="D62" s="8" t="s">
        <v>10</v>
      </c>
      <c r="E62" s="107">
        <v>6364631.4299999997</v>
      </c>
    </row>
    <row r="63" spans="1:5" ht="15.75" x14ac:dyDescent="0.25">
      <c r="A63" s="8"/>
      <c r="B63" s="12"/>
      <c r="C63" s="8"/>
      <c r="D63" s="8" t="s">
        <v>11</v>
      </c>
      <c r="E63" s="107">
        <v>673798.74</v>
      </c>
    </row>
    <row r="64" spans="1:5" ht="16.5" thickBot="1" x14ac:dyDescent="0.3">
      <c r="A64" s="8"/>
      <c r="B64" s="8"/>
      <c r="C64" s="8"/>
      <c r="D64" s="8" t="s">
        <v>12</v>
      </c>
      <c r="E64" s="109">
        <v>42640</v>
      </c>
    </row>
    <row r="65" spans="1:5" ht="15.75" x14ac:dyDescent="0.25">
      <c r="A65" s="8"/>
      <c r="B65" s="12" t="s">
        <v>18</v>
      </c>
      <c r="C65" s="8"/>
      <c r="D65" s="8"/>
      <c r="E65" s="31"/>
    </row>
    <row r="66" spans="1:5" ht="15.75" x14ac:dyDescent="0.25">
      <c r="A66" s="8"/>
      <c r="B66" s="8"/>
      <c r="C66" s="8"/>
      <c r="D66" s="8" t="s">
        <v>10</v>
      </c>
      <c r="E66" s="107">
        <v>23983606.579999998</v>
      </c>
    </row>
    <row r="67" spans="1:5" ht="15.75" x14ac:dyDescent="0.25">
      <c r="A67" s="8"/>
      <c r="B67" s="8"/>
      <c r="C67" s="8"/>
      <c r="D67" s="8" t="s">
        <v>11</v>
      </c>
      <c r="E67" s="107">
        <v>2117846.1</v>
      </c>
    </row>
    <row r="68" spans="1:5" ht="15.75" x14ac:dyDescent="0.25">
      <c r="A68" s="8"/>
      <c r="B68" s="8"/>
      <c r="C68" s="8"/>
      <c r="D68" s="8" t="s">
        <v>12</v>
      </c>
      <c r="E68" s="107">
        <v>165324</v>
      </c>
    </row>
    <row r="69" spans="1:5" ht="15.75" x14ac:dyDescent="0.25">
      <c r="A69" s="8"/>
      <c r="B69" s="12" t="s">
        <v>19</v>
      </c>
      <c r="C69" s="8"/>
      <c r="D69" s="8"/>
      <c r="E69" s="35"/>
    </row>
    <row r="70" spans="1:5" ht="15.75" x14ac:dyDescent="0.25">
      <c r="A70" s="8"/>
      <c r="B70" s="8"/>
      <c r="C70" s="8"/>
      <c r="D70" s="8" t="s">
        <v>10</v>
      </c>
      <c r="E70" s="19">
        <v>0</v>
      </c>
    </row>
    <row r="71" spans="1:5" ht="15.75" x14ac:dyDescent="0.25">
      <c r="A71" s="8"/>
      <c r="B71" s="8"/>
      <c r="C71" s="8"/>
      <c r="D71" s="8" t="s">
        <v>11</v>
      </c>
      <c r="E71" s="61">
        <v>0</v>
      </c>
    </row>
    <row r="72" spans="1:5" ht="15.75" x14ac:dyDescent="0.25">
      <c r="A72" s="8"/>
      <c r="B72" s="8"/>
      <c r="C72" s="8"/>
      <c r="D72" s="8" t="s">
        <v>12</v>
      </c>
      <c r="E72" s="61">
        <v>0</v>
      </c>
    </row>
    <row r="73" spans="1:5" ht="15.75" x14ac:dyDescent="0.25">
      <c r="A73" s="8"/>
      <c r="B73" s="12" t="s">
        <v>20</v>
      </c>
      <c r="C73" s="8"/>
      <c r="D73" s="8"/>
      <c r="E73" s="31"/>
    </row>
    <row r="74" spans="1:5" ht="15.75" x14ac:dyDescent="0.25">
      <c r="A74" s="8"/>
      <c r="B74" s="8"/>
      <c r="C74" s="8" t="s">
        <v>52</v>
      </c>
      <c r="D74" s="8"/>
      <c r="E74" s="19"/>
    </row>
    <row r="75" spans="1:5" ht="15.75" x14ac:dyDescent="0.25">
      <c r="A75" s="8"/>
      <c r="B75" s="8"/>
      <c r="C75" s="8"/>
      <c r="D75" s="8" t="s">
        <v>47</v>
      </c>
      <c r="E75" s="57">
        <v>0</v>
      </c>
    </row>
    <row r="76" spans="1:5" ht="15.75" x14ac:dyDescent="0.25">
      <c r="A76" s="8"/>
      <c r="B76" s="8"/>
      <c r="C76" s="8"/>
      <c r="D76" s="8" t="s">
        <v>48</v>
      </c>
      <c r="E76" s="33">
        <v>0</v>
      </c>
    </row>
    <row r="77" spans="1:5" ht="15.75" x14ac:dyDescent="0.25">
      <c r="A77" s="8"/>
      <c r="B77" s="8"/>
      <c r="C77" s="15" t="s">
        <v>53</v>
      </c>
      <c r="D77" s="8"/>
      <c r="E77" s="19"/>
    </row>
    <row r="78" spans="1:5" ht="15.75" x14ac:dyDescent="0.25">
      <c r="A78" s="8"/>
      <c r="B78" s="8"/>
      <c r="C78" s="8"/>
      <c r="D78" s="8" t="s">
        <v>49</v>
      </c>
      <c r="E78" s="107">
        <v>12469882</v>
      </c>
    </row>
    <row r="79" spans="1:5" ht="15.75" x14ac:dyDescent="0.25">
      <c r="A79" s="8"/>
      <c r="B79" s="8"/>
      <c r="C79" s="8"/>
      <c r="D79" s="8" t="s">
        <v>50</v>
      </c>
      <c r="E79" s="57">
        <v>0</v>
      </c>
    </row>
    <row r="80" spans="1:5" ht="15.75" x14ac:dyDescent="0.25">
      <c r="A80" s="8"/>
      <c r="B80" s="8"/>
      <c r="C80" s="8" t="s">
        <v>54</v>
      </c>
      <c r="D80" s="8"/>
      <c r="E80" s="63"/>
    </row>
    <row r="81" spans="1:9" ht="15.75" x14ac:dyDescent="0.25">
      <c r="A81" s="8"/>
      <c r="B81" s="8"/>
      <c r="C81" s="8"/>
      <c r="D81" s="15" t="s">
        <v>49</v>
      </c>
      <c r="E81" s="107">
        <v>89715311.709999993</v>
      </c>
    </row>
    <row r="82" spans="1:9" ht="15.75" x14ac:dyDescent="0.25">
      <c r="A82" s="8"/>
      <c r="B82" s="8"/>
      <c r="C82" s="8"/>
      <c r="D82" s="15" t="s">
        <v>50</v>
      </c>
      <c r="E82" s="57">
        <v>0</v>
      </c>
    </row>
    <row r="83" spans="1:9" ht="15.75" x14ac:dyDescent="0.25">
      <c r="A83" s="8"/>
      <c r="B83" s="8"/>
      <c r="C83" s="8" t="s">
        <v>55</v>
      </c>
      <c r="D83" s="8"/>
      <c r="E83" s="19"/>
    </row>
    <row r="84" spans="1:9" ht="15.75" x14ac:dyDescent="0.25">
      <c r="A84" s="8"/>
      <c r="B84" s="8"/>
      <c r="C84" s="8"/>
      <c r="D84" s="8" t="s">
        <v>49</v>
      </c>
      <c r="E84" s="33">
        <v>0</v>
      </c>
    </row>
    <row r="85" spans="1:9" ht="15.75" x14ac:dyDescent="0.25">
      <c r="A85" s="8"/>
      <c r="B85" s="8"/>
      <c r="C85" s="8"/>
      <c r="D85" s="8" t="s">
        <v>50</v>
      </c>
      <c r="E85" s="33">
        <v>0</v>
      </c>
    </row>
    <row r="86" spans="1:9" ht="15.75" x14ac:dyDescent="0.25">
      <c r="A86" s="8"/>
      <c r="B86" s="8"/>
      <c r="C86" s="8" t="s">
        <v>56</v>
      </c>
      <c r="D86" s="8"/>
      <c r="E86" s="19"/>
    </row>
    <row r="87" spans="1:9" ht="15.75" x14ac:dyDescent="0.25">
      <c r="A87" s="8"/>
      <c r="B87" s="8"/>
      <c r="C87" s="8"/>
      <c r="D87" s="8" t="s">
        <v>49</v>
      </c>
      <c r="E87" s="57">
        <v>0</v>
      </c>
    </row>
    <row r="88" spans="1:9" ht="15.75" x14ac:dyDescent="0.25">
      <c r="A88" s="8"/>
      <c r="B88" s="8"/>
      <c r="C88" s="8"/>
      <c r="D88" s="8" t="s">
        <v>50</v>
      </c>
      <c r="E88" s="57">
        <v>0</v>
      </c>
    </row>
    <row r="89" spans="1:9" ht="15.75" x14ac:dyDescent="0.25">
      <c r="A89" s="8"/>
      <c r="B89" s="8"/>
      <c r="C89" s="8" t="s">
        <v>51</v>
      </c>
      <c r="D89" s="8"/>
      <c r="E89" s="19"/>
    </row>
    <row r="90" spans="1:9" ht="15.75" x14ac:dyDescent="0.25">
      <c r="A90" s="8"/>
      <c r="B90" s="8"/>
      <c r="C90" s="8"/>
      <c r="D90" s="8" t="s">
        <v>57</v>
      </c>
      <c r="E90" s="107">
        <v>7259681.9900000002</v>
      </c>
    </row>
    <row r="91" spans="1:9" ht="15.75" x14ac:dyDescent="0.25">
      <c r="A91" s="8"/>
      <c r="B91" s="8"/>
      <c r="C91" s="8"/>
      <c r="D91" s="8" t="s">
        <v>49</v>
      </c>
      <c r="E91" s="107">
        <v>7312509.9299999997</v>
      </c>
    </row>
    <row r="92" spans="1:9" ht="15.75" x14ac:dyDescent="0.25">
      <c r="A92" s="8"/>
      <c r="B92" s="8"/>
      <c r="C92" s="8"/>
      <c r="D92" s="8" t="s">
        <v>50</v>
      </c>
      <c r="E92" s="107">
        <v>64512100.789999999</v>
      </c>
    </row>
    <row r="93" spans="1:9" ht="15.75" x14ac:dyDescent="0.25">
      <c r="A93" s="12" t="s">
        <v>59</v>
      </c>
      <c r="D93" s="8"/>
      <c r="E93" s="34">
        <f>SUM(E41:E92)</f>
        <v>544804374.2700001</v>
      </c>
    </row>
    <row r="94" spans="1:9" ht="15.75" x14ac:dyDescent="0.25">
      <c r="A94" s="12" t="s">
        <v>60</v>
      </c>
      <c r="B94" s="8"/>
      <c r="C94" s="12"/>
      <c r="D94" s="15"/>
      <c r="E94" s="19"/>
    </row>
    <row r="95" spans="1:9" ht="15.75" x14ac:dyDescent="0.25">
      <c r="A95" s="8"/>
      <c r="B95" s="12" t="s">
        <v>9</v>
      </c>
      <c r="C95" s="8"/>
      <c r="D95" s="8"/>
      <c r="E95" s="18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107">
        <v>35130139.409999996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19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39">
        <v>0</v>
      </c>
    </row>
    <row r="99" spans="1:9" ht="15.75" customHeight="1" x14ac:dyDescent="0.25">
      <c r="B99" s="12" t="s">
        <v>14</v>
      </c>
      <c r="C99" s="8"/>
      <c r="D99" s="8"/>
      <c r="E99" s="31"/>
    </row>
    <row r="100" spans="1:9" ht="15.75" customHeight="1" x14ac:dyDescent="0.25">
      <c r="B100" s="8"/>
      <c r="C100" s="8"/>
      <c r="D100" s="8" t="s">
        <v>12</v>
      </c>
      <c r="E100" s="107">
        <v>24108887.75</v>
      </c>
    </row>
    <row r="101" spans="1:9" ht="15.75" customHeight="1" x14ac:dyDescent="0.25">
      <c r="B101" s="12" t="s">
        <v>15</v>
      </c>
      <c r="C101" s="8"/>
      <c r="D101" s="8"/>
      <c r="E101" s="31"/>
    </row>
    <row r="102" spans="1:9" ht="15.75" x14ac:dyDescent="0.25">
      <c r="B102" s="8"/>
      <c r="C102" s="13"/>
      <c r="D102" s="8" t="s">
        <v>12</v>
      </c>
      <c r="E102" s="25">
        <v>0</v>
      </c>
    </row>
    <row r="103" spans="1:9" ht="15.75" x14ac:dyDescent="0.25">
      <c r="B103" s="12" t="s">
        <v>16</v>
      </c>
      <c r="C103" s="8"/>
      <c r="D103" s="8"/>
      <c r="E103" s="31"/>
    </row>
    <row r="104" spans="1:9" ht="15.75" x14ac:dyDescent="0.25">
      <c r="B104" s="8"/>
      <c r="C104" s="8"/>
      <c r="D104" s="8" t="s">
        <v>12</v>
      </c>
      <c r="E104" s="24">
        <v>0</v>
      </c>
    </row>
    <row r="105" spans="1:9" ht="15.75" x14ac:dyDescent="0.25">
      <c r="B105" s="12" t="s">
        <v>17</v>
      </c>
      <c r="C105" s="8"/>
      <c r="D105" s="8"/>
      <c r="E105" s="31"/>
    </row>
    <row r="106" spans="1:9" ht="15.75" x14ac:dyDescent="0.25">
      <c r="B106" s="8"/>
      <c r="C106" s="8"/>
      <c r="D106" s="8" t="s">
        <v>12</v>
      </c>
      <c r="E106" s="58">
        <v>0</v>
      </c>
    </row>
    <row r="107" spans="1:9" ht="15.75" x14ac:dyDescent="0.25">
      <c r="B107" s="12" t="s">
        <v>18</v>
      </c>
      <c r="C107" s="8"/>
      <c r="D107" s="8"/>
      <c r="E107" s="31"/>
    </row>
    <row r="108" spans="1:9" ht="15.75" x14ac:dyDescent="0.25">
      <c r="B108" s="8"/>
      <c r="C108" s="8"/>
      <c r="D108" s="8" t="s">
        <v>12</v>
      </c>
      <c r="E108" s="107">
        <v>7176476</v>
      </c>
    </row>
    <row r="109" spans="1:9" ht="15.75" x14ac:dyDescent="0.25">
      <c r="A109" s="12"/>
      <c r="B109" s="12" t="s">
        <v>61</v>
      </c>
      <c r="C109" s="8"/>
      <c r="D109" s="8"/>
      <c r="E109" s="31"/>
    </row>
    <row r="110" spans="1:9" ht="15.75" x14ac:dyDescent="0.25">
      <c r="B110" s="8"/>
      <c r="C110" s="8"/>
      <c r="D110" s="8" t="s">
        <v>12</v>
      </c>
      <c r="E110" s="107">
        <v>28043428.199999999</v>
      </c>
    </row>
    <row r="111" spans="1:9" ht="15.75" x14ac:dyDescent="0.25">
      <c r="A111" s="12" t="s">
        <v>58</v>
      </c>
      <c r="E111" s="64">
        <f>SUM(E95:E110)</f>
        <v>94458931.359999999</v>
      </c>
    </row>
    <row r="112" spans="1:9" ht="30" customHeight="1" x14ac:dyDescent="0.35">
      <c r="A112" s="16" t="s">
        <v>62</v>
      </c>
      <c r="B112" s="17"/>
      <c r="C112" s="17"/>
      <c r="D112" s="17"/>
      <c r="E112" s="65">
        <f>SUM(E93,E111)</f>
        <v>639263305.63000011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1C0D5-92D8-45B1-805B-D2EA38DB16A5}">
  <dimension ref="A1:I112"/>
  <sheetViews>
    <sheetView zoomScale="115" zoomScaleNormal="115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111" t="s">
        <v>71</v>
      </c>
      <c r="B1" s="111"/>
      <c r="C1" s="111"/>
      <c r="D1" s="111"/>
      <c r="E1" s="111"/>
      <c r="F1" s="111"/>
      <c r="G1" s="111"/>
      <c r="H1" s="111"/>
      <c r="I1" s="111"/>
    </row>
    <row r="2" spans="1:9" ht="15.75" x14ac:dyDescent="0.25">
      <c r="A2" s="112" t="s">
        <v>0</v>
      </c>
      <c r="B2" s="112"/>
      <c r="C2" s="112"/>
      <c r="D2" s="112"/>
      <c r="E2" s="112"/>
      <c r="F2" s="112"/>
      <c r="G2" s="112"/>
      <c r="H2" s="112"/>
      <c r="I2" s="112"/>
    </row>
    <row r="3" spans="1:9" ht="15.75" x14ac:dyDescent="0.25">
      <c r="A3" s="111" t="s">
        <v>81</v>
      </c>
      <c r="B3" s="111"/>
      <c r="C3" s="111"/>
      <c r="D3" s="111"/>
      <c r="E3" s="111"/>
      <c r="F3" s="111"/>
      <c r="G3" s="111"/>
      <c r="H3" s="111"/>
      <c r="I3" s="111"/>
    </row>
    <row r="4" spans="1:9" ht="15.75" x14ac:dyDescent="0.25">
      <c r="A4" s="111"/>
      <c r="B4" s="111"/>
      <c r="C4" s="111"/>
      <c r="D4" s="111"/>
      <c r="E4" s="111"/>
      <c r="F4" s="111"/>
      <c r="G4" s="111"/>
      <c r="H4" s="111"/>
      <c r="I4" s="111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111" t="s">
        <v>1</v>
      </c>
      <c r="B6" s="111"/>
      <c r="C6" s="111"/>
      <c r="D6" s="111"/>
      <c r="E6" s="113" t="s">
        <v>2</v>
      </c>
    </row>
    <row r="7" spans="1:9" ht="15" customHeight="1" x14ac:dyDescent="0.25">
      <c r="A7" s="111"/>
      <c r="B7" s="111"/>
      <c r="C7" s="111"/>
      <c r="D7" s="111"/>
      <c r="E7" s="114"/>
    </row>
    <row r="8" spans="1:9" ht="15.75" x14ac:dyDescent="0.25">
      <c r="A8" s="6" t="s">
        <v>3</v>
      </c>
      <c r="B8" s="1"/>
      <c r="C8" s="1"/>
      <c r="D8" s="1"/>
      <c r="E8" s="7"/>
    </row>
    <row r="9" spans="1:9" ht="15.75" x14ac:dyDescent="0.25">
      <c r="A9" s="1"/>
      <c r="B9" s="1" t="s">
        <v>21</v>
      </c>
      <c r="C9" s="1"/>
      <c r="D9" s="1"/>
      <c r="E9" s="7"/>
    </row>
    <row r="10" spans="1:9" ht="15.75" x14ac:dyDescent="0.25">
      <c r="A10" s="1"/>
      <c r="B10" s="1"/>
      <c r="C10" s="1" t="s">
        <v>22</v>
      </c>
      <c r="D10" s="1"/>
      <c r="E10" s="31"/>
    </row>
    <row r="11" spans="1:9" ht="15.75" customHeight="1" x14ac:dyDescent="0.25">
      <c r="A11" s="8"/>
      <c r="B11" s="8"/>
      <c r="C11" s="8"/>
      <c r="D11" s="8" t="s">
        <v>23</v>
      </c>
      <c r="E11" s="56">
        <v>3853707.18</v>
      </c>
    </row>
    <row r="12" spans="1:9" ht="15.75" x14ac:dyDescent="0.25">
      <c r="A12" s="8"/>
      <c r="B12" s="8"/>
      <c r="C12" s="8"/>
      <c r="D12" s="8" t="s">
        <v>24</v>
      </c>
      <c r="E12" s="63">
        <v>5411722.6200000001</v>
      </c>
    </row>
    <row r="13" spans="1:9" ht="15.75" x14ac:dyDescent="0.25">
      <c r="A13" s="8"/>
      <c r="B13" s="8"/>
      <c r="C13" s="8"/>
      <c r="D13" s="8" t="s">
        <v>25</v>
      </c>
      <c r="E13" s="56">
        <v>2360155.4900000002</v>
      </c>
    </row>
    <row r="14" spans="1:9" ht="15.75" x14ac:dyDescent="0.25">
      <c r="A14" s="8"/>
      <c r="B14" s="8"/>
      <c r="C14" s="8" t="s">
        <v>4</v>
      </c>
      <c r="D14" s="8"/>
      <c r="E14" s="29">
        <f>SUM(E11:E13)</f>
        <v>11625585.290000001</v>
      </c>
    </row>
    <row r="15" spans="1:9" ht="15.75" x14ac:dyDescent="0.25">
      <c r="A15" s="8"/>
      <c r="B15" s="8"/>
      <c r="C15" s="8" t="s">
        <v>5</v>
      </c>
      <c r="D15" s="8"/>
      <c r="E15" s="30"/>
    </row>
    <row r="16" spans="1:9" ht="15.75" x14ac:dyDescent="0.25">
      <c r="A16" s="8"/>
      <c r="B16" s="8"/>
      <c r="C16" s="8"/>
      <c r="D16" s="8" t="s">
        <v>26</v>
      </c>
      <c r="E16" s="56">
        <v>5583535.8399999999</v>
      </c>
    </row>
    <row r="17" spans="1:5" ht="15.75" x14ac:dyDescent="0.25">
      <c r="A17" s="8"/>
      <c r="B17" s="8"/>
      <c r="C17" s="8"/>
      <c r="D17" s="8" t="s">
        <v>27</v>
      </c>
      <c r="E17" s="56">
        <v>15629110.65</v>
      </c>
    </row>
    <row r="18" spans="1:5" ht="15.75" x14ac:dyDescent="0.25">
      <c r="A18" s="8"/>
      <c r="B18" s="8"/>
      <c r="C18" s="11"/>
      <c r="D18" s="8" t="s">
        <v>28</v>
      </c>
      <c r="E18" s="57">
        <v>46990.68</v>
      </c>
    </row>
    <row r="19" spans="1:5" ht="15.75" x14ac:dyDescent="0.25">
      <c r="A19" s="8"/>
      <c r="B19" s="8"/>
      <c r="C19" s="8" t="s">
        <v>6</v>
      </c>
      <c r="D19" s="8"/>
      <c r="E19" s="29">
        <f t="shared" ref="E19" si="0">SUM(E16:E18)</f>
        <v>21259637.170000002</v>
      </c>
    </row>
    <row r="20" spans="1:5" ht="15.75" x14ac:dyDescent="0.25">
      <c r="A20" s="8"/>
      <c r="B20" s="8" t="s">
        <v>29</v>
      </c>
      <c r="C20" s="8"/>
      <c r="D20" s="8"/>
      <c r="E20" s="31"/>
    </row>
    <row r="21" spans="1:5" ht="15.75" x14ac:dyDescent="0.25">
      <c r="A21" s="8"/>
      <c r="B21" s="8"/>
      <c r="C21" s="8" t="s">
        <v>30</v>
      </c>
      <c r="D21" s="8"/>
      <c r="E21" s="56">
        <v>712009252</v>
      </c>
    </row>
    <row r="22" spans="1:5" ht="15.75" x14ac:dyDescent="0.25">
      <c r="A22" s="8"/>
      <c r="B22" s="8"/>
      <c r="C22" s="8" t="s">
        <v>31</v>
      </c>
      <c r="D22" s="8"/>
      <c r="E22" s="42">
        <v>334457.86</v>
      </c>
    </row>
    <row r="23" spans="1:5" ht="15.75" x14ac:dyDescent="0.25">
      <c r="A23" s="8"/>
      <c r="B23" s="8"/>
      <c r="C23" s="8" t="s">
        <v>32</v>
      </c>
      <c r="D23" s="8"/>
      <c r="E23" s="56"/>
    </row>
    <row r="24" spans="1:5" ht="15.75" x14ac:dyDescent="0.25">
      <c r="A24" s="8"/>
      <c r="B24" s="8"/>
      <c r="C24" s="8"/>
      <c r="D24" s="8" t="s">
        <v>33</v>
      </c>
      <c r="E24" s="42">
        <v>0</v>
      </c>
    </row>
    <row r="25" spans="1:5" ht="15.75" x14ac:dyDescent="0.25">
      <c r="A25" s="8"/>
      <c r="B25" s="8"/>
      <c r="C25" s="8"/>
      <c r="D25" s="8" t="s">
        <v>34</v>
      </c>
      <c r="E25" s="58">
        <v>0</v>
      </c>
    </row>
    <row r="26" spans="1:5" ht="15.75" x14ac:dyDescent="0.25">
      <c r="A26" s="8"/>
      <c r="B26" s="8"/>
      <c r="C26" s="8"/>
      <c r="D26" s="8" t="s">
        <v>35</v>
      </c>
      <c r="E26" s="59">
        <v>0</v>
      </c>
    </row>
    <row r="27" spans="1:5" ht="15.75" x14ac:dyDescent="0.25">
      <c r="A27" s="8"/>
      <c r="B27" s="8"/>
      <c r="C27" s="8"/>
      <c r="D27" s="8" t="s">
        <v>36</v>
      </c>
      <c r="E27" s="26">
        <v>0</v>
      </c>
    </row>
    <row r="28" spans="1:5" ht="15.75" x14ac:dyDescent="0.25">
      <c r="A28" s="8"/>
      <c r="B28" s="8"/>
      <c r="C28" s="8" t="s">
        <v>37</v>
      </c>
      <c r="D28" s="8"/>
      <c r="E28" s="60"/>
    </row>
    <row r="29" spans="1:5" ht="15.75" x14ac:dyDescent="0.25">
      <c r="A29" s="8"/>
      <c r="B29" s="8"/>
      <c r="C29" s="8"/>
      <c r="D29" s="8" t="s">
        <v>38</v>
      </c>
      <c r="E29" s="36">
        <v>15242.78</v>
      </c>
    </row>
    <row r="30" spans="1:5" ht="15.75" x14ac:dyDescent="0.25">
      <c r="A30" s="8"/>
      <c r="B30" s="8"/>
      <c r="C30" s="8"/>
      <c r="D30" s="8" t="s">
        <v>39</v>
      </c>
      <c r="E30" s="57">
        <v>0</v>
      </c>
    </row>
    <row r="31" spans="1:5" ht="15.75" x14ac:dyDescent="0.25">
      <c r="A31" s="8"/>
      <c r="B31" s="8"/>
      <c r="C31" s="8" t="s">
        <v>40</v>
      </c>
      <c r="D31" s="8"/>
      <c r="E31" s="40">
        <v>0</v>
      </c>
    </row>
    <row r="32" spans="1:5" ht="15.75" x14ac:dyDescent="0.25">
      <c r="A32" s="8"/>
      <c r="B32" s="8"/>
      <c r="C32" s="8" t="s">
        <v>41</v>
      </c>
      <c r="D32" s="8"/>
      <c r="E32" s="31"/>
    </row>
    <row r="33" spans="1:5" ht="15.75" x14ac:dyDescent="0.25">
      <c r="A33" s="8"/>
      <c r="B33" s="8"/>
      <c r="C33" s="8"/>
      <c r="D33" s="8" t="s">
        <v>42</v>
      </c>
      <c r="E33" s="19">
        <v>0</v>
      </c>
    </row>
    <row r="34" spans="1:5" ht="15.75" x14ac:dyDescent="0.25">
      <c r="A34" s="8"/>
      <c r="B34" s="8"/>
      <c r="C34" s="8"/>
      <c r="D34" s="8" t="s">
        <v>43</v>
      </c>
      <c r="E34" s="19">
        <v>0</v>
      </c>
    </row>
    <row r="35" spans="1:5" ht="16.5" thickBot="1" x14ac:dyDescent="0.3">
      <c r="A35" s="8"/>
      <c r="B35" s="8"/>
      <c r="C35" s="8"/>
      <c r="D35" s="8" t="s">
        <v>44</v>
      </c>
      <c r="E35" s="43">
        <v>0</v>
      </c>
    </row>
    <row r="36" spans="1:5" ht="15.75" x14ac:dyDescent="0.25">
      <c r="A36" s="8"/>
      <c r="B36" s="8" t="s">
        <v>45</v>
      </c>
      <c r="C36" s="8"/>
      <c r="D36" s="8"/>
      <c r="E36" s="27">
        <v>0</v>
      </c>
    </row>
    <row r="37" spans="1:5" ht="15.75" x14ac:dyDescent="0.25">
      <c r="A37" s="8"/>
      <c r="B37" s="12" t="s">
        <v>7</v>
      </c>
      <c r="C37" s="8"/>
      <c r="D37" s="8"/>
      <c r="E37" s="29">
        <f>SUM(E14,E19,E21:E36)</f>
        <v>745244175.10000002</v>
      </c>
    </row>
    <row r="38" spans="1:5" ht="15.75" x14ac:dyDescent="0.25">
      <c r="A38" s="8"/>
      <c r="B38" s="12"/>
      <c r="C38" s="8"/>
      <c r="D38" s="8"/>
      <c r="E38" s="32"/>
    </row>
    <row r="39" spans="1:5" ht="15.75" x14ac:dyDescent="0.25">
      <c r="A39" s="12" t="s">
        <v>8</v>
      </c>
      <c r="B39" s="12"/>
      <c r="C39" s="8"/>
      <c r="D39" s="8"/>
      <c r="E39" s="19"/>
    </row>
    <row r="40" spans="1:5" ht="15.75" x14ac:dyDescent="0.25">
      <c r="A40" s="12" t="s">
        <v>46</v>
      </c>
      <c r="B40" s="8"/>
      <c r="C40" s="8"/>
      <c r="D40" s="8"/>
      <c r="E40" s="19"/>
    </row>
    <row r="41" spans="1:5" ht="15.75" x14ac:dyDescent="0.25">
      <c r="A41" s="8"/>
      <c r="B41" s="12" t="s">
        <v>9</v>
      </c>
      <c r="C41" s="8"/>
      <c r="D41" s="8"/>
      <c r="E41" s="31"/>
    </row>
    <row r="42" spans="1:5" ht="15.75" x14ac:dyDescent="0.25">
      <c r="A42" s="8"/>
      <c r="B42" s="8"/>
      <c r="C42" s="8"/>
      <c r="D42" s="8" t="s">
        <v>10</v>
      </c>
      <c r="E42" s="56">
        <v>118326958.64</v>
      </c>
    </row>
    <row r="43" spans="1:5" ht="15.75" x14ac:dyDescent="0.25">
      <c r="A43" s="8"/>
      <c r="B43" s="8"/>
      <c r="C43" s="8"/>
      <c r="D43" s="8" t="s">
        <v>11</v>
      </c>
      <c r="E43" s="56">
        <v>235370099.63</v>
      </c>
    </row>
    <row r="44" spans="1:5" ht="15.75" x14ac:dyDescent="0.25">
      <c r="A44" s="8"/>
      <c r="B44" s="8"/>
      <c r="C44" s="8"/>
      <c r="D44" s="8" t="s">
        <v>12</v>
      </c>
      <c r="E44" s="56">
        <v>5882278.5999999996</v>
      </c>
    </row>
    <row r="45" spans="1:5" ht="15.75" x14ac:dyDescent="0.25">
      <c r="A45" s="8"/>
      <c r="B45" s="12" t="s">
        <v>13</v>
      </c>
      <c r="C45" s="8"/>
      <c r="D45" s="8"/>
      <c r="E45" s="31"/>
    </row>
    <row r="46" spans="1:5" ht="15.75" x14ac:dyDescent="0.25">
      <c r="A46" s="8"/>
      <c r="B46" s="8"/>
      <c r="C46" s="13"/>
      <c r="D46" s="8" t="s">
        <v>10</v>
      </c>
      <c r="E46" s="61">
        <v>217499.86</v>
      </c>
    </row>
    <row r="47" spans="1:5" ht="15.75" x14ac:dyDescent="0.25">
      <c r="A47" s="8"/>
      <c r="B47" s="8"/>
      <c r="C47" s="8"/>
      <c r="D47" s="8" t="s">
        <v>11</v>
      </c>
      <c r="E47" s="56">
        <v>20201657.129999999</v>
      </c>
    </row>
    <row r="48" spans="1:5" ht="15.75" x14ac:dyDescent="0.25">
      <c r="A48" s="8"/>
      <c r="B48" s="8"/>
      <c r="C48" s="8"/>
      <c r="D48" s="8" t="s">
        <v>12</v>
      </c>
      <c r="E48" s="39">
        <v>0</v>
      </c>
    </row>
    <row r="49" spans="1:5" ht="15.75" x14ac:dyDescent="0.25">
      <c r="A49" s="8"/>
      <c r="B49" s="12" t="s">
        <v>14</v>
      </c>
      <c r="C49" s="8"/>
      <c r="D49" s="8"/>
      <c r="E49" s="25"/>
    </row>
    <row r="50" spans="1:5" ht="15.75" x14ac:dyDescent="0.25">
      <c r="A50" s="14"/>
      <c r="B50" s="14"/>
      <c r="C50" s="14"/>
      <c r="D50" s="8" t="s">
        <v>10</v>
      </c>
      <c r="E50" s="56">
        <v>26466306.23</v>
      </c>
    </row>
    <row r="51" spans="1:5" ht="15.75" x14ac:dyDescent="0.25">
      <c r="A51" s="8"/>
      <c r="B51" s="8"/>
      <c r="C51" s="8"/>
      <c r="D51" s="8" t="s">
        <v>11</v>
      </c>
      <c r="E51" s="56">
        <v>25624734.539999999</v>
      </c>
    </row>
    <row r="52" spans="1:5" ht="15.75" x14ac:dyDescent="0.25">
      <c r="A52" s="8"/>
      <c r="B52" s="8"/>
      <c r="C52" s="8"/>
      <c r="D52" s="8" t="s">
        <v>12</v>
      </c>
      <c r="E52" s="56">
        <v>0</v>
      </c>
    </row>
    <row r="53" spans="1:5" ht="15.75" x14ac:dyDescent="0.25">
      <c r="A53" s="8"/>
      <c r="B53" s="12" t="s">
        <v>15</v>
      </c>
      <c r="C53" s="8"/>
      <c r="D53" s="8"/>
      <c r="E53" s="25"/>
    </row>
    <row r="54" spans="1:5" ht="15.75" x14ac:dyDescent="0.25">
      <c r="A54" s="8"/>
      <c r="B54" s="8"/>
      <c r="C54" s="8"/>
      <c r="D54" s="8" t="s">
        <v>10</v>
      </c>
      <c r="E54" s="59">
        <v>3998800</v>
      </c>
    </row>
    <row r="55" spans="1:5" ht="15.75" x14ac:dyDescent="0.25">
      <c r="A55" s="8"/>
      <c r="B55" s="8"/>
      <c r="C55" s="8"/>
      <c r="D55" s="8" t="s">
        <v>11</v>
      </c>
      <c r="E55" s="57">
        <v>0</v>
      </c>
    </row>
    <row r="56" spans="1:5" ht="15.75" x14ac:dyDescent="0.25">
      <c r="A56" s="8"/>
      <c r="B56" s="8"/>
      <c r="C56" s="13"/>
      <c r="D56" s="8" t="s">
        <v>12</v>
      </c>
      <c r="E56" s="57">
        <v>0</v>
      </c>
    </row>
    <row r="57" spans="1:5" ht="15.75" x14ac:dyDescent="0.25">
      <c r="A57" s="8"/>
      <c r="B57" s="12" t="s">
        <v>16</v>
      </c>
      <c r="C57" s="8"/>
      <c r="D57" s="8"/>
      <c r="E57" s="28"/>
    </row>
    <row r="58" spans="1:5" ht="15.75" x14ac:dyDescent="0.25">
      <c r="A58" s="8"/>
      <c r="B58" s="8"/>
      <c r="C58" s="8"/>
      <c r="D58" s="8" t="s">
        <v>10</v>
      </c>
      <c r="E58" s="56">
        <v>0</v>
      </c>
    </row>
    <row r="59" spans="1:5" ht="15.75" x14ac:dyDescent="0.25">
      <c r="A59" s="8"/>
      <c r="B59" s="8"/>
      <c r="C59" s="8"/>
      <c r="D59" s="8" t="s">
        <v>11</v>
      </c>
      <c r="E59" s="56">
        <v>0</v>
      </c>
    </row>
    <row r="60" spans="1:5" ht="15.75" x14ac:dyDescent="0.25">
      <c r="A60" s="8"/>
      <c r="B60" s="8"/>
      <c r="C60" s="8"/>
      <c r="D60" s="8" t="s">
        <v>12</v>
      </c>
      <c r="E60" s="56">
        <v>0</v>
      </c>
    </row>
    <row r="61" spans="1:5" ht="15.75" x14ac:dyDescent="0.25">
      <c r="A61" s="8"/>
      <c r="B61" s="12" t="s">
        <v>17</v>
      </c>
      <c r="C61" s="8"/>
      <c r="D61" s="8"/>
      <c r="E61" s="28"/>
    </row>
    <row r="62" spans="1:5" ht="15.75" x14ac:dyDescent="0.25">
      <c r="A62" s="8"/>
      <c r="B62" s="8"/>
      <c r="C62" s="8"/>
      <c r="D62" s="8" t="s">
        <v>10</v>
      </c>
      <c r="E62" s="56">
        <v>7187400.2699999996</v>
      </c>
    </row>
    <row r="63" spans="1:5" ht="15.75" x14ac:dyDescent="0.25">
      <c r="A63" s="8"/>
      <c r="B63" s="12"/>
      <c r="C63" s="8"/>
      <c r="D63" s="8" t="s">
        <v>11</v>
      </c>
      <c r="E63" s="56">
        <v>29682992.309999999</v>
      </c>
    </row>
    <row r="64" spans="1:5" ht="16.5" thickBot="1" x14ac:dyDescent="0.3">
      <c r="A64" s="8"/>
      <c r="B64" s="8"/>
      <c r="C64" s="8"/>
      <c r="D64" s="8" t="s">
        <v>12</v>
      </c>
      <c r="E64" s="62">
        <v>0</v>
      </c>
    </row>
    <row r="65" spans="1:5" ht="15.75" x14ac:dyDescent="0.25">
      <c r="A65" s="8"/>
      <c r="B65" s="12" t="s">
        <v>18</v>
      </c>
      <c r="C65" s="8"/>
      <c r="D65" s="8"/>
      <c r="E65" s="31"/>
    </row>
    <row r="66" spans="1:5" ht="15.75" x14ac:dyDescent="0.25">
      <c r="A66" s="8"/>
      <c r="B66" s="8"/>
      <c r="C66" s="8"/>
      <c r="D66" s="8" t="s">
        <v>10</v>
      </c>
      <c r="E66" s="56">
        <v>37233443.369999997</v>
      </c>
    </row>
    <row r="67" spans="1:5" ht="15.75" x14ac:dyDescent="0.25">
      <c r="A67" s="8"/>
      <c r="B67" s="8"/>
      <c r="C67" s="8"/>
      <c r="D67" s="8" t="s">
        <v>11</v>
      </c>
      <c r="E67" s="56">
        <v>19798258.120000001</v>
      </c>
    </row>
    <row r="68" spans="1:5" ht="15.75" x14ac:dyDescent="0.25">
      <c r="A68" s="8"/>
      <c r="B68" s="8"/>
      <c r="C68" s="8"/>
      <c r="D68" s="8" t="s">
        <v>12</v>
      </c>
      <c r="E68" s="56">
        <v>183248</v>
      </c>
    </row>
    <row r="69" spans="1:5" ht="15.75" x14ac:dyDescent="0.25">
      <c r="A69" s="8"/>
      <c r="B69" s="12" t="s">
        <v>19</v>
      </c>
      <c r="C69" s="8"/>
      <c r="D69" s="8"/>
      <c r="E69" s="35"/>
    </row>
    <row r="70" spans="1:5" ht="15.75" x14ac:dyDescent="0.25">
      <c r="A70" s="8"/>
      <c r="B70" s="8"/>
      <c r="C70" s="8"/>
      <c r="D70" s="8" t="s">
        <v>10</v>
      </c>
      <c r="E70" s="19">
        <v>0</v>
      </c>
    </row>
    <row r="71" spans="1:5" ht="15.75" x14ac:dyDescent="0.25">
      <c r="A71" s="8"/>
      <c r="B71" s="8"/>
      <c r="C71" s="8"/>
      <c r="D71" s="8" t="s">
        <v>11</v>
      </c>
      <c r="E71" s="61">
        <v>0</v>
      </c>
    </row>
    <row r="72" spans="1:5" ht="15.75" x14ac:dyDescent="0.25">
      <c r="A72" s="8"/>
      <c r="B72" s="8"/>
      <c r="C72" s="8"/>
      <c r="D72" s="8" t="s">
        <v>12</v>
      </c>
      <c r="E72" s="61">
        <v>0</v>
      </c>
    </row>
    <row r="73" spans="1:5" ht="15.75" x14ac:dyDescent="0.25">
      <c r="A73" s="8"/>
      <c r="B73" s="12" t="s">
        <v>20</v>
      </c>
      <c r="C73" s="8"/>
      <c r="D73" s="8"/>
      <c r="E73" s="31"/>
    </row>
    <row r="74" spans="1:5" ht="15.75" x14ac:dyDescent="0.25">
      <c r="A74" s="8"/>
      <c r="B74" s="8"/>
      <c r="C74" s="8" t="s">
        <v>52</v>
      </c>
      <c r="D74" s="8"/>
      <c r="E74" s="19"/>
    </row>
    <row r="75" spans="1:5" ht="15.75" x14ac:dyDescent="0.25">
      <c r="A75" s="8"/>
      <c r="B75" s="8"/>
      <c r="C75" s="8"/>
      <c r="D75" s="8" t="s">
        <v>47</v>
      </c>
      <c r="E75" s="57">
        <v>0</v>
      </c>
    </row>
    <row r="76" spans="1:5" ht="15.75" x14ac:dyDescent="0.25">
      <c r="A76" s="8"/>
      <c r="B76" s="8"/>
      <c r="C76" s="8"/>
      <c r="D76" s="8" t="s">
        <v>48</v>
      </c>
      <c r="E76" s="33">
        <v>30402928.100000001</v>
      </c>
    </row>
    <row r="77" spans="1:5" ht="15.75" x14ac:dyDescent="0.25">
      <c r="A77" s="8"/>
      <c r="B77" s="8"/>
      <c r="C77" s="15" t="s">
        <v>53</v>
      </c>
      <c r="D77" s="8"/>
      <c r="E77" s="19"/>
    </row>
    <row r="78" spans="1:5" ht="15.75" x14ac:dyDescent="0.25">
      <c r="A78" s="8"/>
      <c r="B78" s="8"/>
      <c r="C78" s="8"/>
      <c r="D78" s="8" t="s">
        <v>49</v>
      </c>
      <c r="E78" s="56">
        <v>16431253.630000001</v>
      </c>
    </row>
    <row r="79" spans="1:5" ht="15.75" x14ac:dyDescent="0.25">
      <c r="A79" s="8"/>
      <c r="B79" s="8"/>
      <c r="C79" s="8"/>
      <c r="D79" s="8" t="s">
        <v>50</v>
      </c>
      <c r="E79" s="57">
        <v>1260440.55</v>
      </c>
    </row>
    <row r="80" spans="1:5" ht="15.75" x14ac:dyDescent="0.25">
      <c r="A80" s="8"/>
      <c r="B80" s="8"/>
      <c r="C80" s="8" t="s">
        <v>54</v>
      </c>
      <c r="D80" s="8"/>
      <c r="E80" s="63"/>
    </row>
    <row r="81" spans="1:9" ht="15.75" x14ac:dyDescent="0.25">
      <c r="A81" s="8"/>
      <c r="B81" s="8"/>
      <c r="C81" s="8"/>
      <c r="D81" s="15" t="s">
        <v>49</v>
      </c>
      <c r="E81" s="97">
        <v>14151928.5</v>
      </c>
    </row>
    <row r="82" spans="1:9" ht="15.75" x14ac:dyDescent="0.25">
      <c r="A82" s="8"/>
      <c r="B82" s="8"/>
      <c r="C82" s="8"/>
      <c r="D82" s="15" t="s">
        <v>50</v>
      </c>
      <c r="E82" s="56">
        <v>0</v>
      </c>
    </row>
    <row r="83" spans="1:9" ht="15.75" x14ac:dyDescent="0.25">
      <c r="A83" s="8"/>
      <c r="B83" s="8"/>
      <c r="C83" s="8" t="s">
        <v>55</v>
      </c>
      <c r="D83" s="8"/>
      <c r="E83" s="19"/>
    </row>
    <row r="84" spans="1:9" ht="15.75" x14ac:dyDescent="0.25">
      <c r="A84" s="8"/>
      <c r="B84" s="8"/>
      <c r="C84" s="8"/>
      <c r="D84" s="8" t="s">
        <v>49</v>
      </c>
      <c r="E84" s="33">
        <v>0</v>
      </c>
    </row>
    <row r="85" spans="1:9" ht="15.75" x14ac:dyDescent="0.25">
      <c r="A85" s="8"/>
      <c r="B85" s="8"/>
      <c r="C85" s="8"/>
      <c r="D85" s="8" t="s">
        <v>50</v>
      </c>
      <c r="E85" s="33">
        <v>0</v>
      </c>
    </row>
    <row r="86" spans="1:9" ht="15.75" x14ac:dyDescent="0.25">
      <c r="A86" s="8"/>
      <c r="B86" s="8"/>
      <c r="C86" s="8" t="s">
        <v>56</v>
      </c>
      <c r="D86" s="8"/>
      <c r="E86" s="19"/>
    </row>
    <row r="87" spans="1:9" ht="15.75" x14ac:dyDescent="0.25">
      <c r="A87" s="8"/>
      <c r="B87" s="8"/>
      <c r="C87" s="8"/>
      <c r="D87" s="8" t="s">
        <v>49</v>
      </c>
      <c r="E87" s="57">
        <v>0</v>
      </c>
    </row>
    <row r="88" spans="1:9" ht="15.75" x14ac:dyDescent="0.25">
      <c r="A88" s="8"/>
      <c r="B88" s="8"/>
      <c r="C88" s="8"/>
      <c r="D88" s="8" t="s">
        <v>50</v>
      </c>
      <c r="E88" s="57">
        <v>0</v>
      </c>
    </row>
    <row r="89" spans="1:9" ht="15.75" x14ac:dyDescent="0.25">
      <c r="A89" s="8"/>
      <c r="B89" s="8"/>
      <c r="C89" s="8" t="s">
        <v>51</v>
      </c>
      <c r="D89" s="8"/>
      <c r="E89" s="19"/>
    </row>
    <row r="90" spans="1:9" ht="15.75" x14ac:dyDescent="0.25">
      <c r="A90" s="8"/>
      <c r="B90" s="8"/>
      <c r="C90" s="8"/>
      <c r="D90" s="8" t="s">
        <v>57</v>
      </c>
      <c r="E90" s="56">
        <v>0</v>
      </c>
    </row>
    <row r="91" spans="1:9" ht="15.75" x14ac:dyDescent="0.25">
      <c r="A91" s="8"/>
      <c r="B91" s="8"/>
      <c r="C91" s="8"/>
      <c r="D91" s="8" t="s">
        <v>49</v>
      </c>
      <c r="E91" s="56">
        <v>0</v>
      </c>
    </row>
    <row r="92" spans="1:9" ht="15.75" x14ac:dyDescent="0.25">
      <c r="A92" s="8"/>
      <c r="B92" s="8"/>
      <c r="C92" s="8"/>
      <c r="D92" s="8" t="s">
        <v>50</v>
      </c>
      <c r="E92" s="56">
        <v>0</v>
      </c>
    </row>
    <row r="93" spans="1:9" ht="15.75" x14ac:dyDescent="0.25">
      <c r="A93" s="12" t="s">
        <v>59</v>
      </c>
      <c r="D93" s="8"/>
      <c r="E93" s="34">
        <f>SUM(E41:E92)</f>
        <v>592420227.48000002</v>
      </c>
    </row>
    <row r="94" spans="1:9" ht="15.75" x14ac:dyDescent="0.25">
      <c r="A94" s="12" t="s">
        <v>60</v>
      </c>
      <c r="B94" s="8"/>
      <c r="C94" s="12"/>
      <c r="D94" s="15"/>
      <c r="E94" s="19"/>
    </row>
    <row r="95" spans="1:9" ht="15.75" x14ac:dyDescent="0.25">
      <c r="A95" s="8"/>
      <c r="B95" s="12" t="s">
        <v>9</v>
      </c>
      <c r="C95" s="8"/>
      <c r="D95" s="8"/>
      <c r="E95" s="18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56">
        <v>7265289.46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19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39">
        <v>0</v>
      </c>
    </row>
    <row r="99" spans="1:9" ht="15.75" customHeight="1" x14ac:dyDescent="0.25">
      <c r="B99" s="12" t="s">
        <v>14</v>
      </c>
      <c r="C99" s="8"/>
      <c r="D99" s="8"/>
      <c r="E99" s="31"/>
    </row>
    <row r="100" spans="1:9" ht="15.75" customHeight="1" x14ac:dyDescent="0.25">
      <c r="B100" s="8"/>
      <c r="C100" s="8"/>
      <c r="D100" s="8" t="s">
        <v>12</v>
      </c>
      <c r="E100" s="57">
        <v>0</v>
      </c>
    </row>
    <row r="101" spans="1:9" ht="15.75" customHeight="1" x14ac:dyDescent="0.25">
      <c r="B101" s="12" t="s">
        <v>15</v>
      </c>
      <c r="C101" s="8"/>
      <c r="D101" s="8"/>
      <c r="E101" s="31"/>
    </row>
    <row r="102" spans="1:9" ht="15.75" x14ac:dyDescent="0.25">
      <c r="B102" s="8"/>
      <c r="C102" s="13"/>
      <c r="D102" s="8" t="s">
        <v>12</v>
      </c>
      <c r="E102" s="25">
        <v>0</v>
      </c>
    </row>
    <row r="103" spans="1:9" ht="15.75" x14ac:dyDescent="0.25">
      <c r="B103" s="12" t="s">
        <v>16</v>
      </c>
      <c r="C103" s="8"/>
      <c r="D103" s="8"/>
      <c r="E103" s="31"/>
    </row>
    <row r="104" spans="1:9" ht="15.75" x14ac:dyDescent="0.25">
      <c r="B104" s="8"/>
      <c r="C104" s="8"/>
      <c r="D104" s="8" t="s">
        <v>12</v>
      </c>
      <c r="E104" s="24">
        <v>0</v>
      </c>
    </row>
    <row r="105" spans="1:9" ht="15.75" x14ac:dyDescent="0.25">
      <c r="B105" s="12" t="s">
        <v>17</v>
      </c>
      <c r="C105" s="8"/>
      <c r="D105" s="8"/>
      <c r="E105" s="31"/>
    </row>
    <row r="106" spans="1:9" ht="15.75" x14ac:dyDescent="0.25">
      <c r="B106" s="8"/>
      <c r="C106" s="8"/>
      <c r="D106" s="8" t="s">
        <v>12</v>
      </c>
      <c r="E106" s="58">
        <v>478655</v>
      </c>
    </row>
    <row r="107" spans="1:9" ht="15.75" x14ac:dyDescent="0.25">
      <c r="B107" s="12" t="s">
        <v>18</v>
      </c>
      <c r="C107" s="8"/>
      <c r="D107" s="8"/>
      <c r="E107" s="31"/>
    </row>
    <row r="108" spans="1:9" ht="15.75" x14ac:dyDescent="0.25">
      <c r="B108" s="8"/>
      <c r="C108" s="8"/>
      <c r="D108" s="8" t="s">
        <v>12</v>
      </c>
      <c r="E108" s="57">
        <v>48326204.719999999</v>
      </c>
    </row>
    <row r="109" spans="1:9" ht="15.75" x14ac:dyDescent="0.25">
      <c r="A109" s="12"/>
      <c r="B109" s="12" t="s">
        <v>61</v>
      </c>
      <c r="C109" s="8"/>
      <c r="D109" s="8"/>
      <c r="E109" s="31"/>
    </row>
    <row r="110" spans="1:9" ht="15.75" x14ac:dyDescent="0.25">
      <c r="B110" s="8"/>
      <c r="C110" s="8"/>
      <c r="D110" s="8" t="s">
        <v>12</v>
      </c>
      <c r="E110" s="56">
        <f>42408765.85+2015301+2651696.31</f>
        <v>47075763.160000004</v>
      </c>
    </row>
    <row r="111" spans="1:9" ht="15.75" x14ac:dyDescent="0.25">
      <c r="A111" s="12" t="s">
        <v>58</v>
      </c>
      <c r="E111" s="64">
        <f>SUM(E95:E110)</f>
        <v>103145912.34</v>
      </c>
    </row>
    <row r="112" spans="1:9" ht="30" customHeight="1" x14ac:dyDescent="0.35">
      <c r="A112" s="16" t="s">
        <v>62</v>
      </c>
      <c r="B112" s="17"/>
      <c r="C112" s="17"/>
      <c r="D112" s="17"/>
      <c r="E112" s="21">
        <f>SUM(E93,E111)</f>
        <v>695566139.82000005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Bacolod</vt:lpstr>
      <vt:lpstr>Bago</vt:lpstr>
      <vt:lpstr>Bais</vt:lpstr>
      <vt:lpstr>Bayawan</vt:lpstr>
      <vt:lpstr>Cadiz</vt:lpstr>
      <vt:lpstr>Canlaon</vt:lpstr>
      <vt:lpstr>Dumaguete</vt:lpstr>
      <vt:lpstr>Escalante</vt:lpstr>
      <vt:lpstr>Guihulngan</vt:lpstr>
      <vt:lpstr>Himamaylan</vt:lpstr>
      <vt:lpstr>Kabankalan</vt:lpstr>
      <vt:lpstr>Sagay</vt:lpstr>
      <vt:lpstr>San Carlos</vt:lpstr>
      <vt:lpstr>Silay</vt:lpstr>
      <vt:lpstr>Talisay</vt:lpstr>
      <vt:lpstr>Sipalay</vt:lpstr>
      <vt:lpstr>Tanjay</vt:lpstr>
      <vt:lpstr>Victorias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Mngx</dc:creator>
  <cp:lastModifiedBy>Mngx</cp:lastModifiedBy>
  <dcterms:created xsi:type="dcterms:W3CDTF">2021-09-04T11:14:37Z</dcterms:created>
  <dcterms:modified xsi:type="dcterms:W3CDTF">2021-09-30T10:15:29Z</dcterms:modified>
</cp:coreProperties>
</file>