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RESEARCH\2019\"/>
    </mc:Choice>
  </mc:AlternateContent>
  <xr:revisionPtr revIDLastSave="0" documentId="13_ncr:1_{C49A4557-39F4-4115-BC27-4107147DA2C0}" xr6:coauthVersionLast="47" xr6:coauthVersionMax="47" xr10:uidLastSave="{00000000-0000-0000-0000-000000000000}"/>
  <bookViews>
    <workbookView xWindow="12135" yWindow="1125" windowWidth="14730" windowHeight="12495" activeTab="2" xr2:uid="{360BF9DE-B15B-43CE-9291-7E05B391F461}"/>
  </bookViews>
  <sheets>
    <sheet name="Roxas" sheetId="1" r:id="rId1"/>
    <sheet name="Iloilo" sheetId="2" r:id="rId2"/>
    <sheet name="Passi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2" i="1" l="1"/>
  <c r="E91" i="1"/>
  <c r="E88" i="1"/>
  <c r="E87" i="1"/>
  <c r="E82" i="1"/>
  <c r="E76" i="1"/>
  <c r="E75" i="1"/>
  <c r="E68" i="1"/>
  <c r="E67" i="1"/>
  <c r="E66" i="1"/>
  <c r="E63" i="1"/>
  <c r="E62" i="1"/>
  <c r="E43" i="1"/>
  <c r="E42" i="1"/>
  <c r="E18" i="1"/>
  <c r="E17" i="1"/>
  <c r="E13" i="1"/>
  <c r="E11" i="1"/>
  <c r="E110" i="3" l="1"/>
  <c r="E111" i="3" l="1"/>
  <c r="E93" i="3"/>
  <c r="E112" i="3" s="1"/>
  <c r="E19" i="3"/>
  <c r="E14" i="3"/>
  <c r="E37" i="3" s="1"/>
  <c r="E111" i="2" l="1"/>
  <c r="E93" i="2"/>
  <c r="E19" i="2"/>
  <c r="E14" i="2"/>
  <c r="E37" i="2" s="1"/>
  <c r="E111" i="1"/>
  <c r="E112" i="2" l="1"/>
  <c r="E93" i="1"/>
  <c r="E112" i="1" s="1"/>
  <c r="E19" i="1" l="1"/>
  <c r="E14" i="1"/>
  <c r="E37" i="1" l="1"/>
</calcChain>
</file>

<file path=xl/sharedStrings.xml><?xml version="1.0" encoding="utf-8"?>
<sst xmlns="http://schemas.openxmlformats.org/spreadsheetml/2006/main" count="327" uniqueCount="67">
  <si>
    <t>STATEMENT OF COMPARISON OF BUDGET AND ACTUAL AMOUNTS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</si>
  <si>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</si>
  <si>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</si>
  <si>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</si>
  <si>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</si>
  <si>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</si>
  <si>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</si>
  <si>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</si>
  <si>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</si>
  <si>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</si>
  <si>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</si>
  <si>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</si>
  <si>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</si>
  <si>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</si>
  <si>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</si>
  <si>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</si>
  <si>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</si>
  <si>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</si>
  <si>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</si>
  <si>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</si>
  <si>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</si>
  <si>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</si>
  <si>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</si>
  <si>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</si>
  <si>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</si>
  <si>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</si>
  <si>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</si>
  <si>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</si>
  <si>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</si>
  <si>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</si>
  <si>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</si>
  <si>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</si>
  <si>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</si>
  <si>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</si>
  <si>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</si>
  <si>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</si>
  <si>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</si>
  <si>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</si>
  <si>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</si>
  <si>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</si>
  <si>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</si>
  <si>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</si>
  <si>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</si>
  <si>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</si>
  <si>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</si>
  <si>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</si>
  <si>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</si>
  <si>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</si>
  <si>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</si>
  <si>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</si>
  <si>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</si>
  <si>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</si>
  <si>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</si>
  <si>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</si>
  <si>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</si>
  <si>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</si>
  <si>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</si>
  <si>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</si>
  <si>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</si>
  <si>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TOTAL CURRENT APPROPRIATIONS</t>
  </si>
  <si>
    <t>CONTINUING APPROPRIATIONS</t>
  </si>
  <si>
    <t>Other Purposes</t>
  </si>
  <si>
    <t>TOTAL APPROPRIATIONS</t>
  </si>
  <si>
    <t>CITY OF ROXAS</t>
  </si>
  <si>
    <t>CITY OF ILOILO</t>
  </si>
  <si>
    <t>CITY OF PASSI</t>
  </si>
  <si>
    <t>For the Year Ended December 31,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</si>
</sst>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.00_ ;\-#,##0.00\ "/>
    <numFmt numFmtId="165" formatCode="_(* #,##0_);_(* \(#,##0\);_(* &quot;-&quot;??_);_(@_)"/>
    <numFmt numFmtId="166" formatCode="_(* #,##0.00_);_(* \(#,##0.00\);_(* &quot;-&quot;??_);_(@_)"/>
    <numFmt numFmtId="167" formatCode="_(&quot;$&quot;* #,##0_);_(&quot;$&quot;* \(#,##0\);_(&quot;$&quot;* &quot;-&quot;_);_(@_)"/>
    <numFmt numFmtId="168" formatCode="_ * #,##0_ ;_ * \-#,##0_ ;_ * &quot;-&quot;_ ;_ @_ "/>
  </numFmts>
  <fonts count="3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.05"/>
      <color indexed="8"/>
      <name val="Arial"/>
      <family val="2"/>
    </font>
    <font>
      <sz val="11"/>
      <color indexed="8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1"/>
      <color indexed="9"/>
      <name val="Calibri"/>
      <family val="2"/>
    </font>
    <font>
      <b/>
      <sz val="13"/>
      <color indexed="62"/>
      <name val="Calibri"/>
      <family val="2"/>
    </font>
    <font>
      <sz val="11"/>
      <color indexed="9"/>
      <name val="Calibri"/>
      <family val="2"/>
    </font>
    <font>
      <b/>
      <sz val="15"/>
      <color indexed="62"/>
      <name val="Calibri"/>
      <family val="2"/>
    </font>
    <font>
      <sz val="11"/>
      <color indexed="10"/>
      <name val="Calibri"/>
      <family val="2"/>
    </font>
    <font>
      <sz val="11"/>
      <color indexed="52"/>
      <name val="Calibri"/>
      <family val="2"/>
    </font>
    <font>
      <b/>
      <sz val="11"/>
      <color indexed="52"/>
      <name val="Calibri"/>
      <family val="2"/>
    </font>
    <font>
      <sz val="11"/>
      <color indexed="60"/>
      <name val="Calibri"/>
      <family val="2"/>
    </font>
    <font>
      <b/>
      <sz val="18"/>
      <color indexed="62"/>
      <name val="Calibri"/>
      <family val="2"/>
    </font>
    <font>
      <b/>
      <sz val="11"/>
      <color indexed="8"/>
      <name val="Calibri"/>
      <family val="2"/>
    </font>
    <font>
      <b/>
      <sz val="11"/>
      <color indexed="63"/>
      <name val="Calibri"/>
      <family val="2"/>
    </font>
    <font>
      <sz val="10"/>
      <color indexed="8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8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168" fontId="6" fillId="0" borderId="0" applyFont="0" applyFill="0" applyBorder="0" applyAlignment="0" applyProtection="0">
      <alignment vertical="center"/>
    </xf>
    <xf numFmtId="167" fontId="6" fillId="0" borderId="0" applyFont="0" applyFill="0" applyBorder="0" applyAlignment="0" applyProtection="0">
      <alignment vertical="center"/>
    </xf>
    <xf numFmtId="0" fontId="3" fillId="3" borderId="8" applyNumberFormat="0" applyFon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3" fillId="8" borderId="9" applyNumberFormat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2" borderId="7" applyNumberFormat="0" applyAlignment="0" applyProtection="0">
      <alignment vertical="center"/>
    </xf>
    <xf numFmtId="0" fontId="33" fillId="11" borderId="13" applyNumberForma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9" fillId="11" borderId="7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9" fillId="0" borderId="0"/>
    <xf numFmtId="43" fontId="9" fillId="0" borderId="0" applyFont="0" applyFill="0" applyBorder="0" applyAlignment="0" applyProtection="0"/>
    <xf numFmtId="0" fontId="9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</cellStyleXfs>
  <cellXfs count="51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right" vertical="center"/>
    </xf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165" fontId="8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 wrapText="1"/>
    </xf>
    <xf numFmtId="165" fontId="5" fillId="0" borderId="0" xfId="1" applyNumberFormat="1" applyFont="1" applyAlignment="1">
      <alignment horizontal="left" vertical="center"/>
    </xf>
    <xf numFmtId="165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4" applyNumberFormat="1" applyFont="1" applyFill="1" applyBorder="1" applyProtection="1">
      <protection locked="0"/>
    </xf>
    <xf numFmtId="4" fontId="12" fillId="0" borderId="3" xfId="1" applyNumberFormat="1" applyFont="1" applyBorder="1" applyAlignment="1">
      <alignment horizontal="right" vertical="center"/>
    </xf>
    <xf numFmtId="4" fontId="3" fillId="0" borderId="3" xfId="1" applyNumberFormat="1" applyFont="1" applyBorder="1" applyAlignment="1">
      <alignment horizontal="right" vertical="center"/>
    </xf>
    <xf numFmtId="4" fontId="10" fillId="0" borderId="0" xfId="0" applyNumberFormat="1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Alignment="1">
      <alignment horizontal="right" vertical="center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1" fillId="0" borderId="0" xfId="1" applyNumberFormat="1" applyFont="1" applyBorder="1" applyAlignment="1">
      <alignment horizontal="right" vertical="center"/>
    </xf>
    <xf numFmtId="4" fontId="3" fillId="0" borderId="0" xfId="3" applyNumberFormat="1" applyFont="1" applyFill="1" applyBorder="1"/>
    <xf numFmtId="4" fontId="11" fillId="0" borderId="0" xfId="1" applyNumberFormat="1" applyFont="1" applyAlignment="1">
      <alignment vertical="center"/>
    </xf>
    <xf numFmtId="4" fontId="11" fillId="0" borderId="0" xfId="1" applyNumberFormat="1" applyFont="1" applyAlignment="1">
      <alignment horizontal="right" vertical="center"/>
    </xf>
    <xf numFmtId="4" fontId="12" fillId="0" borderId="1" xfId="1" applyNumberFormat="1" applyFont="1" applyBorder="1" applyAlignment="1">
      <alignment horizontal="right" vertical="center"/>
    </xf>
    <xf numFmtId="4" fontId="16" fillId="0" borderId="0" xfId="0" applyNumberFormat="1" applyFont="1"/>
    <xf numFmtId="4" fontId="13" fillId="0" borderId="0" xfId="0" applyNumberFormat="1" applyFont="1"/>
    <xf numFmtId="4" fontId="3" fillId="0" borderId="0" xfId="8" applyNumberFormat="1" applyFont="1" applyFill="1" applyBorder="1"/>
    <xf numFmtId="4" fontId="3" fillId="0" borderId="0" xfId="8" applyNumberFormat="1" applyFont="1" applyBorder="1"/>
    <xf numFmtId="4" fontId="10" fillId="0" borderId="0" xfId="8" applyNumberFormat="1" applyFont="1" applyFill="1" applyBorder="1"/>
    <xf numFmtId="4" fontId="10" fillId="0" borderId="4" xfId="8" applyNumberFormat="1" applyFont="1" applyFill="1" applyBorder="1"/>
    <xf numFmtId="4" fontId="3" fillId="0" borderId="4" xfId="8" applyNumberFormat="1" applyFont="1" applyFill="1" applyBorder="1"/>
    <xf numFmtId="4" fontId="10" fillId="0" borderId="0" xfId="8" applyNumberFormat="1" applyFont="1"/>
    <xf numFmtId="4" fontId="10" fillId="0" borderId="0" xfId="8" applyNumberFormat="1" applyFont="1" applyBorder="1"/>
    <xf numFmtId="4" fontId="10" fillId="0" borderId="6" xfId="56" applyNumberFormat="1" applyFont="1" applyFill="1" applyBorder="1" applyAlignment="1"/>
    <xf numFmtId="4" fontId="10" fillId="0" borderId="5" xfId="56" applyNumberFormat="1" applyFont="1" applyFill="1" applyBorder="1" applyAlignment="1"/>
    <xf numFmtId="4" fontId="3" fillId="0" borderId="0" xfId="8" applyNumberFormat="1" applyFont="1" applyFill="1"/>
    <xf numFmtId="4" fontId="34" fillId="0" borderId="6" xfId="3" applyNumberFormat="1" applyFont="1" applyBorder="1" applyAlignment="1"/>
    <xf numFmtId="4" fontId="34" fillId="0" borderId="15" xfId="3" applyNumberFormat="1" applyFont="1" applyBorder="1" applyAlignment="1"/>
    <xf numFmtId="4" fontId="34" fillId="0" borderId="0" xfId="3" applyNumberFormat="1" applyFont="1" applyBorder="1" applyAlignment="1"/>
    <xf numFmtId="4" fontId="34" fillId="0" borderId="0" xfId="3" applyNumberFormat="1" applyFont="1" applyAlignment="1"/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</cellXfs>
  <cellStyles count="78">
    <cellStyle name="20% - Accent1 2" xfId="32" xr:uid="{FB9CB918-83C1-4350-B8EF-A8207695D45A}"/>
    <cellStyle name="20% - Accent2 2" xfId="41" xr:uid="{0AD3BFCB-E312-443B-8888-9C86BAA7727B}"/>
    <cellStyle name="20% - Accent3 2" xfId="45" xr:uid="{6F82F2D3-CE69-402E-8FD0-71015D4E6EDC}"/>
    <cellStyle name="20% - Accent4 2" xfId="47" xr:uid="{47C5E2B6-8297-4CC5-9881-1F77263B4A3A}"/>
    <cellStyle name="20% - Accent5 2" xfId="39" xr:uid="{9DC20D29-A310-4C5F-95F3-63E33B964210}"/>
    <cellStyle name="20% - Accent6 2" xfId="43" xr:uid="{36B4659B-E6D7-4F80-8295-0B943966A46B}"/>
    <cellStyle name="40% - Accent1 2" xfId="12" xr:uid="{2B3645E7-E036-47AF-9191-906C7BF2A186}"/>
    <cellStyle name="40% - Accent2 2" xfId="22" xr:uid="{2AD0804D-11FB-4CCA-9F6A-E50352501EB5}"/>
    <cellStyle name="40% - Accent3 2" xfId="20" xr:uid="{DF7CDE95-A53E-43AE-ACF0-F06CD00BCDC5}"/>
    <cellStyle name="40% - Accent4 2" xfId="48" xr:uid="{C8ABB439-52FA-4177-9C54-D70EF56E2A30}"/>
    <cellStyle name="40% - Accent5 2" xfId="50" xr:uid="{BA22251D-730D-473F-A6A3-C4FE5B94C612}"/>
    <cellStyle name="40% - Accent6 2" xfId="53" xr:uid="{4E4DF412-9788-4870-B8E8-8D02ECAE579E}"/>
    <cellStyle name="60% - Accent1 2" xfId="38" xr:uid="{07C5E237-833C-4FB7-A51E-4FA763B1B8C0}"/>
    <cellStyle name="60% - Accent2 2" xfId="42" xr:uid="{B3766B35-387B-4E8E-B8C5-2524A09F5117}"/>
    <cellStyle name="60% - Accent3 2" xfId="30" xr:uid="{B5D7BB38-A57D-4E97-B2E1-D54E4E2C5EE2}"/>
    <cellStyle name="60% - Accent4 2" xfId="18" xr:uid="{72F722DF-F87B-4158-A878-BAAF5ABE0A4A}"/>
    <cellStyle name="60% - Accent5 2" xfId="51" xr:uid="{B153227A-298E-4D4C-92E8-5918CFCFE02F}"/>
    <cellStyle name="60% - Accent6 2" xfId="54" xr:uid="{722CFFC2-8BD4-42FB-BF9B-6158B610307B}"/>
    <cellStyle name="Accent1 2" xfId="37" xr:uid="{2D944EF2-36B0-44C1-9043-C58FDBDD497D}"/>
    <cellStyle name="Accent2 2" xfId="40" xr:uid="{91DDFF4A-881B-4B58-8D58-8A0F66FF282E}"/>
    <cellStyle name="Accent3 2" xfId="44" xr:uid="{AB768F98-9ACF-4FD7-A429-FA1D81EEC7EF}"/>
    <cellStyle name="Accent4 2" xfId="46" xr:uid="{DA068A9A-B4C4-45E2-B3C7-385D95B6B7A7}"/>
    <cellStyle name="Accent5 2" xfId="49" xr:uid="{0B4393C0-C279-44F1-8E59-6C601CDF8399}"/>
    <cellStyle name="Accent6 2" xfId="52" xr:uid="{59496017-5ED8-4D66-971C-2D883D4A3C7C}"/>
    <cellStyle name="Bad 2" xfId="35" xr:uid="{79A19A4A-BCCD-4F68-B389-62173340B747}"/>
    <cellStyle name="Calculation 2" xfId="31" xr:uid="{30CB13D3-0184-4589-852B-8642465CDABE}"/>
    <cellStyle name="CExplanatory Text" xfId="23" xr:uid="{4B63D817-6973-4EC0-8338-6CFC7AC016CD}"/>
    <cellStyle name="Check Cell 2" xfId="17" xr:uid="{CD13C023-E4E8-40BA-92E8-061C43F0A708}"/>
    <cellStyle name="Comma" xfId="3" builtinId="3"/>
    <cellStyle name="Comma [0] 2" xfId="13" xr:uid="{E8339B14-432D-4E08-AD7E-5803A3279883}"/>
    <cellStyle name="Comma 10" xfId="75" xr:uid="{7542D65D-8A50-4634-9793-5A1383008113}"/>
    <cellStyle name="Comma 11" xfId="70" xr:uid="{1CC68AD3-204D-49C4-BDAA-87C674671CB1}"/>
    <cellStyle name="Comma 12" xfId="67" xr:uid="{08DE2CF6-8057-40BD-BA90-2EB65D8BA25A}"/>
    <cellStyle name="Comma 12 2" xfId="5" xr:uid="{7E6F690F-3284-46A2-9081-5BE7CD0DB873}"/>
    <cellStyle name="Comma 12 2 2" xfId="56" xr:uid="{DC5481D5-AE79-4493-9006-463061A06791}"/>
    <cellStyle name="Comma 13" xfId="68" xr:uid="{210D6279-363E-4307-96B6-493EC002E4A4}"/>
    <cellStyle name="Comma 14" xfId="74" xr:uid="{08DAED85-41CE-411A-9587-12FE075AE7BC}"/>
    <cellStyle name="Comma 15" xfId="71" xr:uid="{DAAFDA6B-4764-4EC0-8527-B631B4ED1F5A}"/>
    <cellStyle name="Comma 16" xfId="72" xr:uid="{DEBBD86B-259F-4D3F-AB59-FE4A5EF54FA3}"/>
    <cellStyle name="Comma 17" xfId="62" xr:uid="{7DD3E47B-8AD8-49B5-A5C1-2F552B7DC4CC}"/>
    <cellStyle name="Comma 18" xfId="63" xr:uid="{BB05BB2D-3B3B-4939-A38B-6DE55552B573}"/>
    <cellStyle name="Comma 19" xfId="64" xr:uid="{DBFF03F5-41B6-4580-B7F2-06CB3BE0054B}"/>
    <cellStyle name="Comma 2" xfId="6" xr:uid="{76CB1A1D-1F48-427A-A189-24F1323324E0}"/>
    <cellStyle name="Comma 20" xfId="60" xr:uid="{3F5D50EF-2E11-405B-8E9C-7EF3D9B96BDC}"/>
    <cellStyle name="Comma 21" xfId="76" xr:uid="{F0AE7E33-A1AD-47CD-924C-AA6B2209543B}"/>
    <cellStyle name="Comma 22" xfId="8" xr:uid="{94AC6141-43C7-4D13-9ADA-54953DA33A10}"/>
    <cellStyle name="Comma 23" xfId="77" xr:uid="{EFE123BB-8612-41A4-9A2D-78A29FC4D88E}"/>
    <cellStyle name="Comma 3" xfId="11" xr:uid="{E4453690-1F85-4C30-9CCF-93DCD1D143CD}"/>
    <cellStyle name="Comma 4" xfId="59" xr:uid="{FFA42A4E-FF31-4043-9FEB-51B73C13CCB2}"/>
    <cellStyle name="Comma 4 2" xfId="9" xr:uid="{49F14F48-D3BF-4CD3-A98F-4083F474DCFB}"/>
    <cellStyle name="Comma 5" xfId="66" xr:uid="{F1B9B06E-85E3-4B89-849A-0AA2594FEA3F}"/>
    <cellStyle name="Comma 6" xfId="73" xr:uid="{C68393CB-1780-4028-A225-FDF619B3459C}"/>
    <cellStyle name="Comma 7" xfId="69" xr:uid="{9A8F6EF1-251A-4BF6-86E4-D5FBC29A9ACD}"/>
    <cellStyle name="Comma 8" xfId="65" xr:uid="{B1F1520B-21EB-4524-A882-2381C051CC00}"/>
    <cellStyle name="Comma 8 2 3 2" xfId="4" xr:uid="{8BCDD873-8068-4497-8B11-FDEFC3880459}"/>
    <cellStyle name="Comma 9" xfId="61" xr:uid="{6D35C9EB-135A-4062-B5E8-1343310F39EB}"/>
    <cellStyle name="Currency [0] 2" xfId="14" xr:uid="{87538775-A9E6-4B84-87A4-B5ECC64F916F}"/>
    <cellStyle name="Good 2" xfId="29" xr:uid="{46C32856-49BE-4EE2-A839-EB43BDD4B5BF}"/>
    <cellStyle name="Heading 1 2" xfId="24" xr:uid="{DE78264C-4092-4816-AD3D-75C5B25FD3D5}"/>
    <cellStyle name="Heading 2 2" xfId="16" xr:uid="{9E0015E2-3318-4109-AAAF-3020DEBD90A6}"/>
    <cellStyle name="Heading 3 2" xfId="25" xr:uid="{8AE363ED-6CEF-472B-8D16-A54C0654A3B7}"/>
    <cellStyle name="Heading 4 2" xfId="26" xr:uid="{B4767E94-0CDD-4B66-A4DA-2F254BA44068}"/>
    <cellStyle name="Input 2" xfId="27" xr:uid="{A03B8AA6-AAE6-4CE9-8674-231F2E62707B}"/>
    <cellStyle name="Linked Cell 2" xfId="33" xr:uid="{A6F36664-4C57-472A-8542-B6C9210265A2}"/>
    <cellStyle name="Neutral 2" xfId="36" xr:uid="{3DDF9C5A-EA4B-4D45-B452-8AD9E8A27BBD}"/>
    <cellStyle name="Normal" xfId="0" builtinId="0"/>
    <cellStyle name="Normal 12" xfId="55" xr:uid="{A9A39D20-8ADE-4B6D-8020-FBD8F23C6443}"/>
    <cellStyle name="Normal 12 2" xfId="57" xr:uid="{18672BBD-E05E-4660-824B-48E963EBA0DA}"/>
    <cellStyle name="Normal 2" xfId="10" xr:uid="{0806AA47-8010-4675-9A3C-E0357CB63FDB}"/>
    <cellStyle name="Normal 2 3 2" xfId="7" xr:uid="{DEB5843F-05DE-4955-B67B-D3F93DBEF1A8}"/>
    <cellStyle name="Normal 6" xfId="2" xr:uid="{FB3F732C-F767-482A-9275-686EA5B85D1C}"/>
    <cellStyle name="Normal 7" xfId="1" xr:uid="{17F997C6-E43F-4E33-91C4-32F3707BF6B9}"/>
    <cellStyle name="Note 2" xfId="15" xr:uid="{EE90150C-D0A9-4BA9-AEE6-64000B8575A3}"/>
    <cellStyle name="Output 2" xfId="28" xr:uid="{15FA2582-4D1E-4AC6-A4B3-2D650405F54F}"/>
    <cellStyle name="Percent 2" xfId="58" xr:uid="{5D2D31D8-8961-4C43-A1AD-F3DC1965994A}"/>
    <cellStyle name="Title 2" xfId="21" xr:uid="{759AD1FC-FC65-45A0-9A2B-D100F9F79306}"/>
    <cellStyle name="Total 2" xfId="34" xr:uid="{638F0935-D83D-416A-A561-57E31868CCDF}"/>
    <cellStyle name="Warning Text 2" xfId="19" xr:uid="{E39FAE67-70AE-4867-AC9E-44C424C071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6844-13E7-49C6-B6A2-0DA36920325C}">
  <dimension ref="A1:I112"/>
  <sheetViews>
    <sheetView topLeftCell="A6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9" t="s">
        <v>63</v>
      </c>
      <c r="B1" s="49"/>
      <c r="C1" s="49"/>
      <c r="D1" s="49"/>
      <c r="E1" s="49"/>
      <c r="F1" s="49"/>
      <c r="G1" s="49"/>
      <c r="H1" s="49"/>
      <c r="I1" s="49"/>
    </row>
    <row r="2" spans="1:9" ht="15.75" x14ac:dyDescent="0.25">
      <c r="A2" s="50" t="s">
        <v>0</v>
      </c>
      <c r="B2" s="50"/>
      <c r="C2" s="50"/>
      <c r="D2" s="50"/>
      <c r="E2" s="50"/>
      <c r="F2" s="50"/>
      <c r="G2" s="50"/>
      <c r="H2" s="50"/>
      <c r="I2" s="50"/>
    </row>
    <row r="3" spans="1:9" ht="15.75" x14ac:dyDescent="0.25">
      <c r="A3" s="49" t="s">
        <v>66</v>
      </c>
      <c r="B3" s="49"/>
      <c r="C3" s="49"/>
      <c r="D3" s="49"/>
      <c r="E3" s="49"/>
      <c r="F3" s="49"/>
      <c r="G3" s="49"/>
      <c r="H3" s="49"/>
      <c r="I3" s="49"/>
    </row>
    <row r="4" spans="1:9" ht="15.75" x14ac:dyDescent="0.25">
      <c r="A4" s="49"/>
      <c r="B4" s="49"/>
      <c r="C4" s="49"/>
      <c r="D4" s="49"/>
      <c r="E4" s="49"/>
      <c r="F4" s="49"/>
      <c r="G4" s="49"/>
      <c r="H4" s="49"/>
      <c r="I4" s="49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9" t="s">
        <v>1</v>
      </c>
      <c r="B6" s="49"/>
      <c r="C6" s="49"/>
      <c r="D6" s="49"/>
      <c r="E6" s="47" t="s">
        <v>2</v>
      </c>
    </row>
    <row r="7" spans="1:9" ht="15" customHeight="1" x14ac:dyDescent="0.25">
      <c r="A7" s="49"/>
      <c r="B7" s="49"/>
      <c r="C7" s="49"/>
      <c r="D7" s="49"/>
      <c r="E7" s="48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36">
        <f>49421780.88+35661794.75</f>
        <v>85083575.629999995</v>
      </c>
    </row>
    <row r="12" spans="1:9" ht="15.75" x14ac:dyDescent="0.25">
      <c r="A12" s="8"/>
      <c r="B12" s="8"/>
      <c r="C12" s="8"/>
      <c r="D12" s="8" t="s">
        <v>24</v>
      </c>
      <c r="E12" s="36">
        <v>131112330.17</v>
      </c>
    </row>
    <row r="13" spans="1:9" ht="15.75" x14ac:dyDescent="0.25">
      <c r="A13" s="8"/>
      <c r="B13" s="8"/>
      <c r="C13" s="8"/>
      <c r="D13" s="8" t="s">
        <v>25</v>
      </c>
      <c r="E13" s="36">
        <f>4353313.45+1760226.45</f>
        <v>6113539.9000000004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222309445.70000002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36">
        <v>23539856.920000002</v>
      </c>
    </row>
    <row r="17" spans="1:5" ht="15.75" x14ac:dyDescent="0.25">
      <c r="A17" s="8"/>
      <c r="B17" s="8"/>
      <c r="C17" s="8"/>
      <c r="D17" s="8" t="s">
        <v>27</v>
      </c>
      <c r="E17" s="36">
        <f>59891303+138588.81</f>
        <v>60029891.810000002</v>
      </c>
    </row>
    <row r="18" spans="1:5" ht="15.75" x14ac:dyDescent="0.25">
      <c r="A18" s="8"/>
      <c r="B18" s="8"/>
      <c r="C18" s="11"/>
      <c r="D18" s="8" t="s">
        <v>28</v>
      </c>
      <c r="E18" s="36">
        <f>1645580.5+1593.25</f>
        <v>1647173.75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85216922.480000004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36">
        <v>578700955</v>
      </c>
    </row>
    <row r="22" spans="1:5" ht="15.75" x14ac:dyDescent="0.25">
      <c r="A22" s="8"/>
      <c r="B22" s="8"/>
      <c r="C22" s="8" t="s">
        <v>31</v>
      </c>
      <c r="D22" s="8"/>
      <c r="E22" s="33">
        <v>0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18">
        <v>0</v>
      </c>
    </row>
    <row r="27" spans="1:5" ht="15.75" x14ac:dyDescent="0.25">
      <c r="A27" s="8"/>
      <c r="B27" s="8"/>
      <c r="C27" s="8"/>
      <c r="D27" s="8" t="s">
        <v>36</v>
      </c>
      <c r="E27" s="3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36">
        <v>7872463.9199999999</v>
      </c>
    </row>
    <row r="30" spans="1:5" ht="15.75" x14ac:dyDescent="0.25">
      <c r="A30" s="8"/>
      <c r="B30" s="8"/>
      <c r="C30" s="8"/>
      <c r="D30" s="8" t="s">
        <v>39</v>
      </c>
      <c r="E30" s="33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35">
        <v>0</v>
      </c>
    </row>
    <row r="36" spans="1:5" ht="15.75" x14ac:dyDescent="0.25">
      <c r="A36" s="8"/>
      <c r="B36" s="8" t="s">
        <v>45</v>
      </c>
      <c r="C36" s="8"/>
      <c r="D36" s="8"/>
      <c r="E36" s="35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894099787.10000002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37">
        <f>12714377.51+39768993.58+4501165.05+11927498.63+4382382.56+39458366.03+6903614.94+12162315.49+16962512.33+10514478.01+1928338.1+1372908.53+4954783.95</f>
        <v>167551734.70999998</v>
      </c>
    </row>
    <row r="43" spans="1:5" ht="15.75" x14ac:dyDescent="0.25">
      <c r="A43" s="8"/>
      <c r="B43" s="8"/>
      <c r="C43" s="8"/>
      <c r="D43" s="8" t="s">
        <v>11</v>
      </c>
      <c r="E43" s="37">
        <f>10463844.72+16221150.92+441243.34+477408.42+83470+600834.78+978222.6+1359007.95+2088926.58+1004247.78+465616.4+115664.15+162062.38+8660</f>
        <v>34470360.020000003</v>
      </c>
    </row>
    <row r="44" spans="1:5" ht="15.75" x14ac:dyDescent="0.25">
      <c r="A44" s="8"/>
      <c r="B44" s="8"/>
      <c r="C44" s="8"/>
      <c r="D44" s="8" t="s">
        <v>12</v>
      </c>
      <c r="E44" s="37">
        <v>471250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37">
        <v>3424498.39</v>
      </c>
    </row>
    <row r="47" spans="1:5" ht="15.75" x14ac:dyDescent="0.25">
      <c r="A47" s="8"/>
      <c r="B47" s="8"/>
      <c r="C47" s="8"/>
      <c r="D47" s="8" t="s">
        <v>11</v>
      </c>
      <c r="E47" s="37">
        <v>11244520.039999999</v>
      </c>
    </row>
    <row r="48" spans="1:5" ht="15.75" x14ac:dyDescent="0.25">
      <c r="A48" s="8"/>
      <c r="B48" s="8"/>
      <c r="C48" s="8"/>
      <c r="D48" s="8" t="s">
        <v>12</v>
      </c>
      <c r="E48" s="35">
        <v>0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37">
        <v>49053958.030000001</v>
      </c>
    </row>
    <row r="51" spans="1:5" ht="15.75" x14ac:dyDescent="0.25">
      <c r="A51" s="8"/>
      <c r="B51" s="8"/>
      <c r="C51" s="8"/>
      <c r="D51" s="8" t="s">
        <v>11</v>
      </c>
      <c r="E51" s="37">
        <v>3100290.4</v>
      </c>
    </row>
    <row r="52" spans="1:5" ht="15.75" x14ac:dyDescent="0.25">
      <c r="A52" s="8"/>
      <c r="B52" s="8"/>
      <c r="C52" s="8"/>
      <c r="D52" s="8" t="s">
        <v>12</v>
      </c>
      <c r="E52" s="37">
        <v>186000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35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35">
        <v>0</v>
      </c>
    </row>
    <row r="59" spans="1:5" ht="15.75" x14ac:dyDescent="0.25">
      <c r="A59" s="8"/>
      <c r="B59" s="8"/>
      <c r="C59" s="8"/>
      <c r="D59" s="8" t="s">
        <v>11</v>
      </c>
      <c r="E59" s="37">
        <v>322494.8</v>
      </c>
    </row>
    <row r="60" spans="1:5" ht="15.75" x14ac:dyDescent="0.25">
      <c r="A60" s="8"/>
      <c r="B60" s="8"/>
      <c r="C60" s="8"/>
      <c r="D60" s="8" t="s">
        <v>12</v>
      </c>
      <c r="E60" s="35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37">
        <f>4944990.6+3354983.56</f>
        <v>8299974.1600000001</v>
      </c>
    </row>
    <row r="63" spans="1:5" ht="15.75" x14ac:dyDescent="0.25">
      <c r="A63" s="8"/>
      <c r="B63" s="12"/>
      <c r="C63" s="8"/>
      <c r="D63" s="8" t="s">
        <v>11</v>
      </c>
      <c r="E63" s="37">
        <f>3508178.15+157633.15</f>
        <v>3665811.3</v>
      </c>
    </row>
    <row r="64" spans="1:5" ht="15.75" x14ac:dyDescent="0.25">
      <c r="A64" s="8"/>
      <c r="B64" s="8"/>
      <c r="C64" s="8"/>
      <c r="D64" s="8" t="s">
        <v>12</v>
      </c>
      <c r="E64" s="35">
        <v>0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37">
        <f>11111470.37+452838.8+1892068.1+157922.95+4219642.27+4305599.35+32792681.41+4437910.06+783005.91+1306886.08</f>
        <v>61460025.299999997</v>
      </c>
    </row>
    <row r="67" spans="1:5" ht="15.75" x14ac:dyDescent="0.25">
      <c r="A67" s="8"/>
      <c r="B67" s="8"/>
      <c r="C67" s="8"/>
      <c r="D67" s="8" t="s">
        <v>11</v>
      </c>
      <c r="E67" s="37">
        <f>6585593.69+1451020.37+1647861.96+5463931.66+540599.65+679649.37+22400282.08+6373719.89+1086980.37</f>
        <v>46229639.039999999</v>
      </c>
    </row>
    <row r="68" spans="1:5" ht="15.75" x14ac:dyDescent="0.25">
      <c r="A68" s="8"/>
      <c r="B68" s="8"/>
      <c r="C68" s="8"/>
      <c r="D68" s="8" t="s">
        <v>12</v>
      </c>
      <c r="E68" s="37">
        <f>187403+95700</f>
        <v>283103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37">
        <f>2492408.71+1850425.23</f>
        <v>4342833.9399999995</v>
      </c>
    </row>
    <row r="76" spans="1:5" ht="15.75" x14ac:dyDescent="0.25">
      <c r="A76" s="8"/>
      <c r="B76" s="8"/>
      <c r="C76" s="8"/>
      <c r="D76" s="8" t="s">
        <v>48</v>
      </c>
      <c r="E76" s="37">
        <f>12302598.58+1299607.62</f>
        <v>13602206.199999999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37">
        <v>25850748.699999999</v>
      </c>
    </row>
    <row r="79" spans="1:5" ht="15.75" x14ac:dyDescent="0.25">
      <c r="A79" s="8"/>
      <c r="B79" s="8"/>
      <c r="C79" s="8"/>
      <c r="D79" s="8" t="s">
        <v>50</v>
      </c>
      <c r="E79" s="37">
        <v>9409423.9499999993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7">
        <v>0</v>
      </c>
    </row>
    <row r="82" spans="1:9" ht="15.75" x14ac:dyDescent="0.25">
      <c r="A82" s="8"/>
      <c r="B82" s="8"/>
      <c r="C82" s="8"/>
      <c r="D82" s="15" t="s">
        <v>50</v>
      </c>
      <c r="E82" s="37">
        <f>64617290.33-12302598.58</f>
        <v>52314691.75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37">
        <f>190410+120000</f>
        <v>310410</v>
      </c>
    </row>
    <row r="88" spans="1:9" ht="15.75" x14ac:dyDescent="0.25">
      <c r="A88" s="8"/>
      <c r="B88" s="8"/>
      <c r="C88" s="8"/>
      <c r="D88" s="8" t="s">
        <v>50</v>
      </c>
      <c r="E88" s="37">
        <f>717255.3+215835.21</f>
        <v>933090.51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37">
        <v>18902676.030000001</v>
      </c>
    </row>
    <row r="91" spans="1:9" ht="15.75" x14ac:dyDescent="0.25">
      <c r="A91" s="8"/>
      <c r="B91" s="8"/>
      <c r="C91" s="8"/>
      <c r="D91" s="8" t="s">
        <v>49</v>
      </c>
      <c r="E91" s="37">
        <f>125521137.73+11295797.78+1746751.11</f>
        <v>138563686.62</v>
      </c>
    </row>
    <row r="92" spans="1:9" ht="15.75" x14ac:dyDescent="0.25">
      <c r="A92" s="8"/>
      <c r="B92" s="8"/>
      <c r="C92" s="8"/>
      <c r="D92" s="8" t="s">
        <v>50</v>
      </c>
      <c r="E92" s="37">
        <f>42166740.21+4552995</f>
        <v>46719735.210000001</v>
      </c>
    </row>
    <row r="93" spans="1:9" ht="15.75" x14ac:dyDescent="0.25">
      <c r="A93" s="12" t="s">
        <v>59</v>
      </c>
      <c r="D93" s="8"/>
      <c r="E93" s="30">
        <f>SUM(E41:E92)</f>
        <v>700713162.10000002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7">
        <v>128774.78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7">
        <v>9659235.9099999983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37">
        <v>119800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37">
        <v>74988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37">
        <v>5007799.6900000004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37">
        <v>41807013.289999999</v>
      </c>
    </row>
    <row r="111" spans="1:9" ht="15.75" x14ac:dyDescent="0.25">
      <c r="A111" s="12" t="s">
        <v>58</v>
      </c>
      <c r="E111" s="32">
        <f>SUM(E95:E110)</f>
        <v>56797611.670000002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757510773.76999998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B207C-2435-4DB1-A1BB-5CF7E571EC37}">
  <dimension ref="A1:I112"/>
  <sheetViews>
    <sheetView topLeftCell="A3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9" t="s">
        <v>64</v>
      </c>
      <c r="B1" s="49"/>
      <c r="C1" s="49"/>
      <c r="D1" s="49"/>
      <c r="E1" s="49"/>
      <c r="F1" s="49"/>
      <c r="G1" s="49"/>
      <c r="H1" s="49"/>
      <c r="I1" s="49"/>
    </row>
    <row r="2" spans="1:9" ht="15.75" x14ac:dyDescent="0.25">
      <c r="A2" s="50" t="s">
        <v>0</v>
      </c>
      <c r="B2" s="50"/>
      <c r="C2" s="50"/>
      <c r="D2" s="50"/>
      <c r="E2" s="50"/>
      <c r="F2" s="50"/>
      <c r="G2" s="50"/>
      <c r="H2" s="50"/>
      <c r="I2" s="50"/>
    </row>
    <row r="3" spans="1:9" ht="15.75" x14ac:dyDescent="0.25">
      <c r="A3" s="49" t="s">
        <v>66</v>
      </c>
      <c r="B3" s="49"/>
      <c r="C3" s="49"/>
      <c r="D3" s="49"/>
      <c r="E3" s="49"/>
      <c r="F3" s="49"/>
      <c r="G3" s="49"/>
      <c r="H3" s="49"/>
      <c r="I3" s="49"/>
    </row>
    <row r="4" spans="1:9" ht="15.75" x14ac:dyDescent="0.25">
      <c r="A4" s="49"/>
      <c r="B4" s="49"/>
      <c r="C4" s="49"/>
      <c r="D4" s="49"/>
      <c r="E4" s="49"/>
      <c r="F4" s="49"/>
      <c r="G4" s="49"/>
      <c r="H4" s="49"/>
      <c r="I4" s="49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9" t="s">
        <v>1</v>
      </c>
      <c r="B6" s="49"/>
      <c r="C6" s="49"/>
      <c r="D6" s="49"/>
      <c r="E6" s="47" t="s">
        <v>2</v>
      </c>
    </row>
    <row r="7" spans="1:9" ht="15" customHeight="1" x14ac:dyDescent="0.25">
      <c r="A7" s="49"/>
      <c r="B7" s="49"/>
      <c r="C7" s="49"/>
      <c r="D7" s="49"/>
      <c r="E7" s="48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42">
        <v>1156484004.3000002</v>
      </c>
    </row>
    <row r="12" spans="1:9" ht="15.75" x14ac:dyDescent="0.25">
      <c r="A12" s="8"/>
      <c r="B12" s="8"/>
      <c r="C12" s="8"/>
      <c r="D12" s="8" t="s">
        <v>24</v>
      </c>
      <c r="E12" s="42">
        <v>806557753.86000001</v>
      </c>
    </row>
    <row r="13" spans="1:9" ht="15.75" x14ac:dyDescent="0.25">
      <c r="A13" s="8"/>
      <c r="B13" s="8"/>
      <c r="C13" s="8"/>
      <c r="D13" s="8" t="s">
        <v>25</v>
      </c>
      <c r="E13" s="42">
        <v>41332086.530000001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2004373844.6900003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42">
        <v>62842493.57</v>
      </c>
    </row>
    <row r="17" spans="1:5" ht="15.75" x14ac:dyDescent="0.25">
      <c r="A17" s="8"/>
      <c r="B17" s="8"/>
      <c r="C17" s="8"/>
      <c r="D17" s="8" t="s">
        <v>27</v>
      </c>
      <c r="E17" s="42">
        <v>90278539.159999996</v>
      </c>
    </row>
    <row r="18" spans="1:5" ht="15.75" x14ac:dyDescent="0.25">
      <c r="A18" s="8"/>
      <c r="B18" s="8"/>
      <c r="C18" s="11"/>
      <c r="D18" s="8" t="s">
        <v>28</v>
      </c>
      <c r="E18" s="42">
        <v>1210782858.9400001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1363903891.6700001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42">
        <v>1012119278</v>
      </c>
    </row>
    <row r="22" spans="1:5" ht="15.75" x14ac:dyDescent="0.25">
      <c r="A22" s="8"/>
      <c r="B22" s="8"/>
      <c r="C22" s="8" t="s">
        <v>31</v>
      </c>
      <c r="D22" s="8"/>
      <c r="E22" s="33">
        <v>0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42">
        <v>18358592.93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18">
        <v>0</v>
      </c>
    </row>
    <row r="27" spans="1:5" ht="15.75" x14ac:dyDescent="0.25">
      <c r="A27" s="8"/>
      <c r="B27" s="8"/>
      <c r="C27" s="8"/>
      <c r="D27" s="8" t="s">
        <v>36</v>
      </c>
      <c r="E27" s="3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36">
        <v>0</v>
      </c>
    </row>
    <row r="30" spans="1:5" ht="15.75" x14ac:dyDescent="0.25">
      <c r="A30" s="8"/>
      <c r="B30" s="8"/>
      <c r="C30" s="8"/>
      <c r="D30" s="8" t="s">
        <v>39</v>
      </c>
      <c r="E30" s="33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35">
        <v>0</v>
      </c>
    </row>
    <row r="36" spans="1:5" ht="15.75" x14ac:dyDescent="0.25">
      <c r="A36" s="8"/>
      <c r="B36" s="8" t="s">
        <v>45</v>
      </c>
      <c r="C36" s="8"/>
      <c r="D36" s="8"/>
      <c r="E36" s="35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4398755607.2900009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42">
        <v>450920257.58000004</v>
      </c>
    </row>
    <row r="43" spans="1:5" ht="15.75" x14ac:dyDescent="0.25">
      <c r="A43" s="8"/>
      <c r="B43" s="8"/>
      <c r="C43" s="8"/>
      <c r="D43" s="8" t="s">
        <v>11</v>
      </c>
      <c r="E43" s="42">
        <v>545307746.99000001</v>
      </c>
    </row>
    <row r="44" spans="1:5" ht="15.75" x14ac:dyDescent="0.25">
      <c r="A44" s="8"/>
      <c r="B44" s="8"/>
      <c r="C44" s="8"/>
      <c r="D44" s="8" t="s">
        <v>12</v>
      </c>
      <c r="E44" s="42">
        <v>8693512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42">
        <v>15501734.41</v>
      </c>
    </row>
    <row r="47" spans="1:5" ht="15.75" x14ac:dyDescent="0.25">
      <c r="A47" s="8"/>
      <c r="B47" s="8"/>
      <c r="C47" s="8"/>
      <c r="D47" s="8" t="s">
        <v>11</v>
      </c>
      <c r="E47" s="42">
        <v>150114941.21000001</v>
      </c>
    </row>
    <row r="48" spans="1:5" ht="15.75" x14ac:dyDescent="0.25">
      <c r="A48" s="8"/>
      <c r="B48" s="8"/>
      <c r="C48" s="8"/>
      <c r="D48" s="8" t="s">
        <v>12</v>
      </c>
      <c r="E48" s="35">
        <v>0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42">
        <v>140124555.88</v>
      </c>
    </row>
    <row r="51" spans="1:5" ht="15.75" x14ac:dyDescent="0.25">
      <c r="A51" s="8"/>
      <c r="B51" s="8"/>
      <c r="C51" s="8"/>
      <c r="D51" s="8" t="s">
        <v>11</v>
      </c>
      <c r="E51" s="42">
        <v>28440865.82</v>
      </c>
    </row>
    <row r="52" spans="1:5" ht="15.75" x14ac:dyDescent="0.25">
      <c r="A52" s="8"/>
      <c r="B52" s="8"/>
      <c r="C52" s="8"/>
      <c r="D52" s="8" t="s">
        <v>12</v>
      </c>
      <c r="E52" s="34">
        <v>0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35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35">
        <v>0</v>
      </c>
    </row>
    <row r="59" spans="1:5" ht="15.75" x14ac:dyDescent="0.25">
      <c r="A59" s="8"/>
      <c r="B59" s="8"/>
      <c r="C59" s="8"/>
      <c r="D59" s="8" t="s">
        <v>11</v>
      </c>
      <c r="E59" s="42">
        <v>86614050</v>
      </c>
    </row>
    <row r="60" spans="1:5" ht="15.75" x14ac:dyDescent="0.25">
      <c r="A60" s="8"/>
      <c r="B60" s="8"/>
      <c r="C60" s="8"/>
      <c r="D60" s="8" t="s">
        <v>12</v>
      </c>
      <c r="E60" s="35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42">
        <v>50663283.149999999</v>
      </c>
    </row>
    <row r="63" spans="1:5" ht="15.75" x14ac:dyDescent="0.25">
      <c r="A63" s="8"/>
      <c r="B63" s="12"/>
      <c r="C63" s="8"/>
      <c r="D63" s="8" t="s">
        <v>11</v>
      </c>
      <c r="E63" s="42">
        <v>18800033.560000002</v>
      </c>
    </row>
    <row r="64" spans="1:5" ht="15.75" x14ac:dyDescent="0.25">
      <c r="A64" s="8"/>
      <c r="B64" s="8"/>
      <c r="C64" s="8"/>
      <c r="D64" s="8" t="s">
        <v>12</v>
      </c>
      <c r="E64" s="35">
        <v>0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42">
        <v>156066302.09999999</v>
      </c>
    </row>
    <row r="67" spans="1:5" ht="15.75" x14ac:dyDescent="0.25">
      <c r="A67" s="8"/>
      <c r="B67" s="8"/>
      <c r="C67" s="8"/>
      <c r="D67" s="8" t="s">
        <v>11</v>
      </c>
      <c r="E67" s="42">
        <v>77441015.859999999</v>
      </c>
    </row>
    <row r="68" spans="1:5" ht="15.75" x14ac:dyDescent="0.25">
      <c r="A68" s="8"/>
      <c r="B68" s="8"/>
      <c r="C68" s="8"/>
      <c r="D68" s="8" t="s">
        <v>12</v>
      </c>
      <c r="E68" s="37">
        <v>0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42">
        <v>45335114.939999998</v>
      </c>
    </row>
    <row r="76" spans="1:5" ht="15.75" x14ac:dyDescent="0.25">
      <c r="A76" s="8"/>
      <c r="B76" s="8"/>
      <c r="C76" s="8"/>
      <c r="D76" s="8" t="s">
        <v>48</v>
      </c>
      <c r="E76" s="37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42">
        <v>96997170.959999993</v>
      </c>
    </row>
    <row r="79" spans="1:5" ht="15.75" x14ac:dyDescent="0.25">
      <c r="A79" s="8"/>
      <c r="B79" s="8"/>
      <c r="C79" s="8"/>
      <c r="D79" s="8" t="s">
        <v>50</v>
      </c>
      <c r="E79" s="38">
        <v>0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42">
        <v>32504627.640000001</v>
      </c>
    </row>
    <row r="82" spans="1:9" ht="15.75" x14ac:dyDescent="0.25">
      <c r="A82" s="8"/>
      <c r="B82" s="8"/>
      <c r="C82" s="8"/>
      <c r="D82" s="15" t="s">
        <v>50</v>
      </c>
      <c r="E82" s="38">
        <v>0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38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42">
        <v>47942372.18</v>
      </c>
    </row>
    <row r="91" spans="1:9" ht="15.75" x14ac:dyDescent="0.25">
      <c r="A91" s="8"/>
      <c r="B91" s="8"/>
      <c r="C91" s="8"/>
      <c r="D91" s="8" t="s">
        <v>49</v>
      </c>
      <c r="E91" s="42">
        <v>106944472.11</v>
      </c>
    </row>
    <row r="92" spans="1:9" ht="15.75" x14ac:dyDescent="0.25">
      <c r="A92" s="8"/>
      <c r="B92" s="8"/>
      <c r="C92" s="8"/>
      <c r="D92" s="8" t="s">
        <v>50</v>
      </c>
      <c r="E92" s="37">
        <v>0</v>
      </c>
    </row>
    <row r="93" spans="1:9" ht="15.75" x14ac:dyDescent="0.25">
      <c r="A93" s="12" t="s">
        <v>59</v>
      </c>
      <c r="D93" s="8"/>
      <c r="E93" s="30">
        <f>SUM(E41:E92)</f>
        <v>2058412056.3900001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42">
        <v>26836455.969999995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42">
        <v>160452426.84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42">
        <v>350000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42">
        <v>66971346.649999991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42">
        <v>229000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42">
        <v>30390584.969999999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42">
        <v>7209448.6799999997</v>
      </c>
    </row>
    <row r="111" spans="1:9" ht="15.75" x14ac:dyDescent="0.25">
      <c r="A111" s="12" t="s">
        <v>58</v>
      </c>
      <c r="E111" s="32">
        <f>SUM(E95:E110)</f>
        <v>292439263.10999995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2350851319.5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BFCB5-EF77-4E40-A1C7-2ACD7D1864D9}">
  <dimension ref="A1:I112"/>
  <sheetViews>
    <sheetView tabSelected="1" zoomScale="130" zoomScaleNormal="130" workbookViewId="0">
      <selection activeCell="E9" sqref="E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9" t="s">
        <v>65</v>
      </c>
      <c r="B1" s="49"/>
      <c r="C1" s="49"/>
      <c r="D1" s="49"/>
      <c r="E1" s="49"/>
      <c r="F1" s="49"/>
      <c r="G1" s="49"/>
      <c r="H1" s="49"/>
      <c r="I1" s="49"/>
    </row>
    <row r="2" spans="1:9" ht="15.75" x14ac:dyDescent="0.25">
      <c r="A2" s="50" t="s">
        <v>0</v>
      </c>
      <c r="B2" s="50"/>
      <c r="C2" s="50"/>
      <c r="D2" s="50"/>
      <c r="E2" s="50"/>
      <c r="F2" s="50"/>
      <c r="G2" s="50"/>
      <c r="H2" s="50"/>
      <c r="I2" s="50"/>
    </row>
    <row r="3" spans="1:9" ht="15.75" x14ac:dyDescent="0.25">
      <c r="A3" s="49" t="s">
        <v>66</v>
      </c>
      <c r="B3" s="49"/>
      <c r="C3" s="49"/>
      <c r="D3" s="49"/>
      <c r="E3" s="49"/>
      <c r="F3" s="49"/>
      <c r="G3" s="49"/>
      <c r="H3" s="49"/>
      <c r="I3" s="49"/>
    </row>
    <row r="4" spans="1:9" ht="15.75" x14ac:dyDescent="0.25">
      <c r="A4" s="49"/>
      <c r="B4" s="49"/>
      <c r="C4" s="49"/>
      <c r="D4" s="49"/>
      <c r="E4" s="49"/>
      <c r="F4" s="49"/>
      <c r="G4" s="49"/>
      <c r="H4" s="49"/>
      <c r="I4" s="49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9" t="s">
        <v>1</v>
      </c>
      <c r="B6" s="49"/>
      <c r="C6" s="49"/>
      <c r="D6" s="49"/>
      <c r="E6" s="47" t="s">
        <v>2</v>
      </c>
    </row>
    <row r="7" spans="1:9" ht="15" customHeight="1" x14ac:dyDescent="0.25">
      <c r="A7" s="49"/>
      <c r="B7" s="49"/>
      <c r="C7" s="49"/>
      <c r="D7" s="49"/>
      <c r="E7" s="48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43">
        <v>36835279.689999998</v>
      </c>
    </row>
    <row r="12" spans="1:9" ht="15.75" x14ac:dyDescent="0.25">
      <c r="A12" s="8"/>
      <c r="B12" s="8"/>
      <c r="C12" s="8"/>
      <c r="D12" s="8" t="s">
        <v>24</v>
      </c>
      <c r="E12" s="43">
        <v>29306159.280000001</v>
      </c>
    </row>
    <row r="13" spans="1:9" ht="15.75" x14ac:dyDescent="0.25">
      <c r="A13" s="8"/>
      <c r="B13" s="8"/>
      <c r="C13" s="8"/>
      <c r="D13" s="8" t="s">
        <v>25</v>
      </c>
      <c r="E13" s="44">
        <v>3725355.41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69866794.379999995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43">
        <v>9812340.9100000001</v>
      </c>
    </row>
    <row r="17" spans="1:5" ht="15.75" x14ac:dyDescent="0.25">
      <c r="A17" s="8"/>
      <c r="B17" s="8"/>
      <c r="C17" s="8"/>
      <c r="D17" s="8" t="s">
        <v>27</v>
      </c>
      <c r="E17" s="43">
        <v>36486669.439999998</v>
      </c>
    </row>
    <row r="18" spans="1:5" ht="15.75" x14ac:dyDescent="0.25">
      <c r="A18" s="8"/>
      <c r="B18" s="8"/>
      <c r="C18" s="11"/>
      <c r="D18" s="8" t="s">
        <v>28</v>
      </c>
      <c r="E18" s="43">
        <v>4587654.76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50886665.109999992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43">
        <v>571067140</v>
      </c>
    </row>
    <row r="22" spans="1:5" ht="15.75" x14ac:dyDescent="0.25">
      <c r="A22" s="8"/>
      <c r="B22" s="8"/>
      <c r="C22" s="8" t="s">
        <v>31</v>
      </c>
      <c r="D22" s="8"/>
      <c r="E22" s="33">
        <v>0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3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18">
        <v>0</v>
      </c>
    </row>
    <row r="27" spans="1:5" ht="15.75" x14ac:dyDescent="0.25">
      <c r="A27" s="8"/>
      <c r="B27" s="8"/>
      <c r="C27" s="8"/>
      <c r="D27" s="8" t="s">
        <v>36</v>
      </c>
      <c r="E27" s="3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40">
        <v>0</v>
      </c>
    </row>
    <row r="30" spans="1:5" ht="15.75" x14ac:dyDescent="0.25">
      <c r="A30" s="8"/>
      <c r="B30" s="8"/>
      <c r="C30" s="8"/>
      <c r="D30" s="8" t="s">
        <v>39</v>
      </c>
      <c r="E30" s="40">
        <v>0</v>
      </c>
    </row>
    <row r="31" spans="1:5" ht="15.75" x14ac:dyDescent="0.25">
      <c r="A31" s="8"/>
      <c r="B31" s="8"/>
      <c r="C31" s="8" t="s">
        <v>40</v>
      </c>
      <c r="D31" s="8"/>
      <c r="E31" s="43">
        <v>11870661.119999999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35">
        <v>0</v>
      </c>
    </row>
    <row r="36" spans="1:5" ht="15.75" x14ac:dyDescent="0.25">
      <c r="A36" s="8"/>
      <c r="B36" s="8" t="s">
        <v>45</v>
      </c>
      <c r="C36" s="8"/>
      <c r="D36" s="8"/>
      <c r="E36" s="35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703691260.61000001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43">
        <v>193736026.81000003</v>
      </c>
    </row>
    <row r="43" spans="1:5" ht="15.75" x14ac:dyDescent="0.25">
      <c r="A43" s="8"/>
      <c r="B43" s="8"/>
      <c r="C43" s="8"/>
      <c r="D43" s="8" t="s">
        <v>11</v>
      </c>
      <c r="E43" s="43">
        <v>218156180.00999999</v>
      </c>
    </row>
    <row r="44" spans="1:5" ht="15.75" x14ac:dyDescent="0.25">
      <c r="A44" s="8"/>
      <c r="B44" s="8"/>
      <c r="C44" s="8"/>
      <c r="D44" s="8" t="s">
        <v>12</v>
      </c>
      <c r="E44" s="43">
        <v>1329326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43">
        <v>7935889.6600000001</v>
      </c>
    </row>
    <row r="47" spans="1:5" ht="15.75" x14ac:dyDescent="0.25">
      <c r="A47" s="8"/>
      <c r="B47" s="8"/>
      <c r="C47" s="8"/>
      <c r="D47" s="8" t="s">
        <v>11</v>
      </c>
      <c r="E47" s="43">
        <v>8559491.4900000002</v>
      </c>
    </row>
    <row r="48" spans="1:5" ht="15.75" x14ac:dyDescent="0.25">
      <c r="A48" s="8"/>
      <c r="B48" s="8"/>
      <c r="C48" s="8"/>
      <c r="D48" s="8" t="s">
        <v>12</v>
      </c>
      <c r="E48" s="40">
        <v>0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43">
        <v>32271008.640000001</v>
      </c>
    </row>
    <row r="51" spans="1:5" ht="15.75" x14ac:dyDescent="0.25">
      <c r="A51" s="8"/>
      <c r="B51" s="8"/>
      <c r="C51" s="8"/>
      <c r="D51" s="8" t="s">
        <v>11</v>
      </c>
      <c r="E51" s="45">
        <v>3388722.0300000003</v>
      </c>
    </row>
    <row r="52" spans="1:5" ht="15.75" x14ac:dyDescent="0.25">
      <c r="A52" s="8"/>
      <c r="B52" s="8"/>
      <c r="C52" s="8"/>
      <c r="D52" s="8" t="s">
        <v>12</v>
      </c>
      <c r="E52" s="34">
        <v>0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35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35">
        <v>0</v>
      </c>
    </row>
    <row r="59" spans="1:5" ht="15.75" x14ac:dyDescent="0.25">
      <c r="A59" s="8"/>
      <c r="B59" s="8"/>
      <c r="C59" s="8"/>
      <c r="D59" s="8" t="s">
        <v>11</v>
      </c>
      <c r="E59" s="39">
        <v>0</v>
      </c>
    </row>
    <row r="60" spans="1:5" ht="15.75" x14ac:dyDescent="0.25">
      <c r="A60" s="8"/>
      <c r="B60" s="8"/>
      <c r="C60" s="8"/>
      <c r="D60" s="8" t="s">
        <v>12</v>
      </c>
      <c r="E60" s="35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43">
        <v>5279399.9099999992</v>
      </c>
    </row>
    <row r="63" spans="1:5" ht="15.75" x14ac:dyDescent="0.25">
      <c r="A63" s="8"/>
      <c r="B63" s="12"/>
      <c r="C63" s="8"/>
      <c r="D63" s="8" t="s">
        <v>11</v>
      </c>
      <c r="E63" s="43">
        <v>7618220.6699999999</v>
      </c>
    </row>
    <row r="64" spans="1:5" ht="15.75" x14ac:dyDescent="0.25">
      <c r="A64" s="8"/>
      <c r="B64" s="8"/>
      <c r="C64" s="8"/>
      <c r="D64" s="8" t="s">
        <v>12</v>
      </c>
      <c r="E64" s="35">
        <v>0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43">
        <v>66314716.320000008</v>
      </c>
    </row>
    <row r="67" spans="1:5" ht="15.75" x14ac:dyDescent="0.25">
      <c r="A67" s="8"/>
      <c r="B67" s="8"/>
      <c r="C67" s="8"/>
      <c r="D67" s="8" t="s">
        <v>11</v>
      </c>
      <c r="E67" s="43">
        <v>38494200.139999993</v>
      </c>
    </row>
    <row r="68" spans="1:5" ht="15.75" x14ac:dyDescent="0.25">
      <c r="A68" s="8"/>
      <c r="B68" s="8"/>
      <c r="C68" s="8"/>
      <c r="D68" s="8" t="s">
        <v>12</v>
      </c>
      <c r="E68" s="41">
        <v>0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43">
        <v>943817.88</v>
      </c>
    </row>
    <row r="76" spans="1:5" ht="15.75" x14ac:dyDescent="0.25">
      <c r="A76" s="8"/>
      <c r="B76" s="8"/>
      <c r="C76" s="8"/>
      <c r="D76" s="8" t="s">
        <v>48</v>
      </c>
      <c r="E76" s="37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43">
        <v>4892364.66</v>
      </c>
    </row>
    <row r="79" spans="1:5" ht="15.75" x14ac:dyDescent="0.25">
      <c r="A79" s="8"/>
      <c r="B79" s="8"/>
      <c r="C79" s="8"/>
      <c r="D79" s="8" t="s">
        <v>50</v>
      </c>
      <c r="E79" s="43">
        <v>10204339.189999999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8">
        <v>0</v>
      </c>
    </row>
    <row r="82" spans="1:9" ht="15.75" x14ac:dyDescent="0.25">
      <c r="A82" s="8"/>
      <c r="B82" s="8"/>
      <c r="C82" s="8"/>
      <c r="D82" s="15" t="s">
        <v>50</v>
      </c>
      <c r="E82" s="43">
        <v>80443004.609999999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38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39">
        <v>0</v>
      </c>
    </row>
    <row r="91" spans="1:9" ht="15.75" x14ac:dyDescent="0.25">
      <c r="A91" s="8"/>
      <c r="B91" s="8"/>
      <c r="C91" s="8"/>
      <c r="D91" s="8" t="s">
        <v>49</v>
      </c>
      <c r="E91" s="41">
        <v>0</v>
      </c>
    </row>
    <row r="92" spans="1:9" ht="15.75" x14ac:dyDescent="0.25">
      <c r="A92" s="8"/>
      <c r="B92" s="8"/>
      <c r="C92" s="8"/>
      <c r="D92" s="8" t="s">
        <v>50</v>
      </c>
      <c r="E92" s="37">
        <v>0</v>
      </c>
    </row>
    <row r="93" spans="1:9" ht="15.75" x14ac:dyDescent="0.25">
      <c r="A93" s="12" t="s">
        <v>59</v>
      </c>
      <c r="D93" s="8"/>
      <c r="E93" s="30">
        <f>SUM(E41:E92)</f>
        <v>679566708.0200001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46">
        <v>2935361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43">
        <v>373547.57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33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3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43">
        <v>6070641.8899999997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43">
        <v>11622601.09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43">
        <f>3571697.99+3030555.47+35100</f>
        <v>6637353.4600000009</v>
      </c>
    </row>
    <row r="111" spans="1:9" ht="15.75" x14ac:dyDescent="0.25">
      <c r="A111" s="12" t="s">
        <v>58</v>
      </c>
      <c r="E111" s="32">
        <f>SUM(E95:E110)</f>
        <v>27639505.009999998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707206213.03000009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Roxas</vt:lpstr>
      <vt:lpstr>Iloilo</vt:lpstr>
      <vt:lpstr>Passi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2021-09-30T10:30:43Z</dcterms:modified>
</cp:coreProperties>
</file>