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4B90D9B4-0526-4A35-B7E8-8CF52070320B}" xr6:coauthVersionLast="47" xr6:coauthVersionMax="47" xr10:uidLastSave="{00000000-0000-0000-0000-000000000000}"/>
  <bookViews>
    <workbookView xWindow="13650" yWindow="240" windowWidth="14625" windowHeight="12540" xr2:uid="{360BF9DE-B15B-43CE-9291-7E05B391F461}"/>
  </bookViews>
  <sheets>
    <sheet name="Bacolod" sheetId="10" r:id="rId1"/>
    <sheet name="Bago" sheetId="19" r:id="rId2"/>
    <sheet name="Bais" sheetId="20" r:id="rId3"/>
    <sheet name="Bayawan" sheetId="21" r:id="rId4"/>
    <sheet name="Cadiz" sheetId="22" r:id="rId5"/>
    <sheet name="Canlaon" sheetId="24" r:id="rId6"/>
    <sheet name="Dumaguete" sheetId="23" r:id="rId7"/>
    <sheet name="Escalante" sheetId="25" r:id="rId8"/>
    <sheet name="Guihulngan" sheetId="26" r:id="rId9"/>
    <sheet name="Himamaylan" sheetId="27" r:id="rId10"/>
    <sheet name="Kabankalan" sheetId="28" r:id="rId11"/>
    <sheet name="Sagay" sheetId="29" r:id="rId12"/>
    <sheet name="San Carlos" sheetId="30" r:id="rId13"/>
    <sheet name="Silay" sheetId="31" r:id="rId14"/>
    <sheet name="Sipalay" sheetId="32" r:id="rId15"/>
    <sheet name="Talisay" sheetId="33" r:id="rId16"/>
    <sheet name="Tanjay" sheetId="34" r:id="rId17"/>
    <sheet name="Victorias" sheetId="35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35" l="1"/>
  <c r="E111" i="35" s="1"/>
  <c r="E91" i="35"/>
  <c r="E90" i="35"/>
  <c r="E93" i="35" s="1"/>
  <c r="E19" i="35"/>
  <c r="E14" i="35"/>
  <c r="E37" i="35" s="1"/>
  <c r="E111" i="34"/>
  <c r="E93" i="34"/>
  <c r="E19" i="34"/>
  <c r="E14" i="34"/>
  <c r="E37" i="34" s="1"/>
  <c r="E110" i="33"/>
  <c r="E71" i="33"/>
  <c r="E111" i="33"/>
  <c r="E93" i="33"/>
  <c r="E19" i="33"/>
  <c r="E37" i="33" s="1"/>
  <c r="E14" i="33"/>
  <c r="E112" i="35" l="1"/>
  <c r="E112" i="34"/>
  <c r="E112" i="33"/>
  <c r="E111" i="32" l="1"/>
  <c r="E93" i="32"/>
  <c r="E112" i="32" s="1"/>
  <c r="E37" i="32"/>
  <c r="E19" i="32"/>
  <c r="E14" i="32"/>
  <c r="E110" i="31"/>
  <c r="E111" i="31"/>
  <c r="E93" i="31"/>
  <c r="E112" i="31" s="1"/>
  <c r="E19" i="31"/>
  <c r="E14" i="31"/>
  <c r="E37" i="31" s="1"/>
  <c r="E98" i="30" l="1"/>
  <c r="E47" i="30"/>
  <c r="E18" i="30"/>
  <c r="E11" i="30"/>
  <c r="E111" i="30" l="1"/>
  <c r="E93" i="30"/>
  <c r="E112" i="30" s="1"/>
  <c r="E19" i="30"/>
  <c r="E14" i="30"/>
  <c r="E37" i="30" s="1"/>
  <c r="E111" i="29" l="1"/>
  <c r="E93" i="29"/>
  <c r="E112" i="29" s="1"/>
  <c r="E19" i="29"/>
  <c r="E14" i="29"/>
  <c r="E37" i="29" s="1"/>
  <c r="E111" i="28"/>
  <c r="E93" i="28"/>
  <c r="E112" i="28" s="1"/>
  <c r="E19" i="28"/>
  <c r="E14" i="28"/>
  <c r="E110" i="27"/>
  <c r="E30" i="27"/>
  <c r="E17" i="27"/>
  <c r="E16" i="27"/>
  <c r="E13" i="27"/>
  <c r="E12" i="27"/>
  <c r="E11" i="27"/>
  <c r="E37" i="28" l="1"/>
  <c r="E111" i="27"/>
  <c r="E93" i="27"/>
  <c r="E112" i="27" s="1"/>
  <c r="E37" i="27"/>
  <c r="E19" i="27"/>
  <c r="E14" i="27"/>
  <c r="E14" i="26"/>
  <c r="E37" i="26" s="1"/>
  <c r="E111" i="26"/>
  <c r="E93" i="26"/>
  <c r="E112" i="26" s="1"/>
  <c r="E19" i="26"/>
  <c r="E111" i="25"/>
  <c r="E93" i="25"/>
  <c r="E19" i="25"/>
  <c r="E14" i="25"/>
  <c r="E37" i="25" s="1"/>
  <c r="E111" i="23"/>
  <c r="E93" i="23"/>
  <c r="E111" i="24"/>
  <c r="E93" i="24"/>
  <c r="E112" i="24" s="1"/>
  <c r="E37" i="24"/>
  <c r="E19" i="24"/>
  <c r="E14" i="24"/>
  <c r="E19" i="23"/>
  <c r="E14" i="23"/>
  <c r="E111" i="22"/>
  <c r="E93" i="22"/>
  <c r="E19" i="22"/>
  <c r="E14" i="22"/>
  <c r="E37" i="22" s="1"/>
  <c r="E13" i="21"/>
  <c r="E14" i="21" s="1"/>
  <c r="E111" i="21"/>
  <c r="E93" i="21"/>
  <c r="E19" i="21"/>
  <c r="E112" i="25" l="1"/>
  <c r="E112" i="23"/>
  <c r="E37" i="23"/>
  <c r="E112" i="22"/>
  <c r="E112" i="21"/>
  <c r="E37" i="21"/>
  <c r="E111" i="20"/>
  <c r="E93" i="20"/>
  <c r="E19" i="20"/>
  <c r="E14" i="20"/>
  <c r="E111" i="19"/>
  <c r="E93" i="19"/>
  <c r="E19" i="19"/>
  <c r="E14" i="19"/>
  <c r="E37" i="19" s="1"/>
  <c r="E112" i="20" l="1"/>
  <c r="E37" i="20"/>
  <c r="E112" i="19"/>
  <c r="E14" i="10"/>
  <c r="E111" i="10" l="1"/>
  <c r="E93" i="10"/>
  <c r="E19" i="10"/>
  <c r="E37" i="10"/>
  <c r="E112" i="10" l="1"/>
</calcChain>
</file>

<file path=xl/sharedStrings.xml><?xml version="1.0" encoding="utf-8"?>
<sst xmlns="http://schemas.openxmlformats.org/spreadsheetml/2006/main" count="1962" uniqueCount="82">
  <si>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</si>
  <si>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</si>
  <si>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</si>
  <si>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</si>
  <si>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</si>
  <si>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</si>
  <si>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</si>
  <si>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</si>
  <si>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</si>
  <si>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</si>
  <si>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</si>
  <si>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</si>
  <si>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</si>
  <si>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</si>
  <si>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</si>
  <si>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</si>
  <si>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</si>
  <si>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</si>
  <si>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</si>
  <si>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</si>
  <si>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</si>
  <si>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</si>
  <si>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</si>
  <si>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</si>
  <si>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</si>
  <si>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</si>
  <si>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</si>
  <si>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</si>
  <si>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</si>
  <si>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</si>
  <si>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</si>
  <si>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</si>
  <si>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</si>
  <si>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</si>
  <si>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</si>
  <si>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</si>
  <si>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</si>
  <si>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</si>
  <si>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</si>
  <si>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</si>
  <si>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</si>
  <si>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</si>
  <si>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</si>
  <si>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</si>
  <si>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</si>
  <si>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</si>
  <si>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</si>
  <si>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</si>
  <si>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</si>
  <si>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</si>
  <si>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</si>
  <si>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</si>
  <si>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</si>
  <si>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</si>
  <si>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</si>
  <si>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</si>
  <si>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</si>
  <si>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</si>
  <si>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</si>
  <si>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</si>
  <si>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</si>
  <si>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</si>
  <si>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</si>
  <si>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</si>
  <si>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</si>
  <si>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</si>
  <si>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</si>
  <si>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</si>
  <si>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</si>
  <si>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</si>
  <si>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</si>
  <si>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ESCALANTE</t>
  </si>
  <si>
    <t>CITY OF GUIHULNGAN</t>
  </si>
  <si>
    <t>CITY OF KABANKALAN</t>
  </si>
  <si>
    <t>CITY OF HIMAMAYLAN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</si>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</sst>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85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43" fontId="10" fillId="0" borderId="5" xfId="66" applyFont="1" applyFill="1" applyBorder="1" applyAlignment="1"/>
    <xf numFmtId="43" fontId="10" fillId="0" borderId="21" xfId="66" applyFont="1" applyFill="1" applyBorder="1" applyAlignment="1"/>
    <xf numFmtId="4" fontId="3" fillId="0" borderId="0" xfId="6" applyNumberFormat="1" applyFont="1" applyBorder="1"/>
    <xf numFmtId="4" fontId="3" fillId="0" borderId="0" xfId="6" applyNumberFormat="1" applyFont="1" applyBorder="1" applyAlignment="1"/>
    <xf numFmtId="4" fontId="3" fillId="0" borderId="3" xfId="6" applyNumberFormat="1" applyFont="1" applyBorder="1"/>
    <xf numFmtId="4" fontId="3" fillId="0" borderId="17" xfId="6" applyNumberFormat="1" applyFont="1" applyBorder="1"/>
    <xf numFmtId="43" fontId="10" fillId="0" borderId="22" xfId="66" applyFont="1" applyFill="1" applyBorder="1" applyAlignment="1"/>
    <xf numFmtId="4" fontId="10" fillId="0" borderId="5" xfId="11" applyNumberFormat="1" applyFont="1" applyFill="1" applyBorder="1" applyAlignment="1"/>
    <xf numFmtId="4" fontId="10" fillId="0" borderId="21" xfId="11" applyNumberFormat="1" applyFont="1" applyFill="1" applyBorder="1" applyAlignment="1"/>
    <xf numFmtId="4" fontId="11" fillId="0" borderId="23" xfId="0" applyNumberFormat="1" applyFont="1" applyBorder="1" applyAlignment="1">
      <alignment horizontal="right"/>
    </xf>
    <xf numFmtId="4" fontId="10" fillId="0" borderId="5" xfId="11" applyNumberFormat="1" applyFont="1" applyFill="1" applyBorder="1" applyAlignment="1">
      <alignment horizontal="right"/>
    </xf>
    <xf numFmtId="4" fontId="10" fillId="0" borderId="5" xfId="66" applyNumberFormat="1" applyFont="1" applyBorder="1" applyAlignment="1">
      <alignment horizontal="right"/>
    </xf>
    <xf numFmtId="4" fontId="11" fillId="0" borderId="14" xfId="0" applyNumberFormat="1" applyFont="1" applyBorder="1" applyAlignment="1">
      <alignment horizontal="right"/>
    </xf>
    <xf numFmtId="4" fontId="11" fillId="0" borderId="23" xfId="0" applyNumberFormat="1" applyFont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/>
    </xf>
    <xf numFmtId="4" fontId="11" fillId="0" borderId="24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10" fillId="0" borderId="25" xfId="84" applyNumberFormat="1" applyFont="1" applyFill="1" applyBorder="1"/>
    <xf numFmtId="4" fontId="10" fillId="0" borderId="19" xfId="84" applyNumberFormat="1" applyFont="1" applyFill="1" applyBorder="1"/>
    <xf numFmtId="4" fontId="11" fillId="0" borderId="0" xfId="0" applyNumberFormat="1" applyFont="1"/>
    <xf numFmtId="4" fontId="10" fillId="0" borderId="26" xfId="84" applyNumberFormat="1" applyFont="1" applyFill="1" applyBorder="1"/>
    <xf numFmtId="4" fontId="10" fillId="0" borderId="27" xfId="84" applyNumberFormat="1" applyFont="1" applyFill="1" applyBorder="1"/>
    <xf numFmtId="4" fontId="3" fillId="0" borderId="26" xfId="84" applyNumberFormat="1" applyFont="1" applyFill="1" applyBorder="1"/>
    <xf numFmtId="4" fontId="3" fillId="18" borderId="26" xfId="84" applyNumberFormat="1" applyFont="1" applyFill="1" applyBorder="1"/>
    <xf numFmtId="4" fontId="10" fillId="0" borderId="0" xfId="62" applyNumberFormat="1" applyFont="1" applyAlignment="1"/>
    <xf numFmtId="4" fontId="10" fillId="0" borderId="3" xfId="62" applyNumberFormat="1" applyFont="1" applyBorder="1" applyAlignment="1"/>
    <xf numFmtId="4" fontId="10" fillId="0" borderId="0" xfId="73" applyNumberFormat="1" applyFont="1" applyAlignment="1"/>
    <xf numFmtId="4" fontId="3" fillId="0" borderId="4" xfId="80" applyNumberFormat="1" applyFont="1" applyFill="1" applyBorder="1" applyAlignment="1">
      <alignment horizontal="right"/>
    </xf>
    <xf numFmtId="4" fontId="10" fillId="0" borderId="3" xfId="62" applyNumberFormat="1" applyFont="1" applyBorder="1" applyAlignment="1">
      <alignment horizontal="right"/>
    </xf>
    <xf numFmtId="4" fontId="10" fillId="0" borderId="0" xfId="73" applyNumberFormat="1" applyFont="1" applyAlignment="1">
      <alignment horizontal="right"/>
    </xf>
    <xf numFmtId="4" fontId="3" fillId="0" borderId="4" xfId="6" applyNumberFormat="1" applyFont="1" applyFill="1" applyBorder="1" applyAlignment="1">
      <alignment horizontal="right"/>
    </xf>
    <xf numFmtId="4" fontId="3" fillId="0" borderId="26" xfId="84" applyNumberFormat="1" applyFont="1" applyFill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10" fillId="0" borderId="0" xfId="62" applyNumberFormat="1" applyFont="1" applyAlignment="1">
      <alignment horizontal="right"/>
    </xf>
    <xf numFmtId="4" fontId="3" fillId="0" borderId="19" xfId="6" applyNumberFormat="1" applyFont="1" applyFill="1" applyBorder="1" applyAlignment="1">
      <alignment horizontal="right"/>
    </xf>
    <xf numFmtId="4" fontId="10" fillId="0" borderId="19" xfId="84" applyNumberFormat="1" applyFont="1" applyFill="1" applyBorder="1" applyAlignment="1">
      <alignment horizontal="right"/>
    </xf>
    <xf numFmtId="4" fontId="11" fillId="19" borderId="28" xfId="0" applyNumberFormat="1" applyFont="1" applyFill="1" applyBorder="1"/>
    <xf numFmtId="4" fontId="11" fillId="19" borderId="14" xfId="0" applyNumberFormat="1" applyFont="1" applyFill="1" applyBorder="1"/>
    <xf numFmtId="4" fontId="11" fillId="19" borderId="29" xfId="0" applyNumberFormat="1" applyFont="1" applyFill="1" applyBorder="1"/>
    <xf numFmtId="4" fontId="11" fillId="19" borderId="30" xfId="0" applyNumberFormat="1" applyFont="1" applyFill="1" applyBorder="1"/>
    <xf numFmtId="4" fontId="3" fillId="0" borderId="0" xfId="9" applyNumberFormat="1" applyFont="1" applyFill="1" applyBorder="1"/>
    <xf numFmtId="4" fontId="3" fillId="0" borderId="0" xfId="0" applyNumberFormat="1" applyFont="1"/>
    <xf numFmtId="4" fontId="3" fillId="0" borderId="17" xfId="9" applyNumberFormat="1" applyFont="1" applyFill="1" applyBorder="1"/>
    <xf numFmtId="4" fontId="11" fillId="0" borderId="31" xfId="0" applyNumberFormat="1" applyFont="1" applyBorder="1" applyAlignment="1">
      <alignment vertical="center"/>
    </xf>
    <xf numFmtId="4" fontId="11" fillId="0" borderId="32" xfId="0" applyNumberFormat="1" applyFont="1" applyBorder="1" applyAlignment="1">
      <alignment vertical="center"/>
    </xf>
    <xf numFmtId="4" fontId="11" fillId="0" borderId="33" xfId="0" applyNumberFormat="1" applyFont="1" applyBorder="1" applyAlignment="1">
      <alignment vertical="center"/>
    </xf>
    <xf numFmtId="4" fontId="11" fillId="0" borderId="33" xfId="0" applyNumberFormat="1" applyFont="1" applyBorder="1"/>
    <xf numFmtId="4" fontId="11" fillId="0" borderId="31" xfId="0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5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8 2" xfId="84" xr:uid="{52E4D397-364C-4B1F-9FB0-4F8A85DFC567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zoomScale="115" zoomScaleNormal="115" workbookViewId="0">
      <selection activeCell="D14" sqref="D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2">
        <v>289715724.31999999</v>
      </c>
    </row>
    <row r="12" spans="1:9" ht="15.75" x14ac:dyDescent="0.25">
      <c r="A12" s="8"/>
      <c r="B12" s="8"/>
      <c r="C12" s="8"/>
      <c r="D12" s="8" t="s">
        <v>25</v>
      </c>
      <c r="E12" s="45">
        <v>0</v>
      </c>
    </row>
    <row r="13" spans="1:9" ht="15.75" x14ac:dyDescent="0.25">
      <c r="A13" s="8"/>
      <c r="B13" s="8"/>
      <c r="C13" s="8"/>
      <c r="D13" s="8" t="s">
        <v>26</v>
      </c>
      <c r="E13" s="52">
        <v>539029108.27999997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828744832.5999999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2">
        <v>68454281.859999999</v>
      </c>
    </row>
    <row r="17" spans="1:5" ht="15.75" x14ac:dyDescent="0.25">
      <c r="A17" s="8"/>
      <c r="B17" s="8"/>
      <c r="C17" s="8"/>
      <c r="D17" s="8" t="s">
        <v>28</v>
      </c>
      <c r="E17" s="53">
        <v>40808517.950000003</v>
      </c>
    </row>
    <row r="18" spans="1:5" ht="15.75" x14ac:dyDescent="0.25">
      <c r="A18" s="8"/>
      <c r="B18" s="8"/>
      <c r="C18" s="11"/>
      <c r="D18" s="8" t="s">
        <v>29</v>
      </c>
      <c r="E18" s="52">
        <v>3287144.91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112549944.72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2">
        <v>1430385250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52">
        <v>38583126.520000003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4">
        <v>154832941.47999999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2565096095.3199997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2">
        <v>278078010.92000002</v>
      </c>
    </row>
    <row r="43" spans="1:5" ht="15.75" x14ac:dyDescent="0.25">
      <c r="A43" s="8"/>
      <c r="B43" s="8"/>
      <c r="C43" s="8"/>
      <c r="D43" s="8" t="s">
        <v>12</v>
      </c>
      <c r="E43" s="52">
        <v>994133733.82000005</v>
      </c>
    </row>
    <row r="44" spans="1:5" ht="15.75" x14ac:dyDescent="0.25">
      <c r="A44" s="8"/>
      <c r="B44" s="8"/>
      <c r="C44" s="8"/>
      <c r="D44" s="8" t="s">
        <v>13</v>
      </c>
      <c r="E44" s="52">
        <v>5582150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2">
        <v>19080113.780000001</v>
      </c>
    </row>
    <row r="47" spans="1:5" ht="15.75" x14ac:dyDescent="0.25">
      <c r="A47" s="8"/>
      <c r="B47" s="8"/>
      <c r="C47" s="8"/>
      <c r="D47" s="8" t="s">
        <v>12</v>
      </c>
      <c r="E47" s="52">
        <v>21506268.469999999</v>
      </c>
    </row>
    <row r="48" spans="1:5" ht="15.75" x14ac:dyDescent="0.25">
      <c r="A48" s="8"/>
      <c r="B48" s="8"/>
      <c r="C48" s="8"/>
      <c r="D48" s="8" t="s">
        <v>13</v>
      </c>
      <c r="E48" s="52">
        <v>943840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2">
        <v>117195379.88</v>
      </c>
    </row>
    <row r="51" spans="1:5" ht="15.75" x14ac:dyDescent="0.25">
      <c r="A51" s="8"/>
      <c r="B51" s="8"/>
      <c r="C51" s="8"/>
      <c r="D51" s="8" t="s">
        <v>12</v>
      </c>
      <c r="E51" s="52">
        <v>50039620.840000004</v>
      </c>
    </row>
    <row r="52" spans="1:5" ht="15.75" x14ac:dyDescent="0.25">
      <c r="A52" s="8"/>
      <c r="B52" s="8"/>
      <c r="C52" s="8"/>
      <c r="D52" s="8" t="s">
        <v>13</v>
      </c>
      <c r="E52" s="52">
        <v>7440729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2">
        <v>32717532.210000001</v>
      </c>
    </row>
    <row r="59" spans="1:5" ht="15.75" x14ac:dyDescent="0.25">
      <c r="A59" s="8"/>
      <c r="B59" s="8"/>
      <c r="C59" s="8"/>
      <c r="D59" s="8" t="s">
        <v>12</v>
      </c>
      <c r="E59" s="52">
        <v>42732475.909999996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2">
        <v>32145502.34</v>
      </c>
    </row>
    <row r="63" spans="1:5" ht="15.75" x14ac:dyDescent="0.25">
      <c r="A63" s="8"/>
      <c r="B63" s="12"/>
      <c r="C63" s="8"/>
      <c r="D63" s="8" t="s">
        <v>12</v>
      </c>
      <c r="E63" s="52">
        <v>34822690.579999998</v>
      </c>
    </row>
    <row r="64" spans="1:5" ht="15.75" x14ac:dyDescent="0.25">
      <c r="A64" s="8"/>
      <c r="B64" s="8"/>
      <c r="C64" s="8"/>
      <c r="D64" s="8" t="s">
        <v>13</v>
      </c>
      <c r="E64" s="52">
        <v>1300000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2">
        <v>83359949.480000004</v>
      </c>
    </row>
    <row r="67" spans="1:5" ht="15.75" x14ac:dyDescent="0.25">
      <c r="A67" s="8"/>
      <c r="B67" s="8"/>
      <c r="C67" s="8"/>
      <c r="D67" s="8" t="s">
        <v>12</v>
      </c>
      <c r="E67" s="52">
        <v>81987250.180000007</v>
      </c>
    </row>
    <row r="68" spans="1:5" ht="15.75" x14ac:dyDescent="0.25">
      <c r="A68" s="8"/>
      <c r="B68" s="8"/>
      <c r="C68" s="8"/>
      <c r="D68" s="8" t="s">
        <v>13</v>
      </c>
      <c r="E68" s="52">
        <v>15530755.9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2">
        <v>16243240.619999999</v>
      </c>
    </row>
    <row r="76" spans="1:5" ht="15.75" x14ac:dyDescent="0.25">
      <c r="A76" s="8"/>
      <c r="B76" s="8"/>
      <c r="C76" s="8"/>
      <c r="D76" s="8" t="s">
        <v>49</v>
      </c>
      <c r="E76" s="52">
        <v>28987512.199999999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2">
        <v>165024056.38</v>
      </c>
    </row>
    <row r="79" spans="1:5" ht="16.5" thickBot="1" x14ac:dyDescent="0.3">
      <c r="A79" s="8"/>
      <c r="B79" s="8"/>
      <c r="C79" s="8"/>
      <c r="D79" s="8" t="s">
        <v>51</v>
      </c>
      <c r="E79" s="55">
        <v>3647350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52">
        <v>196255505.15000001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2">
        <v>2984199.62</v>
      </c>
    </row>
    <row r="88" spans="1:9" ht="15.75" x14ac:dyDescent="0.25">
      <c r="A88" s="8"/>
      <c r="B88" s="8"/>
      <c r="C88" s="8"/>
      <c r="D88" s="8" t="s">
        <v>51</v>
      </c>
      <c r="E88" s="52">
        <v>131500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2">
        <v>134376759.00999999</v>
      </c>
    </row>
    <row r="91" spans="1:9" ht="15.75" x14ac:dyDescent="0.25">
      <c r="A91" s="8"/>
      <c r="B91" s="8"/>
      <c r="C91" s="8"/>
      <c r="D91" s="8" t="s">
        <v>50</v>
      </c>
      <c r="E91" s="52">
        <v>87240292.5</v>
      </c>
    </row>
    <row r="92" spans="1:9" ht="15.75" x14ac:dyDescent="0.25">
      <c r="A92" s="8"/>
      <c r="B92" s="8"/>
      <c r="C92" s="8"/>
      <c r="D92" s="8" t="s">
        <v>51</v>
      </c>
      <c r="E92" s="52">
        <v>19661249.59</v>
      </c>
    </row>
    <row r="93" spans="1:9" ht="15.75" x14ac:dyDescent="0.25">
      <c r="A93" s="12" t="s">
        <v>60</v>
      </c>
      <c r="D93" s="8"/>
      <c r="E93" s="34">
        <f>SUM(E41:E92)</f>
        <v>2473147668.3800001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2">
        <v>1746114416.6700001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2">
        <v>7186263.7000000002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4">
        <v>10044306.49</v>
      </c>
    </row>
    <row r="111" spans="1:9" ht="15.75" x14ac:dyDescent="0.25">
      <c r="A111" s="12" t="s">
        <v>59</v>
      </c>
      <c r="E111" s="22">
        <f>SUM(E95:E110)</f>
        <v>1763344986.8600001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4236492655.2400002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3FAB-F416-4509-96DA-4E54AB1A9B4D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9">
        <f>293821.24+5048115.34</f>
        <v>5341936.58</v>
      </c>
    </row>
    <row r="12" spans="1:9" ht="15.75" x14ac:dyDescent="0.25">
      <c r="A12" s="8"/>
      <c r="B12" s="8"/>
      <c r="C12" s="8"/>
      <c r="D12" s="8" t="s">
        <v>25</v>
      </c>
      <c r="E12" s="69">
        <f>98560+9217649.13+82028.7</f>
        <v>9398237.8300000001</v>
      </c>
    </row>
    <row r="13" spans="1:9" ht="15.75" x14ac:dyDescent="0.25">
      <c r="A13" s="8"/>
      <c r="B13" s="8"/>
      <c r="C13" s="8"/>
      <c r="D13" s="8" t="s">
        <v>26</v>
      </c>
      <c r="E13" s="70">
        <f>11400+942176.19+1161975.32</f>
        <v>2115551.5099999998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16855725.920000002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69">
        <f>1100+2187016.71+283090+722825+14014.2+92200+112080+213250</f>
        <v>3625575.91</v>
      </c>
    </row>
    <row r="17" spans="1:5" ht="15.75" x14ac:dyDescent="0.25">
      <c r="A17" s="8"/>
      <c r="B17" s="8"/>
      <c r="C17" s="8"/>
      <c r="D17" s="8" t="s">
        <v>28</v>
      </c>
      <c r="E17" s="69">
        <f>304950+622455+632700+1958576+49896+2443635.46+343561.24+141093.43+43797.42</f>
        <v>6540664.5499999998</v>
      </c>
    </row>
    <row r="18" spans="1:5" ht="15.75" x14ac:dyDescent="0.25">
      <c r="A18" s="8"/>
      <c r="B18" s="8"/>
      <c r="C18" s="11"/>
      <c r="D18" s="8" t="s">
        <v>29</v>
      </c>
      <c r="E18" s="70">
        <v>416107.58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10582348.040000001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69">
        <v>798727931</v>
      </c>
    </row>
    <row r="22" spans="1:5" ht="15.75" x14ac:dyDescent="0.25">
      <c r="A22" s="8"/>
      <c r="B22" s="8"/>
      <c r="C22" s="8" t="s">
        <v>32</v>
      </c>
      <c r="D22" s="8"/>
      <c r="E22" s="69">
        <v>71792.94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69">
        <f>8685320+11178335.38</f>
        <v>19863655.380000003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846101453.28000009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69">
        <v>113541196.13</v>
      </c>
    </row>
    <row r="43" spans="1:5" ht="15.75" x14ac:dyDescent="0.25">
      <c r="A43" s="8"/>
      <c r="B43" s="8"/>
      <c r="C43" s="8"/>
      <c r="D43" s="8" t="s">
        <v>12</v>
      </c>
      <c r="E43" s="69">
        <v>220618403.24000001</v>
      </c>
    </row>
    <row r="44" spans="1:5" ht="15.75" x14ac:dyDescent="0.25">
      <c r="A44" s="8"/>
      <c r="B44" s="8"/>
      <c r="C44" s="8"/>
      <c r="D44" s="8" t="s">
        <v>13</v>
      </c>
      <c r="E44" s="69">
        <v>11696298.699999999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0</v>
      </c>
    </row>
    <row r="47" spans="1:5" ht="15.75" x14ac:dyDescent="0.25">
      <c r="A47" s="8"/>
      <c r="B47" s="8"/>
      <c r="C47" s="8"/>
      <c r="D47" s="8" t="s">
        <v>12</v>
      </c>
      <c r="E47" s="5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69">
        <v>25338542.739999998</v>
      </c>
    </row>
    <row r="51" spans="1:5" ht="15.75" x14ac:dyDescent="0.25">
      <c r="A51" s="8"/>
      <c r="B51" s="8"/>
      <c r="C51" s="8"/>
      <c r="D51" s="8" t="s">
        <v>12</v>
      </c>
      <c r="E51" s="69">
        <v>21284164.969999999</v>
      </c>
    </row>
    <row r="52" spans="1:5" ht="15.75" x14ac:dyDescent="0.25">
      <c r="A52" s="8"/>
      <c r="B52" s="8"/>
      <c r="C52" s="8"/>
      <c r="D52" s="8" t="s">
        <v>13</v>
      </c>
      <c r="E52" s="5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2667025.2599999998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69">
        <v>7054942.9199999999</v>
      </c>
    </row>
    <row r="63" spans="1:5" ht="15.75" x14ac:dyDescent="0.25">
      <c r="A63" s="8"/>
      <c r="B63" s="12"/>
      <c r="C63" s="8"/>
      <c r="D63" s="8" t="s">
        <v>12</v>
      </c>
      <c r="E63" s="69">
        <v>24020680.940000001</v>
      </c>
    </row>
    <row r="64" spans="1:5" ht="15.75" x14ac:dyDescent="0.25">
      <c r="A64" s="8"/>
      <c r="B64" s="8"/>
      <c r="C64" s="8"/>
      <c r="D64" s="8" t="s">
        <v>13</v>
      </c>
      <c r="E64" s="69">
        <v>366450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69">
        <v>21784576.16</v>
      </c>
    </row>
    <row r="67" spans="1:5" ht="15.75" x14ac:dyDescent="0.25">
      <c r="A67" s="8"/>
      <c r="B67" s="8"/>
      <c r="C67" s="8"/>
      <c r="D67" s="8" t="s">
        <v>12</v>
      </c>
      <c r="E67" s="69">
        <v>25463935.329999998</v>
      </c>
    </row>
    <row r="68" spans="1:5" ht="15.75" x14ac:dyDescent="0.25">
      <c r="A68" s="8"/>
      <c r="B68" s="8"/>
      <c r="C68" s="8"/>
      <c r="D68" s="8" t="s">
        <v>13</v>
      </c>
      <c r="E68" s="69">
        <v>1063849.58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38483427.920000002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0</v>
      </c>
    </row>
    <row r="79" spans="1:5" ht="15.75" x14ac:dyDescent="0.25">
      <c r="A79" s="8"/>
      <c r="B79" s="8"/>
      <c r="C79" s="8"/>
      <c r="D79" s="8" t="s">
        <v>51</v>
      </c>
      <c r="E79" s="69">
        <v>8418715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69">
        <v>15327134</v>
      </c>
    </row>
    <row r="82" spans="1:9" ht="15.75" x14ac:dyDescent="0.25">
      <c r="A82" s="8"/>
      <c r="B82" s="8"/>
      <c r="C82" s="8"/>
      <c r="D82" s="15" t="s">
        <v>51</v>
      </c>
      <c r="E82" s="69">
        <v>128162467.02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9">
        <v>116543.17</v>
      </c>
    </row>
    <row r="91" spans="1:9" ht="15.75" x14ac:dyDescent="0.25">
      <c r="A91" s="8"/>
      <c r="B91" s="8"/>
      <c r="C91" s="8"/>
      <c r="D91" s="8" t="s">
        <v>50</v>
      </c>
      <c r="E91" s="69">
        <v>67617781.400000006</v>
      </c>
    </row>
    <row r="92" spans="1:9" ht="15.75" x14ac:dyDescent="0.25">
      <c r="A92" s="8"/>
      <c r="B92" s="8"/>
      <c r="C92" s="8"/>
      <c r="D92" s="8" t="s">
        <v>51</v>
      </c>
      <c r="E92" s="70">
        <v>9886526.5</v>
      </c>
    </row>
    <row r="93" spans="1:9" ht="15.75" x14ac:dyDescent="0.25">
      <c r="A93" s="12" t="s">
        <v>60</v>
      </c>
      <c r="D93" s="8"/>
      <c r="E93" s="34">
        <f>SUM(E41:E92)</f>
        <v>742912660.9799999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9">
        <v>2437350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532300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f>34130+13429512.32</f>
        <v>13463642.32</v>
      </c>
    </row>
    <row r="111" spans="1:9" ht="15.75" x14ac:dyDescent="0.25">
      <c r="A111" s="12" t="s">
        <v>59</v>
      </c>
      <c r="E111" s="67">
        <f>SUM(E95:E110)</f>
        <v>16433292.32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759345953.29999995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7876-9BFF-4C47-90C8-35CEB7CE538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73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69">
        <v>34180184.049999997</v>
      </c>
    </row>
    <row r="12" spans="1:9" ht="15.75" x14ac:dyDescent="0.25">
      <c r="A12" s="8"/>
      <c r="B12" s="8"/>
      <c r="C12" s="8"/>
      <c r="D12" s="8" t="s">
        <v>25</v>
      </c>
      <c r="E12" s="71">
        <v>68039235.609999999</v>
      </c>
    </row>
    <row r="13" spans="1:9" ht="15.75" x14ac:dyDescent="0.25">
      <c r="A13" s="8"/>
      <c r="B13" s="8"/>
      <c r="C13" s="8"/>
      <c r="D13" s="8" t="s">
        <v>26</v>
      </c>
      <c r="E13" s="71">
        <v>5779325.4000000004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107998745.06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1">
        <v>11167345.439999999</v>
      </c>
    </row>
    <row r="17" spans="1:5" ht="15.75" x14ac:dyDescent="0.25">
      <c r="A17" s="8"/>
      <c r="B17" s="8"/>
      <c r="C17" s="8"/>
      <c r="D17" s="8" t="s">
        <v>28</v>
      </c>
      <c r="E17" s="71">
        <v>21509747.210000001</v>
      </c>
    </row>
    <row r="18" spans="1:5" ht="15.75" x14ac:dyDescent="0.25">
      <c r="A18" s="8"/>
      <c r="B18" s="8"/>
      <c r="C18" s="11"/>
      <c r="D18" s="8" t="s">
        <v>29</v>
      </c>
      <c r="E18" s="71">
        <v>3782842.08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36459934.729999997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1">
        <v>1249248672</v>
      </c>
    </row>
    <row r="22" spans="1:5" ht="15.75" x14ac:dyDescent="0.25">
      <c r="A22" s="8"/>
      <c r="B22" s="8"/>
      <c r="C22" s="8" t="s">
        <v>32</v>
      </c>
      <c r="D22" s="8"/>
      <c r="E22" s="71">
        <v>130188.77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69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2000256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1395837796.5599999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1">
        <v>206478040.53</v>
      </c>
    </row>
    <row r="43" spans="1:5" ht="15.75" x14ac:dyDescent="0.25">
      <c r="A43" s="8"/>
      <c r="B43" s="8"/>
      <c r="C43" s="8"/>
      <c r="D43" s="8" t="s">
        <v>12</v>
      </c>
      <c r="E43" s="71">
        <v>274831116.31</v>
      </c>
    </row>
    <row r="44" spans="1:5" ht="15.75" x14ac:dyDescent="0.25">
      <c r="A44" s="8"/>
      <c r="B44" s="8"/>
      <c r="C44" s="8"/>
      <c r="D44" s="8" t="s">
        <v>13</v>
      </c>
      <c r="E44" s="71">
        <v>9261873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841817.05</v>
      </c>
    </row>
    <row r="47" spans="1:5" ht="15.75" x14ac:dyDescent="0.25">
      <c r="A47" s="8"/>
      <c r="B47" s="8"/>
      <c r="C47" s="8"/>
      <c r="D47" s="8" t="s">
        <v>12</v>
      </c>
      <c r="E47" s="71">
        <v>1118345</v>
      </c>
    </row>
    <row r="48" spans="1:5" ht="15.75" x14ac:dyDescent="0.25">
      <c r="A48" s="8"/>
      <c r="B48" s="8"/>
      <c r="C48" s="8"/>
      <c r="D48" s="8" t="s">
        <v>13</v>
      </c>
      <c r="E48" s="71">
        <v>10829172.93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1">
        <v>72303460.579999998</v>
      </c>
    </row>
    <row r="51" spans="1:5" ht="15.75" x14ac:dyDescent="0.25">
      <c r="A51" s="8"/>
      <c r="B51" s="8"/>
      <c r="C51" s="8"/>
      <c r="D51" s="8" t="s">
        <v>12</v>
      </c>
      <c r="E51" s="71">
        <v>39362084.450000003</v>
      </c>
    </row>
    <row r="52" spans="1:5" ht="15.75" x14ac:dyDescent="0.25">
      <c r="A52" s="8"/>
      <c r="B52" s="8"/>
      <c r="C52" s="8"/>
      <c r="D52" s="8" t="s">
        <v>13</v>
      </c>
      <c r="E52" s="71">
        <v>102550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1">
        <v>22842290.260000002</v>
      </c>
    </row>
    <row r="63" spans="1:5" ht="15.75" x14ac:dyDescent="0.25">
      <c r="A63" s="8"/>
      <c r="B63" s="12"/>
      <c r="C63" s="8"/>
      <c r="D63" s="8" t="s">
        <v>12</v>
      </c>
      <c r="E63" s="71">
        <v>89297537.519999996</v>
      </c>
    </row>
    <row r="64" spans="1:5" ht="15.75" x14ac:dyDescent="0.25">
      <c r="A64" s="8"/>
      <c r="B64" s="8"/>
      <c r="C64" s="8"/>
      <c r="D64" s="8" t="s">
        <v>13</v>
      </c>
      <c r="E64" s="71">
        <v>626210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1">
        <v>46504443.619999997</v>
      </c>
    </row>
    <row r="67" spans="1:5" ht="15.75" x14ac:dyDescent="0.25">
      <c r="A67" s="8"/>
      <c r="B67" s="8"/>
      <c r="C67" s="8"/>
      <c r="D67" s="8" t="s">
        <v>12</v>
      </c>
      <c r="E67" s="71">
        <v>81449578.430000007</v>
      </c>
    </row>
    <row r="68" spans="1:5" ht="15.75" x14ac:dyDescent="0.25">
      <c r="A68" s="8"/>
      <c r="B68" s="8"/>
      <c r="C68" s="8"/>
      <c r="D68" s="8" t="s">
        <v>13</v>
      </c>
      <c r="E68" s="71">
        <v>1210310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1">
        <v>28234502.370000001</v>
      </c>
    </row>
    <row r="79" spans="1:5" ht="15.75" x14ac:dyDescent="0.25">
      <c r="A79" s="8"/>
      <c r="B79" s="8"/>
      <c r="C79" s="8"/>
      <c r="D79" s="8" t="s">
        <v>51</v>
      </c>
      <c r="E79" s="71">
        <v>5904840.4800000004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69">
        <v>0</v>
      </c>
    </row>
    <row r="82" spans="1:9" ht="15.75" x14ac:dyDescent="0.25">
      <c r="A82" s="8"/>
      <c r="B82" s="8"/>
      <c r="C82" s="8"/>
      <c r="D82" s="15" t="s">
        <v>51</v>
      </c>
      <c r="E82" s="71">
        <v>183791024.21000001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5210468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69">
        <v>0</v>
      </c>
    </row>
    <row r="91" spans="1:9" ht="15.75" x14ac:dyDescent="0.25">
      <c r="A91" s="8"/>
      <c r="B91" s="8"/>
      <c r="C91" s="8"/>
      <c r="D91" s="8" t="s">
        <v>50</v>
      </c>
      <c r="E91" s="69">
        <v>0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f>SUM(E41:E92)</f>
        <v>1080199664.74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v>0</v>
      </c>
    </row>
    <row r="111" spans="1:9" ht="15.75" x14ac:dyDescent="0.25">
      <c r="A111" s="12" t="s">
        <v>59</v>
      </c>
      <c r="E111" s="67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1080199664.74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52D4-0664-4FC0-8BB8-AAAE83EC5EF3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2">
        <v>13185205.57</v>
      </c>
    </row>
    <row r="12" spans="1:9" ht="15.75" x14ac:dyDescent="0.25">
      <c r="A12" s="8"/>
      <c r="B12" s="8"/>
      <c r="C12" s="8"/>
      <c r="D12" s="8" t="s">
        <v>25</v>
      </c>
      <c r="E12" s="72">
        <v>21153882.739999998</v>
      </c>
    </row>
    <row r="13" spans="1:9" ht="15.75" x14ac:dyDescent="0.25">
      <c r="A13" s="8"/>
      <c r="B13" s="8"/>
      <c r="C13" s="8"/>
      <c r="D13" s="8" t="s">
        <v>26</v>
      </c>
      <c r="E13" s="73">
        <v>3271765.52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37610853.830000006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4">
        <v>43345068.009999998</v>
      </c>
    </row>
    <row r="17" spans="1:5" ht="15.75" x14ac:dyDescent="0.25">
      <c r="A17" s="8"/>
      <c r="B17" s="8"/>
      <c r="C17" s="8"/>
      <c r="D17" s="8" t="s">
        <v>28</v>
      </c>
      <c r="E17" s="74">
        <v>36964800</v>
      </c>
    </row>
    <row r="18" spans="1:5" ht="15.75" x14ac:dyDescent="0.25">
      <c r="A18" s="8"/>
      <c r="B18" s="8"/>
      <c r="C18" s="11"/>
      <c r="D18" s="8" t="s">
        <v>29</v>
      </c>
      <c r="E18" s="74">
        <v>2766014.47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83075882.479999989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4">
        <v>835322011</v>
      </c>
    </row>
    <row r="22" spans="1:5" ht="15.75" x14ac:dyDescent="0.25">
      <c r="A22" s="8"/>
      <c r="B22" s="8"/>
      <c r="C22" s="8" t="s">
        <v>32</v>
      </c>
      <c r="D22" s="8"/>
      <c r="E22" s="71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74">
        <v>101368876.05</v>
      </c>
    </row>
    <row r="30" spans="1:5" ht="15.75" x14ac:dyDescent="0.25">
      <c r="A30" s="8"/>
      <c r="B30" s="8"/>
      <c r="C30" s="8"/>
      <c r="D30" s="8" t="s">
        <v>40</v>
      </c>
      <c r="E30" s="69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1057377623.3599999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4">
        <v>153607299</v>
      </c>
    </row>
    <row r="43" spans="1:5" ht="15.75" x14ac:dyDescent="0.25">
      <c r="A43" s="8"/>
      <c r="B43" s="8"/>
      <c r="C43" s="8"/>
      <c r="D43" s="8" t="s">
        <v>12</v>
      </c>
      <c r="E43" s="74">
        <v>187272546.00999999</v>
      </c>
    </row>
    <row r="44" spans="1:5" ht="15.75" x14ac:dyDescent="0.25">
      <c r="A44" s="8"/>
      <c r="B44" s="8"/>
      <c r="C44" s="8"/>
      <c r="D44" s="8" t="s">
        <v>13</v>
      </c>
      <c r="E44" s="74">
        <v>17694921.399999999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0</v>
      </c>
    </row>
    <row r="47" spans="1:5" ht="15.75" x14ac:dyDescent="0.25">
      <c r="A47" s="8"/>
      <c r="B47" s="8"/>
      <c r="C47" s="8"/>
      <c r="D47" s="8" t="s">
        <v>12</v>
      </c>
      <c r="E47" s="71">
        <v>0</v>
      </c>
    </row>
    <row r="48" spans="1:5" ht="15.75" x14ac:dyDescent="0.25">
      <c r="A48" s="8"/>
      <c r="B48" s="8"/>
      <c r="C48" s="8"/>
      <c r="D48" s="8" t="s">
        <v>13</v>
      </c>
      <c r="E48" s="7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4">
        <v>98631930.870000005</v>
      </c>
    </row>
    <row r="51" spans="1:5" ht="15.75" x14ac:dyDescent="0.25">
      <c r="A51" s="8"/>
      <c r="B51" s="8"/>
      <c r="C51" s="8"/>
      <c r="D51" s="8" t="s">
        <v>12</v>
      </c>
      <c r="E51" s="74">
        <v>32734466.350000001</v>
      </c>
    </row>
    <row r="52" spans="1:5" ht="15.75" x14ac:dyDescent="0.25">
      <c r="A52" s="8"/>
      <c r="B52" s="8"/>
      <c r="C52" s="8"/>
      <c r="D52" s="8" t="s">
        <v>13</v>
      </c>
      <c r="E52" s="74">
        <v>4615041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6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4">
        <v>6193085.6299999999</v>
      </c>
    </row>
    <row r="63" spans="1:5" ht="15.75" x14ac:dyDescent="0.25">
      <c r="A63" s="8"/>
      <c r="B63" s="12"/>
      <c r="C63" s="8"/>
      <c r="D63" s="8" t="s">
        <v>12</v>
      </c>
      <c r="E63" s="74">
        <v>1969268.11</v>
      </c>
    </row>
    <row r="64" spans="1:5" ht="15.75" x14ac:dyDescent="0.25">
      <c r="A64" s="8"/>
      <c r="B64" s="8"/>
      <c r="C64" s="8"/>
      <c r="D64" s="8" t="s">
        <v>13</v>
      </c>
      <c r="E64" s="74">
        <v>68100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4">
        <v>46028011.920000002</v>
      </c>
    </row>
    <row r="67" spans="1:5" ht="15.75" x14ac:dyDescent="0.25">
      <c r="A67" s="8"/>
      <c r="B67" s="8"/>
      <c r="C67" s="8"/>
      <c r="D67" s="8" t="s">
        <v>12</v>
      </c>
      <c r="E67" s="74">
        <v>61121793.729999997</v>
      </c>
    </row>
    <row r="68" spans="1:5" ht="15.75" x14ac:dyDescent="0.25">
      <c r="A68" s="8"/>
      <c r="B68" s="8"/>
      <c r="C68" s="8"/>
      <c r="D68" s="8" t="s">
        <v>13</v>
      </c>
      <c r="E68" s="74">
        <v>3979602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5">
        <v>44852914.490000002</v>
      </c>
    </row>
    <row r="79" spans="1:5" ht="15.75" x14ac:dyDescent="0.25">
      <c r="A79" s="8"/>
      <c r="B79" s="8"/>
      <c r="C79" s="8"/>
      <c r="D79" s="8" t="s">
        <v>51</v>
      </c>
      <c r="E79" s="71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74">
        <v>152947975.34999999</v>
      </c>
    </row>
    <row r="82" spans="1:9" ht="15.75" x14ac:dyDescent="0.25">
      <c r="A82" s="8"/>
      <c r="B82" s="8"/>
      <c r="C82" s="8"/>
      <c r="D82" s="15" t="s">
        <v>51</v>
      </c>
      <c r="E82" s="71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4">
        <v>4636080.0199999996</v>
      </c>
    </row>
    <row r="91" spans="1:9" ht="15.75" x14ac:dyDescent="0.25">
      <c r="A91" s="8"/>
      <c r="B91" s="8"/>
      <c r="C91" s="8"/>
      <c r="D91" s="8" t="s">
        <v>50</v>
      </c>
      <c r="E91" s="74">
        <v>104841729.43000001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f>SUM(E41:E92)</f>
        <v>921194765.30999994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26738928.649999999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0">
        <v>0</v>
      </c>
    </row>
    <row r="111" spans="1:9" ht="15.75" x14ac:dyDescent="0.25">
      <c r="A111" s="12" t="s">
        <v>59</v>
      </c>
      <c r="E111" s="67">
        <f>SUM(E95:E110)</f>
        <v>26738928.649999999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947933693.95999992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1A38-8AA7-4E7E-886D-535137BEFA42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6">
        <f>21392209.58+64683184.81</f>
        <v>86075394.390000001</v>
      </c>
    </row>
    <row r="12" spans="1:9" ht="15.75" x14ac:dyDescent="0.25">
      <c r="A12" s="8"/>
      <c r="B12" s="8"/>
      <c r="C12" s="8"/>
      <c r="D12" s="8" t="s">
        <v>25</v>
      </c>
      <c r="E12" s="76">
        <v>63771114.450000003</v>
      </c>
    </row>
    <row r="13" spans="1:9" ht="15.75" x14ac:dyDescent="0.25">
      <c r="A13" s="8"/>
      <c r="B13" s="8"/>
      <c r="C13" s="8"/>
      <c r="D13" s="8" t="s">
        <v>26</v>
      </c>
      <c r="E13" s="77">
        <v>5528138.8399999999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155374647.68000001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6">
        <v>17384774.890000001</v>
      </c>
    </row>
    <row r="17" spans="1:5" ht="15.75" x14ac:dyDescent="0.25">
      <c r="A17" s="8"/>
      <c r="B17" s="8"/>
      <c r="C17" s="8"/>
      <c r="D17" s="8" t="s">
        <v>28</v>
      </c>
      <c r="E17" s="76">
        <v>158418560.02000001</v>
      </c>
    </row>
    <row r="18" spans="1:5" ht="15.75" x14ac:dyDescent="0.25">
      <c r="A18" s="8"/>
      <c r="B18" s="8"/>
      <c r="C18" s="11"/>
      <c r="D18" s="8" t="s">
        <v>29</v>
      </c>
      <c r="E18" s="77">
        <f>3115648.43+1500552.66</f>
        <v>4616201.09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180419536.00000003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8">
        <v>925642586</v>
      </c>
    </row>
    <row r="22" spans="1:5" ht="15.75" x14ac:dyDescent="0.25">
      <c r="A22" s="8"/>
      <c r="B22" s="8"/>
      <c r="C22" s="8" t="s">
        <v>32</v>
      </c>
      <c r="D22" s="8"/>
      <c r="E22" s="71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78">
        <v>858213.94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78">
        <v>24424.51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74">
        <v>0</v>
      </c>
    </row>
    <row r="30" spans="1:5" ht="15.75" x14ac:dyDescent="0.25">
      <c r="A30" s="8"/>
      <c r="B30" s="8"/>
      <c r="C30" s="8"/>
      <c r="D30" s="8" t="s">
        <v>40</v>
      </c>
      <c r="E30" s="78">
        <v>96610</v>
      </c>
    </row>
    <row r="31" spans="1:5" ht="15.75" x14ac:dyDescent="0.25">
      <c r="A31" s="8"/>
      <c r="B31" s="8"/>
      <c r="C31" s="8" t="s">
        <v>41</v>
      </c>
      <c r="D31" s="8"/>
      <c r="E31" s="78">
        <v>286973051.75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71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1549389069.8800001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76">
        <v>206410882.52000001</v>
      </c>
    </row>
    <row r="43" spans="1:5" ht="15.75" x14ac:dyDescent="0.25">
      <c r="A43" s="8"/>
      <c r="B43" s="8"/>
      <c r="C43" s="8"/>
      <c r="D43" s="8" t="s">
        <v>12</v>
      </c>
      <c r="E43" s="76">
        <v>170962062.06999999</v>
      </c>
    </row>
    <row r="44" spans="1:5" ht="15.75" x14ac:dyDescent="0.25">
      <c r="A44" s="8"/>
      <c r="B44" s="8"/>
      <c r="C44" s="8"/>
      <c r="D44" s="8" t="s">
        <v>13</v>
      </c>
      <c r="E44" s="76">
        <v>27541841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71">
        <v>0</v>
      </c>
    </row>
    <row r="47" spans="1:5" ht="15.75" x14ac:dyDescent="0.25">
      <c r="A47" s="8"/>
      <c r="B47" s="8"/>
      <c r="C47" s="8"/>
      <c r="D47" s="8" t="s">
        <v>12</v>
      </c>
      <c r="E47" s="76">
        <f>4167065.05+20267528.77</f>
        <v>24434593.82</v>
      </c>
    </row>
    <row r="48" spans="1:5" ht="15.75" x14ac:dyDescent="0.25">
      <c r="A48" s="8"/>
      <c r="B48" s="8"/>
      <c r="C48" s="8"/>
      <c r="D48" s="8" t="s">
        <v>13</v>
      </c>
      <c r="E48" s="78">
        <v>13970211.720000001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6">
        <v>45780304.609999999</v>
      </c>
    </row>
    <row r="51" spans="1:5" ht="15.75" x14ac:dyDescent="0.25">
      <c r="A51" s="8"/>
      <c r="B51" s="8"/>
      <c r="C51" s="8"/>
      <c r="D51" s="8" t="s">
        <v>12</v>
      </c>
      <c r="E51" s="76">
        <v>13500613.33</v>
      </c>
    </row>
    <row r="52" spans="1:5" ht="15.75" x14ac:dyDescent="0.25">
      <c r="A52" s="8"/>
      <c r="B52" s="8"/>
      <c r="C52" s="8"/>
      <c r="D52" s="8" t="s">
        <v>13</v>
      </c>
      <c r="E52" s="7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76">
        <v>1728465.71</v>
      </c>
    </row>
    <row r="59" spans="1:5" ht="15.75" x14ac:dyDescent="0.25">
      <c r="A59" s="8"/>
      <c r="B59" s="8"/>
      <c r="C59" s="8"/>
      <c r="D59" s="8" t="s">
        <v>12</v>
      </c>
      <c r="E59" s="76">
        <v>23265811.289999999</v>
      </c>
    </row>
    <row r="60" spans="1:5" ht="15.75" x14ac:dyDescent="0.25">
      <c r="A60" s="8"/>
      <c r="B60" s="8"/>
      <c r="C60" s="8"/>
      <c r="D60" s="8" t="s">
        <v>13</v>
      </c>
      <c r="E60" s="76">
        <v>147900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76">
        <v>16563820.92</v>
      </c>
    </row>
    <row r="63" spans="1:5" ht="15.75" x14ac:dyDescent="0.25">
      <c r="A63" s="8"/>
      <c r="B63" s="12"/>
      <c r="C63" s="8"/>
      <c r="D63" s="8" t="s">
        <v>12</v>
      </c>
      <c r="E63" s="76">
        <v>65930377.75</v>
      </c>
    </row>
    <row r="64" spans="1:5" ht="15.75" x14ac:dyDescent="0.25">
      <c r="A64" s="8"/>
      <c r="B64" s="8"/>
      <c r="C64" s="8"/>
      <c r="D64" s="8" t="s">
        <v>13</v>
      </c>
      <c r="E64" s="76">
        <v>778050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76">
        <v>209106109.38999999</v>
      </c>
    </row>
    <row r="67" spans="1:5" ht="15.75" x14ac:dyDescent="0.25">
      <c r="A67" s="8"/>
      <c r="B67" s="8"/>
      <c r="C67" s="8"/>
      <c r="D67" s="8" t="s">
        <v>12</v>
      </c>
      <c r="E67" s="76">
        <v>148530741.15000001</v>
      </c>
    </row>
    <row r="68" spans="1:5" ht="15.75" x14ac:dyDescent="0.25">
      <c r="A68" s="8"/>
      <c r="B68" s="8"/>
      <c r="C68" s="8"/>
      <c r="D68" s="8" t="s">
        <v>13</v>
      </c>
      <c r="E68" s="76">
        <v>27799024.690000001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69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76">
        <v>19674821.879999999</v>
      </c>
    </row>
    <row r="79" spans="1:5" ht="15.75" x14ac:dyDescent="0.25">
      <c r="A79" s="8"/>
      <c r="B79" s="8"/>
      <c r="C79" s="8"/>
      <c r="D79" s="8" t="s">
        <v>51</v>
      </c>
      <c r="E79" s="76">
        <v>18930083.07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76">
        <v>142974352.59999999</v>
      </c>
    </row>
    <row r="82" spans="1:9" ht="15.75" x14ac:dyDescent="0.25">
      <c r="A82" s="8"/>
      <c r="B82" s="8"/>
      <c r="C82" s="8"/>
      <c r="D82" s="15" t="s">
        <v>51</v>
      </c>
      <c r="E82" s="71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6">
        <v>9267832.5199999996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74">
        <v>0</v>
      </c>
    </row>
    <row r="91" spans="1:9" ht="15.75" x14ac:dyDescent="0.25">
      <c r="A91" s="8"/>
      <c r="B91" s="8"/>
      <c r="C91" s="8"/>
      <c r="D91" s="8" t="s">
        <v>50</v>
      </c>
      <c r="E91" s="74">
        <v>0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34">
        <f>SUM(E41:E92)</f>
        <v>1187297900.04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6">
        <f>2951471.41+2951471.41</f>
        <v>5902942.8200000003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76">
        <v>9812983.5999999996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76">
        <v>10536293.939999999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76">
        <v>91435100.780000001</v>
      </c>
    </row>
    <row r="111" spans="1:9" ht="15.75" x14ac:dyDescent="0.25">
      <c r="A111" s="12" t="s">
        <v>59</v>
      </c>
      <c r="E111" s="67">
        <f>SUM(E95:E110)</f>
        <v>117687321.14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1304985221.1800001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BFE-6182-4829-853F-878D90FA6D63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79">
        <v>26514972.43</v>
      </c>
    </row>
    <row r="12" spans="1:9" ht="15.75" x14ac:dyDescent="0.25">
      <c r="A12" s="8"/>
      <c r="B12" s="8"/>
      <c r="C12" s="8"/>
      <c r="D12" s="8" t="s">
        <v>25</v>
      </c>
      <c r="E12" s="79">
        <v>54180612.479999997</v>
      </c>
    </row>
    <row r="13" spans="1:9" ht="15.75" x14ac:dyDescent="0.25">
      <c r="A13" s="8"/>
      <c r="B13" s="8"/>
      <c r="C13" s="8"/>
      <c r="D13" s="8" t="s">
        <v>26</v>
      </c>
      <c r="E13" s="80">
        <v>0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80695584.909999996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79">
        <v>17466235.640000001</v>
      </c>
    </row>
    <row r="17" spans="1:5" ht="15.75" x14ac:dyDescent="0.25">
      <c r="A17" s="8"/>
      <c r="B17" s="8"/>
      <c r="C17" s="8"/>
      <c r="D17" s="8" t="s">
        <v>28</v>
      </c>
      <c r="E17" s="79">
        <v>12922845.76</v>
      </c>
    </row>
    <row r="18" spans="1:5" ht="15.75" x14ac:dyDescent="0.25">
      <c r="A18" s="8"/>
      <c r="B18" s="8"/>
      <c r="C18" s="11"/>
      <c r="D18" s="8" t="s">
        <v>29</v>
      </c>
      <c r="E18" s="79">
        <v>836853.57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31225934.969999999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79">
        <v>615142058</v>
      </c>
    </row>
    <row r="22" spans="1:5" ht="15.75" x14ac:dyDescent="0.25">
      <c r="A22" s="8"/>
      <c r="B22" s="8"/>
      <c r="C22" s="8" t="s">
        <v>32</v>
      </c>
      <c r="D22" s="8"/>
      <c r="E22" s="79">
        <v>129184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82">
        <v>14157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3">
        <v>0</v>
      </c>
    </row>
    <row r="30" spans="1:5" ht="15.75" x14ac:dyDescent="0.25">
      <c r="A30" s="8"/>
      <c r="B30" s="8"/>
      <c r="C30" s="8"/>
      <c r="D30" s="8" t="s">
        <v>40</v>
      </c>
      <c r="E30" s="81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518749</v>
      </c>
    </row>
    <row r="36" spans="1:5" ht="15.75" x14ac:dyDescent="0.25">
      <c r="A36" s="8"/>
      <c r="B36" s="8" t="s">
        <v>46</v>
      </c>
      <c r="C36" s="8"/>
      <c r="D36" s="8"/>
      <c r="E36" s="82">
        <v>12133147.949999999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739858815.83000004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82">
        <v>200094598.38999999</v>
      </c>
    </row>
    <row r="43" spans="1:5" ht="15.75" x14ac:dyDescent="0.25">
      <c r="A43" s="8"/>
      <c r="B43" s="8"/>
      <c r="C43" s="8"/>
      <c r="D43" s="8" t="s">
        <v>12</v>
      </c>
      <c r="E43" s="82">
        <v>106112512.06</v>
      </c>
    </row>
    <row r="44" spans="1:5" ht="15.75" x14ac:dyDescent="0.25">
      <c r="A44" s="8"/>
      <c r="B44" s="8"/>
      <c r="C44" s="8"/>
      <c r="D44" s="8" t="s">
        <v>13</v>
      </c>
      <c r="E44" s="82">
        <v>46939856.259999998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6">
        <v>24386623.359999999</v>
      </c>
    </row>
    <row r="51" spans="1:5" ht="15.75" x14ac:dyDescent="0.25">
      <c r="A51" s="8"/>
      <c r="B51" s="8"/>
      <c r="C51" s="8"/>
      <c r="D51" s="8" t="s">
        <v>12</v>
      </c>
      <c r="E51" s="82">
        <v>7854090.3200000003</v>
      </c>
    </row>
    <row r="52" spans="1:5" ht="15.75" x14ac:dyDescent="0.25">
      <c r="A52" s="8"/>
      <c r="B52" s="8"/>
      <c r="C52" s="8"/>
      <c r="D52" s="8" t="s">
        <v>13</v>
      </c>
      <c r="E52" s="83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82">
        <v>4568733.49</v>
      </c>
    </row>
    <row r="63" spans="1:5" ht="15.75" x14ac:dyDescent="0.25">
      <c r="A63" s="8"/>
      <c r="B63" s="12"/>
      <c r="C63" s="8"/>
      <c r="D63" s="8" t="s">
        <v>12</v>
      </c>
      <c r="E63" s="82">
        <v>33205402.859999999</v>
      </c>
    </row>
    <row r="64" spans="1:5" ht="15.75" x14ac:dyDescent="0.25">
      <c r="A64" s="8"/>
      <c r="B64" s="8"/>
      <c r="C64" s="8"/>
      <c r="D64" s="8" t="s">
        <v>13</v>
      </c>
      <c r="E64" s="8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82">
        <v>65235383.140000001</v>
      </c>
    </row>
    <row r="67" spans="1:5" ht="15.75" x14ac:dyDescent="0.25">
      <c r="A67" s="8"/>
      <c r="B67" s="8"/>
      <c r="C67" s="8"/>
      <c r="D67" s="8" t="s">
        <v>12</v>
      </c>
      <c r="E67" s="82">
        <v>24475669</v>
      </c>
    </row>
    <row r="68" spans="1:5" ht="15.75" x14ac:dyDescent="0.25">
      <c r="A68" s="8"/>
      <c r="B68" s="8"/>
      <c r="C68" s="8"/>
      <c r="D68" s="8" t="s">
        <v>13</v>
      </c>
      <c r="E68" s="82">
        <v>57490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2">
        <v>12780327.5</v>
      </c>
    </row>
    <row r="76" spans="1:5" ht="15.75" x14ac:dyDescent="0.25">
      <c r="A76" s="8"/>
      <c r="B76" s="8"/>
      <c r="C76" s="8"/>
      <c r="D76" s="8" t="s">
        <v>49</v>
      </c>
      <c r="E76" s="82">
        <v>25250991.449999999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82">
        <v>21446495.440000001</v>
      </c>
    </row>
    <row r="79" spans="1:5" ht="15.75" x14ac:dyDescent="0.25">
      <c r="A79" s="8"/>
      <c r="B79" s="8"/>
      <c r="C79" s="8"/>
      <c r="D79" s="8" t="s">
        <v>51</v>
      </c>
      <c r="E79" s="85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82">
        <v>85217523.340000004</v>
      </c>
    </row>
    <row r="82" spans="1:9" ht="15.75" x14ac:dyDescent="0.25">
      <c r="A82" s="8"/>
      <c r="B82" s="8"/>
      <c r="C82" s="8"/>
      <c r="D82" s="15" t="s">
        <v>51</v>
      </c>
      <c r="E82" s="84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5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83">
        <v>0</v>
      </c>
    </row>
    <row r="91" spans="1:9" ht="15.75" x14ac:dyDescent="0.25">
      <c r="A91" s="8"/>
      <c r="B91" s="8"/>
      <c r="C91" s="8"/>
      <c r="D91" s="8" t="s">
        <v>50</v>
      </c>
      <c r="E91" s="82">
        <v>24799065.379999999</v>
      </c>
    </row>
    <row r="92" spans="1:9" ht="15.75" x14ac:dyDescent="0.25">
      <c r="A92" s="8"/>
      <c r="B92" s="8"/>
      <c r="C92" s="8"/>
      <c r="D92" s="8" t="s">
        <v>51</v>
      </c>
      <c r="E92" s="87">
        <v>0</v>
      </c>
    </row>
    <row r="93" spans="1:9" ht="15.75" x14ac:dyDescent="0.25">
      <c r="A93" s="12" t="s">
        <v>60</v>
      </c>
      <c r="D93" s="8"/>
      <c r="E93" s="34">
        <f>SUM(E41:E92)</f>
        <v>682424761.99000013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82">
        <v>4562383.38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1231550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85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85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82">
        <f>3672246.26+4602524.99</f>
        <v>8274771.25</v>
      </c>
    </row>
    <row r="111" spans="1:9" ht="15.75" x14ac:dyDescent="0.25">
      <c r="A111" s="12" t="s">
        <v>59</v>
      </c>
      <c r="E111" s="67">
        <f>SUM(E95:E110)</f>
        <v>14068704.629999999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696493466.62000012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0A73-7811-44C5-A2BE-8CA65A60B67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78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88">
        <v>7686670.8600000003</v>
      </c>
    </row>
    <row r="12" spans="1:9" ht="15.75" x14ac:dyDescent="0.25">
      <c r="A12" s="8"/>
      <c r="B12" s="8"/>
      <c r="C12" s="8"/>
      <c r="D12" s="8" t="s">
        <v>25</v>
      </c>
      <c r="E12" s="88">
        <v>8138232.5599999996</v>
      </c>
    </row>
    <row r="13" spans="1:9" ht="15.75" x14ac:dyDescent="0.25">
      <c r="A13" s="8"/>
      <c r="B13" s="8"/>
      <c r="C13" s="8"/>
      <c r="D13" s="8" t="s">
        <v>26</v>
      </c>
      <c r="E13" s="88">
        <v>152657.75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15977561.17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88">
        <v>2272866.7000000002</v>
      </c>
    </row>
    <row r="17" spans="1:5" ht="15.75" x14ac:dyDescent="0.25">
      <c r="A17" s="8"/>
      <c r="B17" s="8"/>
      <c r="C17" s="8"/>
      <c r="D17" s="8" t="s">
        <v>28</v>
      </c>
      <c r="E17" s="88">
        <v>5847059.7800000003</v>
      </c>
    </row>
    <row r="18" spans="1:5" ht="15.75" x14ac:dyDescent="0.25">
      <c r="A18" s="8"/>
      <c r="B18" s="8"/>
      <c r="C18" s="11"/>
      <c r="D18" s="8" t="s">
        <v>29</v>
      </c>
      <c r="E18" s="88">
        <v>97219.23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8217145.7100000009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88">
        <v>744016912</v>
      </c>
    </row>
    <row r="22" spans="1:5" ht="15.75" x14ac:dyDescent="0.25">
      <c r="A22" s="8"/>
      <c r="B22" s="8"/>
      <c r="C22" s="8" t="s">
        <v>32</v>
      </c>
      <c r="D22" s="8"/>
      <c r="E22" s="79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8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1374.36</v>
      </c>
    </row>
    <row r="30" spans="1:5" ht="15.75" x14ac:dyDescent="0.25">
      <c r="A30" s="8"/>
      <c r="B30" s="8"/>
      <c r="C30" s="8"/>
      <c r="D30" s="8" t="s">
        <v>40</v>
      </c>
      <c r="E30" s="81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768212993.24000001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89">
        <v>165453882.38999999</v>
      </c>
    </row>
    <row r="43" spans="1:5" ht="15.75" x14ac:dyDescent="0.25">
      <c r="A43" s="8"/>
      <c r="B43" s="8"/>
      <c r="C43" s="8"/>
      <c r="D43" s="8" t="s">
        <v>12</v>
      </c>
      <c r="E43" s="89">
        <v>157207258.66999999</v>
      </c>
    </row>
    <row r="44" spans="1:5" ht="15.75" x14ac:dyDescent="0.25">
      <c r="A44" s="8"/>
      <c r="B44" s="8"/>
      <c r="C44" s="8"/>
      <c r="D44" s="8" t="s">
        <v>13</v>
      </c>
      <c r="E44" s="89">
        <v>7008752.3700000001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48529698.990000002</v>
      </c>
    </row>
    <row r="51" spans="1:5" ht="15.75" x14ac:dyDescent="0.25">
      <c r="A51" s="8"/>
      <c r="B51" s="8"/>
      <c r="C51" s="8"/>
      <c r="D51" s="8" t="s">
        <v>12</v>
      </c>
      <c r="E51" s="89">
        <v>39093052.960000001</v>
      </c>
    </row>
    <row r="52" spans="1:5" ht="15.75" x14ac:dyDescent="0.25">
      <c r="A52" s="8"/>
      <c r="B52" s="8"/>
      <c r="C52" s="8"/>
      <c r="D52" s="8" t="s">
        <v>13</v>
      </c>
      <c r="E52" s="89">
        <v>121090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89">
        <v>15456458.050000001</v>
      </c>
    </row>
    <row r="63" spans="1:5" ht="15.75" x14ac:dyDescent="0.25">
      <c r="A63" s="8"/>
      <c r="B63" s="12"/>
      <c r="C63" s="8"/>
      <c r="D63" s="8" t="s">
        <v>12</v>
      </c>
      <c r="E63" s="89">
        <v>7082656.5999999996</v>
      </c>
    </row>
    <row r="64" spans="1:5" ht="15.75" x14ac:dyDescent="0.25">
      <c r="A64" s="8"/>
      <c r="B64" s="8"/>
      <c r="C64" s="8"/>
      <c r="D64" s="8" t="s">
        <v>13</v>
      </c>
      <c r="E64" s="89">
        <v>197800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89">
        <v>47802188.420000002</v>
      </c>
    </row>
    <row r="67" spans="1:5" ht="15.75" x14ac:dyDescent="0.25">
      <c r="A67" s="8"/>
      <c r="B67" s="8"/>
      <c r="C67" s="8"/>
      <c r="D67" s="8" t="s">
        <v>12</v>
      </c>
      <c r="E67" s="89">
        <v>39405960.93</v>
      </c>
    </row>
    <row r="68" spans="1:5" ht="15.75" x14ac:dyDescent="0.25">
      <c r="A68" s="8"/>
      <c r="B68" s="8"/>
      <c r="C68" s="8"/>
      <c r="D68" s="8" t="s">
        <v>13</v>
      </c>
      <c r="E68" s="89">
        <v>836888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45750000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89">
        <v>26701382.68</v>
      </c>
    </row>
    <row r="79" spans="1:5" ht="15.75" x14ac:dyDescent="0.25">
      <c r="A79" s="8"/>
      <c r="B79" s="8"/>
      <c r="C79" s="8"/>
      <c r="D79" s="8" t="s">
        <v>51</v>
      </c>
      <c r="E79" s="85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89">
        <v>5943843</v>
      </c>
    </row>
    <row r="82" spans="1:9" ht="15.75" x14ac:dyDescent="0.25">
      <c r="A82" s="8"/>
      <c r="B82" s="8"/>
      <c r="C82" s="8"/>
      <c r="D82" s="15" t="s">
        <v>51</v>
      </c>
      <c r="E82" s="90">
        <v>125027055.97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2150000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83">
        <v>0</v>
      </c>
    </row>
    <row r="91" spans="1:9" ht="15.75" x14ac:dyDescent="0.25">
      <c r="A91" s="8"/>
      <c r="B91" s="8"/>
      <c r="C91" s="8"/>
      <c r="D91" s="8" t="s">
        <v>50</v>
      </c>
      <c r="E91" s="88">
        <v>34650000</v>
      </c>
    </row>
    <row r="92" spans="1:9" ht="15.75" x14ac:dyDescent="0.25">
      <c r="A92" s="8"/>
      <c r="B92" s="8"/>
      <c r="C92" s="8"/>
      <c r="D92" s="8" t="s">
        <v>51</v>
      </c>
      <c r="E92" s="91">
        <v>22741000</v>
      </c>
    </row>
    <row r="93" spans="1:9" ht="15.75" x14ac:dyDescent="0.25">
      <c r="A93" s="12" t="s">
        <v>60</v>
      </c>
      <c r="D93" s="8"/>
      <c r="E93" s="34">
        <f>SUM(E41:E92)</f>
        <v>791158969.02999997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82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85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85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82">
        <v>0</v>
      </c>
    </row>
    <row r="111" spans="1:9" ht="15.75" x14ac:dyDescent="0.25">
      <c r="A111" s="12" t="s">
        <v>59</v>
      </c>
      <c r="E111" s="67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791158969.02999997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78D2-F309-417B-9A2F-4F3D11FD86B0}">
  <dimension ref="A1:I112"/>
  <sheetViews>
    <sheetView topLeftCell="A9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79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2">
        <v>43472315.399999999</v>
      </c>
    </row>
    <row r="12" spans="1:9" ht="15.75" x14ac:dyDescent="0.25">
      <c r="A12" s="8"/>
      <c r="B12" s="8"/>
      <c r="C12" s="8"/>
      <c r="D12" s="8" t="s">
        <v>25</v>
      </c>
      <c r="E12" s="92">
        <v>60629768.439999998</v>
      </c>
    </row>
    <row r="13" spans="1:9" ht="15.75" x14ac:dyDescent="0.25">
      <c r="A13" s="8"/>
      <c r="B13" s="8"/>
      <c r="C13" s="8"/>
      <c r="D13" s="8" t="s">
        <v>26</v>
      </c>
      <c r="E13" s="92">
        <v>3347057.62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107449141.46000001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2">
        <v>11917305.27</v>
      </c>
    </row>
    <row r="17" spans="1:5" ht="15.75" x14ac:dyDescent="0.25">
      <c r="A17" s="8"/>
      <c r="B17" s="8"/>
      <c r="C17" s="8"/>
      <c r="D17" s="8" t="s">
        <v>28</v>
      </c>
      <c r="E17" s="92">
        <v>3951961</v>
      </c>
    </row>
    <row r="18" spans="1:5" ht="15.75" x14ac:dyDescent="0.25">
      <c r="A18" s="8"/>
      <c r="B18" s="8"/>
      <c r="C18" s="11"/>
      <c r="D18" s="8" t="s">
        <v>29</v>
      </c>
      <c r="E18" s="92">
        <v>674573.85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16543840.119999999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2">
        <v>632495505</v>
      </c>
    </row>
    <row r="22" spans="1:5" ht="15.75" x14ac:dyDescent="0.25">
      <c r="A22" s="8"/>
      <c r="B22" s="8"/>
      <c r="C22" s="8" t="s">
        <v>32</v>
      </c>
      <c r="D22" s="8"/>
      <c r="E22" s="92">
        <v>95409.51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450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52707959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809292305.09000003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2">
        <v>241883512.93000001</v>
      </c>
    </row>
    <row r="43" spans="1:5" ht="15.75" x14ac:dyDescent="0.25">
      <c r="A43" s="8"/>
      <c r="B43" s="8"/>
      <c r="C43" s="8"/>
      <c r="D43" s="8" t="s">
        <v>12</v>
      </c>
      <c r="E43" s="92">
        <v>92430728.730000004</v>
      </c>
    </row>
    <row r="44" spans="1:5" ht="15.75" x14ac:dyDescent="0.25">
      <c r="A44" s="8"/>
      <c r="B44" s="8"/>
      <c r="C44" s="8"/>
      <c r="D44" s="8" t="s">
        <v>13</v>
      </c>
      <c r="E44" s="92">
        <v>6041264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0</v>
      </c>
    </row>
    <row r="51" spans="1:5" ht="15.75" x14ac:dyDescent="0.25">
      <c r="A51" s="8"/>
      <c r="B51" s="8"/>
      <c r="C51" s="8"/>
      <c r="D51" s="8" t="s">
        <v>12</v>
      </c>
      <c r="E51" s="89">
        <v>0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2">
        <v>53384722.32</v>
      </c>
    </row>
    <row r="63" spans="1:5" ht="15.75" x14ac:dyDescent="0.25">
      <c r="A63" s="8"/>
      <c r="B63" s="12"/>
      <c r="C63" s="8"/>
      <c r="D63" s="8" t="s">
        <v>12</v>
      </c>
      <c r="E63" s="92">
        <v>58999631.289999999</v>
      </c>
    </row>
    <row r="64" spans="1:5" ht="15.75" x14ac:dyDescent="0.25">
      <c r="A64" s="8"/>
      <c r="B64" s="8"/>
      <c r="C64" s="8"/>
      <c r="D64" s="8" t="s">
        <v>13</v>
      </c>
      <c r="E64" s="92">
        <v>2574940.23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2">
        <v>40880291.259999998</v>
      </c>
    </row>
    <row r="67" spans="1:5" ht="15.75" x14ac:dyDescent="0.25">
      <c r="A67" s="8"/>
      <c r="B67" s="8"/>
      <c r="C67" s="8"/>
      <c r="D67" s="8" t="s">
        <v>12</v>
      </c>
      <c r="E67" s="92">
        <v>9677536.8100000005</v>
      </c>
    </row>
    <row r="68" spans="1:5" ht="15.75" x14ac:dyDescent="0.25">
      <c r="A68" s="8"/>
      <c r="B68" s="8"/>
      <c r="C68" s="8"/>
      <c r="D68" s="8" t="s">
        <v>13</v>
      </c>
      <c r="E68" s="92">
        <v>68388235.799999997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8211000</v>
      </c>
    </row>
    <row r="71" spans="1:5" ht="15.75" x14ac:dyDescent="0.25">
      <c r="A71" s="8"/>
      <c r="B71" s="8"/>
      <c r="C71" s="8"/>
      <c r="D71" s="8" t="s">
        <v>12</v>
      </c>
      <c r="E71" s="92">
        <f>33344090.26+3543047.5</f>
        <v>36887137.760000005</v>
      </c>
    </row>
    <row r="72" spans="1:5" ht="15.75" x14ac:dyDescent="0.25">
      <c r="A72" s="8"/>
      <c r="B72" s="8"/>
      <c r="C72" s="8"/>
      <c r="D72" s="8" t="s">
        <v>13</v>
      </c>
      <c r="E72" s="92">
        <v>179409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2">
        <v>32580000</v>
      </c>
    </row>
    <row r="79" spans="1:5" ht="15.75" x14ac:dyDescent="0.25">
      <c r="A79" s="8"/>
      <c r="B79" s="8"/>
      <c r="C79" s="8"/>
      <c r="D79" s="8" t="s">
        <v>51</v>
      </c>
      <c r="E79" s="92">
        <v>706235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2">
        <v>8211000</v>
      </c>
    </row>
    <row r="82" spans="1:9" ht="15.75" x14ac:dyDescent="0.25">
      <c r="A82" s="8"/>
      <c r="B82" s="8"/>
      <c r="C82" s="8"/>
      <c r="D82" s="15" t="s">
        <v>51</v>
      </c>
      <c r="E82" s="92">
        <v>71602733.530000001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2">
        <v>10114642.66</v>
      </c>
    </row>
    <row r="91" spans="1:9" ht="15.75" x14ac:dyDescent="0.25">
      <c r="A91" s="8"/>
      <c r="B91" s="8"/>
      <c r="C91" s="8"/>
      <c r="D91" s="8" t="s">
        <v>50</v>
      </c>
      <c r="E91" s="92">
        <v>95701087.329999998</v>
      </c>
    </row>
    <row r="92" spans="1:9" ht="15.75" x14ac:dyDescent="0.25">
      <c r="A92" s="8"/>
      <c r="B92" s="8"/>
      <c r="C92" s="8"/>
      <c r="D92" s="8" t="s">
        <v>51</v>
      </c>
      <c r="E92" s="92">
        <v>823345</v>
      </c>
    </row>
    <row r="93" spans="1:9" ht="15.75" x14ac:dyDescent="0.25">
      <c r="A93" s="12" t="s">
        <v>60</v>
      </c>
      <c r="D93" s="8"/>
      <c r="E93" s="34">
        <f>SUM(E41:E92)</f>
        <v>839277453.64999998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2">
        <v>6268271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9888352.4600000009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2">
        <v>24896301.100000001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2">
        <f>46124564.37+198165</f>
        <v>46322729.369999997</v>
      </c>
    </row>
    <row r="111" spans="1:9" ht="15.75" x14ac:dyDescent="0.25">
      <c r="A111" s="12" t="s">
        <v>59</v>
      </c>
      <c r="E111" s="67">
        <f>SUM(E95:E110)</f>
        <v>87375653.930000007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926653107.57999992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1728-D870-40F7-AAB9-58D9448D4E9F}">
  <dimension ref="A1:I112"/>
  <sheetViews>
    <sheetView topLeftCell="A10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80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2">
        <v>10842869.42</v>
      </c>
    </row>
    <row r="12" spans="1:9" ht="15.75" x14ac:dyDescent="0.25">
      <c r="A12" s="8"/>
      <c r="B12" s="8"/>
      <c r="C12" s="8"/>
      <c r="D12" s="8" t="s">
        <v>25</v>
      </c>
      <c r="E12" s="92">
        <v>19156749.91</v>
      </c>
    </row>
    <row r="13" spans="1:9" ht="15.75" x14ac:dyDescent="0.25">
      <c r="A13" s="8"/>
      <c r="B13" s="8"/>
      <c r="C13" s="8"/>
      <c r="D13" s="8" t="s">
        <v>26</v>
      </c>
      <c r="E13" s="92">
        <v>230590.4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30230209.729999997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2">
        <v>4367345.1100000003</v>
      </c>
    </row>
    <row r="17" spans="1:5" ht="15.75" x14ac:dyDescent="0.25">
      <c r="A17" s="8"/>
      <c r="B17" s="8"/>
      <c r="C17" s="8"/>
      <c r="D17" s="8" t="s">
        <v>28</v>
      </c>
      <c r="E17" s="92">
        <v>10523246.33</v>
      </c>
    </row>
    <row r="18" spans="1:5" ht="15.75" x14ac:dyDescent="0.25">
      <c r="A18" s="8"/>
      <c r="B18" s="8"/>
      <c r="C18" s="11"/>
      <c r="D18" s="8" t="s">
        <v>29</v>
      </c>
      <c r="E18" s="92">
        <v>1777308.4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16667899.840000002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2">
        <v>664345796</v>
      </c>
    </row>
    <row r="22" spans="1:5" ht="15.75" x14ac:dyDescent="0.25">
      <c r="A22" s="8"/>
      <c r="B22" s="8"/>
      <c r="C22" s="8" t="s">
        <v>32</v>
      </c>
      <c r="D22" s="8"/>
      <c r="E22" s="92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711243905.57000005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2">
        <v>145047150.38999999</v>
      </c>
    </row>
    <row r="43" spans="1:5" ht="15.75" x14ac:dyDescent="0.25">
      <c r="A43" s="8"/>
      <c r="B43" s="8"/>
      <c r="C43" s="8"/>
      <c r="D43" s="8" t="s">
        <v>12</v>
      </c>
      <c r="E43" s="92">
        <v>152194381.46000001</v>
      </c>
    </row>
    <row r="44" spans="1:5" ht="15.75" x14ac:dyDescent="0.25">
      <c r="A44" s="8"/>
      <c r="B44" s="8"/>
      <c r="C44" s="8"/>
      <c r="D44" s="8" t="s">
        <v>13</v>
      </c>
      <c r="E44" s="92">
        <v>13118804.060000001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309726.84000000003</v>
      </c>
    </row>
    <row r="47" spans="1:5" ht="15.75" x14ac:dyDescent="0.25">
      <c r="A47" s="8"/>
      <c r="B47" s="8"/>
      <c r="C47" s="8"/>
      <c r="D47" s="8" t="s">
        <v>12</v>
      </c>
      <c r="E47" s="85">
        <v>4419391.1100000003</v>
      </c>
    </row>
    <row r="48" spans="1:5" ht="15.75" x14ac:dyDescent="0.25">
      <c r="A48" s="8"/>
      <c r="B48" s="8"/>
      <c r="C48" s="8"/>
      <c r="D48" s="8" t="s">
        <v>13</v>
      </c>
      <c r="E48" s="81">
        <v>1323600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89">
        <v>31114473.57</v>
      </c>
    </row>
    <row r="51" spans="1:5" ht="15.75" x14ac:dyDescent="0.25">
      <c r="A51" s="8"/>
      <c r="B51" s="8"/>
      <c r="C51" s="8"/>
      <c r="D51" s="8" t="s">
        <v>12</v>
      </c>
      <c r="E51" s="89">
        <v>11336370.02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85">
        <v>0</v>
      </c>
    </row>
    <row r="59" spans="1:5" ht="15.75" x14ac:dyDescent="0.25">
      <c r="A59" s="8"/>
      <c r="B59" s="8"/>
      <c r="C59" s="8"/>
      <c r="D59" s="8" t="s">
        <v>12</v>
      </c>
      <c r="E59" s="85">
        <v>0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2">
        <v>6062841.1600000001</v>
      </c>
    </row>
    <row r="63" spans="1:5" ht="15.75" x14ac:dyDescent="0.25">
      <c r="A63" s="8"/>
      <c r="B63" s="12"/>
      <c r="C63" s="8"/>
      <c r="D63" s="8" t="s">
        <v>12</v>
      </c>
      <c r="E63" s="92">
        <v>132797336.19</v>
      </c>
    </row>
    <row r="64" spans="1:5" ht="15.75" x14ac:dyDescent="0.25">
      <c r="A64" s="8"/>
      <c r="B64" s="8"/>
      <c r="C64" s="8"/>
      <c r="D64" s="8" t="s">
        <v>13</v>
      </c>
      <c r="E64" s="92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2">
        <v>29287934.539999999</v>
      </c>
    </row>
    <row r="67" spans="1:5" ht="15.75" x14ac:dyDescent="0.25">
      <c r="A67" s="8"/>
      <c r="B67" s="8"/>
      <c r="C67" s="8"/>
      <c r="D67" s="8" t="s">
        <v>12</v>
      </c>
      <c r="E67" s="92">
        <v>25670378.370000001</v>
      </c>
    </row>
    <row r="68" spans="1:5" ht="15.75" x14ac:dyDescent="0.25">
      <c r="A68" s="8"/>
      <c r="B68" s="8"/>
      <c r="C68" s="8"/>
      <c r="D68" s="8" t="s">
        <v>13</v>
      </c>
      <c r="E68" s="92">
        <v>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0</v>
      </c>
    </row>
    <row r="71" spans="1:5" ht="15.75" x14ac:dyDescent="0.25">
      <c r="A71" s="8"/>
      <c r="B71" s="8"/>
      <c r="C71" s="8"/>
      <c r="D71" s="8" t="s">
        <v>12</v>
      </c>
      <c r="E71" s="92">
        <v>0</v>
      </c>
    </row>
    <row r="72" spans="1:5" ht="15.75" x14ac:dyDescent="0.25">
      <c r="A72" s="8"/>
      <c r="B72" s="8"/>
      <c r="C72" s="8"/>
      <c r="D72" s="8" t="s">
        <v>13</v>
      </c>
      <c r="E72" s="92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7761907.5300000003</v>
      </c>
    </row>
    <row r="76" spans="1:5" ht="15.75" x14ac:dyDescent="0.25">
      <c r="A76" s="8"/>
      <c r="B76" s="8"/>
      <c r="C76" s="8"/>
      <c r="D76" s="8" t="s">
        <v>49</v>
      </c>
      <c r="E76" s="82">
        <v>37616582.950000003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2">
        <v>19313645.649999999</v>
      </c>
    </row>
    <row r="79" spans="1:5" ht="15.75" x14ac:dyDescent="0.25">
      <c r="A79" s="8"/>
      <c r="B79" s="8"/>
      <c r="C79" s="8"/>
      <c r="D79" s="8" t="s">
        <v>51</v>
      </c>
      <c r="E79" s="92">
        <v>12321980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2">
        <v>18777373</v>
      </c>
    </row>
    <row r="82" spans="1:9" ht="15.75" x14ac:dyDescent="0.25">
      <c r="A82" s="8"/>
      <c r="B82" s="8"/>
      <c r="C82" s="8"/>
      <c r="D82" s="15" t="s">
        <v>51</v>
      </c>
      <c r="E82" s="92">
        <v>38443029.880000003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88">
        <v>5659448.4000000004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2">
        <v>0</v>
      </c>
    </row>
    <row r="91" spans="1:9" ht="15.75" x14ac:dyDescent="0.25">
      <c r="A91" s="8"/>
      <c r="B91" s="8"/>
      <c r="C91" s="8"/>
      <c r="D91" s="8" t="s">
        <v>50</v>
      </c>
      <c r="E91" s="92">
        <v>0</v>
      </c>
    </row>
    <row r="92" spans="1:9" ht="15.75" x14ac:dyDescent="0.25">
      <c r="A92" s="8"/>
      <c r="B92" s="8"/>
      <c r="C92" s="8"/>
      <c r="D92" s="8" t="s">
        <v>51</v>
      </c>
      <c r="E92" s="92">
        <v>0</v>
      </c>
    </row>
    <row r="93" spans="1:9" ht="15.75" x14ac:dyDescent="0.25">
      <c r="A93" s="12" t="s">
        <v>60</v>
      </c>
      <c r="D93" s="8"/>
      <c r="E93" s="34">
        <f>SUM(E41:E92)</f>
        <v>692576355.12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2">
        <v>15844937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82">
        <v>4015800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818130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2">
        <v>64609878.549999997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2">
        <v>9544254.6199999992</v>
      </c>
    </row>
    <row r="111" spans="1:9" ht="15.75" x14ac:dyDescent="0.25">
      <c r="A111" s="12" t="s">
        <v>59</v>
      </c>
      <c r="E111" s="67">
        <f>SUM(E95:E110)</f>
        <v>94833000.170000002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787409355.28999996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93AF-F645-44BD-B923-1DFD3B550384}">
  <dimension ref="A1:I112"/>
  <sheetViews>
    <sheetView topLeftCell="A10" zoomScale="115" zoomScaleNormal="115" workbookViewId="0">
      <selection activeCell="F9" sqref="F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81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95">
        <v>27019003.390000001</v>
      </c>
    </row>
    <row r="12" spans="1:9" ht="15.75" x14ac:dyDescent="0.25">
      <c r="A12" s="8"/>
      <c r="B12" s="8"/>
      <c r="C12" s="8"/>
      <c r="D12" s="8" t="s">
        <v>25</v>
      </c>
      <c r="E12" s="95">
        <v>43419039.409999996</v>
      </c>
    </row>
    <row r="13" spans="1:9" ht="15.75" x14ac:dyDescent="0.25">
      <c r="A13" s="8"/>
      <c r="B13" s="8"/>
      <c r="C13" s="8"/>
      <c r="D13" s="8" t="s">
        <v>26</v>
      </c>
      <c r="E13" s="96">
        <v>2165958.46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72604001.25999999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95">
        <v>6325053.0099999998</v>
      </c>
    </row>
    <row r="17" spans="1:5" ht="15.75" x14ac:dyDescent="0.25">
      <c r="A17" s="8"/>
      <c r="B17" s="8"/>
      <c r="C17" s="8"/>
      <c r="D17" s="8" t="s">
        <v>28</v>
      </c>
      <c r="E17" s="95">
        <v>9427963.9900000002</v>
      </c>
    </row>
    <row r="18" spans="1:5" ht="15.75" x14ac:dyDescent="0.25">
      <c r="A18" s="8"/>
      <c r="B18" s="8"/>
      <c r="C18" s="11"/>
      <c r="D18" s="8" t="s">
        <v>29</v>
      </c>
      <c r="E18" s="97">
        <v>15690792.25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31443809.25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95">
        <v>542592425</v>
      </c>
    </row>
    <row r="22" spans="1:5" ht="15.75" x14ac:dyDescent="0.25">
      <c r="A22" s="8"/>
      <c r="B22" s="8"/>
      <c r="C22" s="8" t="s">
        <v>32</v>
      </c>
      <c r="D22" s="8"/>
      <c r="E22" s="92">
        <v>0</v>
      </c>
    </row>
    <row r="23" spans="1:5" ht="15.75" x14ac:dyDescent="0.25">
      <c r="A23" s="8"/>
      <c r="B23" s="8"/>
      <c r="C23" s="8" t="s">
        <v>33</v>
      </c>
      <c r="D23" s="8"/>
      <c r="E23" s="59"/>
    </row>
    <row r="24" spans="1:5" ht="15.75" x14ac:dyDescent="0.25">
      <c r="A24" s="8"/>
      <c r="B24" s="8"/>
      <c r="C24" s="8"/>
      <c r="D24" s="8" t="s">
        <v>34</v>
      </c>
      <c r="E24" s="81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9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/>
    </row>
    <row r="29" spans="1:5" ht="15.75" x14ac:dyDescent="0.25">
      <c r="A29" s="8"/>
      <c r="B29" s="8"/>
      <c r="C29" s="8"/>
      <c r="D29" s="8" t="s">
        <v>39</v>
      </c>
      <c r="E29" s="88">
        <v>0</v>
      </c>
    </row>
    <row r="30" spans="1:5" ht="15.75" x14ac:dyDescent="0.25">
      <c r="A30" s="8"/>
      <c r="B30" s="8"/>
      <c r="C30" s="8"/>
      <c r="D30" s="8" t="s">
        <v>40</v>
      </c>
      <c r="E30" s="93">
        <v>0</v>
      </c>
    </row>
    <row r="31" spans="1:5" ht="15.75" x14ac:dyDescent="0.25">
      <c r="A31" s="8"/>
      <c r="B31" s="8"/>
      <c r="C31" s="8" t="s">
        <v>41</v>
      </c>
      <c r="D31" s="8"/>
      <c r="E31" s="81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84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82">
        <v>0</v>
      </c>
    </row>
    <row r="36" spans="1:5" ht="15.75" x14ac:dyDescent="0.25">
      <c r="A36" s="8"/>
      <c r="B36" s="8" t="s">
        <v>46</v>
      </c>
      <c r="C36" s="8"/>
      <c r="D36" s="8"/>
      <c r="E36" s="82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646640235.50999999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95">
        <v>136497979.34999999</v>
      </c>
    </row>
    <row r="43" spans="1:5" ht="15.75" x14ac:dyDescent="0.25">
      <c r="A43" s="8"/>
      <c r="B43" s="8"/>
      <c r="C43" s="8"/>
      <c r="D43" s="8" t="s">
        <v>12</v>
      </c>
      <c r="E43" s="95">
        <v>104148848.73999999</v>
      </c>
    </row>
    <row r="44" spans="1:5" ht="15.75" x14ac:dyDescent="0.25">
      <c r="A44" s="8"/>
      <c r="B44" s="8"/>
      <c r="C44" s="8"/>
      <c r="D44" s="8" t="s">
        <v>13</v>
      </c>
      <c r="E44" s="95">
        <v>4047536.3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84">
        <v>0</v>
      </c>
    </row>
    <row r="47" spans="1:5" ht="15.75" x14ac:dyDescent="0.25">
      <c r="A47" s="8"/>
      <c r="B47" s="8"/>
      <c r="C47" s="8"/>
      <c r="D47" s="8" t="s">
        <v>12</v>
      </c>
      <c r="E47" s="85">
        <v>0</v>
      </c>
    </row>
    <row r="48" spans="1:5" ht="15.75" x14ac:dyDescent="0.25">
      <c r="A48" s="8"/>
      <c r="B48" s="8"/>
      <c r="C48" s="8"/>
      <c r="D48" s="8" t="s">
        <v>13</v>
      </c>
      <c r="E48" s="81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71">
        <v>30490513.82</v>
      </c>
    </row>
    <row r="51" spans="1:5" ht="15.75" x14ac:dyDescent="0.25">
      <c r="A51" s="8"/>
      <c r="B51" s="8"/>
      <c r="C51" s="8"/>
      <c r="D51" s="8" t="s">
        <v>12</v>
      </c>
      <c r="E51" s="98">
        <v>13328917.92</v>
      </c>
    </row>
    <row r="52" spans="1:5" ht="15.75" x14ac:dyDescent="0.25">
      <c r="A52" s="8"/>
      <c r="B52" s="8"/>
      <c r="C52" s="8"/>
      <c r="D52" s="8" t="s">
        <v>13</v>
      </c>
      <c r="E52" s="8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95">
        <v>3361301.11</v>
      </c>
    </row>
    <row r="59" spans="1:5" ht="15.75" x14ac:dyDescent="0.25">
      <c r="A59" s="8"/>
      <c r="B59" s="8"/>
      <c r="C59" s="8"/>
      <c r="D59" s="8" t="s">
        <v>12</v>
      </c>
      <c r="E59" s="95">
        <v>5977657.0999999996</v>
      </c>
    </row>
    <row r="60" spans="1:5" ht="15.75" x14ac:dyDescent="0.25">
      <c r="A60" s="8"/>
      <c r="B60" s="8"/>
      <c r="C60" s="8"/>
      <c r="D60" s="8" t="s">
        <v>13</v>
      </c>
      <c r="E60" s="85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95">
        <v>9517632.6699999999</v>
      </c>
    </row>
    <row r="63" spans="1:5" ht="15.75" x14ac:dyDescent="0.25">
      <c r="A63" s="8"/>
      <c r="B63" s="12"/>
      <c r="C63" s="8"/>
      <c r="D63" s="8" t="s">
        <v>12</v>
      </c>
      <c r="E63" s="95">
        <v>1399616.98</v>
      </c>
    </row>
    <row r="64" spans="1:5" ht="15.75" x14ac:dyDescent="0.25">
      <c r="A64" s="8"/>
      <c r="B64" s="8"/>
      <c r="C64" s="8"/>
      <c r="D64" s="8" t="s">
        <v>13</v>
      </c>
      <c r="E64" s="92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95">
        <v>20791116.66</v>
      </c>
    </row>
    <row r="67" spans="1:5" ht="15.75" x14ac:dyDescent="0.25">
      <c r="A67" s="8"/>
      <c r="B67" s="8"/>
      <c r="C67" s="8"/>
      <c r="D67" s="8" t="s">
        <v>12</v>
      </c>
      <c r="E67" s="95">
        <v>8507884.5700000003</v>
      </c>
    </row>
    <row r="68" spans="1:5" ht="15.75" x14ac:dyDescent="0.25">
      <c r="A68" s="8"/>
      <c r="B68" s="8"/>
      <c r="C68" s="8"/>
      <c r="D68" s="8" t="s">
        <v>13</v>
      </c>
      <c r="E68" s="95">
        <v>1957314.72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92">
        <v>0</v>
      </c>
    </row>
    <row r="71" spans="1:5" ht="15.75" x14ac:dyDescent="0.25">
      <c r="A71" s="8"/>
      <c r="B71" s="8"/>
      <c r="C71" s="8"/>
      <c r="D71" s="8" t="s">
        <v>12</v>
      </c>
      <c r="E71" s="92">
        <v>0</v>
      </c>
    </row>
    <row r="72" spans="1:5" ht="15.75" x14ac:dyDescent="0.25">
      <c r="A72" s="8"/>
      <c r="B72" s="8"/>
      <c r="C72" s="8"/>
      <c r="D72" s="8" t="s">
        <v>13</v>
      </c>
      <c r="E72" s="92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89">
        <v>0</v>
      </c>
    </row>
    <row r="76" spans="1:5" ht="15.75" x14ac:dyDescent="0.25">
      <c r="A76" s="8"/>
      <c r="B76" s="8"/>
      <c r="C76" s="8"/>
      <c r="D76" s="8" t="s">
        <v>49</v>
      </c>
      <c r="E76" s="82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95">
        <v>78759341.420000002</v>
      </c>
    </row>
    <row r="79" spans="1:5" ht="15.75" x14ac:dyDescent="0.25">
      <c r="A79" s="8"/>
      <c r="B79" s="8"/>
      <c r="C79" s="8"/>
      <c r="D79" s="8" t="s">
        <v>51</v>
      </c>
      <c r="E79" s="95">
        <v>5031890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95">
        <v>51311968.420000002</v>
      </c>
    </row>
    <row r="82" spans="1:9" ht="15.75" x14ac:dyDescent="0.25">
      <c r="A82" s="8"/>
      <c r="B82" s="8"/>
      <c r="C82" s="8"/>
      <c r="D82" s="15" t="s">
        <v>51</v>
      </c>
      <c r="E82" s="95">
        <v>12965135.060000001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71">
        <v>3043275</v>
      </c>
    </row>
    <row r="88" spans="1:9" ht="15.75" x14ac:dyDescent="0.25">
      <c r="A88" s="8"/>
      <c r="B88" s="8"/>
      <c r="C88" s="8"/>
      <c r="D88" s="8" t="s">
        <v>51</v>
      </c>
      <c r="E88" s="99">
        <v>1076150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95">
        <f>46889500.35+7627406.22</f>
        <v>54516906.57</v>
      </c>
    </row>
    <row r="91" spans="1:9" ht="15.75" x14ac:dyDescent="0.25">
      <c r="A91" s="8"/>
      <c r="B91" s="8"/>
      <c r="C91" s="8"/>
      <c r="D91" s="8" t="s">
        <v>50</v>
      </c>
      <c r="E91" s="95">
        <f>73316237.17+9428966.27</f>
        <v>82745203.439999998</v>
      </c>
    </row>
    <row r="92" spans="1:9" ht="15.75" x14ac:dyDescent="0.25">
      <c r="A92" s="8"/>
      <c r="B92" s="8"/>
      <c r="C92" s="8"/>
      <c r="D92" s="8" t="s">
        <v>51</v>
      </c>
      <c r="E92" s="92">
        <v>0</v>
      </c>
    </row>
    <row r="93" spans="1:9" ht="15.75" x14ac:dyDescent="0.25">
      <c r="A93" s="12" t="s">
        <v>60</v>
      </c>
      <c r="D93" s="8"/>
      <c r="E93" s="34">
        <f>SUM(E41:E92)</f>
        <v>629476189.85000014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95">
        <v>2876486.5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85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95">
        <v>772000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6.5" thickBot="1" x14ac:dyDescent="0.3">
      <c r="B106" s="8"/>
      <c r="C106" s="8"/>
      <c r="D106" s="8" t="s">
        <v>13</v>
      </c>
      <c r="E106" s="94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95">
        <v>1251137.18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95">
        <f>1896150+60820335.62</f>
        <v>62716485.619999997</v>
      </c>
    </row>
    <row r="111" spans="1:9" ht="15.75" x14ac:dyDescent="0.25">
      <c r="A111" s="12" t="s">
        <v>59</v>
      </c>
      <c r="E111" s="67">
        <f>SUM(E95:E110)</f>
        <v>67616109.299999997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697092299.1500001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0">
        <v>82961054.159999996</v>
      </c>
    </row>
    <row r="12" spans="1:9" ht="15.75" x14ac:dyDescent="0.25">
      <c r="A12" s="8"/>
      <c r="B12" s="8"/>
      <c r="C12" s="8"/>
      <c r="D12" s="8" t="s">
        <v>25</v>
      </c>
      <c r="E12" s="50">
        <v>34146833.870000005</v>
      </c>
    </row>
    <row r="13" spans="1:9" ht="15.75" x14ac:dyDescent="0.25">
      <c r="A13" s="8"/>
      <c r="B13" s="8"/>
      <c r="C13" s="8"/>
      <c r="D13" s="8" t="s">
        <v>26</v>
      </c>
      <c r="E13" s="51">
        <v>6723590.0100000007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123831478.04000001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0">
        <v>17126984.52</v>
      </c>
    </row>
    <row r="17" spans="1:5" ht="15.75" x14ac:dyDescent="0.25">
      <c r="A17" s="8"/>
      <c r="B17" s="8"/>
      <c r="C17" s="8"/>
      <c r="D17" s="8" t="s">
        <v>28</v>
      </c>
      <c r="E17" s="50">
        <v>51993610.810000002</v>
      </c>
    </row>
    <row r="18" spans="1:5" ht="15.75" x14ac:dyDescent="0.25">
      <c r="A18" s="8"/>
      <c r="B18" s="8"/>
      <c r="C18" s="11"/>
      <c r="D18" s="8" t="s">
        <v>29</v>
      </c>
      <c r="E18" s="51">
        <v>3653487.75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72774083.079999998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0">
        <v>947595974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51">
        <v>3935633.91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0">
        <v>6694240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1154831409.03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0">
        <v>177705807.03</v>
      </c>
    </row>
    <row r="43" spans="1:5" ht="15.75" x14ac:dyDescent="0.25">
      <c r="A43" s="8"/>
      <c r="B43" s="8"/>
      <c r="C43" s="8"/>
      <c r="D43" s="8" t="s">
        <v>12</v>
      </c>
      <c r="E43" s="50">
        <v>153051019.88</v>
      </c>
    </row>
    <row r="44" spans="1:5" ht="15.75" x14ac:dyDescent="0.25">
      <c r="A44" s="8"/>
      <c r="B44" s="8"/>
      <c r="C44" s="8"/>
      <c r="D44" s="8" t="s">
        <v>13</v>
      </c>
      <c r="E44" s="50">
        <v>12358599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50">
        <v>24591148.949999999</v>
      </c>
    </row>
    <row r="47" spans="1:5" ht="15.75" x14ac:dyDescent="0.25">
      <c r="A47" s="8"/>
      <c r="B47" s="8"/>
      <c r="C47" s="8"/>
      <c r="D47" s="8" t="s">
        <v>12</v>
      </c>
      <c r="E47" s="50">
        <v>42587631.670000002</v>
      </c>
    </row>
    <row r="48" spans="1:5" ht="15.75" x14ac:dyDescent="0.25">
      <c r="A48" s="8"/>
      <c r="B48" s="8"/>
      <c r="C48" s="8"/>
      <c r="D48" s="8" t="s">
        <v>13</v>
      </c>
      <c r="E48" s="50">
        <v>4497482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0">
        <v>104959174.62</v>
      </c>
    </row>
    <row r="51" spans="1:5" ht="15.75" x14ac:dyDescent="0.25">
      <c r="A51" s="8"/>
      <c r="B51" s="8"/>
      <c r="C51" s="8"/>
      <c r="D51" s="8" t="s">
        <v>12</v>
      </c>
      <c r="E51" s="50">
        <v>126883075.48999999</v>
      </c>
    </row>
    <row r="52" spans="1:5" ht="16.5" thickBot="1" x14ac:dyDescent="0.3">
      <c r="A52" s="8"/>
      <c r="B52" s="8"/>
      <c r="C52" s="8"/>
      <c r="D52" s="8" t="s">
        <v>13</v>
      </c>
      <c r="E52" s="56">
        <v>5480800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0">
        <v>7354048.46</v>
      </c>
    </row>
    <row r="63" spans="1:5" ht="15.75" x14ac:dyDescent="0.25">
      <c r="A63" s="8"/>
      <c r="B63" s="12"/>
      <c r="C63" s="8"/>
      <c r="D63" s="8" t="s">
        <v>12</v>
      </c>
      <c r="E63" s="50">
        <v>103150300.88</v>
      </c>
    </row>
    <row r="64" spans="1:5" ht="15.75" x14ac:dyDescent="0.25">
      <c r="A64" s="8"/>
      <c r="B64" s="8"/>
      <c r="C64" s="8"/>
      <c r="D64" s="8" t="s">
        <v>13</v>
      </c>
      <c r="E64" s="50">
        <v>2668003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0">
        <v>77852976.370000005</v>
      </c>
    </row>
    <row r="67" spans="1:5" ht="15.75" x14ac:dyDescent="0.25">
      <c r="A67" s="8"/>
      <c r="B67" s="8"/>
      <c r="C67" s="8"/>
      <c r="D67" s="8" t="s">
        <v>12</v>
      </c>
      <c r="E67" s="50">
        <v>174566673.40000001</v>
      </c>
    </row>
    <row r="68" spans="1:5" ht="15.75" x14ac:dyDescent="0.25">
      <c r="A68" s="8"/>
      <c r="B68" s="8"/>
      <c r="C68" s="8"/>
      <c r="D68" s="8" t="s">
        <v>13</v>
      </c>
      <c r="E68" s="50">
        <v>13717122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0">
        <v>29134392.039999999</v>
      </c>
    </row>
    <row r="79" spans="1:5" ht="15.75" x14ac:dyDescent="0.25">
      <c r="A79" s="8"/>
      <c r="B79" s="8"/>
      <c r="C79" s="8"/>
      <c r="D79" s="8" t="s">
        <v>51</v>
      </c>
      <c r="E79" s="50">
        <v>10954034.060000001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0">
        <v>36947028</v>
      </c>
    </row>
    <row r="82" spans="1:9" ht="15.75" x14ac:dyDescent="0.25">
      <c r="A82" s="8"/>
      <c r="B82" s="8"/>
      <c r="C82" s="8"/>
      <c r="D82" s="15" t="s">
        <v>51</v>
      </c>
      <c r="E82" s="50">
        <v>146471020.82999998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0">
        <v>3422709.64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0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1258353047.3199999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1258353047.3199999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50010387.119999997</v>
      </c>
    </row>
    <row r="12" spans="1:9" ht="15.75" x14ac:dyDescent="0.25">
      <c r="A12" s="8"/>
      <c r="B12" s="8"/>
      <c r="C12" s="8"/>
      <c r="D12" s="8" t="s">
        <v>25</v>
      </c>
      <c r="E12" s="45">
        <v>17173221.59</v>
      </c>
    </row>
    <row r="13" spans="1:9" ht="16.5" thickBot="1" x14ac:dyDescent="0.3">
      <c r="A13" s="8"/>
      <c r="B13" s="8"/>
      <c r="C13" s="8"/>
      <c r="D13" s="8" t="s">
        <v>26</v>
      </c>
      <c r="E13" s="41">
        <v>59947.83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67243556.539999992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4824135.1900000004</v>
      </c>
    </row>
    <row r="17" spans="1:5" ht="15.75" x14ac:dyDescent="0.25">
      <c r="A17" s="8"/>
      <c r="B17" s="8"/>
      <c r="C17" s="8"/>
      <c r="D17" s="8" t="s">
        <v>28</v>
      </c>
      <c r="E17" s="39">
        <v>17925394.760000002</v>
      </c>
    </row>
    <row r="18" spans="1:5" ht="15.75" x14ac:dyDescent="0.25">
      <c r="A18" s="8"/>
      <c r="B18" s="8"/>
      <c r="C18" s="11"/>
      <c r="D18" s="8" t="s">
        <v>29</v>
      </c>
      <c r="E18" s="46">
        <v>0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22749529.950000003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698107767</v>
      </c>
    </row>
    <row r="22" spans="1:5" ht="15.75" x14ac:dyDescent="0.25">
      <c r="A22" s="8"/>
      <c r="B22" s="8"/>
      <c r="C22" s="8" t="s">
        <v>32</v>
      </c>
      <c r="D22" s="8"/>
      <c r="E22" s="42">
        <v>67940.960000000006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58175647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846344441.45000005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131556266.52</v>
      </c>
    </row>
    <row r="43" spans="1:5" ht="15.75" x14ac:dyDescent="0.25">
      <c r="A43" s="8"/>
      <c r="B43" s="8"/>
      <c r="C43" s="8"/>
      <c r="D43" s="8" t="s">
        <v>12</v>
      </c>
      <c r="E43" s="47">
        <v>91126167.230000004</v>
      </c>
    </row>
    <row r="44" spans="1:5" ht="15.75" x14ac:dyDescent="0.25">
      <c r="A44" s="8"/>
      <c r="B44" s="8"/>
      <c r="C44" s="8"/>
      <c r="D44" s="8" t="s">
        <v>13</v>
      </c>
      <c r="E44" s="47">
        <v>3691919.25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149125.78</v>
      </c>
    </row>
    <row r="47" spans="1:5" ht="15.75" x14ac:dyDescent="0.25">
      <c r="A47" s="8"/>
      <c r="B47" s="8"/>
      <c r="C47" s="8"/>
      <c r="D47" s="8" t="s">
        <v>12</v>
      </c>
      <c r="E47" s="49">
        <v>4918416.42</v>
      </c>
    </row>
    <row r="48" spans="1:5" ht="15.75" x14ac:dyDescent="0.25">
      <c r="A48" s="8"/>
      <c r="B48" s="8"/>
      <c r="C48" s="8"/>
      <c r="D48" s="8" t="s">
        <v>13</v>
      </c>
      <c r="E48" s="39">
        <v>249497.59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33936592.579999998</v>
      </c>
    </row>
    <row r="51" spans="1:5" ht="15.75" x14ac:dyDescent="0.25">
      <c r="A51" s="8"/>
      <c r="B51" s="8"/>
      <c r="C51" s="8"/>
      <c r="D51" s="8" t="s">
        <v>12</v>
      </c>
      <c r="E51" s="47">
        <v>33172059.91</v>
      </c>
    </row>
    <row r="52" spans="1:5" ht="15.75" x14ac:dyDescent="0.25">
      <c r="A52" s="8"/>
      <c r="B52" s="8"/>
      <c r="C52" s="8"/>
      <c r="D52" s="8" t="s">
        <v>13</v>
      </c>
      <c r="E52" s="44">
        <v>1194530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18276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8656221.6199999992</v>
      </c>
    </row>
    <row r="63" spans="1:5" ht="15.75" x14ac:dyDescent="0.25">
      <c r="A63" s="8"/>
      <c r="B63" s="12"/>
      <c r="C63" s="8"/>
      <c r="D63" s="8" t="s">
        <v>12</v>
      </c>
      <c r="E63" s="47">
        <v>9818153.9800000004</v>
      </c>
    </row>
    <row r="64" spans="1:5" ht="15.75" x14ac:dyDescent="0.25">
      <c r="A64" s="8"/>
      <c r="B64" s="8"/>
      <c r="C64" s="8"/>
      <c r="D64" s="8" t="s">
        <v>13</v>
      </c>
      <c r="E64" s="35">
        <v>14000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35005404.5</v>
      </c>
    </row>
    <row r="67" spans="1:5" ht="15.75" x14ac:dyDescent="0.25">
      <c r="A67" s="8"/>
      <c r="B67" s="8"/>
      <c r="C67" s="8"/>
      <c r="D67" s="8" t="s">
        <v>12</v>
      </c>
      <c r="E67" s="47">
        <v>70075721.150000006</v>
      </c>
    </row>
    <row r="68" spans="1:5" ht="15.75" x14ac:dyDescent="0.25">
      <c r="A68" s="8"/>
      <c r="B68" s="8"/>
      <c r="C68" s="8"/>
      <c r="D68" s="8" t="s">
        <v>13</v>
      </c>
      <c r="E68" s="47">
        <v>8545013.0600000005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0</v>
      </c>
    </row>
    <row r="76" spans="1:5" ht="15.75" x14ac:dyDescent="0.25">
      <c r="A76" s="8"/>
      <c r="B76" s="8"/>
      <c r="C76" s="8"/>
      <c r="D76" s="8" t="s">
        <v>49</v>
      </c>
      <c r="E76" s="45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84482906</v>
      </c>
    </row>
    <row r="79" spans="1:5" ht="15.75" x14ac:dyDescent="0.25">
      <c r="A79" s="8"/>
      <c r="B79" s="8"/>
      <c r="C79" s="8"/>
      <c r="D79" s="8" t="s">
        <v>51</v>
      </c>
      <c r="E79" s="39">
        <v>1659826.64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45">
        <v>46186480.149999999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3098827.35</v>
      </c>
    </row>
    <row r="88" spans="1:9" ht="15.75" x14ac:dyDescent="0.25">
      <c r="A88" s="8"/>
      <c r="B88" s="8"/>
      <c r="C88" s="8"/>
      <c r="D88" s="8" t="s">
        <v>51</v>
      </c>
      <c r="E88" s="19">
        <v>73440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2663885.06</v>
      </c>
    </row>
    <row r="91" spans="1:9" ht="15.75" x14ac:dyDescent="0.25">
      <c r="A91" s="8"/>
      <c r="B91" s="8"/>
      <c r="C91" s="8"/>
      <c r="D91" s="8" t="s">
        <v>50</v>
      </c>
      <c r="E91" s="45">
        <v>15772103.48</v>
      </c>
    </row>
    <row r="92" spans="1:9" ht="15.75" x14ac:dyDescent="0.25">
      <c r="A92" s="8"/>
      <c r="B92" s="8"/>
      <c r="C92" s="8"/>
      <c r="D92" s="8" t="s">
        <v>51</v>
      </c>
      <c r="E92" s="48">
        <v>375771</v>
      </c>
    </row>
    <row r="93" spans="1:9" ht="15.75" x14ac:dyDescent="0.25">
      <c r="A93" s="12" t="s">
        <v>60</v>
      </c>
      <c r="D93" s="8"/>
      <c r="E93" s="34">
        <f>SUM(E41:E92)</f>
        <v>586440605.2700001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2497693.4500000002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3560784.85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941068.6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1194149.6000000001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31878693.199999999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40072389.700000003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626512994.97000015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FECE-CDBA-444C-853F-0ABE9B95C866}">
  <dimension ref="A1:I112"/>
  <sheetViews>
    <sheetView topLeftCell="A73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10922477.960000001</v>
      </c>
    </row>
    <row r="12" spans="1:9" ht="15.75" x14ac:dyDescent="0.25">
      <c r="A12" s="8"/>
      <c r="B12" s="8"/>
      <c r="C12" s="8"/>
      <c r="D12" s="8" t="s">
        <v>25</v>
      </c>
      <c r="E12" s="45">
        <v>26504488.359999999</v>
      </c>
    </row>
    <row r="13" spans="1:9" ht="16.5" thickBot="1" x14ac:dyDescent="0.3">
      <c r="A13" s="8"/>
      <c r="B13" s="8"/>
      <c r="C13" s="8"/>
      <c r="D13" s="8" t="s">
        <v>26</v>
      </c>
      <c r="E13" s="41">
        <f>3080069.31+13801218.28</f>
        <v>16881287.59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54308253.909999996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13191786.199999999</v>
      </c>
    </row>
    <row r="17" spans="1:5" ht="15.75" x14ac:dyDescent="0.25">
      <c r="A17" s="8"/>
      <c r="B17" s="8"/>
      <c r="C17" s="8"/>
      <c r="D17" s="8" t="s">
        <v>28</v>
      </c>
      <c r="E17" s="39">
        <v>26934292.989999998</v>
      </c>
    </row>
    <row r="18" spans="1:5" ht="15.75" x14ac:dyDescent="0.25">
      <c r="A18" s="8"/>
      <c r="B18" s="8"/>
      <c r="C18" s="11"/>
      <c r="D18" s="8" t="s">
        <v>29</v>
      </c>
      <c r="E18" s="46">
        <v>5282556.7699999996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45408635.959999993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1229108551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1328825440.8699999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267392888.13999999</v>
      </c>
    </row>
    <row r="43" spans="1:5" ht="15.75" x14ac:dyDescent="0.25">
      <c r="A43" s="8"/>
      <c r="B43" s="8"/>
      <c r="C43" s="8"/>
      <c r="D43" s="8" t="s">
        <v>12</v>
      </c>
      <c r="E43" s="47">
        <v>256451098.68000001</v>
      </c>
    </row>
    <row r="44" spans="1:5" ht="15.75" x14ac:dyDescent="0.25">
      <c r="A44" s="8"/>
      <c r="B44" s="8"/>
      <c r="C44" s="8"/>
      <c r="D44" s="8" t="s">
        <v>13</v>
      </c>
      <c r="E44" s="47">
        <v>7550763.1830000002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2122761.9900000002</v>
      </c>
    </row>
    <row r="48" spans="1:5" ht="15.75" x14ac:dyDescent="0.25">
      <c r="A48" s="8"/>
      <c r="B48" s="8"/>
      <c r="C48" s="8"/>
      <c r="D48" s="8" t="s">
        <v>13</v>
      </c>
      <c r="E48" s="39">
        <v>40000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37756647.899999999</v>
      </c>
    </row>
    <row r="51" spans="1:5" ht="15.75" x14ac:dyDescent="0.25">
      <c r="A51" s="8"/>
      <c r="B51" s="8"/>
      <c r="C51" s="8"/>
      <c r="D51" s="8" t="s">
        <v>12</v>
      </c>
      <c r="E51" s="47">
        <v>16815582.670000002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14320054.449999999</v>
      </c>
    </row>
    <row r="63" spans="1:5" ht="15.75" x14ac:dyDescent="0.25">
      <c r="A63" s="8"/>
      <c r="B63" s="12"/>
      <c r="C63" s="8"/>
      <c r="D63" s="8" t="s">
        <v>12</v>
      </c>
      <c r="E63" s="47">
        <v>13845941.93</v>
      </c>
    </row>
    <row r="64" spans="1:5" ht="15.75" x14ac:dyDescent="0.25">
      <c r="A64" s="8"/>
      <c r="B64" s="8"/>
      <c r="C64" s="8"/>
      <c r="D64" s="8" t="s">
        <v>13</v>
      </c>
      <c r="E64" s="35">
        <v>31712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56122942.07</v>
      </c>
    </row>
    <row r="67" spans="1:5" ht="15.75" x14ac:dyDescent="0.25">
      <c r="A67" s="8"/>
      <c r="B67" s="8"/>
      <c r="C67" s="8"/>
      <c r="D67" s="8" t="s">
        <v>12</v>
      </c>
      <c r="E67" s="47">
        <v>147029105.84999999</v>
      </c>
    </row>
    <row r="68" spans="1:5" ht="15.75" x14ac:dyDescent="0.25">
      <c r="A68" s="8"/>
      <c r="B68" s="8"/>
      <c r="C68" s="8"/>
      <c r="D68" s="8" t="s">
        <v>13</v>
      </c>
      <c r="E68" s="47">
        <v>74487925.739999995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19">
        <v>15181810.560000001</v>
      </c>
    </row>
    <row r="76" spans="1:5" ht="15.75" x14ac:dyDescent="0.25">
      <c r="A76" s="8"/>
      <c r="B76" s="8"/>
      <c r="C76" s="8"/>
      <c r="D76" s="8" t="s">
        <v>49</v>
      </c>
      <c r="E76" s="33">
        <v>40415436.130000003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22238736.199999999</v>
      </c>
    </row>
    <row r="79" spans="1:5" ht="15.75" x14ac:dyDescent="0.25">
      <c r="A79" s="8"/>
      <c r="B79" s="8"/>
      <c r="C79" s="8"/>
      <c r="D79" s="8" t="s">
        <v>51</v>
      </c>
      <c r="E79" s="39">
        <v>8314368.7999999998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0</v>
      </c>
    </row>
    <row r="82" spans="1:9" ht="15.75" x14ac:dyDescent="0.25">
      <c r="A82" s="8"/>
      <c r="B82" s="8"/>
      <c r="C82" s="8"/>
      <c r="D82" s="15" t="s">
        <v>51</v>
      </c>
      <c r="E82" s="45">
        <v>100437046.28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5781664.46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1086336487.033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9763246.0899999999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4012239.54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20222.599999999999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8665537.6199999992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121842427.08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144303672.93000001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1230640159.9630001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2EE-8F40-432A-863E-2F7DA277024B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68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59732642.700000003</v>
      </c>
    </row>
    <row r="12" spans="1:9" ht="15.75" x14ac:dyDescent="0.25">
      <c r="A12" s="8"/>
      <c r="B12" s="8"/>
      <c r="C12" s="8"/>
      <c r="D12" s="8" t="s">
        <v>25</v>
      </c>
      <c r="E12" s="57">
        <v>35057137.810000002</v>
      </c>
    </row>
    <row r="13" spans="1:9" ht="15.75" x14ac:dyDescent="0.25">
      <c r="A13" s="8"/>
      <c r="B13" s="8"/>
      <c r="C13" s="8"/>
      <c r="D13" s="8" t="s">
        <v>26</v>
      </c>
      <c r="E13" s="57">
        <v>5657128.2800000003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100446908.79000001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9748849.3699999992</v>
      </c>
    </row>
    <row r="17" spans="1:5" ht="15.75" x14ac:dyDescent="0.25">
      <c r="A17" s="8"/>
      <c r="B17" s="8"/>
      <c r="C17" s="8"/>
      <c r="D17" s="8" t="s">
        <v>28</v>
      </c>
      <c r="E17" s="57">
        <v>4355659.6399999997</v>
      </c>
    </row>
    <row r="18" spans="1:5" ht="15.75" x14ac:dyDescent="0.25">
      <c r="A18" s="8"/>
      <c r="B18" s="8"/>
      <c r="C18" s="11"/>
      <c r="D18" s="8" t="s">
        <v>29</v>
      </c>
      <c r="E18" s="57">
        <v>3643357.23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17747866.239999998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1035425395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7">
        <v>87585450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1241205620.03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265011539.52000001</v>
      </c>
    </row>
    <row r="43" spans="1:5" ht="15.75" x14ac:dyDescent="0.25">
      <c r="A43" s="8"/>
      <c r="B43" s="8"/>
      <c r="C43" s="8"/>
      <c r="D43" s="8" t="s">
        <v>12</v>
      </c>
      <c r="E43" s="57">
        <v>312819979.94</v>
      </c>
    </row>
    <row r="44" spans="1:5" ht="15.75" x14ac:dyDescent="0.25">
      <c r="A44" s="8"/>
      <c r="B44" s="8"/>
      <c r="C44" s="8"/>
      <c r="D44" s="8" t="s">
        <v>13</v>
      </c>
      <c r="E44" s="57">
        <v>25872451.16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65756935.890000001</v>
      </c>
    </row>
    <row r="51" spans="1:5" ht="15.75" x14ac:dyDescent="0.25">
      <c r="A51" s="8"/>
      <c r="B51" s="8"/>
      <c r="C51" s="8"/>
      <c r="D51" s="8" t="s">
        <v>12</v>
      </c>
      <c r="E51" s="57">
        <v>35089621.100000001</v>
      </c>
    </row>
    <row r="52" spans="1:5" ht="15.75" x14ac:dyDescent="0.25">
      <c r="A52" s="8"/>
      <c r="B52" s="8"/>
      <c r="C52" s="8"/>
      <c r="D52" s="8" t="s">
        <v>13</v>
      </c>
      <c r="E52" s="57">
        <v>1337852.5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1303547.9099999999</v>
      </c>
    </row>
    <row r="56" spans="1:5" ht="15.75" x14ac:dyDescent="0.25">
      <c r="A56" s="8"/>
      <c r="B56" s="8"/>
      <c r="C56" s="13"/>
      <c r="D56" s="8" t="s">
        <v>13</v>
      </c>
      <c r="E56" s="57">
        <v>61000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3428884.35</v>
      </c>
    </row>
    <row r="60" spans="1:5" ht="15.75" x14ac:dyDescent="0.25">
      <c r="A60" s="8"/>
      <c r="B60" s="8"/>
      <c r="C60" s="8"/>
      <c r="D60" s="8" t="s">
        <v>13</v>
      </c>
      <c r="E60" s="57">
        <v>47470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14049754.609999999</v>
      </c>
    </row>
    <row r="63" spans="1:5" ht="15.75" x14ac:dyDescent="0.25">
      <c r="A63" s="8"/>
      <c r="B63" s="12"/>
      <c r="C63" s="8"/>
      <c r="D63" s="8" t="s">
        <v>12</v>
      </c>
      <c r="E63" s="57">
        <v>11592097.49</v>
      </c>
    </row>
    <row r="64" spans="1:5" ht="15.75" x14ac:dyDescent="0.25">
      <c r="A64" s="8"/>
      <c r="B64" s="8"/>
      <c r="C64" s="8"/>
      <c r="D64" s="8" t="s">
        <v>13</v>
      </c>
      <c r="E64" s="57">
        <v>241237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66718212.409999996</v>
      </c>
    </row>
    <row r="67" spans="1:5" ht="15.75" x14ac:dyDescent="0.25">
      <c r="A67" s="8"/>
      <c r="B67" s="8"/>
      <c r="C67" s="8"/>
      <c r="D67" s="8" t="s">
        <v>12</v>
      </c>
      <c r="E67" s="57">
        <v>28711441.59</v>
      </c>
    </row>
    <row r="68" spans="1:5" ht="15.75" x14ac:dyDescent="0.25">
      <c r="A68" s="8"/>
      <c r="B68" s="8"/>
      <c r="C68" s="8"/>
      <c r="D68" s="8" t="s">
        <v>13</v>
      </c>
      <c r="E68" s="57">
        <v>2671793.23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16947953.789999999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32924285.899999999</v>
      </c>
    </row>
    <row r="79" spans="1:5" ht="15.75" x14ac:dyDescent="0.25">
      <c r="A79" s="8"/>
      <c r="B79" s="8"/>
      <c r="C79" s="8"/>
      <c r="D79" s="8" t="s">
        <v>51</v>
      </c>
      <c r="E79" s="57">
        <v>17316016.649999999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53391152.560000002</v>
      </c>
    </row>
    <row r="82" spans="1:9" ht="15.75" x14ac:dyDescent="0.25">
      <c r="A82" s="8"/>
      <c r="B82" s="8"/>
      <c r="C82" s="8"/>
      <c r="D82" s="15" t="s">
        <v>51</v>
      </c>
      <c r="E82" s="57">
        <v>126599836.81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7278266.4100000001</v>
      </c>
    </row>
    <row r="88" spans="1:9" ht="15.75" x14ac:dyDescent="0.25">
      <c r="A88" s="8"/>
      <c r="B88" s="8"/>
      <c r="C88" s="8"/>
      <c r="D88" s="8" t="s">
        <v>51</v>
      </c>
      <c r="E88" s="57">
        <v>444525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59797253.880000003</v>
      </c>
    </row>
    <row r="91" spans="1:9" ht="15.75" x14ac:dyDescent="0.25">
      <c r="A91" s="8"/>
      <c r="B91" s="8"/>
      <c r="C91" s="8"/>
      <c r="D91" s="8" t="s">
        <v>50</v>
      </c>
      <c r="E91" s="57">
        <v>25670290.780000001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1175083400.48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12715427.530000001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996000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81636871.870000005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47714300.450000003</v>
      </c>
    </row>
    <row r="111" spans="1:9" ht="15.75" x14ac:dyDescent="0.25">
      <c r="A111" s="12" t="s">
        <v>59</v>
      </c>
      <c r="E111" s="22">
        <f>SUM(E95:E110)</f>
        <v>143062599.85000002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1318146000.3299999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83DD-C011-4EA6-9C06-2C127BA3C76A}">
  <dimension ref="A1:I112"/>
  <sheetViews>
    <sheetView topLeftCell="A100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69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6119026.5899999999</v>
      </c>
    </row>
    <row r="12" spans="1:9" ht="15.75" x14ac:dyDescent="0.25">
      <c r="A12" s="8"/>
      <c r="B12" s="8"/>
      <c r="C12" s="8"/>
      <c r="D12" s="8" t="s">
        <v>25</v>
      </c>
      <c r="E12" s="57">
        <v>9250135.4499999993</v>
      </c>
    </row>
    <row r="13" spans="1:9" ht="15.75" x14ac:dyDescent="0.25">
      <c r="A13" s="8"/>
      <c r="B13" s="8"/>
      <c r="C13" s="8"/>
      <c r="D13" s="8" t="s">
        <v>26</v>
      </c>
      <c r="E13" s="57">
        <v>1591338.15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16960500.189999998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5567769.5999999996</v>
      </c>
    </row>
    <row r="17" spans="1:5" ht="15.75" x14ac:dyDescent="0.25">
      <c r="A17" s="8"/>
      <c r="B17" s="8"/>
      <c r="C17" s="8"/>
      <c r="D17" s="8" t="s">
        <v>28</v>
      </c>
      <c r="E17" s="57">
        <v>20486446.690000001</v>
      </c>
    </row>
    <row r="18" spans="1:5" ht="15.75" x14ac:dyDescent="0.25">
      <c r="A18" s="8"/>
      <c r="B18" s="8"/>
      <c r="C18" s="11"/>
      <c r="D18" s="8" t="s">
        <v>29</v>
      </c>
      <c r="E18" s="57">
        <v>1362020.45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27416236.739999998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517113650</v>
      </c>
    </row>
    <row r="22" spans="1:5" ht="15.75" x14ac:dyDescent="0.25">
      <c r="A22" s="8"/>
      <c r="B22" s="8"/>
      <c r="C22" s="8" t="s">
        <v>32</v>
      </c>
      <c r="D22" s="8"/>
      <c r="E22" s="42">
        <v>41303.71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57">
        <v>43092804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604624494.63999999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137526837.15000001</v>
      </c>
    </row>
    <row r="43" spans="1:5" ht="15.75" x14ac:dyDescent="0.25">
      <c r="A43" s="8"/>
      <c r="B43" s="8"/>
      <c r="C43" s="8"/>
      <c r="D43" s="8" t="s">
        <v>12</v>
      </c>
      <c r="E43" s="57">
        <v>150450071.49000001</v>
      </c>
    </row>
    <row r="44" spans="1:5" ht="15.75" x14ac:dyDescent="0.25">
      <c r="A44" s="8"/>
      <c r="B44" s="8"/>
      <c r="C44" s="8"/>
      <c r="D44" s="8" t="s">
        <v>13</v>
      </c>
      <c r="E44" s="57">
        <v>14427576.83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590633.14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22927739.079999998</v>
      </c>
    </row>
    <row r="51" spans="1:5" ht="15.75" x14ac:dyDescent="0.25">
      <c r="A51" s="8"/>
      <c r="B51" s="8"/>
      <c r="C51" s="8"/>
      <c r="D51" s="8" t="s">
        <v>12</v>
      </c>
      <c r="E51" s="57">
        <v>5657552.4199999999</v>
      </c>
    </row>
    <row r="52" spans="1:5" ht="15.75" x14ac:dyDescent="0.25">
      <c r="A52" s="8"/>
      <c r="B52" s="8"/>
      <c r="C52" s="8"/>
      <c r="D52" s="8" t="s">
        <v>13</v>
      </c>
      <c r="E52" s="57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0</v>
      </c>
    </row>
    <row r="56" spans="1:5" ht="15.75" x14ac:dyDescent="0.25">
      <c r="A56" s="8"/>
      <c r="B56" s="8"/>
      <c r="C56" s="13"/>
      <c r="D56" s="8" t="s">
        <v>13</v>
      </c>
      <c r="E56" s="57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0</v>
      </c>
    </row>
    <row r="60" spans="1:5" ht="15.75" x14ac:dyDescent="0.25">
      <c r="A60" s="8"/>
      <c r="B60" s="8"/>
      <c r="C60" s="8"/>
      <c r="D60" s="8" t="s">
        <v>13</v>
      </c>
      <c r="E60" s="57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8921589.7100000009</v>
      </c>
    </row>
    <row r="63" spans="1:5" ht="15.75" x14ac:dyDescent="0.25">
      <c r="A63" s="8"/>
      <c r="B63" s="12"/>
      <c r="C63" s="8"/>
      <c r="D63" s="8" t="s">
        <v>12</v>
      </c>
      <c r="E63" s="57">
        <v>3403914.34</v>
      </c>
    </row>
    <row r="64" spans="1:5" ht="15.75" x14ac:dyDescent="0.25">
      <c r="A64" s="8"/>
      <c r="B64" s="8"/>
      <c r="C64" s="8"/>
      <c r="D64" s="8" t="s">
        <v>13</v>
      </c>
      <c r="E64" s="57">
        <v>89700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33772908.119999997</v>
      </c>
    </row>
    <row r="67" spans="1:5" ht="15.75" x14ac:dyDescent="0.25">
      <c r="A67" s="8"/>
      <c r="B67" s="8"/>
      <c r="C67" s="8"/>
      <c r="D67" s="8" t="s">
        <v>12</v>
      </c>
      <c r="E67" s="57">
        <v>22127756.34</v>
      </c>
    </row>
    <row r="68" spans="1:5" ht="15.75" x14ac:dyDescent="0.25">
      <c r="A68" s="8"/>
      <c r="B68" s="8"/>
      <c r="C68" s="8"/>
      <c r="D68" s="8" t="s">
        <v>13</v>
      </c>
      <c r="E68" s="57">
        <v>261800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0</v>
      </c>
    </row>
    <row r="76" spans="1:5" ht="15.75" x14ac:dyDescent="0.25">
      <c r="A76" s="8"/>
      <c r="B76" s="8"/>
      <c r="C76" s="8"/>
      <c r="D76" s="8" t="s">
        <v>49</v>
      </c>
      <c r="E76" s="33">
        <v>1500000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19441219.27</v>
      </c>
    </row>
    <row r="79" spans="1:5" ht="15.75" x14ac:dyDescent="0.25">
      <c r="A79" s="8"/>
      <c r="B79" s="8"/>
      <c r="C79" s="8"/>
      <c r="D79" s="8" t="s">
        <v>51</v>
      </c>
      <c r="E79" s="57">
        <v>5019638.7300000004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0</v>
      </c>
    </row>
    <row r="82" spans="1:9" ht="15.75" x14ac:dyDescent="0.25">
      <c r="A82" s="8"/>
      <c r="B82" s="8"/>
      <c r="C82" s="8"/>
      <c r="D82" s="15" t="s">
        <v>51</v>
      </c>
      <c r="E82" s="57">
        <v>48598895.299999997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3859857.69</v>
      </c>
    </row>
    <row r="88" spans="1:9" ht="15.75" x14ac:dyDescent="0.25">
      <c r="A88" s="8"/>
      <c r="B88" s="8"/>
      <c r="C88" s="8"/>
      <c r="D88" s="8" t="s">
        <v>51</v>
      </c>
      <c r="E88" s="57">
        <v>26500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0</v>
      </c>
    </row>
    <row r="91" spans="1:9" ht="15.75" x14ac:dyDescent="0.25">
      <c r="A91" s="8"/>
      <c r="B91" s="8"/>
      <c r="C91" s="8"/>
      <c r="D91" s="8" t="s">
        <v>50</v>
      </c>
      <c r="E91" s="57">
        <v>16428016.9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495032206.50999987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2031710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263516.44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40149484.909999996</v>
      </c>
    </row>
    <row r="111" spans="1:9" ht="15.75" x14ac:dyDescent="0.25">
      <c r="A111" s="12" t="s">
        <v>59</v>
      </c>
      <c r="E111" s="22">
        <f>SUM(E95:E110)</f>
        <v>42444711.349999994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537476917.8599999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BE82-7469-4288-B86B-A7A972C053D8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7">
        <v>103340271.39</v>
      </c>
    </row>
    <row r="12" spans="1:9" ht="15.75" x14ac:dyDescent="0.25">
      <c r="A12" s="8"/>
      <c r="B12" s="8"/>
      <c r="C12" s="8"/>
      <c r="D12" s="8" t="s">
        <v>25</v>
      </c>
      <c r="E12" s="57">
        <v>234515080.21000001</v>
      </c>
    </row>
    <row r="13" spans="1:9" ht="15.75" x14ac:dyDescent="0.25">
      <c r="A13" s="8"/>
      <c r="B13" s="8"/>
      <c r="C13" s="8"/>
      <c r="D13" s="8" t="s">
        <v>26</v>
      </c>
      <c r="E13" s="57">
        <v>16214361.970000001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354069713.57000005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7">
        <v>46100000.880000003</v>
      </c>
    </row>
    <row r="17" spans="1:5" ht="15.75" x14ac:dyDescent="0.25">
      <c r="A17" s="8"/>
      <c r="B17" s="8"/>
      <c r="C17" s="8"/>
      <c r="D17" s="8" t="s">
        <v>28</v>
      </c>
      <c r="E17" s="57">
        <v>11924625.24</v>
      </c>
    </row>
    <row r="18" spans="1:5" ht="15.75" x14ac:dyDescent="0.25">
      <c r="A18" s="8"/>
      <c r="B18" s="8"/>
      <c r="C18" s="11"/>
      <c r="D18" s="8" t="s">
        <v>29</v>
      </c>
      <c r="E18" s="57">
        <v>50390906.259999998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108415532.38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7">
        <v>526062991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4500</v>
      </c>
    </row>
    <row r="30" spans="1:5" ht="15.75" x14ac:dyDescent="0.25">
      <c r="A30" s="8"/>
      <c r="B30" s="8"/>
      <c r="C30" s="8"/>
      <c r="D30" s="8" t="s">
        <v>40</v>
      </c>
      <c r="E30" s="57">
        <v>24838170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673164.11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1014064071.0600001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7">
        <v>177879958.31999999</v>
      </c>
    </row>
    <row r="43" spans="1:5" ht="15.75" x14ac:dyDescent="0.25">
      <c r="A43" s="8"/>
      <c r="B43" s="8"/>
      <c r="C43" s="8"/>
      <c r="D43" s="8" t="s">
        <v>12</v>
      </c>
      <c r="E43" s="57">
        <v>116809220.56</v>
      </c>
    </row>
    <row r="44" spans="1:5" ht="15.75" x14ac:dyDescent="0.25">
      <c r="A44" s="8"/>
      <c r="B44" s="8"/>
      <c r="C44" s="8"/>
      <c r="D44" s="8" t="s">
        <v>13</v>
      </c>
      <c r="E44" s="57">
        <v>13640136.960000001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2369892.9</v>
      </c>
    </row>
    <row r="47" spans="1:5" ht="15.75" x14ac:dyDescent="0.25">
      <c r="A47" s="8"/>
      <c r="B47" s="8"/>
      <c r="C47" s="8"/>
      <c r="D47" s="8" t="s">
        <v>12</v>
      </c>
      <c r="E47" s="49">
        <v>22466433.43</v>
      </c>
    </row>
    <row r="48" spans="1:5" ht="15.75" x14ac:dyDescent="0.25">
      <c r="A48" s="8"/>
      <c r="B48" s="8"/>
      <c r="C48" s="8"/>
      <c r="D48" s="8" t="s">
        <v>13</v>
      </c>
      <c r="E48" s="39">
        <v>258400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7">
        <v>30945934.699999999</v>
      </c>
    </row>
    <row r="51" spans="1:5" ht="15.75" x14ac:dyDescent="0.25">
      <c r="A51" s="8"/>
      <c r="B51" s="8"/>
      <c r="C51" s="8"/>
      <c r="D51" s="8" t="s">
        <v>12</v>
      </c>
      <c r="E51" s="57">
        <v>23468333.210000001</v>
      </c>
    </row>
    <row r="52" spans="1:5" ht="15.75" x14ac:dyDescent="0.25">
      <c r="A52" s="8"/>
      <c r="B52" s="8"/>
      <c r="C52" s="8"/>
      <c r="D52" s="8" t="s">
        <v>13</v>
      </c>
      <c r="E52" s="57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57">
        <v>12552769.359999999</v>
      </c>
    </row>
    <row r="56" spans="1:5" ht="15.75" x14ac:dyDescent="0.25">
      <c r="A56" s="8"/>
      <c r="B56" s="8"/>
      <c r="C56" s="13"/>
      <c r="D56" s="8" t="s">
        <v>13</v>
      </c>
      <c r="E56" s="57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57">
        <v>0</v>
      </c>
    </row>
    <row r="60" spans="1:5" ht="15.75" x14ac:dyDescent="0.25">
      <c r="A60" s="8"/>
      <c r="B60" s="8"/>
      <c r="C60" s="8"/>
      <c r="D60" s="8" t="s">
        <v>13</v>
      </c>
      <c r="E60" s="57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7">
        <v>21657529.059999999</v>
      </c>
    </row>
    <row r="63" spans="1:5" ht="15.75" x14ac:dyDescent="0.25">
      <c r="A63" s="8"/>
      <c r="B63" s="12"/>
      <c r="C63" s="8"/>
      <c r="D63" s="8" t="s">
        <v>12</v>
      </c>
      <c r="E63" s="57">
        <v>129532511.44</v>
      </c>
    </row>
    <row r="64" spans="1:5" ht="15.75" x14ac:dyDescent="0.25">
      <c r="A64" s="8"/>
      <c r="B64" s="8"/>
      <c r="C64" s="8"/>
      <c r="D64" s="8" t="s">
        <v>13</v>
      </c>
      <c r="E64" s="57">
        <v>1220600.52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7">
        <v>71328904.109999999</v>
      </c>
    </row>
    <row r="67" spans="1:5" ht="15.75" x14ac:dyDescent="0.25">
      <c r="A67" s="8"/>
      <c r="B67" s="8"/>
      <c r="C67" s="8"/>
      <c r="D67" s="8" t="s">
        <v>12</v>
      </c>
      <c r="E67" s="57">
        <v>45547461.780000001</v>
      </c>
    </row>
    <row r="68" spans="1:5" ht="15.75" x14ac:dyDescent="0.25">
      <c r="A68" s="8"/>
      <c r="B68" s="8"/>
      <c r="C68" s="8"/>
      <c r="D68" s="8" t="s">
        <v>13</v>
      </c>
      <c r="E68" s="57">
        <v>4555753.29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49">
        <v>0</v>
      </c>
    </row>
    <row r="72" spans="1:5" ht="15.75" x14ac:dyDescent="0.25">
      <c r="A72" s="8"/>
      <c r="B72" s="8"/>
      <c r="C72" s="8"/>
      <c r="D72" s="8" t="s">
        <v>13</v>
      </c>
      <c r="E72" s="49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7">
        <v>0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7">
        <v>6656683.5199999996</v>
      </c>
    </row>
    <row r="79" spans="1:5" ht="15.75" x14ac:dyDescent="0.25">
      <c r="A79" s="8"/>
      <c r="B79" s="8"/>
      <c r="C79" s="8"/>
      <c r="D79" s="8" t="s">
        <v>51</v>
      </c>
      <c r="E79" s="57">
        <v>231112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7">
        <v>1934269.55</v>
      </c>
    </row>
    <row r="82" spans="1:9" ht="15.75" x14ac:dyDescent="0.25">
      <c r="A82" s="8"/>
      <c r="B82" s="8"/>
      <c r="C82" s="8"/>
      <c r="D82" s="15" t="s">
        <v>51</v>
      </c>
      <c r="E82" s="57">
        <v>12956085.710000001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7">
        <v>5662304.9400000004</v>
      </c>
    </row>
    <row r="88" spans="1:9" ht="15.75" x14ac:dyDescent="0.25">
      <c r="A88" s="8"/>
      <c r="B88" s="8"/>
      <c r="C88" s="8"/>
      <c r="D88" s="8" t="s">
        <v>51</v>
      </c>
      <c r="E88" s="57">
        <v>263577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7">
        <v>8337688.0700000003</v>
      </c>
    </row>
    <row r="91" spans="1:9" ht="15.75" x14ac:dyDescent="0.25">
      <c r="A91" s="8"/>
      <c r="B91" s="8"/>
      <c r="C91" s="8"/>
      <c r="D91" s="8" t="s">
        <v>50</v>
      </c>
      <c r="E91" s="57">
        <v>921443.5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711197003.92999995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56904415.770000003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4730397.55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57">
        <v>625337.34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147060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2336538.09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57">
        <v>6795621.0800000001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8">
        <v>41760656.829999998</v>
      </c>
    </row>
    <row r="111" spans="1:9" ht="15.75" x14ac:dyDescent="0.25">
      <c r="A111" s="12" t="s">
        <v>59</v>
      </c>
      <c r="E111" s="22">
        <f>SUM(E95:E110)</f>
        <v>113300026.66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824497030.58999991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573E-5FBC-41E2-A61E-6F17E1CE17F1}">
  <dimension ref="A1:I112"/>
  <sheetViews>
    <sheetView topLeftCell="C29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9">
        <v>6996929.3899999997</v>
      </c>
    </row>
    <row r="12" spans="1:9" ht="15.75" x14ac:dyDescent="0.25">
      <c r="A12" s="8"/>
      <c r="B12" s="8"/>
      <c r="C12" s="8"/>
      <c r="D12" s="8" t="s">
        <v>25</v>
      </c>
      <c r="E12" s="59">
        <v>13456414.119999999</v>
      </c>
    </row>
    <row r="13" spans="1:9" ht="15.75" x14ac:dyDescent="0.25">
      <c r="A13" s="8"/>
      <c r="B13" s="8"/>
      <c r="C13" s="8"/>
      <c r="D13" s="8" t="s">
        <v>26</v>
      </c>
      <c r="E13" s="59">
        <v>2880322.7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23333666.209999997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9">
        <v>2551456.19</v>
      </c>
    </row>
    <row r="17" spans="1:5" ht="15.75" x14ac:dyDescent="0.25">
      <c r="A17" s="8"/>
      <c r="B17" s="8"/>
      <c r="C17" s="8"/>
      <c r="D17" s="8" t="s">
        <v>28</v>
      </c>
      <c r="E17" s="59">
        <v>12443338.43</v>
      </c>
    </row>
    <row r="18" spans="1:5" ht="15.75" x14ac:dyDescent="0.25">
      <c r="A18" s="8"/>
      <c r="B18" s="8"/>
      <c r="C18" s="11"/>
      <c r="D18" s="8" t="s">
        <v>29</v>
      </c>
      <c r="E18" s="60">
        <v>0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14994794.619999999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9">
        <v>609701124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9">
        <v>2558.4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</row>
    <row r="29" spans="1:5" ht="15.75" x14ac:dyDescent="0.25">
      <c r="A29" s="8"/>
      <c r="B29" s="8"/>
      <c r="C29" s="8"/>
      <c r="D29" s="8" t="s">
        <v>39</v>
      </c>
      <c r="E29" s="63">
        <v>4196211.34</v>
      </c>
    </row>
    <row r="30" spans="1:5" ht="15.75" x14ac:dyDescent="0.25">
      <c r="A30" s="8"/>
      <c r="B30" s="8"/>
      <c r="C30" s="8"/>
      <c r="D30" s="8" t="s">
        <v>40</v>
      </c>
      <c r="E30" s="60">
        <v>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652228354.57000005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9">
        <v>135516393.08000001</v>
      </c>
    </row>
    <row r="43" spans="1:5" ht="15.75" x14ac:dyDescent="0.25">
      <c r="A43" s="8"/>
      <c r="B43" s="8"/>
      <c r="C43" s="8"/>
      <c r="D43" s="8" t="s">
        <v>12</v>
      </c>
      <c r="E43" s="59">
        <v>151468040.19999999</v>
      </c>
    </row>
    <row r="44" spans="1:5" ht="15.75" x14ac:dyDescent="0.25">
      <c r="A44" s="8"/>
      <c r="B44" s="8"/>
      <c r="C44" s="8"/>
      <c r="D44" s="8" t="s">
        <v>13</v>
      </c>
      <c r="E44" s="59">
        <v>14577355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0</v>
      </c>
    </row>
    <row r="47" spans="1:5" ht="15.75" x14ac:dyDescent="0.25">
      <c r="A47" s="8"/>
      <c r="B47" s="8"/>
      <c r="C47" s="8"/>
      <c r="D47" s="8" t="s">
        <v>12</v>
      </c>
      <c r="E47" s="59">
        <v>2645288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9">
        <v>21733982.699999999</v>
      </c>
    </row>
    <row r="51" spans="1:5" ht="15.75" x14ac:dyDescent="0.25">
      <c r="A51" s="8"/>
      <c r="B51" s="8"/>
      <c r="C51" s="8"/>
      <c r="D51" s="8" t="s">
        <v>12</v>
      </c>
      <c r="E51" s="59">
        <v>1579645.37</v>
      </c>
    </row>
    <row r="52" spans="1:5" ht="15.75" x14ac:dyDescent="0.25">
      <c r="A52" s="8"/>
      <c r="B52" s="8"/>
      <c r="C52" s="8"/>
      <c r="D52" s="8" t="s">
        <v>13</v>
      </c>
      <c r="E52" s="59">
        <v>38000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0</v>
      </c>
    </row>
    <row r="55" spans="1:5" ht="15.75" x14ac:dyDescent="0.25">
      <c r="A55" s="8"/>
      <c r="B55" s="8"/>
      <c r="C55" s="8"/>
      <c r="D55" s="8" t="s">
        <v>12</v>
      </c>
      <c r="E55" s="60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9">
        <v>8866044.9199999999</v>
      </c>
    </row>
    <row r="59" spans="1:5" ht="15.75" x14ac:dyDescent="0.25">
      <c r="A59" s="8"/>
      <c r="B59" s="8"/>
      <c r="C59" s="8"/>
      <c r="D59" s="8" t="s">
        <v>12</v>
      </c>
      <c r="E59" s="59">
        <v>88123</v>
      </c>
    </row>
    <row r="60" spans="1:5" ht="15.75" x14ac:dyDescent="0.25">
      <c r="A60" s="8"/>
      <c r="B60" s="8"/>
      <c r="C60" s="8"/>
      <c r="D60" s="8" t="s">
        <v>13</v>
      </c>
      <c r="E60" s="59">
        <v>32000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9">
        <v>7021792.2599999998</v>
      </c>
    </row>
    <row r="63" spans="1:5" ht="15.75" x14ac:dyDescent="0.25">
      <c r="A63" s="8"/>
      <c r="B63" s="12"/>
      <c r="C63" s="8"/>
      <c r="D63" s="8" t="s">
        <v>12</v>
      </c>
      <c r="E63" s="59">
        <v>243520.55</v>
      </c>
    </row>
    <row r="64" spans="1:5" ht="16.5" thickBot="1" x14ac:dyDescent="0.3">
      <c r="A64" s="8"/>
      <c r="B64" s="8"/>
      <c r="C64" s="8"/>
      <c r="D64" s="8" t="s">
        <v>13</v>
      </c>
      <c r="E64" s="65">
        <v>86400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9">
        <v>28356376.670000002</v>
      </c>
    </row>
    <row r="67" spans="1:5" ht="15.75" x14ac:dyDescent="0.25">
      <c r="A67" s="8"/>
      <c r="B67" s="8"/>
      <c r="C67" s="8"/>
      <c r="D67" s="8" t="s">
        <v>12</v>
      </c>
      <c r="E67" s="59">
        <v>1510418.33</v>
      </c>
    </row>
    <row r="68" spans="1:5" ht="15.75" x14ac:dyDescent="0.25">
      <c r="A68" s="8"/>
      <c r="B68" s="8"/>
      <c r="C68" s="8"/>
      <c r="D68" s="8" t="s">
        <v>13</v>
      </c>
      <c r="E68" s="59">
        <v>266245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3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9489369.2300000004</v>
      </c>
    </row>
    <row r="79" spans="1:5" ht="15.75" x14ac:dyDescent="0.25">
      <c r="A79" s="8"/>
      <c r="B79" s="8"/>
      <c r="C79" s="8"/>
      <c r="D79" s="8" t="s">
        <v>51</v>
      </c>
      <c r="E79" s="60">
        <v>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 s="59">
        <v>94171702.219999999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9">
        <v>6390008.5099999998</v>
      </c>
    </row>
    <row r="91" spans="1:9" ht="15.75" x14ac:dyDescent="0.25">
      <c r="A91" s="8"/>
      <c r="B91" s="8"/>
      <c r="C91" s="8"/>
      <c r="D91" s="8" t="s">
        <v>50</v>
      </c>
      <c r="E91" s="59">
        <v>87315289.950000003</v>
      </c>
    </row>
    <row r="92" spans="1:9" ht="15.75" x14ac:dyDescent="0.25">
      <c r="A92" s="8"/>
      <c r="B92" s="8"/>
      <c r="C92" s="8"/>
      <c r="D92" s="8" t="s">
        <v>51</v>
      </c>
      <c r="E92" s="59">
        <v>8694178.2300000004</v>
      </c>
    </row>
    <row r="93" spans="1:9" ht="15.75" x14ac:dyDescent="0.25">
      <c r="A93" s="12" t="s">
        <v>60</v>
      </c>
      <c r="D93" s="8"/>
      <c r="E93" s="34">
        <f>SUM(E41:E92)</f>
        <v>580090173.22000003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9">
        <v>26587207.25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0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9">
        <v>1080570</v>
      </c>
    </row>
    <row r="111" spans="1:9" ht="15.75" x14ac:dyDescent="0.25">
      <c r="A111" s="12" t="s">
        <v>59</v>
      </c>
      <c r="E111" s="67">
        <f>SUM(E95:E110)</f>
        <v>27667777.25</v>
      </c>
    </row>
    <row r="112" spans="1:9" ht="30" customHeight="1" x14ac:dyDescent="0.35">
      <c r="A112" s="16" t="s">
        <v>63</v>
      </c>
      <c r="B112" s="17"/>
      <c r="C112" s="17"/>
      <c r="D112" s="17"/>
      <c r="E112" s="68">
        <f>SUM(E93,E111)</f>
        <v>607757950.47000003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C0D5-92D8-45B1-805B-D2EA38DB16A5}">
  <dimension ref="A1:I112"/>
  <sheetViews>
    <sheetView topLeftCell="A9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72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2</v>
      </c>
      <c r="B6" s="100"/>
      <c r="C6" s="100"/>
      <c r="D6" s="100"/>
      <c r="E6" s="102" t="s">
        <v>3</v>
      </c>
    </row>
    <row r="7" spans="1:9" ht="15" customHeight="1" x14ac:dyDescent="0.25">
      <c r="A7" s="100"/>
      <c r="B7" s="100"/>
      <c r="C7" s="100"/>
      <c r="D7" s="100"/>
      <c r="E7" s="10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59">
        <v>4647616.97</v>
      </c>
    </row>
    <row r="12" spans="1:9" ht="15.75" x14ac:dyDescent="0.25">
      <c r="A12" s="8"/>
      <c r="B12" s="8"/>
      <c r="C12" s="8"/>
      <c r="D12" s="8" t="s">
        <v>25</v>
      </c>
      <c r="E12" s="66">
        <v>6940825.4900000002</v>
      </c>
    </row>
    <row r="13" spans="1:9" ht="15.75" x14ac:dyDescent="0.25">
      <c r="A13" s="8"/>
      <c r="B13" s="8"/>
      <c r="C13" s="8"/>
      <c r="D13" s="8" t="s">
        <v>26</v>
      </c>
      <c r="E13" s="59">
        <v>1907032.03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13495474.49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59">
        <v>4089362.51</v>
      </c>
    </row>
    <row r="17" spans="1:5" ht="15.75" x14ac:dyDescent="0.25">
      <c r="A17" s="8"/>
      <c r="B17" s="8"/>
      <c r="C17" s="8"/>
      <c r="D17" s="8" t="s">
        <v>28</v>
      </c>
      <c r="E17" s="59">
        <v>14808400.76</v>
      </c>
    </row>
    <row r="18" spans="1:5" ht="15.75" x14ac:dyDescent="0.25">
      <c r="A18" s="8"/>
      <c r="B18" s="8"/>
      <c r="C18" s="11"/>
      <c r="D18" s="8" t="s">
        <v>29</v>
      </c>
      <c r="E18" s="60">
        <v>10612.29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18908375.559999999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59">
        <v>799388100</v>
      </c>
    </row>
    <row r="22" spans="1:5" ht="15.75" x14ac:dyDescent="0.25">
      <c r="A22" s="8"/>
      <c r="B22" s="8"/>
      <c r="C22" s="8" t="s">
        <v>32</v>
      </c>
      <c r="D22" s="8"/>
      <c r="E22" s="42">
        <v>67492.039999999994</v>
      </c>
    </row>
    <row r="23" spans="1:5" ht="15.75" x14ac:dyDescent="0.25">
      <c r="A23" s="8"/>
      <c r="B23" s="8"/>
      <c r="C23" s="8" t="s">
        <v>33</v>
      </c>
      <c r="D23" s="8"/>
      <c r="E23" s="59">
        <v>0</v>
      </c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61">
        <v>0</v>
      </c>
    </row>
    <row r="26" spans="1:5" ht="15.75" x14ac:dyDescent="0.25">
      <c r="A26" s="8"/>
      <c r="B26" s="8"/>
      <c r="C26" s="8"/>
      <c r="D26" s="8" t="s">
        <v>36</v>
      </c>
      <c r="E26" s="62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63">
        <v>0</v>
      </c>
    </row>
    <row r="29" spans="1:5" ht="15.75" x14ac:dyDescent="0.25">
      <c r="A29" s="8"/>
      <c r="B29" s="8"/>
      <c r="C29" s="8"/>
      <c r="D29" s="8" t="s">
        <v>39</v>
      </c>
      <c r="E29" s="36">
        <v>20931.39</v>
      </c>
    </row>
    <row r="30" spans="1:5" ht="15.75" x14ac:dyDescent="0.25">
      <c r="A30" s="8"/>
      <c r="B30" s="8"/>
      <c r="C30" s="8"/>
      <c r="D30" s="8" t="s">
        <v>40</v>
      </c>
      <c r="E30" s="60">
        <v>66615875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898496248.4799999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59">
        <v>108907844.42</v>
      </c>
    </row>
    <row r="43" spans="1:5" ht="15.75" x14ac:dyDescent="0.25">
      <c r="A43" s="8"/>
      <c r="B43" s="8"/>
      <c r="C43" s="8"/>
      <c r="D43" s="8" t="s">
        <v>12</v>
      </c>
      <c r="E43" s="59">
        <v>218587268.24000001</v>
      </c>
    </row>
    <row r="44" spans="1:5" ht="15.75" x14ac:dyDescent="0.25">
      <c r="A44" s="8"/>
      <c r="B44" s="8"/>
      <c r="C44" s="8"/>
      <c r="D44" s="8" t="s">
        <v>13</v>
      </c>
      <c r="E44" s="59">
        <v>7477152.5899999999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64">
        <v>229484.03</v>
      </c>
    </row>
    <row r="47" spans="1:5" ht="15.75" x14ac:dyDescent="0.25">
      <c r="A47" s="8"/>
      <c r="B47" s="8"/>
      <c r="C47" s="8"/>
      <c r="D47" s="8" t="s">
        <v>12</v>
      </c>
      <c r="E47" s="59">
        <v>11719354.779999999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59">
        <v>29010206.760000002</v>
      </c>
    </row>
    <row r="51" spans="1:5" ht="15.75" x14ac:dyDescent="0.25">
      <c r="A51" s="8"/>
      <c r="B51" s="8"/>
      <c r="C51" s="8"/>
      <c r="D51" s="8" t="s">
        <v>12</v>
      </c>
      <c r="E51" s="59">
        <v>27035390.920000002</v>
      </c>
    </row>
    <row r="52" spans="1:5" ht="15.75" x14ac:dyDescent="0.25">
      <c r="A52" s="8"/>
      <c r="B52" s="8"/>
      <c r="C52" s="8"/>
      <c r="D52" s="8" t="s">
        <v>13</v>
      </c>
      <c r="E52" s="59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62">
        <v>6248120</v>
      </c>
    </row>
    <row r="55" spans="1:5" ht="15.75" x14ac:dyDescent="0.25">
      <c r="A55" s="8"/>
      <c r="B55" s="8"/>
      <c r="C55" s="8"/>
      <c r="D55" s="8" t="s">
        <v>12</v>
      </c>
      <c r="E55" s="60">
        <v>55214720.990000002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59">
        <v>0</v>
      </c>
    </row>
    <row r="59" spans="1:5" ht="15.75" x14ac:dyDescent="0.25">
      <c r="A59" s="8"/>
      <c r="B59" s="8"/>
      <c r="C59" s="8"/>
      <c r="D59" s="8" t="s">
        <v>12</v>
      </c>
      <c r="E59" s="59">
        <v>0</v>
      </c>
    </row>
    <row r="60" spans="1:5" ht="15.75" x14ac:dyDescent="0.25">
      <c r="A60" s="8"/>
      <c r="B60" s="8"/>
      <c r="C60" s="8"/>
      <c r="D60" s="8" t="s">
        <v>13</v>
      </c>
      <c r="E60" s="59">
        <v>64763753.859999999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59">
        <v>8452243.5700000003</v>
      </c>
    </row>
    <row r="63" spans="1:5" ht="15.75" x14ac:dyDescent="0.25">
      <c r="A63" s="8"/>
      <c r="B63" s="12"/>
      <c r="C63" s="8"/>
      <c r="D63" s="8" t="s">
        <v>12</v>
      </c>
      <c r="E63" s="59">
        <v>16053413.029999999</v>
      </c>
    </row>
    <row r="64" spans="1:5" ht="16.5" thickBot="1" x14ac:dyDescent="0.3">
      <c r="A64" s="8"/>
      <c r="B64" s="8"/>
      <c r="C64" s="8"/>
      <c r="D64" s="8" t="s">
        <v>13</v>
      </c>
      <c r="E64" s="6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59">
        <v>43054796.030000001</v>
      </c>
    </row>
    <row r="67" spans="1:5" ht="15.75" x14ac:dyDescent="0.25">
      <c r="A67" s="8"/>
      <c r="B67" s="8"/>
      <c r="C67" s="8"/>
      <c r="D67" s="8" t="s">
        <v>12</v>
      </c>
      <c r="E67" s="59">
        <v>60282891.5</v>
      </c>
    </row>
    <row r="68" spans="1:5" ht="15.75" x14ac:dyDescent="0.25">
      <c r="A68" s="8"/>
      <c r="B68" s="8"/>
      <c r="C68" s="8"/>
      <c r="D68" s="8" t="s">
        <v>13</v>
      </c>
      <c r="E68" s="59">
        <v>154600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64">
        <v>0</v>
      </c>
    </row>
    <row r="72" spans="1:5" ht="15.75" x14ac:dyDescent="0.25">
      <c r="A72" s="8"/>
      <c r="B72" s="8"/>
      <c r="C72" s="8"/>
      <c r="D72" s="8" t="s">
        <v>13</v>
      </c>
      <c r="E72" s="64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60">
        <v>0</v>
      </c>
    </row>
    <row r="76" spans="1:5" ht="15.75" x14ac:dyDescent="0.25">
      <c r="A76" s="8"/>
      <c r="B76" s="8"/>
      <c r="C76" s="8"/>
      <c r="D76" s="8" t="s">
        <v>49</v>
      </c>
      <c r="E76" s="33">
        <v>27454915.390000001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9">
        <v>29999376.43</v>
      </c>
    </row>
    <row r="79" spans="1:5" ht="15.75" x14ac:dyDescent="0.25">
      <c r="A79" s="8"/>
      <c r="B79" s="8"/>
      <c r="C79" s="8"/>
      <c r="D79" s="8" t="s">
        <v>51</v>
      </c>
      <c r="E79" s="60">
        <v>223600</v>
      </c>
    </row>
    <row r="80" spans="1:5" ht="15.75" x14ac:dyDescent="0.25">
      <c r="A80" s="8"/>
      <c r="B80" s="8"/>
      <c r="C80" s="8" t="s">
        <v>55</v>
      </c>
      <c r="D80" s="8"/>
      <c r="E80" s="66"/>
    </row>
    <row r="81" spans="1:9" ht="15.75" x14ac:dyDescent="0.25">
      <c r="A81" s="8"/>
      <c r="B81" s="8"/>
      <c r="C81" s="8"/>
      <c r="D81" s="15" t="s">
        <v>50</v>
      </c>
      <c r="E81">
        <v>0</v>
      </c>
    </row>
    <row r="82" spans="1:9" ht="15.75" x14ac:dyDescent="0.25">
      <c r="A82" s="8"/>
      <c r="B82" s="8"/>
      <c r="C82" s="8"/>
      <c r="D82" s="15" t="s">
        <v>51</v>
      </c>
      <c r="E82" s="59">
        <v>6788731.25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60">
        <v>13542000</v>
      </c>
    </row>
    <row r="88" spans="1:9" ht="15.75" x14ac:dyDescent="0.25">
      <c r="A88" s="8"/>
      <c r="B88" s="8"/>
      <c r="C88" s="8"/>
      <c r="D88" s="8" t="s">
        <v>51</v>
      </c>
      <c r="E88" s="60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9">
        <v>62673386.68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60</v>
      </c>
      <c r="D93" s="8"/>
      <c r="E93" s="34">
        <f>SUM(E41:E92)</f>
        <v>797873250.46999979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9">
        <v>65018694.270000003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6870860.6500000004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60">
        <v>1452768.63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39651332.799999997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61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60">
        <v>72933898.780000001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59">
        <v>98226007.559999987</v>
      </c>
    </row>
    <row r="111" spans="1:9" ht="15.75" x14ac:dyDescent="0.25">
      <c r="A111" s="12" t="s">
        <v>59</v>
      </c>
      <c r="E111" s="67">
        <f>SUM(E95:E110)</f>
        <v>284153562.69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1082026813.1599998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2021-09-30T12:32:48Z</dcterms:modified>
</cp:coreProperties>
</file>